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ivotTables/pivotTable1.xml" ContentType="application/vnd.openxmlformats-officedocument.spreadsheetml.pivotTable+xml"/>
  <Override PartName="/xl/drawings/drawing9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en_skoroszyt"/>
  <mc:AlternateContent xmlns:mc="http://schemas.openxmlformats.org/markup-compatibility/2006">
    <mc:Choice Requires="x15">
      <x15ac:absPath xmlns:x15ac="http://schemas.microsoft.com/office/spreadsheetml/2010/11/ac" url="E:\CSC\Materiały\Excel Średnio-Zaawansowany\"/>
    </mc:Choice>
  </mc:AlternateContent>
  <xr:revisionPtr revIDLastSave="0" documentId="13_ncr:1_{C84F248E-9B05-4CD9-97AA-933D990FEC97}" xr6:coauthVersionLast="47" xr6:coauthVersionMax="47" xr10:uidLastSave="{00000000-0000-0000-0000-000000000000}"/>
  <bookViews>
    <workbookView xWindow="-108" yWindow="-108" windowWidth="23256" windowHeight="12456" firstSheet="11" activeTab="15" xr2:uid="{00000000-000D-0000-FFFF-FFFF00000000}"/>
  </bookViews>
  <sheets>
    <sheet name="Wklejanie specjalne" sheetId="1" r:id="rId1"/>
    <sheet name="Filtrowanie" sheetId="3" r:id="rId2"/>
    <sheet name="Odwołania" sheetId="2" r:id="rId3"/>
    <sheet name="Odwołania - dane" sheetId="4" state="hidden" r:id="rId4"/>
    <sheet name="Styczeń" sheetId="6" state="hidden" r:id="rId5"/>
    <sheet name="Luty" sheetId="7" state="hidden" r:id="rId6"/>
    <sheet name="Marzec" sheetId="8" state="hidden" r:id="rId7"/>
    <sheet name="Funkcje tekstowe" sheetId="5" r:id="rId8"/>
    <sheet name="Funkcje Logiczne" sheetId="9" r:id="rId9"/>
    <sheet name="Formatowanie warunkowe" sheetId="10" r:id="rId10"/>
    <sheet name="Funkcje wyszukiwania" sheetId="12" r:id="rId11"/>
    <sheet name="Tabele przestawne" sheetId="11" r:id="rId12"/>
    <sheet name="Arkusz1" sheetId="16" r:id="rId13"/>
    <sheet name="Funkcje matematyczne" sheetId="13" r:id="rId14"/>
    <sheet name="Funkcje statystyczne" sheetId="14" r:id="rId15"/>
    <sheet name="Walidacja danych" sheetId="15" r:id="rId16"/>
  </sheets>
  <definedNames>
    <definedName name="_xlnm._FilterDatabase" localSheetId="1" hidden="1">Filtrowanie!$A$1:$M$501</definedName>
    <definedName name="_xlnm._FilterDatabase" localSheetId="14" hidden="1">'Funkcje statystyczne'!$A$8:$S$509</definedName>
    <definedName name="Fragmentator_Sprzedawca">#N/A</definedName>
    <definedName name="NatywnaOśCzasu_Data_sprzedaży">#N/A</definedName>
    <definedName name="Z_382D10FC_BAD9_4CEB_9262_7AB6ED9899CE_.wvu.FilterData" localSheetId="1" hidden="1">Filtrowanie!$A$1:$M$501</definedName>
    <definedName name="Z_382D10FC_BAD9_4CEB_9262_7AB6ED9899CE_.wvu.FilterData" localSheetId="14" hidden="1">'Funkcje statystyczne'!$A$8:$S$509</definedName>
    <definedName name="Z_382D10FC_BAD9_4CEB_9262_7AB6ED9899CE_.wvu.Rows" localSheetId="2" hidden="1">Odwołania!$2:$2</definedName>
    <definedName name="Z_571450AF_106A_4A88_AB98_8D87D8C3FF9C_.wvu.FilterData" localSheetId="1" hidden="1">Filtrowanie!$A$1:$M$501</definedName>
    <definedName name="Z_571450AF_106A_4A88_AB98_8D87D8C3FF9C_.wvu.FilterData" localSheetId="14" hidden="1">'Funkcje statystyczne'!$A$8:$S$509</definedName>
    <definedName name="Z_571450AF_106A_4A88_AB98_8D87D8C3FF9C_.wvu.Rows" localSheetId="2" hidden="1">Odwołania!$2:$2</definedName>
    <definedName name="Z_B5444264_7A01_45DB_AB02_F9E0EBA0FE55_.wvu.FilterData" localSheetId="1" hidden="1">Filtrowanie!$A$1:$M$501</definedName>
    <definedName name="Z_B5444264_7A01_45DB_AB02_F9E0EBA0FE55_.wvu.FilterData" localSheetId="14" hidden="1">'Funkcje statystyczne'!$A$8:$S$509</definedName>
    <definedName name="Z_B5444264_7A01_45DB_AB02_F9E0EBA0FE55_.wvu.Rows" localSheetId="2" hidden="1">Odwołania!$2:$2</definedName>
  </definedNames>
  <calcPr calcId="191029"/>
  <customWorkbookViews>
    <customWorkbookView name="Zadanie 3" guid="{382D10FC-BAD9-4CEB-9262-7AB6ED9899CE}" maximized="1" xWindow="-1928" yWindow="-8" windowWidth="1936" windowHeight="1048" activeSheetId="3"/>
    <customWorkbookView name="Zadanie 2" guid="{571450AF-106A-4A88-AB98-8D87D8C3FF9C}" maximized="1" xWindow="-1928" yWindow="-8" windowWidth="1936" windowHeight="1048" activeSheetId="3"/>
    <customWorkbookView name="Zadanie 1" guid="{B5444264-7A01-45DB-AB02-F9E0EBA0FE55}" maximized="1" xWindow="-1928" yWindow="-8" windowWidth="1936" windowHeight="1048" activeSheetId="3"/>
  </customWorkbookViews>
  <pivotCaches>
    <pivotCache cacheId="0" r:id="rId17"/>
  </pivotCaches>
  <extLst>
    <ext xmlns:x14="http://schemas.microsoft.com/office/spreadsheetml/2009/9/main" uri="{BBE1A952-AA13-448e-AADC-164F8A28A991}">
      <x14:slicerCaches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" i="9" l="1"/>
  <c r="E78" i="9"/>
  <c r="E79" i="9"/>
  <c r="E80" i="9"/>
  <c r="E81" i="9"/>
  <c r="E76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" i="9"/>
  <c r="G25" i="2"/>
  <c r="G24" i="2"/>
  <c r="G23" i="2"/>
  <c r="G22" i="2"/>
  <c r="K7" i="15" l="1"/>
  <c r="S36" i="14"/>
  <c r="S35" i="14"/>
  <c r="S34" i="14"/>
  <c r="B509" i="14"/>
  <c r="C509" i="14"/>
  <c r="D509" i="14"/>
  <c r="E509" i="14"/>
  <c r="F509" i="14"/>
  <c r="G509" i="14"/>
  <c r="H509" i="14"/>
  <c r="I509" i="14"/>
  <c r="J509" i="14"/>
  <c r="K509" i="14"/>
  <c r="L509" i="14"/>
  <c r="M509" i="14"/>
  <c r="A509" i="14"/>
  <c r="R18" i="14"/>
  <c r="Q18" i="14" s="1"/>
  <c r="R17" i="14"/>
  <c r="Q17" i="14" s="1"/>
  <c r="L36" i="13"/>
  <c r="L35" i="13"/>
  <c r="H25" i="13"/>
  <c r="L16" i="13"/>
  <c r="L17" i="13"/>
  <c r="L18" i="13"/>
  <c r="L15" i="13"/>
  <c r="L7" i="13"/>
  <c r="P17" i="14" l="1"/>
  <c r="P18" i="14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30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293" i="12"/>
  <c r="C255" i="12" a="1"/>
  <c r="C255" i="12" s="1"/>
  <c r="C256" i="12" a="1"/>
  <c r="C256" i="12" s="1"/>
  <c r="C257" i="12" a="1"/>
  <c r="C257" i="12" s="1"/>
  <c r="C258" i="12" a="1"/>
  <c r="C258" i="12" s="1"/>
  <c r="C259" i="12" a="1"/>
  <c r="C259" i="12" s="1"/>
  <c r="C260" i="12" a="1"/>
  <c r="C260" i="12" s="1"/>
  <c r="C261" i="12" a="1"/>
  <c r="C261" i="12" s="1"/>
  <c r="C262" i="12" a="1"/>
  <c r="C262" i="12" s="1"/>
  <c r="C263" i="12" a="1"/>
  <c r="C263" i="12" s="1"/>
  <c r="C264" i="12" a="1"/>
  <c r="C264" i="12" s="1"/>
  <c r="C265" i="12" a="1"/>
  <c r="C265" i="12" s="1"/>
  <c r="C266" i="12" a="1"/>
  <c r="C266" i="12" s="1"/>
  <c r="C267" i="12" a="1"/>
  <c r="C267" i="12" s="1"/>
  <c r="C268" i="12" a="1"/>
  <c r="C268" i="12" s="1"/>
  <c r="C269" i="12" a="1"/>
  <c r="C269" i="12" s="1"/>
  <c r="C270" i="12" a="1"/>
  <c r="C270" i="12" s="1"/>
  <c r="C271" i="12" a="1"/>
  <c r="C271" i="12" s="1"/>
  <c r="C272" i="12" a="1"/>
  <c r="C272" i="12" s="1"/>
  <c r="C273" i="12" a="1"/>
  <c r="C273" i="12" s="1"/>
  <c r="C274" i="12" a="1"/>
  <c r="C274" i="12" s="1"/>
  <c r="C275" i="12" a="1"/>
  <c r="C275" i="12" s="1"/>
  <c r="C276" i="12" a="1"/>
  <c r="C276" i="12" s="1"/>
  <c r="C277" i="12" a="1"/>
  <c r="C277" i="12" s="1"/>
  <c r="C278" i="12" a="1"/>
  <c r="C278" i="12" s="1"/>
  <c r="C279" i="12" a="1"/>
  <c r="C279" i="12" s="1"/>
  <c r="C280" i="12" a="1"/>
  <c r="C280" i="12" s="1"/>
  <c r="C281" i="12" a="1"/>
  <c r="C281" i="12" s="1"/>
  <c r="C282" i="12" a="1"/>
  <c r="C282" i="12" s="1"/>
  <c r="C283" i="12" a="1"/>
  <c r="C283" i="12" s="1"/>
  <c r="C284" i="12" a="1"/>
  <c r="C284" i="12" s="1"/>
  <c r="C285" i="12" a="1"/>
  <c r="C285" i="12" s="1"/>
  <c r="C254" i="12" a="1"/>
  <c r="C254" i="12" s="1"/>
  <c r="L229" i="12"/>
  <c r="F24" i="2"/>
  <c r="F25" i="2"/>
  <c r="F23" i="2"/>
  <c r="F22" i="2"/>
  <c r="N4" i="12"/>
  <c r="M4" i="12"/>
  <c r="L4" i="12"/>
  <c r="K4" i="12"/>
  <c r="J4" i="12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49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28" i="9"/>
  <c r="F33" i="5"/>
  <c r="F34" i="5"/>
  <c r="F35" i="5"/>
  <c r="F36" i="5"/>
  <c r="F37" i="5"/>
  <c r="F38" i="5"/>
  <c r="F39" i="5"/>
  <c r="F40" i="5"/>
  <c r="F32" i="5"/>
  <c r="E33" i="5"/>
  <c r="E34" i="5"/>
  <c r="E35" i="5"/>
  <c r="E36" i="5"/>
  <c r="E37" i="5"/>
  <c r="E38" i="5"/>
  <c r="E39" i="5"/>
  <c r="E40" i="5"/>
  <c r="E32" i="5"/>
  <c r="B65" i="2"/>
  <c r="F51" i="2"/>
  <c r="F52" i="2"/>
  <c r="F53" i="2"/>
  <c r="F54" i="2"/>
  <c r="F55" i="2"/>
  <c r="F50" i="2"/>
  <c r="F56" i="2" s="1"/>
  <c r="F65" i="2"/>
  <c r="D65" i="2"/>
  <c r="D4" i="2"/>
  <c r="E4" i="2"/>
  <c r="F4" i="2"/>
  <c r="G4" i="2"/>
  <c r="H4" i="2"/>
  <c r="I4" i="2"/>
  <c r="J4" i="2"/>
  <c r="K4" i="2"/>
  <c r="L4" i="2"/>
  <c r="M4" i="2"/>
  <c r="N4" i="2"/>
  <c r="O4" i="2"/>
  <c r="D5" i="2"/>
  <c r="E5" i="2"/>
  <c r="F5" i="2"/>
  <c r="G5" i="2"/>
  <c r="H5" i="2"/>
  <c r="I5" i="2"/>
  <c r="J5" i="2"/>
  <c r="K5" i="2"/>
  <c r="L5" i="2"/>
  <c r="M5" i="2"/>
  <c r="N5" i="2"/>
  <c r="O5" i="2"/>
  <c r="D6" i="2"/>
  <c r="E6" i="2"/>
  <c r="F6" i="2"/>
  <c r="G6" i="2"/>
  <c r="H6" i="2"/>
  <c r="I6" i="2"/>
  <c r="J6" i="2"/>
  <c r="K6" i="2"/>
  <c r="L6" i="2"/>
  <c r="M6" i="2"/>
  <c r="N6" i="2"/>
  <c r="O6" i="2"/>
  <c r="D7" i="2"/>
  <c r="E7" i="2"/>
  <c r="F7" i="2"/>
  <c r="G7" i="2"/>
  <c r="H7" i="2"/>
  <c r="I7" i="2"/>
  <c r="J7" i="2"/>
  <c r="K7" i="2"/>
  <c r="L7" i="2"/>
  <c r="M7" i="2"/>
  <c r="N7" i="2"/>
  <c r="O7" i="2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4" i="2"/>
  <c r="E14" i="2"/>
  <c r="F14" i="2"/>
  <c r="G14" i="2"/>
  <c r="H14" i="2"/>
  <c r="I14" i="2"/>
  <c r="J14" i="2"/>
  <c r="K14" i="2"/>
  <c r="L14" i="2"/>
  <c r="M14" i="2"/>
  <c r="N14" i="2"/>
  <c r="O14" i="2"/>
  <c r="D15" i="2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C5" i="2"/>
  <c r="C6" i="2"/>
  <c r="C7" i="2"/>
  <c r="C8" i="2"/>
  <c r="C9" i="2"/>
  <c r="C10" i="2"/>
  <c r="C11" i="2"/>
  <c r="C12" i="2"/>
  <c r="C13" i="2"/>
  <c r="C14" i="2"/>
  <c r="C15" i="2"/>
  <c r="C16" i="2"/>
  <c r="C4" i="2"/>
  <c r="F66" i="2" l="1"/>
  <c r="D6" i="8"/>
  <c r="B6" i="8"/>
  <c r="D6" i="7"/>
  <c r="B6" i="7"/>
  <c r="F1" i="6"/>
  <c r="D6" i="6"/>
  <c r="B6" i="6"/>
  <c r="F42" i="2"/>
  <c r="E42" i="2"/>
  <c r="D42" i="2"/>
  <c r="C2" i="2"/>
  <c r="I36" i="2" l="1"/>
  <c r="M36" i="2" s="1"/>
  <c r="I42" i="2"/>
  <c r="I35" i="2"/>
  <c r="M35" i="2" s="1"/>
  <c r="I41" i="2"/>
  <c r="M41" i="2" s="1"/>
  <c r="I37" i="2"/>
  <c r="M37" i="2" s="1"/>
  <c r="I39" i="2"/>
  <c r="M39" i="2" s="1"/>
  <c r="I38" i="2"/>
  <c r="M38" i="2" s="1"/>
  <c r="I40" i="2"/>
  <c r="M40" i="2" s="1"/>
  <c r="H40" i="2"/>
  <c r="L40" i="2" s="1"/>
  <c r="H35" i="2"/>
  <c r="L35" i="2" s="1"/>
  <c r="H36" i="2"/>
  <c r="L36" i="2" s="1"/>
  <c r="H38" i="2"/>
  <c r="L38" i="2" s="1"/>
  <c r="H37" i="2"/>
  <c r="L37" i="2" s="1"/>
  <c r="H39" i="2"/>
  <c r="L39" i="2" s="1"/>
  <c r="H41" i="2"/>
  <c r="L41" i="2" s="1"/>
  <c r="H42" i="2"/>
  <c r="J36" i="2"/>
  <c r="N36" i="2" s="1"/>
  <c r="J42" i="2"/>
  <c r="J35" i="2"/>
  <c r="N35" i="2" s="1"/>
  <c r="J39" i="2"/>
  <c r="N39" i="2" s="1"/>
  <c r="J40" i="2"/>
  <c r="N40" i="2" s="1"/>
  <c r="J37" i="2"/>
  <c r="N37" i="2" s="1"/>
  <c r="J38" i="2"/>
  <c r="N38" i="2" s="1"/>
  <c r="J41" i="2"/>
  <c r="N41" i="2" s="1"/>
  <c r="F1" i="8"/>
  <c r="F1" i="7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<sst xmlns="http://schemas.openxmlformats.org/spreadsheetml/2006/main" count="11030" uniqueCount="1273">
  <si>
    <t>Usługa</t>
  </si>
  <si>
    <t>Regulacja brwi</t>
  </si>
  <si>
    <t>Henna Brwi</t>
  </si>
  <si>
    <t>Makijaż okolicznościowy</t>
  </si>
  <si>
    <t>Mikrodermabrazja</t>
  </si>
  <si>
    <t>Peeling Kawitacyjny</t>
  </si>
  <si>
    <t>LipoCool</t>
  </si>
  <si>
    <t>wzrost ceny</t>
  </si>
  <si>
    <t>Cena brutto</t>
  </si>
  <si>
    <t>Towar</t>
  </si>
  <si>
    <t>Dochód w danym miesiącu</t>
  </si>
  <si>
    <t>Dochód roczny</t>
  </si>
  <si>
    <t>Edam</t>
  </si>
  <si>
    <t>Masdamer</t>
  </si>
  <si>
    <t>Gouda</t>
  </si>
  <si>
    <t>Brie</t>
  </si>
  <si>
    <t>Rokpol</t>
  </si>
  <si>
    <t>Bryndza</t>
  </si>
  <si>
    <t>Cheddar</t>
  </si>
  <si>
    <t>Oscypek</t>
  </si>
  <si>
    <t>Kacper</t>
  </si>
  <si>
    <t>Hanna</t>
  </si>
  <si>
    <t>Igor</t>
  </si>
  <si>
    <t>Eliza</t>
  </si>
  <si>
    <t>Marcin</t>
  </si>
  <si>
    <t>Olga</t>
  </si>
  <si>
    <t>Feliks</t>
  </si>
  <si>
    <t>Kinga</t>
  </si>
  <si>
    <t>Borys</t>
  </si>
  <si>
    <t>Iga</t>
  </si>
  <si>
    <t>Imie</t>
  </si>
  <si>
    <t>Nazwisko</t>
  </si>
  <si>
    <t>Województwo</t>
  </si>
  <si>
    <t>Rok urodzenia</t>
  </si>
  <si>
    <t>Wiek</t>
  </si>
  <si>
    <t>Wykształcenie</t>
  </si>
  <si>
    <t>Branża</t>
  </si>
  <si>
    <t>Miesięczne zarobki</t>
  </si>
  <si>
    <t>Samochód</t>
  </si>
  <si>
    <t>Ilość nieruchomości</t>
  </si>
  <si>
    <t>Wydatki żwynościowe</t>
  </si>
  <si>
    <t>Wydatki mieszkaniowe</t>
  </si>
  <si>
    <t>Wydatki na spłaty pożyczek</t>
  </si>
  <si>
    <t>Izabela</t>
  </si>
  <si>
    <t>Figa</t>
  </si>
  <si>
    <t>Kujawsko-Pomorskie</t>
  </si>
  <si>
    <t>Podstawowe</t>
  </si>
  <si>
    <t>Finanse</t>
  </si>
  <si>
    <t>Brak</t>
  </si>
  <si>
    <t>Łukasz</t>
  </si>
  <si>
    <t>Borówka</t>
  </si>
  <si>
    <t>Śląskie</t>
  </si>
  <si>
    <t>Wyższe</t>
  </si>
  <si>
    <t>Gastronomia</t>
  </si>
  <si>
    <t>Mercedes</t>
  </si>
  <si>
    <t>Brokuły</t>
  </si>
  <si>
    <t>Lubelskie</t>
  </si>
  <si>
    <t>Średnie</t>
  </si>
  <si>
    <t>Hotelarstwo</t>
  </si>
  <si>
    <t>Volkswagen</t>
  </si>
  <si>
    <t>Adam</t>
  </si>
  <si>
    <t>Karambola</t>
  </si>
  <si>
    <t>Warmińsko-Mazurskie</t>
  </si>
  <si>
    <t>Służba zdrowia</t>
  </si>
  <si>
    <t>Ford</t>
  </si>
  <si>
    <t>Tomasz</t>
  </si>
  <si>
    <t>Por</t>
  </si>
  <si>
    <t>Świętokrzyskie</t>
  </si>
  <si>
    <t>IT</t>
  </si>
  <si>
    <t>BMW</t>
  </si>
  <si>
    <t>Sylwia</t>
  </si>
  <si>
    <t>Kokos</t>
  </si>
  <si>
    <t>Lubuskie</t>
  </si>
  <si>
    <t>Edukacja</t>
  </si>
  <si>
    <t>Magdalena</t>
  </si>
  <si>
    <t>Łódzkie</t>
  </si>
  <si>
    <t>Chevrolet</t>
  </si>
  <si>
    <t>Rafał</t>
  </si>
  <si>
    <t>Granat</t>
  </si>
  <si>
    <t>Małopolskie</t>
  </si>
  <si>
    <t>Pietruszka</t>
  </si>
  <si>
    <t>Telekomunikacja</t>
  </si>
  <si>
    <t>Robert</t>
  </si>
  <si>
    <t>Nissan</t>
  </si>
  <si>
    <t>Hubert</t>
  </si>
  <si>
    <t>Dynia</t>
  </si>
  <si>
    <t>Wielkopolskie</t>
  </si>
  <si>
    <t>Budowlanka</t>
  </si>
  <si>
    <t>Patryk</t>
  </si>
  <si>
    <t>Ogórek</t>
  </si>
  <si>
    <t>HR</t>
  </si>
  <si>
    <t>Seler</t>
  </si>
  <si>
    <t>Toyota</t>
  </si>
  <si>
    <t>Maltańczyk</t>
  </si>
  <si>
    <t>Mazowieckie</t>
  </si>
  <si>
    <t>Audi</t>
  </si>
  <si>
    <t>Guawa</t>
  </si>
  <si>
    <t>Zachodniopomorskie</t>
  </si>
  <si>
    <t>Zofia</t>
  </si>
  <si>
    <t>Awokado</t>
  </si>
  <si>
    <t>Podkarpackie</t>
  </si>
  <si>
    <t>Hyundai</t>
  </si>
  <si>
    <t>Michał</t>
  </si>
  <si>
    <t>Wiśnia</t>
  </si>
  <si>
    <t>Pomorskie</t>
  </si>
  <si>
    <t>Szpinak</t>
  </si>
  <si>
    <t>Filip</t>
  </si>
  <si>
    <t>Brzoskwinia</t>
  </si>
  <si>
    <t>Beata</t>
  </si>
  <si>
    <t>Pomidor</t>
  </si>
  <si>
    <t>Weronika</t>
  </si>
  <si>
    <t>Honda</t>
  </si>
  <si>
    <t>Natalia</t>
  </si>
  <si>
    <t>Mandarynka</t>
  </si>
  <si>
    <t>Marta</t>
  </si>
  <si>
    <t>Urszula</t>
  </si>
  <si>
    <t>Kapusta</t>
  </si>
  <si>
    <t>Marketing</t>
  </si>
  <si>
    <t>Kiwi</t>
  </si>
  <si>
    <t>Maciej</t>
  </si>
  <si>
    <t>Mango</t>
  </si>
  <si>
    <t>Bób</t>
  </si>
  <si>
    <t>Dolnośląskie</t>
  </si>
  <si>
    <t>Podlaskie</t>
  </si>
  <si>
    <t>Pomarańcza</t>
  </si>
  <si>
    <t>Bartosz</t>
  </si>
  <si>
    <t>Jagoda</t>
  </si>
  <si>
    <t>Arbuz</t>
  </si>
  <si>
    <t>Paulina</t>
  </si>
  <si>
    <t>Żaneta</t>
  </si>
  <si>
    <t>Rukola</t>
  </si>
  <si>
    <t>Marek</t>
  </si>
  <si>
    <t>Cukinia</t>
  </si>
  <si>
    <t>Grzegorz</t>
  </si>
  <si>
    <t>Karol</t>
  </si>
  <si>
    <t>Ananas</t>
  </si>
  <si>
    <t>Kasztan</t>
  </si>
  <si>
    <t>Kalafior</t>
  </si>
  <si>
    <t>Papryka</t>
  </si>
  <si>
    <t>Katarzyna</t>
  </si>
  <si>
    <t>Cytryna</t>
  </si>
  <si>
    <t>Wojciech</t>
  </si>
  <si>
    <t>Kukurydza</t>
  </si>
  <si>
    <t>Gabriela</t>
  </si>
  <si>
    <t>Alicja</t>
  </si>
  <si>
    <t>Jakub</t>
  </si>
  <si>
    <t>Ziemniak</t>
  </si>
  <si>
    <t>Gruszka</t>
  </si>
  <si>
    <t>Marchewka</t>
  </si>
  <si>
    <t>Damian</t>
  </si>
  <si>
    <t>Truskawka</t>
  </si>
  <si>
    <t>Banan</t>
  </si>
  <si>
    <t>Dawid</t>
  </si>
  <si>
    <t>Patrycja</t>
  </si>
  <si>
    <t>Maria</t>
  </si>
  <si>
    <t>Jabłko</t>
  </si>
  <si>
    <t>Paweł</t>
  </si>
  <si>
    <t>Morela</t>
  </si>
  <si>
    <t>Anna</t>
  </si>
  <si>
    <t>Renata</t>
  </si>
  <si>
    <t>Opolskie</t>
  </si>
  <si>
    <t>Liczi</t>
  </si>
  <si>
    <t>Pomelo</t>
  </si>
  <si>
    <t>Winogrono</t>
  </si>
  <si>
    <t>Ewa</t>
  </si>
  <si>
    <t>Szymon</t>
  </si>
  <si>
    <t>Antoni</t>
  </si>
  <si>
    <t>Malina</t>
  </si>
  <si>
    <t>Dominika</t>
  </si>
  <si>
    <t>Cebula</t>
  </si>
  <si>
    <t>Krzysztof</t>
  </si>
  <si>
    <t>Joanna</t>
  </si>
  <si>
    <t>USD</t>
  </si>
  <si>
    <t>EUR</t>
  </si>
  <si>
    <t>Waluta</t>
  </si>
  <si>
    <t>Symbol waluty</t>
  </si>
  <si>
    <t>Kurs</t>
  </si>
  <si>
    <t>bat (Tajlandia)</t>
  </si>
  <si>
    <t>THB</t>
  </si>
  <si>
    <t>dolar amerykański</t>
  </si>
  <si>
    <t>dolar australijski</t>
  </si>
  <si>
    <t>AUD</t>
  </si>
  <si>
    <t>dolar hongkoński</t>
  </si>
  <si>
    <t>HKD</t>
  </si>
  <si>
    <t>dolar kanadyjski</t>
  </si>
  <si>
    <t>CAD</t>
  </si>
  <si>
    <t>dolar nowozelandzki</t>
  </si>
  <si>
    <t>NZD</t>
  </si>
  <si>
    <t>dolar singapurski</t>
  </si>
  <si>
    <t>SGD</t>
  </si>
  <si>
    <t>euro</t>
  </si>
  <si>
    <t>forint węgierski</t>
  </si>
  <si>
    <t>HUF</t>
  </si>
  <si>
    <t>frank szwajcarski</t>
  </si>
  <si>
    <t>CHF</t>
  </si>
  <si>
    <t>funt szterling</t>
  </si>
  <si>
    <t>GBP</t>
  </si>
  <si>
    <t>hrywna ukraińska</t>
  </si>
  <si>
    <t>UAH</t>
  </si>
  <si>
    <t>jen japoński</t>
  </si>
  <si>
    <t>JPY</t>
  </si>
  <si>
    <t>korona czeska</t>
  </si>
  <si>
    <t>CZK</t>
  </si>
  <si>
    <t>korona duńska</t>
  </si>
  <si>
    <t>DKK</t>
  </si>
  <si>
    <t>korona islandzka</t>
  </si>
  <si>
    <t>ISK</t>
  </si>
  <si>
    <t>korona norweska</t>
  </si>
  <si>
    <t>NOK</t>
  </si>
  <si>
    <t>korona szwedzka</t>
  </si>
  <si>
    <t>SEK</t>
  </si>
  <si>
    <t>lej rumuński</t>
  </si>
  <si>
    <t>RON</t>
  </si>
  <si>
    <t>lew bułgarski</t>
  </si>
  <si>
    <t>BGN</t>
  </si>
  <si>
    <t>lira turecka</t>
  </si>
  <si>
    <t>TRY</t>
  </si>
  <si>
    <t>n. szekel</t>
  </si>
  <si>
    <t>ILS</t>
  </si>
  <si>
    <t>peso</t>
  </si>
  <si>
    <t>CLP</t>
  </si>
  <si>
    <t>peso filipińskie</t>
  </si>
  <si>
    <t>PHP</t>
  </si>
  <si>
    <t>peso meksykańskie</t>
  </si>
  <si>
    <t>MXN</t>
  </si>
  <si>
    <t>rand RPA</t>
  </si>
  <si>
    <t>ZAR</t>
  </si>
  <si>
    <t>real brazylijski</t>
  </si>
  <si>
    <t>BRL</t>
  </si>
  <si>
    <t>ringgit malezyjski</t>
  </si>
  <si>
    <t>MYR</t>
  </si>
  <si>
    <t>rupia</t>
  </si>
  <si>
    <t>INR</t>
  </si>
  <si>
    <t>rupia (Indonezja)</t>
  </si>
  <si>
    <t>IDR</t>
  </si>
  <si>
    <t>SDR (MFW)</t>
  </si>
  <si>
    <t>XDR</t>
  </si>
  <si>
    <t>won (Korea Płd.)</t>
  </si>
  <si>
    <t>KRW</t>
  </si>
  <si>
    <t>yuan renminbi</t>
  </si>
  <si>
    <t>CNY</t>
  </si>
  <si>
    <t>=</t>
  </si>
  <si>
    <t>Produkcja</t>
  </si>
  <si>
    <t>Dystrybucja</t>
  </si>
  <si>
    <t>Pracownicy</t>
  </si>
  <si>
    <t>Kontrola</t>
  </si>
  <si>
    <t>Materiały</t>
  </si>
  <si>
    <t>SUMA</t>
  </si>
  <si>
    <t>Benefity</t>
  </si>
  <si>
    <t>Koszty</t>
  </si>
  <si>
    <t>Gałąź</t>
  </si>
  <si>
    <t>Dział:</t>
  </si>
  <si>
    <t>Przekąski</t>
  </si>
  <si>
    <t>Napoje</t>
  </si>
  <si>
    <t>Obiady</t>
  </si>
  <si>
    <t>Kwota na dział:</t>
  </si>
  <si>
    <t>Grecale</t>
  </si>
  <si>
    <t>Levante</t>
  </si>
  <si>
    <t>Ghibli</t>
  </si>
  <si>
    <t>Quattroporte</t>
  </si>
  <si>
    <t>GranTurismo</t>
  </si>
  <si>
    <t>MC20</t>
  </si>
  <si>
    <t>Model</t>
  </si>
  <si>
    <t>Ilosc sprzedancyh</t>
  </si>
  <si>
    <t>Zysk</t>
  </si>
  <si>
    <t>Suma:</t>
  </si>
  <si>
    <t>31-816 Kraków</t>
  </si>
  <si>
    <t>04-255 Warszawa</t>
  </si>
  <si>
    <t>88-150 Białystok</t>
  </si>
  <si>
    <t>21-327 Kielce</t>
  </si>
  <si>
    <t>Katowice 42-450</t>
  </si>
  <si>
    <t>Koszalin 72-811</t>
  </si>
  <si>
    <t>11-111 Wołmontowicze</t>
  </si>
  <si>
    <t>Bochatyrowicze 56-987</t>
  </si>
  <si>
    <t>Bździchów 99-999</t>
  </si>
  <si>
    <t>Miechów 53-345</t>
  </si>
  <si>
    <t>Śrubarnia 89-234</t>
  </si>
  <si>
    <t>PL/1/8-2022</t>
  </si>
  <si>
    <t>WARSZAWA</t>
  </si>
  <si>
    <t>KIELCE</t>
  </si>
  <si>
    <t>RADOM</t>
  </si>
  <si>
    <t>POZNAŃ</t>
  </si>
  <si>
    <t>WROCŁAW</t>
  </si>
  <si>
    <t>BIAŁYSTOK</t>
  </si>
  <si>
    <t>OPOLE</t>
  </si>
  <si>
    <t>SZCZECIN</t>
  </si>
  <si>
    <t>GDAŃSK</t>
  </si>
  <si>
    <t>LUBLIN</t>
  </si>
  <si>
    <t>22-05-2020</t>
  </si>
  <si>
    <t>27-05-2020</t>
  </si>
  <si>
    <t>11-05-2020</t>
  </si>
  <si>
    <t>13-11-2020</t>
  </si>
  <si>
    <t>25-04-2020</t>
  </si>
  <si>
    <t>06-02-2020</t>
  </si>
  <si>
    <t>31-01-2020</t>
  </si>
  <si>
    <t>20-04-2020</t>
  </si>
  <si>
    <t>12-11-2020</t>
  </si>
  <si>
    <t>09-08-2020</t>
  </si>
  <si>
    <t>Kod produktu</t>
  </si>
  <si>
    <t>Śruba X15</t>
  </si>
  <si>
    <t>Nakładka T22</t>
  </si>
  <si>
    <t>Nakładka T11</t>
  </si>
  <si>
    <t>Gwint Z30</t>
  </si>
  <si>
    <t>Śruba X16</t>
  </si>
  <si>
    <t>Gwint Z88</t>
  </si>
  <si>
    <t>Gwint Z35</t>
  </si>
  <si>
    <t>Nakładka T33</t>
  </si>
  <si>
    <t>WAR/05/X15</t>
  </si>
  <si>
    <t>Miasto</t>
  </si>
  <si>
    <t>Data</t>
  </si>
  <si>
    <t>Produkt</t>
  </si>
  <si>
    <t>Wypłata</t>
  </si>
  <si>
    <t>Wydatki</t>
  </si>
  <si>
    <t>Wpływy</t>
  </si>
  <si>
    <t>Dochód:</t>
  </si>
  <si>
    <t>Zlecenia</t>
  </si>
  <si>
    <t>Od babci</t>
  </si>
  <si>
    <t>Na lewo</t>
  </si>
  <si>
    <t>Mieszkanie</t>
  </si>
  <si>
    <t>Jedzenie</t>
  </si>
  <si>
    <t>Hobby</t>
  </si>
  <si>
    <t>Głupoty</t>
  </si>
  <si>
    <t>Dochód za 1 kwartał</t>
  </si>
  <si>
    <t>Wydatki za 1 kwartał</t>
  </si>
  <si>
    <t>Wpływy za 1 kwartał</t>
  </si>
  <si>
    <t>Rodzaj</t>
  </si>
  <si>
    <t>Cena</t>
  </si>
  <si>
    <t>Ilość</t>
  </si>
  <si>
    <t>Dzień</t>
  </si>
  <si>
    <t>Miesiąc</t>
  </si>
  <si>
    <t>Rok</t>
  </si>
  <si>
    <t>Nr Telefonu</t>
  </si>
  <si>
    <t>Polski czy zagraniczny?</t>
  </si>
  <si>
    <t>+502 123 456 789</t>
  </si>
  <si>
    <t>+502 987 654 321</t>
  </si>
  <si>
    <t>+1 246 813 579</t>
  </si>
  <si>
    <t>+586 555 555 555</t>
  </si>
  <si>
    <t>+586 777 777 777</t>
  </si>
  <si>
    <t>+586 888 888 888</t>
  </si>
  <si>
    <t>+502 112 233 445</t>
  </si>
  <si>
    <t>+48 555 555 555</t>
  </si>
  <si>
    <t>+502 654 987 321</t>
  </si>
  <si>
    <t>+48 135 792 468</t>
  </si>
  <si>
    <t>+586 999 999 999</t>
  </si>
  <si>
    <t>+586 456 789 123</t>
  </si>
  <si>
    <t>+502 987 654 987</t>
  </si>
  <si>
    <t>+48 987 123 987</t>
  </si>
  <si>
    <t>+49 111 222 333</t>
  </si>
  <si>
    <t>+1 777 888 999</t>
  </si>
  <si>
    <t>+49 654 987 654</t>
  </si>
  <si>
    <t>+1 123 321 123</t>
  </si>
  <si>
    <t>+48 444 555 666</t>
  </si>
  <si>
    <t>+48 987 654 321</t>
  </si>
  <si>
    <t>Tabela statusu</t>
  </si>
  <si>
    <t>Pracownik</t>
  </si>
  <si>
    <t>Czy dostarczył?</t>
  </si>
  <si>
    <t>Czy w systemie?</t>
  </si>
  <si>
    <t>Akcja do podjęcia</t>
  </si>
  <si>
    <t xml:space="preserve">Maria Rodriguez </t>
  </si>
  <si>
    <t>T</t>
  </si>
  <si>
    <t xml:space="preserve">John Smith </t>
  </si>
  <si>
    <t xml:space="preserve">Anna Müller </t>
  </si>
  <si>
    <t xml:space="preserve">Hiroshi Tanaka </t>
  </si>
  <si>
    <t xml:space="preserve">Fatima Ahmed </t>
  </si>
  <si>
    <t xml:space="preserve">Juan Lopez </t>
  </si>
  <si>
    <t xml:space="preserve">Sophie Dupont </t>
  </si>
  <si>
    <t xml:space="preserve">Alessandro Rossi </t>
  </si>
  <si>
    <t xml:space="preserve">Li Wei </t>
  </si>
  <si>
    <t xml:space="preserve">Natalia Petrova </t>
  </si>
  <si>
    <t xml:space="preserve">Mohammad Khan </t>
  </si>
  <si>
    <t xml:space="preserve">Isabella Silva </t>
  </si>
  <si>
    <t xml:space="preserve">Ahmed Ali </t>
  </si>
  <si>
    <t xml:space="preserve">Elena Ivanova </t>
  </si>
  <si>
    <t xml:space="preserve">David Johnson </t>
  </si>
  <si>
    <t>Super Bohater</t>
  </si>
  <si>
    <t>Arcy Łotr</t>
  </si>
  <si>
    <t>Prawda/Fałsz</t>
  </si>
  <si>
    <t>Superman</t>
  </si>
  <si>
    <t>Venom</t>
  </si>
  <si>
    <t>Iron Man</t>
  </si>
  <si>
    <t>Doktor Octopus</t>
  </si>
  <si>
    <t>Batman</t>
  </si>
  <si>
    <t>Lex Luthor</t>
  </si>
  <si>
    <t>Joker</t>
  </si>
  <si>
    <t>Thor</t>
  </si>
  <si>
    <t>Hulk</t>
  </si>
  <si>
    <t>Czarna Wdowa</t>
  </si>
  <si>
    <t>Sandman</t>
  </si>
  <si>
    <t>Wonder Woman</t>
  </si>
  <si>
    <t>Dochód</t>
  </si>
  <si>
    <t>Ilość osób w gospodarstwie domowym</t>
  </si>
  <si>
    <t>Próg punktowy</t>
  </si>
  <si>
    <t>Nie podano</t>
  </si>
  <si>
    <t>Barbara Mostowiak</t>
  </si>
  <si>
    <t>Małgorzara Burska</t>
  </si>
  <si>
    <t>Maryla Baka</t>
  </si>
  <si>
    <t>Janusz Tracz</t>
  </si>
  <si>
    <t xml:space="preserve">Stefan Tretter </t>
  </si>
  <si>
    <t>Piotr Zduński</t>
  </si>
  <si>
    <t>Czy chce?</t>
  </si>
  <si>
    <t>Nie</t>
  </si>
  <si>
    <t>Tak</t>
  </si>
  <si>
    <t>Wydatki żywnościowe</t>
  </si>
  <si>
    <t>Państwo</t>
  </si>
  <si>
    <t>Kontynent</t>
  </si>
  <si>
    <t>Stolica</t>
  </si>
  <si>
    <t>Powierzchnia(km²)</t>
  </si>
  <si>
    <t>Liczba ludności</t>
  </si>
  <si>
    <t>Gęstość zaludnienia (os./km²)</t>
  </si>
  <si>
    <t>Afganistan</t>
  </si>
  <si>
    <t>Azja</t>
  </si>
  <si>
    <t>Kabul</t>
  </si>
  <si>
    <t>30 419 9281</t>
  </si>
  <si>
    <t>Albania</t>
  </si>
  <si>
    <t>Europa</t>
  </si>
  <si>
    <t>Tirana</t>
  </si>
  <si>
    <t>3 195 0002</t>
  </si>
  <si>
    <t>Algieria</t>
  </si>
  <si>
    <t>Afryka</t>
  </si>
  <si>
    <t>Algier</t>
  </si>
  <si>
    <t>34 178 188</t>
  </si>
  <si>
    <t>Andora</t>
  </si>
  <si>
    <t>84 525</t>
  </si>
  <si>
    <t>Angola</t>
  </si>
  <si>
    <t>Luanda</t>
  </si>
  <si>
    <t>17 312 000</t>
  </si>
  <si>
    <t>Antigua i Barbuda</t>
  </si>
  <si>
    <t>Ameryka Północna</t>
  </si>
  <si>
    <t>Saint John’s</t>
  </si>
  <si>
    <t>85 420</t>
  </si>
  <si>
    <t>Arabia Saudyjska</t>
  </si>
  <si>
    <t>Rijad</t>
  </si>
  <si>
    <t>28 686 633</t>
  </si>
  <si>
    <t>Argentyna</t>
  </si>
  <si>
    <t>Ameryka Południowa</t>
  </si>
  <si>
    <t>Buenos Aires</t>
  </si>
  <si>
    <t>40 913 584</t>
  </si>
  <si>
    <t>Armenia</t>
  </si>
  <si>
    <t>Erywań</t>
  </si>
  <si>
    <t>3 259 1004</t>
  </si>
  <si>
    <t>Australia</t>
  </si>
  <si>
    <t>Australia i Oceania</t>
  </si>
  <si>
    <t>Canberra</t>
  </si>
  <si>
    <t>22 343 203</t>
  </si>
  <si>
    <t>Austria</t>
  </si>
  <si>
    <t>Wiedeń</t>
  </si>
  <si>
    <t>8 402 549</t>
  </si>
  <si>
    <t>Azerbejdżan</t>
  </si>
  <si>
    <t>Baku</t>
  </si>
  <si>
    <t>9 493 6005</t>
  </si>
  <si>
    <t>Bahamy</t>
  </si>
  <si>
    <t>Nassau</t>
  </si>
  <si>
    <t>307 451</t>
  </si>
  <si>
    <t>Bahrajn</t>
  </si>
  <si>
    <t>Manama</t>
  </si>
  <si>
    <t>1 323 535</t>
  </si>
  <si>
    <t>Bangladesz</t>
  </si>
  <si>
    <t>Dhaka</t>
  </si>
  <si>
    <t>162 221 000</t>
  </si>
  <si>
    <t>Barbados</t>
  </si>
  <si>
    <t>Bridgetown</t>
  </si>
  <si>
    <t>281 9687</t>
  </si>
  <si>
    <t>Belgia</t>
  </si>
  <si>
    <t>Bruksela</t>
  </si>
  <si>
    <t>10 584 534</t>
  </si>
  <si>
    <t>Belize</t>
  </si>
  <si>
    <t>Belmopan</t>
  </si>
  <si>
    <t>266 440</t>
  </si>
  <si>
    <t>Benin</t>
  </si>
  <si>
    <t>Porto-Novo</t>
  </si>
  <si>
    <t>8 295 000</t>
  </si>
  <si>
    <t>Bhutan</t>
  </si>
  <si>
    <t>Thimphu</t>
  </si>
  <si>
    <t>682 321</t>
  </si>
  <si>
    <t>Białoruś</t>
  </si>
  <si>
    <t>Mińsk</t>
  </si>
  <si>
    <t>9 474 2008</t>
  </si>
  <si>
    <t>Boliwia</t>
  </si>
  <si>
    <t>Sucre (stolica konstytucyjna), La Paz (siedziba rządu)</t>
  </si>
  <si>
    <t>9 248 000</t>
  </si>
  <si>
    <t>Bośnia i Hercegowina</t>
  </si>
  <si>
    <t>Sarajewo</t>
  </si>
  <si>
    <t>4 590 310</t>
  </si>
  <si>
    <t>Botswana</t>
  </si>
  <si>
    <t>Gaborone</t>
  </si>
  <si>
    <t>1 842 000</t>
  </si>
  <si>
    <t>Brazylia</t>
  </si>
  <si>
    <t>Brasilia</t>
  </si>
  <si>
    <t>201 103 33010</t>
  </si>
  <si>
    <t>Brunei</t>
  </si>
  <si>
    <t>Bandar Seri Begawan</t>
  </si>
  <si>
    <t>381 371</t>
  </si>
  <si>
    <t>Bułgaria</t>
  </si>
  <si>
    <t>Sofia</t>
  </si>
  <si>
    <t>7 531 0001112</t>
  </si>
  <si>
    <t>Burkina Faso</t>
  </si>
  <si>
    <t>Wagadugu</t>
  </si>
  <si>
    <t>15 746 232</t>
  </si>
  <si>
    <t>Burundi</t>
  </si>
  <si>
    <t>Gitega</t>
  </si>
  <si>
    <t>8 691 000</t>
  </si>
  <si>
    <t>Chile</t>
  </si>
  <si>
    <t>Santiago</t>
  </si>
  <si>
    <t>16 601 707</t>
  </si>
  <si>
    <t>Chiny</t>
  </si>
  <si>
    <t>Pekin</t>
  </si>
  <si>
    <t>1 347 374 75213</t>
  </si>
  <si>
    <t>Chorwacja</t>
  </si>
  <si>
    <t>Zagrzeb</t>
  </si>
  <si>
    <t>4 437 460</t>
  </si>
  <si>
    <t>Cypr</t>
  </si>
  <si>
    <t>Nikozja</t>
  </si>
  <si>
    <t>794 600</t>
  </si>
  <si>
    <t>Czad</t>
  </si>
  <si>
    <t>Ndżamena</t>
  </si>
  <si>
    <t>10 758 94514</t>
  </si>
  <si>
    <t>Czarnogóra</t>
  </si>
  <si>
    <t>Podgorica</t>
  </si>
  <si>
    <t>672 18015</t>
  </si>
  <si>
    <t>Czechy</t>
  </si>
  <si>
    <t>Praga</t>
  </si>
  <si>
    <t>10 532 77016</t>
  </si>
  <si>
    <t>Dania</t>
  </si>
  <si>
    <t>Kopenhaga</t>
  </si>
  <si>
    <t>43098,3117(2210579zGrenlandiąiWyspamiOwczymi)</t>
  </si>
  <si>
    <t>5 540 24118</t>
  </si>
  <si>
    <t>Demokratyczna Republika Konga</t>
  </si>
  <si>
    <t>Kinszasa</t>
  </si>
  <si>
    <t>66 515 000</t>
  </si>
  <si>
    <t>Roseau</t>
  </si>
  <si>
    <t>72 000</t>
  </si>
  <si>
    <t>Dominikana</t>
  </si>
  <si>
    <t>Santo Domingo</t>
  </si>
  <si>
    <t>9 049 595</t>
  </si>
  <si>
    <t>Dżibuti</t>
  </si>
  <si>
    <t>506 22120</t>
  </si>
  <si>
    <t>Egipt</t>
  </si>
  <si>
    <t>Afryka, Azja</t>
  </si>
  <si>
    <t>Kair</t>
  </si>
  <si>
    <t>80 471 86921</t>
  </si>
  <si>
    <t>Ekwador</t>
  </si>
  <si>
    <t>Quito</t>
  </si>
  <si>
    <t>13 928 000</t>
  </si>
  <si>
    <t>Erytrea</t>
  </si>
  <si>
    <t>Asmara</t>
  </si>
  <si>
    <t>5 028 000</t>
  </si>
  <si>
    <t>Estonia</t>
  </si>
  <si>
    <t>Tallinn</t>
  </si>
  <si>
    <t>1 340 12222</t>
  </si>
  <si>
    <t>Eswatini</t>
  </si>
  <si>
    <t>Mbabane</t>
  </si>
  <si>
    <t>1 138 227</t>
  </si>
  <si>
    <t>Etiopia</t>
  </si>
  <si>
    <t>Addis Abeba</t>
  </si>
  <si>
    <t>81 238 000</t>
  </si>
  <si>
    <t>Fidżi</t>
  </si>
  <si>
    <t>Suva</t>
  </si>
  <si>
    <t>849 00023</t>
  </si>
  <si>
    <t>Filipiny</t>
  </si>
  <si>
    <t>Manila</t>
  </si>
  <si>
    <t>92 681 000</t>
  </si>
  <si>
    <t>Finlandia</t>
  </si>
  <si>
    <t>Helsinki</t>
  </si>
  <si>
    <t>5 313 026</t>
  </si>
  <si>
    <t>Francja</t>
  </si>
  <si>
    <t>Paryż</t>
  </si>
  <si>
    <t>66 000 00024</t>
  </si>
  <si>
    <t>Gabon</t>
  </si>
  <si>
    <t>Libreville</t>
  </si>
  <si>
    <t>1 454 867</t>
  </si>
  <si>
    <t>Gambia</t>
  </si>
  <si>
    <t>Bandżul</t>
  </si>
  <si>
    <t>1 690 000</t>
  </si>
  <si>
    <t>Ghana</t>
  </si>
  <si>
    <t>Akra</t>
  </si>
  <si>
    <t>23 000 000</t>
  </si>
  <si>
    <t>Grecja</t>
  </si>
  <si>
    <t>Ateny</t>
  </si>
  <si>
    <t>11 216 708</t>
  </si>
  <si>
    <t>Grenada</t>
  </si>
  <si>
    <t>Saint George’s</t>
  </si>
  <si>
    <t>89 258</t>
  </si>
  <si>
    <t>Gruzja</t>
  </si>
  <si>
    <t>Europa/Azja</t>
  </si>
  <si>
    <t>Tbilisi</t>
  </si>
  <si>
    <t>4 630 841</t>
  </si>
  <si>
    <t>Gujana</t>
  </si>
  <si>
    <t>Georgetown</t>
  </si>
  <si>
    <t>769 095</t>
  </si>
  <si>
    <t>Gwatemala</t>
  </si>
  <si>
    <t>12 013 907</t>
  </si>
  <si>
    <t>Gwinea</t>
  </si>
  <si>
    <t>Konakry</t>
  </si>
  <si>
    <t>9 950 670</t>
  </si>
  <si>
    <t>Gwinea Bissau</t>
  </si>
  <si>
    <t>Bissau</t>
  </si>
  <si>
    <t>1 475 000</t>
  </si>
  <si>
    <t>Gwinea Równikowa</t>
  </si>
  <si>
    <t>Malabo</t>
  </si>
  <si>
    <t>616 459</t>
  </si>
  <si>
    <t>Haiti</t>
  </si>
  <si>
    <t>Port-au-Prince</t>
  </si>
  <si>
    <t>8 925 00026</t>
  </si>
  <si>
    <t>Hiszpania</t>
  </si>
  <si>
    <t>Madryt</t>
  </si>
  <si>
    <t>47 150 819</t>
  </si>
  <si>
    <t>Holandia</t>
  </si>
  <si>
    <t>Amsterdam (stolica konstytucyjna), Haga (stolica administracyjna)</t>
  </si>
  <si>
    <t>16 509 303</t>
  </si>
  <si>
    <t>Honduras</t>
  </si>
  <si>
    <t>Tegucigalpa</t>
  </si>
  <si>
    <t>7 325 000</t>
  </si>
  <si>
    <t>Indie</t>
  </si>
  <si>
    <t>Nowe Delhi</t>
  </si>
  <si>
    <t>1 166 079 217</t>
  </si>
  <si>
    <t>Indonezja</t>
  </si>
  <si>
    <t>Dżakarta</t>
  </si>
  <si>
    <t>242 968 342</t>
  </si>
  <si>
    <t>Irak</t>
  </si>
  <si>
    <t>Bagdad</t>
  </si>
  <si>
    <t>30 399 572</t>
  </si>
  <si>
    <t>Iran</t>
  </si>
  <si>
    <t>Teheran</t>
  </si>
  <si>
    <t>70 495 78227</t>
  </si>
  <si>
    <t>Irlandia</t>
  </si>
  <si>
    <t>Dublin</t>
  </si>
  <si>
    <t>4 581 26928</t>
  </si>
  <si>
    <t>Islandia</t>
  </si>
  <si>
    <t>Reykjavík</t>
  </si>
  <si>
    <t>306 69429</t>
  </si>
  <si>
    <t>Izrael</t>
  </si>
  <si>
    <t>Jerozolima3031</t>
  </si>
  <si>
    <t>7 653 60032</t>
  </si>
  <si>
    <t>Jamajka</t>
  </si>
  <si>
    <t>Kingston</t>
  </si>
  <si>
    <t>2 700 000</t>
  </si>
  <si>
    <t>Japonia</t>
  </si>
  <si>
    <t>Tokio</t>
  </si>
  <si>
    <t>126 475 66433</t>
  </si>
  <si>
    <t>Jemen</t>
  </si>
  <si>
    <t>Sana</t>
  </si>
  <si>
    <t>23 495 36134</t>
  </si>
  <si>
    <t>Jordania</t>
  </si>
  <si>
    <t>Amman</t>
  </si>
  <si>
    <t>5 759 732</t>
  </si>
  <si>
    <t>Kambodża</t>
  </si>
  <si>
    <t>Phnom Penh</t>
  </si>
  <si>
    <t>13 388 910</t>
  </si>
  <si>
    <t>Kamerun</t>
  </si>
  <si>
    <t>Jaunde</t>
  </si>
  <si>
    <t>18 100 000</t>
  </si>
  <si>
    <t>Kanada</t>
  </si>
  <si>
    <t>Ottawa</t>
  </si>
  <si>
    <t>34 110 000</t>
  </si>
  <si>
    <t>Katar</t>
  </si>
  <si>
    <t>Doha</t>
  </si>
  <si>
    <t>928 635</t>
  </si>
  <si>
    <t>Kazachstan</t>
  </si>
  <si>
    <t>Azja, Europa</t>
  </si>
  <si>
    <t>Astana</t>
  </si>
  <si>
    <t>15 399 437</t>
  </si>
  <si>
    <t>Kenia</t>
  </si>
  <si>
    <t>Nairobi</t>
  </si>
  <si>
    <t>37 953 840</t>
  </si>
  <si>
    <t>Kirgistan</t>
  </si>
  <si>
    <t>Biszkek</t>
  </si>
  <si>
    <t>5 357 000</t>
  </si>
  <si>
    <t>Kiribati</t>
  </si>
  <si>
    <t>Bairiki</t>
  </si>
  <si>
    <t>103 092</t>
  </si>
  <si>
    <t>Kolumbia</t>
  </si>
  <si>
    <t>Bogota</t>
  </si>
  <si>
    <t>45 730 83436</t>
  </si>
  <si>
    <t>Komory</t>
  </si>
  <si>
    <t>Moroni</t>
  </si>
  <si>
    <t>671 247</t>
  </si>
  <si>
    <t>Kongo</t>
  </si>
  <si>
    <t>Brazzaville</t>
  </si>
  <si>
    <t>3 756 000</t>
  </si>
  <si>
    <t>Korea Południowa</t>
  </si>
  <si>
    <t>Seul</t>
  </si>
  <si>
    <t>50 062 00037</t>
  </si>
  <si>
    <t>Korea Północna</t>
  </si>
  <si>
    <t>Pjongjang</t>
  </si>
  <si>
    <t>22 757 27538</t>
  </si>
  <si>
    <t>Kostaryka</t>
  </si>
  <si>
    <t>San José</t>
  </si>
  <si>
    <t>4 325 000</t>
  </si>
  <si>
    <t>Kuba</t>
  </si>
  <si>
    <t>Hawana</t>
  </si>
  <si>
    <t>11 424 000</t>
  </si>
  <si>
    <t>Kuwejt</t>
  </si>
  <si>
    <t>2 597 000</t>
  </si>
  <si>
    <t>Laos</t>
  </si>
  <si>
    <t>Wientian</t>
  </si>
  <si>
    <t>6 521 998</t>
  </si>
  <si>
    <t>Lesotho</t>
  </si>
  <si>
    <t>Maseru</t>
  </si>
  <si>
    <t>2 031 348</t>
  </si>
  <si>
    <t>Liban</t>
  </si>
  <si>
    <t>Bejrut</t>
  </si>
  <si>
    <t>3 925 502</t>
  </si>
  <si>
    <t>Liberia</t>
  </si>
  <si>
    <t>Monrovia</t>
  </si>
  <si>
    <t>3 200 000</t>
  </si>
  <si>
    <t>Libia</t>
  </si>
  <si>
    <t>Trypolis</t>
  </si>
  <si>
    <t>6 310 434</t>
  </si>
  <si>
    <t>Liechtenstein</t>
  </si>
  <si>
    <t>Vaduz</t>
  </si>
  <si>
    <t>34 76139</t>
  </si>
  <si>
    <t>Litwa</t>
  </si>
  <si>
    <t>Wilno</t>
  </si>
  <si>
    <t>3 225 34641</t>
  </si>
  <si>
    <t>Luksemburg</t>
  </si>
  <si>
    <t>474 413</t>
  </si>
  <si>
    <t>Łotwa</t>
  </si>
  <si>
    <t>Ryga</t>
  </si>
  <si>
    <t>2 224 40042</t>
  </si>
  <si>
    <t>Macedonia Północna</t>
  </si>
  <si>
    <t>Skopje</t>
  </si>
  <si>
    <t>2 061 000</t>
  </si>
  <si>
    <t>Madagaskar</t>
  </si>
  <si>
    <t>Antananarywa</t>
  </si>
  <si>
    <t>20 653 556</t>
  </si>
  <si>
    <t>Malawi</t>
  </si>
  <si>
    <t>Lilongwe</t>
  </si>
  <si>
    <t>13 600 000</t>
  </si>
  <si>
    <t>Malediwy</t>
  </si>
  <si>
    <t>Male</t>
  </si>
  <si>
    <t>396 33443</t>
  </si>
  <si>
    <t>Malezja</t>
  </si>
  <si>
    <t>Kuala Lumpur</t>
  </si>
  <si>
    <t>27 730 000</t>
  </si>
  <si>
    <t>Mali</t>
  </si>
  <si>
    <t>Bamako</t>
  </si>
  <si>
    <t>12 666 98744</t>
  </si>
  <si>
    <t>Malta</t>
  </si>
  <si>
    <t>Valletta</t>
  </si>
  <si>
    <t>403 532</t>
  </si>
  <si>
    <t>Maroko</t>
  </si>
  <si>
    <t>Rabat</t>
  </si>
  <si>
    <t>34 859 364</t>
  </si>
  <si>
    <t>Mauretania</t>
  </si>
  <si>
    <t>Nawakszut</t>
  </si>
  <si>
    <t>3 250 000</t>
  </si>
  <si>
    <t>Mauritius</t>
  </si>
  <si>
    <t>Port Louis</t>
  </si>
  <si>
    <t>1 230 602</t>
  </si>
  <si>
    <t>Meksyk</t>
  </si>
  <si>
    <t>112 336 53846</t>
  </si>
  <si>
    <t>Mikronezja</t>
  </si>
  <si>
    <t>Palikir</t>
  </si>
  <si>
    <t>135 000</t>
  </si>
  <si>
    <t>Mjanma</t>
  </si>
  <si>
    <t>Naypyidaw</t>
  </si>
  <si>
    <t>53 414 374</t>
  </si>
  <si>
    <t>Mołdawia</t>
  </si>
  <si>
    <t>Kiszyniów</t>
  </si>
  <si>
    <t>4 324 450</t>
  </si>
  <si>
    <t>Monako</t>
  </si>
  <si>
    <t>32 796</t>
  </si>
  <si>
    <t>Mongolia</t>
  </si>
  <si>
    <t>Ułan Bator</t>
  </si>
  <si>
    <t>2 736 80047</t>
  </si>
  <si>
    <t>Mozambik</t>
  </si>
  <si>
    <t>Maputo</t>
  </si>
  <si>
    <t>21 000 000</t>
  </si>
  <si>
    <t>Namibia</t>
  </si>
  <si>
    <t>Windhuk</t>
  </si>
  <si>
    <t>2 089 000</t>
  </si>
  <si>
    <t>Nauru</t>
  </si>
  <si>
    <t>Yaren</t>
  </si>
  <si>
    <t>14 019</t>
  </si>
  <si>
    <t>Nepal</t>
  </si>
  <si>
    <t>Katmandu</t>
  </si>
  <si>
    <t>28 635 000</t>
  </si>
  <si>
    <t>Niemcy</t>
  </si>
  <si>
    <t>Berlin</t>
  </si>
  <si>
    <t>81 772 00048</t>
  </si>
  <si>
    <t>Niger</t>
  </si>
  <si>
    <t>Niamey</t>
  </si>
  <si>
    <t>15 306 25211</t>
  </si>
  <si>
    <t>Nigeria</t>
  </si>
  <si>
    <t>Abudża</t>
  </si>
  <si>
    <t>154 729 00049</t>
  </si>
  <si>
    <t>Nikaragua</t>
  </si>
  <si>
    <t>Managua</t>
  </si>
  <si>
    <t>5 570 000</t>
  </si>
  <si>
    <t>Norwegia</t>
  </si>
  <si>
    <t>Oslo</t>
  </si>
  <si>
    <t>4 769 000</t>
  </si>
  <si>
    <t>Nowa Zelandia</t>
  </si>
  <si>
    <t>Wellington</t>
  </si>
  <si>
    <t>4 393 500</t>
  </si>
  <si>
    <t>Oman</t>
  </si>
  <si>
    <t>Maskat</t>
  </si>
  <si>
    <t>3 312 000</t>
  </si>
  <si>
    <t>Pakistan</t>
  </si>
  <si>
    <t>Islamabad</t>
  </si>
  <si>
    <t>176 242 94950</t>
  </si>
  <si>
    <t>Palau</t>
  </si>
  <si>
    <t>Ngerulmud</t>
  </si>
  <si>
    <t>20 800</t>
  </si>
  <si>
    <t>Panama</t>
  </si>
  <si>
    <t>3 293 000</t>
  </si>
  <si>
    <t>Papua-Nowa Gwinea</t>
  </si>
  <si>
    <t>Port Moresby</t>
  </si>
  <si>
    <t>5 932 000</t>
  </si>
  <si>
    <t>Paragwaj</t>
  </si>
  <si>
    <t>Asunción</t>
  </si>
  <si>
    <t>6 670 000</t>
  </si>
  <si>
    <t>Peru</t>
  </si>
  <si>
    <t>Lima</t>
  </si>
  <si>
    <t>29 181 000</t>
  </si>
  <si>
    <t>Polska</t>
  </si>
  <si>
    <t>Warszawa</t>
  </si>
  <si>
    <t>38 200 03752</t>
  </si>
  <si>
    <t>Południowa Afryka</t>
  </si>
  <si>
    <t>Pretoria (stolica egzekutywna)</t>
  </si>
  <si>
    <t>48 783 000</t>
  </si>
  <si>
    <t>Portugalia</t>
  </si>
  <si>
    <t>Lizbona</t>
  </si>
  <si>
    <t>10 677 00053</t>
  </si>
  <si>
    <t>Republika Środkowoafrykańska</t>
  </si>
  <si>
    <t>Bangi</t>
  </si>
  <si>
    <t>4 370 000</t>
  </si>
  <si>
    <t>Republika Zielonego Przylądka</t>
  </si>
  <si>
    <t>Praia</t>
  </si>
  <si>
    <t>499 796</t>
  </si>
  <si>
    <t>Rosja</t>
  </si>
  <si>
    <t>Moskwa</t>
  </si>
  <si>
    <t>142 914 13654</t>
  </si>
  <si>
    <t>Rumunia</t>
  </si>
  <si>
    <t>Bukareszt</t>
  </si>
  <si>
    <t>22 215 421</t>
  </si>
  <si>
    <t>Rwanda</t>
  </si>
  <si>
    <t>Kigali</t>
  </si>
  <si>
    <t>10 186 000</t>
  </si>
  <si>
    <t>Saint Kitts i Nevis</t>
  </si>
  <si>
    <t>Basseterre</t>
  </si>
  <si>
    <t>38 819</t>
  </si>
  <si>
    <t>Saint Lucia</t>
  </si>
  <si>
    <t>Castries</t>
  </si>
  <si>
    <t>164 213</t>
  </si>
  <si>
    <t>Saint Vincent i Grenadyny</t>
  </si>
  <si>
    <t>Kingstown</t>
  </si>
  <si>
    <t>119 000</t>
  </si>
  <si>
    <t>Salwador</t>
  </si>
  <si>
    <t>San Salvador</t>
  </si>
  <si>
    <t>6 820 000</t>
  </si>
  <si>
    <t>Samoa</t>
  </si>
  <si>
    <t>Apia</t>
  </si>
  <si>
    <t>177 714</t>
  </si>
  <si>
    <t>San Marino</t>
  </si>
  <si>
    <t>31 817</t>
  </si>
  <si>
    <t>Senegal</t>
  </si>
  <si>
    <t>Dakar</t>
  </si>
  <si>
    <t>12 521 851</t>
  </si>
  <si>
    <t>Serbia</t>
  </si>
  <si>
    <t>Belgrad</t>
  </si>
  <si>
    <t>7 498 001</t>
  </si>
  <si>
    <t>Seszele</t>
  </si>
  <si>
    <t>Victoria</t>
  </si>
  <si>
    <t>86 525</t>
  </si>
  <si>
    <t>Sierra Leone</t>
  </si>
  <si>
    <t>Freetown</t>
  </si>
  <si>
    <t>6 150 000</t>
  </si>
  <si>
    <t>Singapur</t>
  </si>
  <si>
    <t>4 608 000</t>
  </si>
  <si>
    <t>Słowacja</t>
  </si>
  <si>
    <t>Bratysława</t>
  </si>
  <si>
    <t>5 455 000</t>
  </si>
  <si>
    <t>Słowenia</t>
  </si>
  <si>
    <t>Lublana</t>
  </si>
  <si>
    <t>2 039 39955</t>
  </si>
  <si>
    <t>Somalia</t>
  </si>
  <si>
    <t>Mogadiszu</t>
  </si>
  <si>
    <t>9 559 000</t>
  </si>
  <si>
    <t>Sri Lanka</t>
  </si>
  <si>
    <t>Sri Dźajawardanapura Kotte</t>
  </si>
  <si>
    <t>20 010 000</t>
  </si>
  <si>
    <t>Stany Zjednoczone</t>
  </si>
  <si>
    <t>Waszyngton</t>
  </si>
  <si>
    <t>311 280 49256</t>
  </si>
  <si>
    <t>Sudan</t>
  </si>
  <si>
    <t>Chartum</t>
  </si>
  <si>
    <t>30 894 000</t>
  </si>
  <si>
    <t>Surinam</t>
  </si>
  <si>
    <t>Paramaribo</t>
  </si>
  <si>
    <t>476 00059</t>
  </si>
  <si>
    <t>Syria</t>
  </si>
  <si>
    <t>Damaszek</t>
  </si>
  <si>
    <t>19 748 000</t>
  </si>
  <si>
    <t>Szwajcaria</t>
  </si>
  <si>
    <t>brak oficjalnej stolicy, siedzibą rządu jest Berno</t>
  </si>
  <si>
    <t>7 725 200</t>
  </si>
  <si>
    <t>Szwecja</t>
  </si>
  <si>
    <t>Sztokholm</t>
  </si>
  <si>
    <t>9 331 523</t>
  </si>
  <si>
    <t>Tadżykistan</t>
  </si>
  <si>
    <t>Duszanbe</t>
  </si>
  <si>
    <t>7 100 000</t>
  </si>
  <si>
    <t>Tajlandia</t>
  </si>
  <si>
    <t>Bangkok</t>
  </si>
  <si>
    <t>65 493 00063</t>
  </si>
  <si>
    <t>Tanzania</t>
  </si>
  <si>
    <t>Dodoma</t>
  </si>
  <si>
    <t>39 384 223</t>
  </si>
  <si>
    <t>Timor Wschodni</t>
  </si>
  <si>
    <t>Dili</t>
  </si>
  <si>
    <t>1 109 000</t>
  </si>
  <si>
    <t>Togo</t>
  </si>
  <si>
    <t>Lomé</t>
  </si>
  <si>
    <t>5 400 000</t>
  </si>
  <si>
    <t>Tonga</t>
  </si>
  <si>
    <t>Nukuʻalofa</t>
  </si>
  <si>
    <t>119 009</t>
  </si>
  <si>
    <t>Trynidad i Tobago</t>
  </si>
  <si>
    <t>Port-of-Spain</t>
  </si>
  <si>
    <t>1 229 000</t>
  </si>
  <si>
    <t>Tunezja</t>
  </si>
  <si>
    <t>Tunis</t>
  </si>
  <si>
    <t>10 384 000</t>
  </si>
  <si>
    <t>Turcja</t>
  </si>
  <si>
    <t>Ankara</t>
  </si>
  <si>
    <t>77 804 122</t>
  </si>
  <si>
    <t>Turkmenistan</t>
  </si>
  <si>
    <t>Aszchabad</t>
  </si>
  <si>
    <t>5 180 000</t>
  </si>
  <si>
    <t>Tuvalu</t>
  </si>
  <si>
    <t>Vaiaku</t>
  </si>
  <si>
    <t>12 373</t>
  </si>
  <si>
    <t>Uganda</t>
  </si>
  <si>
    <t>Kampala</t>
  </si>
  <si>
    <t>32 369 558</t>
  </si>
  <si>
    <t>Ukraina</t>
  </si>
  <si>
    <t>Kijów</t>
  </si>
  <si>
    <t>45 706 12664</t>
  </si>
  <si>
    <t>Urugwaj</t>
  </si>
  <si>
    <t>Montevideo</t>
  </si>
  <si>
    <t>3 477 779 (2008)</t>
  </si>
  <si>
    <t>Uzbekistan</t>
  </si>
  <si>
    <t>Taszkent</t>
  </si>
  <si>
    <t>27 610 000</t>
  </si>
  <si>
    <t>Vanuatu</t>
  </si>
  <si>
    <t>Port Vila</t>
  </si>
  <si>
    <t>243 304</t>
  </si>
  <si>
    <t>Watykan</t>
  </si>
  <si>
    <t>824</t>
  </si>
  <si>
    <t>Wenezuela</t>
  </si>
  <si>
    <t>Caracas</t>
  </si>
  <si>
    <t>30 102 382</t>
  </si>
  <si>
    <t>Węgry</t>
  </si>
  <si>
    <t>Budapeszt</t>
  </si>
  <si>
    <t>9 982 00065</t>
  </si>
  <si>
    <t>Wielka Brytania</t>
  </si>
  <si>
    <t>Londyn</t>
  </si>
  <si>
    <t>62 222 00011</t>
  </si>
  <si>
    <t>Wietnam</t>
  </si>
  <si>
    <t>Hanoi</t>
  </si>
  <si>
    <t>86 024 60066</t>
  </si>
  <si>
    <t>Włochy</t>
  </si>
  <si>
    <t>Rzym</t>
  </si>
  <si>
    <t>60 418 71167</t>
  </si>
  <si>
    <t>Wybrzeże Kości Słoniowej</t>
  </si>
  <si>
    <t>Jamusukro</t>
  </si>
  <si>
    <t>18 373 000</t>
  </si>
  <si>
    <t>Wyspy Marshalla</t>
  </si>
  <si>
    <t>Majuro</t>
  </si>
  <si>
    <t>59 071</t>
  </si>
  <si>
    <t>Wyspy Salomona</t>
  </si>
  <si>
    <t>Honiara</t>
  </si>
  <si>
    <t>552 000</t>
  </si>
  <si>
    <t>Wyspy Świętego Tomasza i Książęca</t>
  </si>
  <si>
    <t>São Tomé</t>
  </si>
  <si>
    <t>193 410</t>
  </si>
  <si>
    <t>Zambia</t>
  </si>
  <si>
    <t>Lusaka</t>
  </si>
  <si>
    <t>11 500 000</t>
  </si>
  <si>
    <t>Zimbabwe</t>
  </si>
  <si>
    <t>Harare</t>
  </si>
  <si>
    <t>12 383 000</t>
  </si>
  <si>
    <t>Zjednoczone Emiraty Arabskie</t>
  </si>
  <si>
    <t>Abu Zabi</t>
  </si>
  <si>
    <t>4 621 000</t>
  </si>
  <si>
    <t>Tabela 1</t>
  </si>
  <si>
    <t>Tabela 2  Ceny w Styczniu</t>
  </si>
  <si>
    <t>Tabela 3  Ceny w Lutym</t>
  </si>
  <si>
    <t>produkt</t>
  </si>
  <si>
    <t>miesiąc</t>
  </si>
  <si>
    <t>cena</t>
  </si>
  <si>
    <t>produkt 17</t>
  </si>
  <si>
    <t>styczeń</t>
  </si>
  <si>
    <t>produkt 19</t>
  </si>
  <si>
    <t>produkt 3</t>
  </si>
  <si>
    <t>produkt 20</t>
  </si>
  <si>
    <t>produkt 7</t>
  </si>
  <si>
    <t>produkt 1</t>
  </si>
  <si>
    <t>produkt 11</t>
  </si>
  <si>
    <t>produkt 10</t>
  </si>
  <si>
    <t>produkt 13</t>
  </si>
  <si>
    <t>produkt 4</t>
  </si>
  <si>
    <t>produkt 18</t>
  </si>
  <si>
    <t>produkt 2</t>
  </si>
  <si>
    <t>produkt 8</t>
  </si>
  <si>
    <t>produkt 12</t>
  </si>
  <si>
    <t>produkt 14</t>
  </si>
  <si>
    <t>produkt 9</t>
  </si>
  <si>
    <t>luty</t>
  </si>
  <si>
    <t>produkt 15</t>
  </si>
  <si>
    <t>produkt 6</t>
  </si>
  <si>
    <t>produkt 16</t>
  </si>
  <si>
    <t>produkt 5</t>
  </si>
  <si>
    <t>Kod</t>
  </si>
  <si>
    <t>ABC123</t>
  </si>
  <si>
    <t>XYZ456</t>
  </si>
  <si>
    <t>DEF789</t>
  </si>
  <si>
    <t>GHI101</t>
  </si>
  <si>
    <t>JKL202</t>
  </si>
  <si>
    <t>PQR404</t>
  </si>
  <si>
    <t>VWX606</t>
  </si>
  <si>
    <t>YZA707</t>
  </si>
  <si>
    <t>EFG909</t>
  </si>
  <si>
    <t>HIJ010</t>
  </si>
  <si>
    <t>KLM111</t>
  </si>
  <si>
    <t>Silnik</t>
  </si>
  <si>
    <t>Pojemność skokowa</t>
  </si>
  <si>
    <t>Typ Silnika</t>
  </si>
  <si>
    <t>Konie Mechaniczne</t>
  </si>
  <si>
    <t>Maksymalny moment obrotowy</t>
  </si>
  <si>
    <t>Przyspieszenie do 100</t>
  </si>
  <si>
    <t>Prędkość maksymalna</t>
  </si>
  <si>
    <t>Lata Produkcji</t>
  </si>
  <si>
    <t>1.6</t>
  </si>
  <si>
    <t>R4</t>
  </si>
  <si>
    <t>140/3800</t>
  </si>
  <si>
    <t>1996 – 2000</t>
  </si>
  <si>
    <t>1.8 20V</t>
  </si>
  <si>
    <t>168/3500</t>
  </si>
  <si>
    <t>1.8 T</t>
  </si>
  <si>
    <t>210/1750–4600</t>
  </si>
  <si>
    <t>2.0 8V</t>
  </si>
  <si>
    <t>175/2600</t>
  </si>
  <si>
    <t>2000 – 2000</t>
  </si>
  <si>
    <t>2.0 20V</t>
  </si>
  <si>
    <t>195/2200</t>
  </si>
  <si>
    <t>2000–2005</t>
  </si>
  <si>
    <t>2.3 VR5</t>
  </si>
  <si>
    <t>VR5</t>
  </si>
  <si>
    <t>205/3200</t>
  </si>
  <si>
    <t>1997 – 2000</t>
  </si>
  <si>
    <t>2.8 V6</t>
  </si>
  <si>
    <t>V6</t>
  </si>
  <si>
    <t>280/3200</t>
  </si>
  <si>
    <t>1.9 TDI</t>
  </si>
  <si>
    <t>235/1900</t>
  </si>
  <si>
    <t>1.9 TDI PD</t>
  </si>
  <si>
    <t>250/1900</t>
  </si>
  <si>
    <t>2.5 TDI</t>
  </si>
  <si>
    <t>310/1500–3200</t>
  </si>
  <si>
    <t>1998 – 2000</t>
  </si>
  <si>
    <t>Efektywność</t>
  </si>
  <si>
    <t>Premia</t>
  </si>
  <si>
    <t>Skala efektywności</t>
  </si>
  <si>
    <t>Chlebda Jakub</t>
  </si>
  <si>
    <t>Kucharczyk Luiza</t>
  </si>
  <si>
    <t>Kocela Patrycja</t>
  </si>
  <si>
    <t>Borowicz Małgorzata</t>
  </si>
  <si>
    <t>Kowalczyk Adam</t>
  </si>
  <si>
    <t>Kaleta Małgorzata</t>
  </si>
  <si>
    <t>Sendor Patrycja</t>
  </si>
  <si>
    <t>Kolbuch Paulina</t>
  </si>
  <si>
    <t>Sipior Zuzanna</t>
  </si>
  <si>
    <t>Trela Alicja</t>
  </si>
  <si>
    <t>Kozak Sylwia</t>
  </si>
  <si>
    <t>Komis samochodów niemieckich</t>
  </si>
  <si>
    <t>Sprzedawca</t>
  </si>
  <si>
    <t>Marka</t>
  </si>
  <si>
    <t>Marża</t>
  </si>
  <si>
    <t>Data sprzedaży</t>
  </si>
  <si>
    <t>Krzysztof Jarzyna</t>
  </si>
  <si>
    <t>Polo</t>
  </si>
  <si>
    <t>Janusz Gasipies</t>
  </si>
  <si>
    <t>Genowefa Pigwa</t>
  </si>
  <si>
    <t>A5</t>
  </si>
  <si>
    <t>% udział marży w cenie całkowitej:</t>
  </si>
  <si>
    <t>Golf</t>
  </si>
  <si>
    <t>Ryszarda Siarzewska</t>
  </si>
  <si>
    <t>A6</t>
  </si>
  <si>
    <t>A3</t>
  </si>
  <si>
    <t>Passat</t>
  </si>
  <si>
    <t>A4</t>
  </si>
  <si>
    <t>Niskie marże</t>
  </si>
  <si>
    <t>Wysokie marże</t>
  </si>
  <si>
    <t>Zarobki</t>
  </si>
  <si>
    <t>Miejsce I</t>
  </si>
  <si>
    <t>Informacji brakuje w kolumanch:</t>
  </si>
  <si>
    <t>Średnie zarobki w branży hotelarskiej</t>
  </si>
  <si>
    <t>Ile ludzi nie ma samochodu</t>
  </si>
  <si>
    <t>Miejsce ostatnie</t>
  </si>
  <si>
    <t>Ile ludzi ma wyższe wykształcenie</t>
  </si>
  <si>
    <t>Władysław II Jagiełło</t>
  </si>
  <si>
    <t>Władysław III Warneńczyk</t>
  </si>
  <si>
    <t>Kazimierz IV Jagiellończyk</t>
  </si>
  <si>
    <t>Jan I Olbracht</t>
  </si>
  <si>
    <t>Aleksander Jagiellończyk</t>
  </si>
  <si>
    <t>Zygmunt I Stary</t>
  </si>
  <si>
    <t>Zygmunt II August</t>
  </si>
  <si>
    <t>Imię</t>
  </si>
  <si>
    <t>Urodzony</t>
  </si>
  <si>
    <t>Zmarł</t>
  </si>
  <si>
    <t>Początek panowania</t>
  </si>
  <si>
    <t>Aby zablokować obrazek przy filtrze:</t>
  </si>
  <si>
    <t>PPM (prawy przycisk myszy)</t>
  </si>
  <si>
    <t>Formatuj kształt</t>
  </si>
  <si>
    <t>Rozmair i właściwości</t>
  </si>
  <si>
    <t>Nie przenoś ani nie zmieniaj rozmiaru</t>
  </si>
  <si>
    <t xml:space="preserve">Ctr+shift+L </t>
  </si>
  <si>
    <t>Autofiltr</t>
  </si>
  <si>
    <t>Ctrl+alt+v</t>
  </si>
  <si>
    <t>wklejanie specjalne</t>
  </si>
  <si>
    <t>F4 - skrót do blokowania adresu</t>
  </si>
  <si>
    <t>Alt+=</t>
  </si>
  <si>
    <t>szybka suma z danych powyżej</t>
  </si>
  <si>
    <t>Kraków</t>
  </si>
  <si>
    <t>Białystok</t>
  </si>
  <si>
    <t>Kielce</t>
  </si>
  <si>
    <t>Wołmontowicze</t>
  </si>
  <si>
    <t>Katowice</t>
  </si>
  <si>
    <t>Koszalin</t>
  </si>
  <si>
    <t>Bździchów</t>
  </si>
  <si>
    <t>Miechów</t>
  </si>
  <si>
    <t>Śrubarnia</t>
  </si>
  <si>
    <t>Bochatyrowicze</t>
  </si>
  <si>
    <t>PL/2/8-2022</t>
  </si>
  <si>
    <t>PL/3/8-2022</t>
  </si>
  <si>
    <t>PL/4/8-2022</t>
  </si>
  <si>
    <t>PL/5/8-2022</t>
  </si>
  <si>
    <t>PL/6/8-2022</t>
  </si>
  <si>
    <t>PL/7/8-2022</t>
  </si>
  <si>
    <t>PL/8/8-2022</t>
  </si>
  <si>
    <t>PL/9/8-2022</t>
  </si>
  <si>
    <t>PL/10/8-2022</t>
  </si>
  <si>
    <t>PL/11/8-2022</t>
  </si>
  <si>
    <t>F9</t>
  </si>
  <si>
    <t>-&gt;</t>
  </si>
  <si>
    <t>podlgląd funkcji zagnieżdżonej w trakcie edycji</t>
  </si>
  <si>
    <t>Malinowy</t>
  </si>
  <si>
    <t>Rzepa</t>
  </si>
  <si>
    <t>Biała</t>
  </si>
  <si>
    <t>Chilli</t>
  </si>
  <si>
    <t>Hass</t>
  </si>
  <si>
    <t>Etykiety kolumn</t>
  </si>
  <si>
    <t>Suma końcowa</t>
  </si>
  <si>
    <t>Etykiety wierszy</t>
  </si>
  <si>
    <t>Suma z Marża</t>
  </si>
  <si>
    <t>kwi</t>
  </si>
  <si>
    <t>maj</t>
  </si>
  <si>
    <t>cze</t>
  </si>
  <si>
    <t>https://github.com/tomaszjusko/Excel-srednio-zaawansowany</t>
  </si>
  <si>
    <t>LINK DO ZADAŃ:</t>
  </si>
  <si>
    <t>C, G, I, L</t>
  </si>
  <si>
    <t>Rozwiązanie</t>
  </si>
  <si>
    <t>Wklej specjalnie + Transpozycja + Mnożenie + Wartości</t>
  </si>
  <si>
    <t>Wklej specjalnie + dodawanie + wartości</t>
  </si>
  <si>
    <t>Wklej specjalnie + wszystko + pomijaj puste</t>
  </si>
  <si>
    <t>Aby Odkryć Arkusze -&gt; Prawy przycisk myszy na dowlony arkusz</t>
  </si>
  <si>
    <t>Odkryj</t>
  </si>
  <si>
    <t>Sprzedawca;Marka;Model;Cena;Marża;Data sprzedaży</t>
  </si>
  <si>
    <t>Krzysztof Jarzyna;Volkswagen</t>
  </si>
  <si>
    <t>Polo;44873;5833,49;44652</t>
  </si>
  <si>
    <t>Janusz Gasipies;Volkswagen</t>
  </si>
  <si>
    <t>Polo;25995;2079,6;44652</t>
  </si>
  <si>
    <t>Genowefa Pigwa;Volkswagen</t>
  </si>
  <si>
    <t>Polo;26338;2370,42;44652</t>
  </si>
  <si>
    <t>Krzysztof Jarzyna;Audi;A5;29433;4709,28;44653</t>
  </si>
  <si>
    <t>Krzysztof Jarzyna;Volkswagen;Golf;48460;8722,8;44654</t>
  </si>
  <si>
    <t>Krzysztof Jarzyna;Volkswagen;Polo;15093;1811,16;44654</t>
  </si>
  <si>
    <t>Janusz Gasipies;Volkswagen;Golf;10757;1936,26;44657</t>
  </si>
  <si>
    <t>Krzysztof Jarzyna;Volkswagen;Golf;48070;3845,6;44657</t>
  </si>
  <si>
    <t>Ryszarda Siarzewska;Audi;A6;15831;3007,89;44658</t>
  </si>
  <si>
    <t>Genowefa Pigwa;Volkswagen;Polo;11484;1492,92;44658</t>
  </si>
  <si>
    <t>Ryszarda Siarzewska;Audi;A3;47670;3813,6;44659</t>
  </si>
  <si>
    <t>Ryszarda Siarzewska;Audi;A5;38389;2303,34;44660</t>
  </si>
  <si>
    <t>Genowefa Pigwa;Audi;A6;39103;3128,24;44660</t>
  </si>
  <si>
    <t>Janusz Gasipies;Volkswagen;Passat;30322;2728,98;44661</t>
  </si>
  <si>
    <t>Ryszarda Siarzewska;Audi;A4;49185;3442,95;44662</t>
  </si>
  <si>
    <t>Janusz Gasipies;Volkswagen;Polo;12210;2197,8;44663</t>
  </si>
  <si>
    <t>Janusz Gasipies;Volkswagen;Polo;12738;1019,04;44664</t>
  </si>
  <si>
    <t>Krzysztof Jarzyna;Volkswagen;Polo;35179;5628,64;44666</t>
  </si>
  <si>
    <t>Janusz Gasipies;Volkswagen;Passat;10880;1414,4;44669</t>
  </si>
  <si>
    <t>Krzysztof Jarzyna;Audi;A3;44407;4884,77;44671</t>
  </si>
  <si>
    <t>Genowefa Pigwa;Volkswagen;Passat;39342;5901,3;44672</t>
  </si>
  <si>
    <t>Janusz Gasipies;Volkswagen;Passat;47058;7529,28;44673</t>
  </si>
  <si>
    <t>Janusz Gasipies;Volkswagen;Golf;47114;8480,52;44673</t>
  </si>
  <si>
    <t>Janusz Gasipies;Volkswagen;Polo;26050;1563;44673</t>
  </si>
  <si>
    <t>Genowefa Pigwa;Volkswagen;Golf;27431;3566,03;44674</t>
  </si>
  <si>
    <t>Ryszarda Siarzewska;Audi;A3;12606;1008,48;44675</t>
  </si>
  <si>
    <t>Genowefa Pigwa;Audi;A3;47226;8500,68;44677</t>
  </si>
  <si>
    <t>Krzysztof Jarzyna;Volkswagen;Polo;33689;6064,02;44677</t>
  </si>
  <si>
    <t>Genowefa Pigwa;Volkswagen;Golf;29473;1473,65;44677</t>
  </si>
  <si>
    <t>Janusz Gasipies;Volkswagen;Passat;40179;2812,53;44678</t>
  </si>
  <si>
    <t>Janusz Gasipies;Volkswagen;Passat;10593;741,51;44679</t>
  </si>
  <si>
    <t>Genowefa Pigwa;Audi;A3;20438;1226,28;44681</t>
  </si>
  <si>
    <t>Janusz Gasipies;Audi;A4;41446;2072,3;44681</t>
  </si>
  <si>
    <t>Ryszarda Siarzewska;Audi;A5;34370;4468,1;44683</t>
  </si>
  <si>
    <t>Genowefa Pigwa;Volkswagen;Passat;11507;1495,91;44683</t>
  </si>
  <si>
    <t>Krzysztof Jarzyna;Volkswagen;Golf;24684;3949,44;44683</t>
  </si>
  <si>
    <t>Janusz Gasipies;Volkswagen;Passat;48400;5324;44683</t>
  </si>
  <si>
    <t>Genowefa Pigwa;Volkswagen;Golf;11898;713,88;44683</t>
  </si>
  <si>
    <t>Ryszarda Siarzewska;Volkswagen;Passat;27334;4920,12;44684</t>
  </si>
  <si>
    <t>Krzysztof Jarzyna;Audi;A4;36366;4363,92;44687</t>
  </si>
  <si>
    <t>Ryszarda Siarzewska;Volkswagen;Golf;35947;6110,99;44688</t>
  </si>
  <si>
    <t>Ryszarda Siarzewska;Volkswagen;Golf;44621;4015,89;44689</t>
  </si>
  <si>
    <t>Genowefa Pigwa;Audi;A6;36360;6181,2;44690</t>
  </si>
  <si>
    <t>Ryszarda Siarzewska;Volkswagen;Golf;39260;5103,8;44691</t>
  </si>
  <si>
    <t>Ryszarda Siarzewska;Volkswagen;Passat;36596;6587,28;44693</t>
  </si>
  <si>
    <t>Ryszarda Siarzewska;Volkswagen;Golf;32244;1612,2;44693</t>
  </si>
  <si>
    <t>Genowefa Pigwa;Audi;A6;45135;8124,3;44693</t>
  </si>
  <si>
    <t>Ryszarda Siarzewska;Audi;A3;47229;8973,51;44695</t>
  </si>
  <si>
    <t>Ryszarda Siarzewska;Audi;A5;46241;5086,51;44696</t>
  </si>
  <si>
    <t>Ryszarda Siarzewska;Audi;A6;48715;3897,2;44697</t>
  </si>
  <si>
    <t>Janusz Gasipies;Audi;A3;17476;1572,84;44699</t>
  </si>
  <si>
    <t>Ryszarda Siarzewska;Volkswagen;Golf;17286;3284,34;44699</t>
  </si>
  <si>
    <t>Genowefa Pigwa;Audi;A3;23631;3308,34;44700</t>
  </si>
  <si>
    <t>Genowefa Pigwa;Volkswagen;Polo;37821;2647,47;44700</t>
  </si>
  <si>
    <t>Genowefa Pigwa;Audi;A5;49393;9384,67;44700</t>
  </si>
  <si>
    <t>Genowefa Pigwa;Audi;A3;17378;1390,24;44701</t>
  </si>
  <si>
    <t>Krzysztof Jarzyna;Audi;A3;14180;2268,8;44701</t>
  </si>
  <si>
    <t>Krzysztof Jarzyna;Audi;A6;35792;4295,04;44702</t>
  </si>
  <si>
    <t>Krzysztof Jarzyna;Audi;A4;49194;7379,1;44703</t>
  </si>
  <si>
    <t>Ryszarda Siarzewska;Volkswagen;Golf;15186;2581,62;44703</t>
  </si>
  <si>
    <t>Krzysztof Jarzyna;Audi;A3;44877;6731,55;44704</t>
  </si>
  <si>
    <t>Janusz Gasipies;Audi;A3;43769;2188,45;44704</t>
  </si>
  <si>
    <t>Janusz Gasipies;Audi;A4;16723;3177,37;44704</t>
  </si>
  <si>
    <t>Ryszarda Siarzewska;Volkswagen;Passat;22369;3355,35;44707</t>
  </si>
  <si>
    <t>Janusz Gasipies;Audi;A4;43152;3020,64;44708</t>
  </si>
  <si>
    <t>Ryszarda Siarzewska;Volkswagen;Golf;25266;4547,88;44710</t>
  </si>
  <si>
    <t>Ryszarda Siarzewska;Audi;A5;11094;1996,92;44710</t>
  </si>
  <si>
    <t>Krzysztof Jarzyna;Volkswagen;Golf;16049;2086,37;44711</t>
  </si>
  <si>
    <t>Krzysztof Jarzyna;Audi;A6;34388;4126,56;44712</t>
  </si>
  <si>
    <t>Janusz Gasipies;Audi;A3;29567;3843,71;44713</t>
  </si>
  <si>
    <t>Krzysztof Jarzyna;Audi;A6;38096;6857,28;44713</t>
  </si>
  <si>
    <t>Krzysztof Jarzyna;Audi;A4;15973;958,38;44713</t>
  </si>
  <si>
    <t>Ryszarda Siarzewska;Volkswagen;Golf;29628;2370,24;44714</t>
  </si>
  <si>
    <t>Krzysztof Jarzyna;Audi;A5;11099;1331,88;44714</t>
  </si>
  <si>
    <t>Janusz Gasipies;Audi;A4;36465;2552,55;44716</t>
  </si>
  <si>
    <t>Janusz Gasipies;Volkswagen;Polo;35327;2472,89;44716</t>
  </si>
  <si>
    <t>Krzysztof Jarzyna;Volkswagen;Polo;38371;4988,23;44716</t>
  </si>
  <si>
    <t>Genowefa Pigwa;Volkswagen;Golf;30245;1814,7;44717</t>
  </si>
  <si>
    <t>Genowefa Pigwa;Audi;A4;12649;1897,35;44717</t>
  </si>
  <si>
    <t>Janusz Gasipies;Volkswagen;Golf;28866;3463,92;44721</t>
  </si>
  <si>
    <t>Genowefa Pigwa;Audi;A4;32352;5823,36;44721</t>
  </si>
  <si>
    <t>Genowefa Pigwa;Volkswagen;Polo;43247;2594,82;44723</t>
  </si>
  <si>
    <t>Janusz Gasipies;Volkswagen;Polo;17358;1041,48;44724</t>
  </si>
  <si>
    <t>Janusz Gasipies;Audi;A4;48572;7771,52;44725</t>
  </si>
  <si>
    <t>Ryszarda Siarzewska;Audi;A6;46066;6909,9;44726</t>
  </si>
  <si>
    <t>Genowefa Pigwa;Volkswagen;Passat;38159;4579,08;44726</t>
  </si>
  <si>
    <t>Janusz Gasipies;Volkswagen;Passat;38890;5055,7;44729</t>
  </si>
  <si>
    <t>Ryszarda Siarzewska;Audi;A5;12006;960,48;44730</t>
  </si>
  <si>
    <t>Ryszarda Siarzewska;Audi;A3;21225;1910,25;44730</t>
  </si>
  <si>
    <t>Janusz Gasipies;Audi;A3;38960;5064,8;44730</t>
  </si>
  <si>
    <t>Krzysztof Jarzyna;Audi;A3;24600;4182;44731</t>
  </si>
  <si>
    <t>Janusz Gasipies;Volkswagen;Polo;27480;4122;44734</t>
  </si>
  <si>
    <t>Ryszarda Siarzewska;Audi;A3;49551;7928,16;44735</t>
  </si>
  <si>
    <t>Genowefa Pigwa;Audi;A3;45416;2270,8;44735</t>
  </si>
  <si>
    <t>Ryszarda Siarzewska;Audi;A3;19009;3041,44;44738</t>
  </si>
  <si>
    <t>Krzysztof Jarzyna;Volkswagen;Passat;26237;1574,22;44739</t>
  </si>
  <si>
    <t>Ryszarda Siarzewska;Audi;A6;35815;4655,95;44741</t>
  </si>
  <si>
    <t>Genowefa Pigwa;Audi;A3;12541;1881,15;44742</t>
  </si>
  <si>
    <t>Ryszarda Siarzewska;Volkswagen;Passat;14034;2105,1;44742</t>
  </si>
  <si>
    <t>Krzysztof Jarzyna;Audi;A6;44864;6280,96;44742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</si>
</sst>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zł&quot;;[Red]\-#,##0\ &quot;zł&quot;"/>
    <numFmt numFmtId="8" formatCode="#,##0.00\ &quot;zł&quot;;[Red]\-#,##0.00\ &quot;zł&quot;"/>
    <numFmt numFmtId="164" formatCode="#,##0.00\ &quot;zł&quot;"/>
    <numFmt numFmtId="165" formatCode="#\ ##0.000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charset val="238"/>
    </font>
    <font>
      <sz val="12"/>
      <name val="Calibri"/>
      <family val="2"/>
      <charset val="238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theme="0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</font>
    <font>
      <b/>
      <sz val="8"/>
      <color rgb="FF202122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/>
        <bgColor theme="8"/>
      </patternFill>
    </fill>
    <fill>
      <patternFill patternType="solid">
        <fgColor theme="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EAECF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theme="4" tint="0.39997558519241921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ck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10" fillId="0" borderId="0"/>
    <xf numFmtId="0" fontId="13" fillId="0" borderId="0"/>
    <xf numFmtId="0" fontId="17" fillId="0" borderId="0" applyNumberFormat="0" applyFill="0" applyBorder="0" applyAlignment="0" applyProtection="0"/>
  </cellStyleXfs>
  <cellXfs count="220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7" borderId="2" xfId="0" applyFill="1" applyBorder="1"/>
    <xf numFmtId="0" fontId="0" fillId="7" borderId="3" xfId="0" applyFill="1" applyBorder="1" applyAlignment="1">
      <alignment wrapText="1"/>
    </xf>
    <xf numFmtId="0" fontId="2" fillId="8" borderId="0" xfId="0" applyFont="1" applyFill="1"/>
    <xf numFmtId="0" fontId="2" fillId="8" borderId="4" xfId="0" applyFont="1" applyFill="1" applyBorder="1"/>
    <xf numFmtId="0" fontId="0" fillId="9" borderId="5" xfId="0" applyFill="1" applyBorder="1" applyAlignment="1">
      <alignment wrapText="1"/>
    </xf>
    <xf numFmtId="6" fontId="0" fillId="9" borderId="6" xfId="0" applyNumberFormat="1" applyFill="1" applyBorder="1"/>
    <xf numFmtId="0" fontId="0" fillId="10" borderId="2" xfId="0" applyFill="1" applyBorder="1" applyAlignment="1">
      <alignment wrapText="1"/>
    </xf>
    <xf numFmtId="9" fontId="0" fillId="10" borderId="3" xfId="0" applyNumberFormat="1" applyFill="1" applyBorder="1"/>
    <xf numFmtId="0" fontId="0" fillId="11" borderId="5" xfId="0" applyFill="1" applyBorder="1" applyAlignment="1">
      <alignment wrapText="1"/>
    </xf>
    <xf numFmtId="9" fontId="0" fillId="11" borderId="6" xfId="0" applyNumberFormat="1" applyFill="1" applyBorder="1"/>
    <xf numFmtId="0" fontId="0" fillId="10" borderId="5" xfId="0" applyFill="1" applyBorder="1" applyAlignment="1">
      <alignment wrapText="1"/>
    </xf>
    <xf numFmtId="9" fontId="0" fillId="10" borderId="6" xfId="0" applyNumberFormat="1" applyFill="1" applyBorder="1"/>
    <xf numFmtId="2" fontId="0" fillId="0" borderId="0" xfId="0" applyNumberFormat="1"/>
    <xf numFmtId="6" fontId="0" fillId="0" borderId="0" xfId="0" applyNumberFormat="1"/>
    <xf numFmtId="0" fontId="0" fillId="0" borderId="1" xfId="0" applyBorder="1"/>
    <xf numFmtId="6" fontId="0" fillId="0" borderId="1" xfId="0" applyNumberFormat="1" applyBorder="1"/>
    <xf numFmtId="0" fontId="3" fillId="12" borderId="8" xfId="0" applyFont="1" applyFill="1" applyBorder="1"/>
    <xf numFmtId="0" fontId="3" fillId="12" borderId="9" xfId="0" applyFont="1" applyFill="1" applyBorder="1"/>
    <xf numFmtId="0" fontId="0" fillId="13" borderId="8" xfId="0" applyFill="1" applyBorder="1"/>
    <xf numFmtId="6" fontId="0" fillId="13" borderId="9" xfId="0" applyNumberFormat="1" applyFill="1" applyBorder="1"/>
    <xf numFmtId="0" fontId="0" fillId="12" borderId="8" xfId="0" applyFill="1" applyBorder="1"/>
    <xf numFmtId="6" fontId="0" fillId="12" borderId="9" xfId="0" applyNumberFormat="1" applyFill="1" applyBorder="1"/>
    <xf numFmtId="0" fontId="0" fillId="12" borderId="10" xfId="0" applyFill="1" applyBorder="1"/>
    <xf numFmtId="6" fontId="0" fillId="12" borderId="7" xfId="0" applyNumberFormat="1" applyFill="1" applyBorder="1"/>
    <xf numFmtId="0" fontId="2" fillId="14" borderId="0" xfId="0" applyFont="1" applyFill="1"/>
    <xf numFmtId="0" fontId="2" fillId="14" borderId="4" xfId="0" applyFont="1" applyFill="1" applyBorder="1"/>
    <xf numFmtId="0" fontId="0" fillId="7" borderId="3" xfId="0" applyFill="1" applyBorder="1"/>
    <xf numFmtId="14" fontId="0" fillId="7" borderId="3" xfId="0" applyNumberFormat="1" applyFill="1" applyBorder="1"/>
    <xf numFmtId="1" fontId="0" fillId="7" borderId="3" xfId="0" applyNumberFormat="1" applyFill="1" applyBorder="1"/>
    <xf numFmtId="164" fontId="0" fillId="7" borderId="3" xfId="0" applyNumberFormat="1" applyFill="1" applyBorder="1"/>
    <xf numFmtId="0" fontId="0" fillId="9" borderId="5" xfId="0" applyFill="1" applyBorder="1"/>
    <xf numFmtId="0" fontId="0" fillId="9" borderId="6" xfId="0" applyFill="1" applyBorder="1"/>
    <xf numFmtId="14" fontId="0" fillId="9" borderId="6" xfId="0" applyNumberFormat="1" applyFill="1" applyBorder="1"/>
    <xf numFmtId="1" fontId="0" fillId="9" borderId="6" xfId="0" applyNumberFormat="1" applyFill="1" applyBorder="1"/>
    <xf numFmtId="164" fontId="0" fillId="9" borderId="6" xfId="0" applyNumberFormat="1" applyFill="1" applyBorder="1"/>
    <xf numFmtId="0" fontId="0" fillId="7" borderId="5" xfId="0" applyFill="1" applyBorder="1"/>
    <xf numFmtId="0" fontId="0" fillId="7" borderId="6" xfId="0" applyFill="1" applyBorder="1"/>
    <xf numFmtId="14" fontId="0" fillId="7" borderId="6" xfId="0" applyNumberFormat="1" applyFill="1" applyBorder="1"/>
    <xf numFmtId="1" fontId="0" fillId="7" borderId="6" xfId="0" applyNumberFormat="1" applyFill="1" applyBorder="1"/>
    <xf numFmtId="164" fontId="0" fillId="7" borderId="6" xfId="0" applyNumberFormat="1" applyFill="1" applyBorder="1"/>
    <xf numFmtId="0" fontId="4" fillId="0" borderId="0" xfId="0" applyFont="1"/>
    <xf numFmtId="0" fontId="5" fillId="0" borderId="0" xfId="0" applyFont="1"/>
    <xf numFmtId="165" fontId="4" fillId="0" borderId="0" xfId="0" applyNumberFormat="1" applyFont="1"/>
    <xf numFmtId="0" fontId="0" fillId="0" borderId="0" xfId="0" quotePrefix="1"/>
    <xf numFmtId="4" fontId="0" fillId="0" borderId="0" xfId="0" applyNumberFormat="1"/>
    <xf numFmtId="8" fontId="0" fillId="0" borderId="0" xfId="0" applyNumberFormat="1"/>
    <xf numFmtId="0" fontId="0" fillId="0" borderId="11" xfId="0" applyBorder="1"/>
    <xf numFmtId="0" fontId="2" fillId="15" borderId="13" xfId="0" applyFont="1" applyFill="1" applyBorder="1"/>
    <xf numFmtId="0" fontId="2" fillId="15" borderId="14" xfId="0" applyFont="1" applyFill="1" applyBorder="1"/>
    <xf numFmtId="0" fontId="0" fillId="16" borderId="13" xfId="0" applyFill="1" applyBorder="1"/>
    <xf numFmtId="0" fontId="0" fillId="0" borderId="13" xfId="0" applyBorder="1"/>
    <xf numFmtId="8" fontId="0" fillId="16" borderId="14" xfId="0" applyNumberFormat="1" applyFill="1" applyBorder="1"/>
    <xf numFmtId="8" fontId="0" fillId="0" borderId="14" xfId="0" applyNumberFormat="1" applyBorder="1"/>
    <xf numFmtId="8" fontId="0" fillId="0" borderId="12" xfId="0" applyNumberFormat="1" applyBorder="1"/>
    <xf numFmtId="0" fontId="2" fillId="14" borderId="15" xfId="0" applyFont="1" applyFill="1" applyBorder="1"/>
    <xf numFmtId="0" fontId="2" fillId="14" borderId="16" xfId="0" applyFont="1" applyFill="1" applyBorder="1"/>
    <xf numFmtId="0" fontId="2" fillId="14" borderId="17" xfId="0" applyFont="1" applyFill="1" applyBorder="1"/>
    <xf numFmtId="0" fontId="0" fillId="9" borderId="15" xfId="0" applyFill="1" applyBorder="1"/>
    <xf numFmtId="0" fontId="0" fillId="0" borderId="15" xfId="0" applyBorder="1"/>
    <xf numFmtId="0" fontId="2" fillId="14" borderId="15" xfId="0" applyFont="1" applyFill="1" applyBorder="1" applyAlignment="1">
      <alignment horizontal="right"/>
    </xf>
    <xf numFmtId="0" fontId="0" fillId="9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6" fontId="0" fillId="9" borderId="17" xfId="0" applyNumberFormat="1" applyFill="1" applyBorder="1"/>
    <xf numFmtId="6" fontId="2" fillId="14" borderId="16" xfId="0" applyNumberFormat="1" applyFont="1" applyFill="1" applyBorder="1"/>
    <xf numFmtId="0" fontId="0" fillId="0" borderId="18" xfId="0" applyBorder="1"/>
    <xf numFmtId="0" fontId="3" fillId="0" borderId="19" xfId="0" applyFont="1" applyBorder="1"/>
    <xf numFmtId="0" fontId="3" fillId="0" borderId="20" xfId="0" applyFont="1" applyBorder="1"/>
    <xf numFmtId="0" fontId="0" fillId="17" borderId="21" xfId="0" applyFill="1" applyBorder="1"/>
    <xf numFmtId="0" fontId="0" fillId="17" borderId="22" xfId="0" applyFill="1" applyBorder="1"/>
    <xf numFmtId="0" fontId="0" fillId="0" borderId="19" xfId="0" applyBorder="1"/>
    <xf numFmtId="0" fontId="0" fillId="0" borderId="20" xfId="0" applyBorder="1"/>
    <xf numFmtId="0" fontId="0" fillId="17" borderId="19" xfId="0" applyFill="1" applyBorder="1"/>
    <xf numFmtId="0" fontId="0" fillId="17" borderId="20" xfId="0" applyFill="1" applyBorder="1"/>
    <xf numFmtId="0" fontId="0" fillId="0" borderId="23" xfId="0" applyBorder="1"/>
    <xf numFmtId="166" fontId="0" fillId="0" borderId="0" xfId="0" applyNumberFormat="1"/>
    <xf numFmtId="0" fontId="0" fillId="19" borderId="6" xfId="0" applyFill="1" applyBorder="1"/>
    <xf numFmtId="14" fontId="0" fillId="0" borderId="0" xfId="0" applyNumberFormat="1"/>
    <xf numFmtId="0" fontId="11" fillId="20" borderId="1" xfId="2" applyFont="1" applyFill="1" applyBorder="1" applyAlignment="1">
      <alignment horizontal="center"/>
    </xf>
    <xf numFmtId="0" fontId="10" fillId="21" borderId="1" xfId="2" applyFill="1" applyBorder="1" applyAlignment="1">
      <alignment horizontal="left"/>
    </xf>
    <xf numFmtId="14" fontId="10" fillId="21" borderId="1" xfId="2" applyNumberFormat="1" applyFill="1" applyBorder="1"/>
    <xf numFmtId="14" fontId="10" fillId="21" borderId="1" xfId="2" applyNumberFormat="1" applyFill="1" applyBorder="1" applyAlignment="1">
      <alignment horizontal="center"/>
    </xf>
    <xf numFmtId="0" fontId="2" fillId="23" borderId="0" xfId="0" applyFont="1" applyFill="1"/>
    <xf numFmtId="0" fontId="12" fillId="24" borderId="28" xfId="0" applyFont="1" applyFill="1" applyBorder="1"/>
    <xf numFmtId="0" fontId="12" fillId="25" borderId="0" xfId="0" applyFont="1" applyFill="1"/>
    <xf numFmtId="0" fontId="12" fillId="24" borderId="0" xfId="0" applyFont="1" applyFill="1"/>
    <xf numFmtId="0" fontId="12" fillId="26" borderId="1" xfId="0" applyFont="1" applyFill="1" applyBorder="1"/>
    <xf numFmtId="164" fontId="0" fillId="0" borderId="0" xfId="0" applyNumberFormat="1"/>
    <xf numFmtId="0" fontId="2" fillId="14" borderId="25" xfId="0" applyFont="1" applyFill="1" applyBorder="1"/>
    <xf numFmtId="0" fontId="2" fillId="14" borderId="24" xfId="0" applyFont="1" applyFill="1" applyBorder="1"/>
    <xf numFmtId="0" fontId="0" fillId="9" borderId="26" xfId="0" applyFill="1" applyBorder="1"/>
    <xf numFmtId="0" fontId="14" fillId="0" borderId="0" xfId="3" applyFont="1"/>
    <xf numFmtId="0" fontId="13" fillId="0" borderId="0" xfId="3"/>
    <xf numFmtId="4" fontId="14" fillId="0" borderId="0" xfId="3" applyNumberFormat="1" applyFont="1"/>
    <xf numFmtId="0" fontId="11" fillId="27" borderId="1" xfId="2" applyFont="1" applyFill="1" applyBorder="1" applyAlignment="1">
      <alignment horizontal="center"/>
    </xf>
    <xf numFmtId="0" fontId="10" fillId="28" borderId="1" xfId="2" applyFill="1" applyBorder="1"/>
    <xf numFmtId="0" fontId="2" fillId="15" borderId="0" xfId="0" applyFont="1" applyFill="1"/>
    <xf numFmtId="0" fontId="0" fillId="29" borderId="2" xfId="0" applyFill="1" applyBorder="1"/>
    <xf numFmtId="0" fontId="0" fillId="16" borderId="5" xfId="0" applyFill="1" applyBorder="1"/>
    <xf numFmtId="0" fontId="0" fillId="29" borderId="5" xfId="0" applyFill="1" applyBorder="1"/>
    <xf numFmtId="0" fontId="8" fillId="26" borderId="0" xfId="0" applyFont="1" applyFill="1"/>
    <xf numFmtId="0" fontId="9" fillId="28" borderId="0" xfId="0" applyFont="1" applyFill="1"/>
    <xf numFmtId="2" fontId="0" fillId="7" borderId="3" xfId="0" applyNumberFormat="1" applyFill="1" applyBorder="1"/>
    <xf numFmtId="2" fontId="0" fillId="9" borderId="6" xfId="0" applyNumberFormat="1" applyFill="1" applyBorder="1"/>
    <xf numFmtId="2" fontId="0" fillId="7" borderId="6" xfId="0" applyNumberFormat="1" applyFill="1" applyBorder="1"/>
    <xf numFmtId="0" fontId="0" fillId="12" borderId="6" xfId="0" applyFill="1" applyBorder="1"/>
    <xf numFmtId="10" fontId="10" fillId="28" borderId="1" xfId="2" applyNumberFormat="1" applyFill="1" applyBorder="1"/>
    <xf numFmtId="10" fontId="10" fillId="28" borderId="1" xfId="2" applyNumberFormat="1" applyFill="1" applyBorder="1" applyAlignment="1">
      <alignment horizontal="left"/>
    </xf>
    <xf numFmtId="6" fontId="10" fillId="28" borderId="1" xfId="2" applyNumberFormat="1" applyFill="1" applyBorder="1" applyAlignment="1">
      <alignment horizontal="right"/>
    </xf>
    <xf numFmtId="0" fontId="2" fillId="23" borderId="4" xfId="0" applyFont="1" applyFill="1" applyBorder="1"/>
    <xf numFmtId="16" fontId="0" fillId="13" borderId="2" xfId="0" applyNumberFormat="1" applyFill="1" applyBorder="1"/>
    <xf numFmtId="0" fontId="0" fillId="13" borderId="3" xfId="0" applyFill="1" applyBorder="1"/>
    <xf numFmtId="0" fontId="0" fillId="12" borderId="5" xfId="0" applyFill="1" applyBorder="1"/>
    <xf numFmtId="0" fontId="0" fillId="13" borderId="5" xfId="0" applyFill="1" applyBorder="1"/>
    <xf numFmtId="0" fontId="0" fillId="13" borderId="6" xfId="0" applyFill="1" applyBorder="1"/>
    <xf numFmtId="0" fontId="2" fillId="23" borderId="8" xfId="0" applyFont="1" applyFill="1" applyBorder="1"/>
    <xf numFmtId="0" fontId="2" fillId="23" borderId="32" xfId="0" applyFont="1" applyFill="1" applyBorder="1"/>
    <xf numFmtId="0" fontId="2" fillId="23" borderId="32" xfId="0" applyFont="1" applyFill="1" applyBorder="1" applyAlignment="1">
      <alignment horizontal="center"/>
    </xf>
    <xf numFmtId="0" fontId="2" fillId="23" borderId="33" xfId="0" applyFont="1" applyFill="1" applyBorder="1"/>
    <xf numFmtId="8" fontId="0" fillId="12" borderId="32" xfId="0" applyNumberFormat="1" applyFill="1" applyBorder="1"/>
    <xf numFmtId="0" fontId="0" fillId="12" borderId="32" xfId="0" applyFill="1" applyBorder="1" applyAlignment="1">
      <alignment horizontal="center"/>
    </xf>
    <xf numFmtId="0" fontId="0" fillId="12" borderId="32" xfId="0" applyFill="1" applyBorder="1"/>
    <xf numFmtId="0" fontId="0" fillId="12" borderId="33" xfId="0" applyFill="1" applyBorder="1"/>
    <xf numFmtId="0" fontId="0" fillId="0" borderId="8" xfId="0" applyBorder="1"/>
    <xf numFmtId="8" fontId="0" fillId="0" borderId="32" xfId="0" applyNumberFormat="1" applyBorder="1"/>
    <xf numFmtId="0" fontId="0" fillId="0" borderId="32" xfId="0" applyBorder="1" applyAlignment="1">
      <alignment horizontal="center"/>
    </xf>
    <xf numFmtId="0" fontId="0" fillId="0" borderId="32" xfId="0" applyBorder="1"/>
    <xf numFmtId="0" fontId="0" fillId="0" borderId="10" xfId="0" applyBorder="1"/>
    <xf numFmtId="8" fontId="0" fillId="0" borderId="31" xfId="0" applyNumberFormat="1" applyBorder="1"/>
    <xf numFmtId="0" fontId="0" fillId="0" borderId="31" xfId="0" applyBorder="1" applyAlignment="1">
      <alignment horizontal="center"/>
    </xf>
    <xf numFmtId="0" fontId="0" fillId="0" borderId="31" xfId="0" applyBorder="1"/>
    <xf numFmtId="0" fontId="2" fillId="18" borderId="0" xfId="0" applyFont="1" applyFill="1"/>
    <xf numFmtId="0" fontId="2" fillId="18" borderId="4" xfId="0" applyFont="1" applyFill="1" applyBorder="1"/>
    <xf numFmtId="0" fontId="0" fillId="19" borderId="2" xfId="0" applyFill="1" applyBorder="1"/>
    <xf numFmtId="0" fontId="0" fillId="19" borderId="3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9" borderId="5" xfId="0" applyFill="1" applyBorder="1"/>
    <xf numFmtId="0" fontId="2" fillId="18" borderId="34" xfId="0" applyFont="1" applyFill="1" applyBorder="1"/>
    <xf numFmtId="0" fontId="0" fillId="12" borderId="34" xfId="0" applyFill="1" applyBorder="1"/>
    <xf numFmtId="164" fontId="0" fillId="12" borderId="34" xfId="0" applyNumberFormat="1" applyFill="1" applyBorder="1"/>
    <xf numFmtId="14" fontId="0" fillId="12" borderId="34" xfId="0" applyNumberFormat="1" applyFill="1" applyBorder="1"/>
    <xf numFmtId="0" fontId="0" fillId="12" borderId="0" xfId="0" applyFill="1"/>
    <xf numFmtId="164" fontId="0" fillId="12" borderId="0" xfId="0" applyNumberFormat="1" applyFill="1"/>
    <xf numFmtId="14" fontId="0" fillId="12" borderId="0" xfId="0" applyNumberFormat="1" applyFill="1"/>
    <xf numFmtId="0" fontId="0" fillId="0" borderId="38" xfId="0" applyBorder="1"/>
    <xf numFmtId="164" fontId="0" fillId="0" borderId="38" xfId="0" applyNumberFormat="1" applyBorder="1"/>
    <xf numFmtId="14" fontId="0" fillId="0" borderId="38" xfId="0" applyNumberFormat="1" applyBorder="1"/>
    <xf numFmtId="0" fontId="0" fillId="0" borderId="39" xfId="0" applyBorder="1"/>
    <xf numFmtId="0" fontId="2" fillId="15" borderId="4" xfId="0" applyFont="1" applyFill="1" applyBorder="1"/>
    <xf numFmtId="0" fontId="0" fillId="29" borderId="3" xfId="0" applyFill="1" applyBorder="1"/>
    <xf numFmtId="164" fontId="0" fillId="12" borderId="43" xfId="0" applyNumberFormat="1" applyFill="1" applyBorder="1"/>
    <xf numFmtId="0" fontId="0" fillId="0" borderId="9" xfId="0" applyBorder="1"/>
    <xf numFmtId="0" fontId="0" fillId="12" borderId="43" xfId="0" applyFill="1" applyBorder="1"/>
    <xf numFmtId="0" fontId="15" fillId="31" borderId="48" xfId="0" applyFont="1" applyFill="1" applyBorder="1" applyAlignment="1">
      <alignment horizontal="center" vertical="center" wrapText="1"/>
    </xf>
    <xf numFmtId="0" fontId="16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8" fontId="0" fillId="0" borderId="39" xfId="0" applyNumberFormat="1" applyBorder="1"/>
    <xf numFmtId="164" fontId="0" fillId="29" borderId="3" xfId="0" applyNumberFormat="1" applyFill="1" applyBorder="1"/>
    <xf numFmtId="0" fontId="15" fillId="31" borderId="4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2" borderId="27" xfId="0" applyFill="1" applyBorder="1" applyAlignment="1">
      <alignment horizontal="center"/>
    </xf>
    <xf numFmtId="0" fontId="11" fillId="27" borderId="29" xfId="2" applyFont="1" applyFill="1" applyBorder="1" applyAlignment="1">
      <alignment horizontal="center"/>
    </xf>
    <xf numFmtId="0" fontId="11" fillId="27" borderId="30" xfId="2" applyFont="1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8" fontId="0" fillId="0" borderId="35" xfId="0" applyNumberFormat="1" applyBorder="1" applyAlignment="1">
      <alignment horizontal="center"/>
    </xf>
    <xf numFmtId="8" fontId="0" fillId="0" borderId="37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9" fontId="0" fillId="0" borderId="35" xfId="1" applyFont="1" applyBorder="1" applyAlignment="1">
      <alignment horizontal="center"/>
    </xf>
    <xf numFmtId="9" fontId="0" fillId="0" borderId="37" xfId="1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12" borderId="45" xfId="0" applyFill="1" applyBorder="1" applyAlignment="1">
      <alignment horizontal="center"/>
    </xf>
    <xf numFmtId="0" fontId="0" fillId="12" borderId="46" xfId="0" applyFill="1" applyBorder="1" applyAlignment="1">
      <alignment horizontal="center"/>
    </xf>
    <xf numFmtId="0" fontId="0" fillId="30" borderId="44" xfId="0" applyFill="1" applyBorder="1" applyAlignment="1">
      <alignment horizontal="center"/>
    </xf>
    <xf numFmtId="0" fontId="0" fillId="30" borderId="45" xfId="0" applyFill="1" applyBorder="1" applyAlignment="1">
      <alignment horizontal="center"/>
    </xf>
    <xf numFmtId="0" fontId="0" fillId="30" borderId="46" xfId="0" applyFill="1" applyBorder="1" applyAlignment="1">
      <alignment horizontal="center"/>
    </xf>
    <xf numFmtId="0" fontId="17" fillId="0" borderId="0" xfId="4"/>
    <xf numFmtId="0" fontId="2" fillId="14" borderId="52" xfId="0" applyFont="1" applyFill="1" applyBorder="1"/>
    <xf numFmtId="0" fontId="2" fillId="14" borderId="53" xfId="0" applyFont="1" applyFill="1" applyBorder="1"/>
    <xf numFmtId="0" fontId="0" fillId="7" borderId="54" xfId="0" applyFont="1" applyFill="1" applyBorder="1"/>
    <xf numFmtId="0" fontId="0" fillId="7" borderId="3" xfId="0" applyFont="1" applyFill="1" applyBorder="1"/>
    <xf numFmtId="14" fontId="0" fillId="7" borderId="3" xfId="0" applyNumberFormat="1" applyFont="1" applyFill="1" applyBorder="1"/>
    <xf numFmtId="1" fontId="0" fillId="7" borderId="3" xfId="0" applyNumberFormat="1" applyFont="1" applyFill="1" applyBorder="1"/>
    <xf numFmtId="164" fontId="0" fillId="7" borderId="3" xfId="0" applyNumberFormat="1" applyFont="1" applyFill="1" applyBorder="1"/>
    <xf numFmtId="164" fontId="0" fillId="7" borderId="55" xfId="0" applyNumberFormat="1" applyFont="1" applyFill="1" applyBorder="1"/>
    <xf numFmtId="0" fontId="0" fillId="9" borderId="56" xfId="0" applyFont="1" applyFill="1" applyBorder="1"/>
    <xf numFmtId="0" fontId="0" fillId="9" borderId="6" xfId="0" applyFont="1" applyFill="1" applyBorder="1"/>
    <xf numFmtId="14" fontId="0" fillId="9" borderId="6" xfId="0" applyNumberFormat="1" applyFont="1" applyFill="1" applyBorder="1"/>
    <xf numFmtId="1" fontId="0" fillId="9" borderId="6" xfId="0" applyNumberFormat="1" applyFont="1" applyFill="1" applyBorder="1"/>
    <xf numFmtId="164" fontId="0" fillId="9" borderId="6" xfId="0" applyNumberFormat="1" applyFont="1" applyFill="1" applyBorder="1"/>
    <xf numFmtId="164" fontId="0" fillId="9" borderId="57" xfId="0" applyNumberFormat="1" applyFont="1" applyFill="1" applyBorder="1"/>
    <xf numFmtId="0" fontId="0" fillId="7" borderId="56" xfId="0" applyFont="1" applyFill="1" applyBorder="1"/>
    <xf numFmtId="0" fontId="0" fillId="7" borderId="6" xfId="0" applyFont="1" applyFill="1" applyBorder="1"/>
    <xf numFmtId="14" fontId="0" fillId="7" borderId="6" xfId="0" applyNumberFormat="1" applyFont="1" applyFill="1" applyBorder="1"/>
    <xf numFmtId="1" fontId="0" fillId="7" borderId="6" xfId="0" applyNumberFormat="1" applyFont="1" applyFill="1" applyBorder="1"/>
    <xf numFmtId="164" fontId="0" fillId="7" borderId="6" xfId="0" applyNumberFormat="1" applyFont="1" applyFill="1" applyBorder="1"/>
    <xf numFmtId="164" fontId="0" fillId="7" borderId="57" xfId="0" applyNumberFormat="1" applyFont="1" applyFill="1" applyBorder="1"/>
    <xf numFmtId="0" fontId="0" fillId="9" borderId="49" xfId="0" applyFont="1" applyFill="1" applyBorder="1"/>
    <xf numFmtId="0" fontId="0" fillId="9" borderId="50" xfId="0" applyFont="1" applyFill="1" applyBorder="1"/>
    <xf numFmtId="14" fontId="0" fillId="9" borderId="50" xfId="0" applyNumberFormat="1" applyFont="1" applyFill="1" applyBorder="1"/>
    <xf numFmtId="1" fontId="0" fillId="9" borderId="50" xfId="0" applyNumberFormat="1" applyFont="1" applyFill="1" applyBorder="1"/>
    <xf numFmtId="164" fontId="0" fillId="9" borderId="50" xfId="0" applyNumberFormat="1" applyFont="1" applyFill="1" applyBorder="1"/>
    <xf numFmtId="164" fontId="0" fillId="9" borderId="51" xfId="0" applyNumberFormat="1" applyFont="1" applyFill="1" applyBorder="1"/>
  </cellXfs>
  <cellStyles count="5">
    <cellStyle name="Hiperłącze" xfId="4" builtinId="8"/>
    <cellStyle name="Normal_4_Basic functions" xfId="2" xr:uid="{D834FD86-5143-4111-AA0D-7187680DFDC9}"/>
    <cellStyle name="Normalny" xfId="0" builtinId="0"/>
    <cellStyle name="Normalny 2" xfId="3" xr:uid="{DD5B7021-6EF4-468D-B6D3-C19E64D7902D}"/>
    <cellStyle name="Procentowy" xfId="1" builtinId="5"/>
  </cellStyles>
  <dxfs count="3"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Średniozaawansowany zadania (wypełnione).xlsx]Arkusz1!Tabela przestawna4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Arkusz1!$B$3:$B$4</c:f>
              <c:strCache>
                <c:ptCount val="1"/>
                <c:pt idx="0">
                  <c:v>Genowefa Pigwa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Arkusz1!$A$5:$A$33</c:f>
              <c:multiLvlStrCache>
                <c:ptCount val="21"/>
                <c:lvl>
                  <c:pt idx="0">
                    <c:v>kwi</c:v>
                  </c:pt>
                  <c:pt idx="1">
                    <c:v>maj</c:v>
                  </c:pt>
                  <c:pt idx="2">
                    <c:v>cze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kwi</c:v>
                  </c:pt>
                  <c:pt idx="7">
                    <c:v>maj</c:v>
                  </c:pt>
                  <c:pt idx="8">
                    <c:v>cze</c:v>
                  </c:pt>
                  <c:pt idx="9">
                    <c:v>kwi</c:v>
                  </c:pt>
                  <c:pt idx="10">
                    <c:v>maj</c:v>
                  </c:pt>
                  <c:pt idx="11">
                    <c:v>cze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kwi</c:v>
                  </c:pt>
                  <c:pt idx="19">
                    <c:v>maj</c:v>
                  </c:pt>
                  <c:pt idx="20">
                    <c:v>cze</c:v>
                  </c:pt>
                </c:lvl>
                <c:lvl>
                  <c:pt idx="0">
                    <c:v>A3</c:v>
                  </c:pt>
                  <c:pt idx="3">
                    <c:v>A4</c:v>
                  </c:pt>
                  <c:pt idx="6">
                    <c:v>A5</c:v>
                  </c:pt>
                  <c:pt idx="9">
                    <c:v>A6</c:v>
                  </c:pt>
                  <c:pt idx="12">
                    <c:v>Golf</c:v>
                  </c:pt>
                  <c:pt idx="15">
                    <c:v>Passat</c:v>
                  </c:pt>
                  <c:pt idx="18">
                    <c:v>Polo</c:v>
                  </c:pt>
                </c:lvl>
              </c:multiLvlStrCache>
            </c:multiLvlStrRef>
          </c:cat>
          <c:val>
            <c:numRef>
              <c:f>Arkusz1!$B$5:$B$33</c:f>
              <c:numCache>
                <c:formatCode>General</c:formatCode>
                <c:ptCount val="21"/>
                <c:pt idx="0">
                  <c:v>9726.9600000000009</c:v>
                </c:pt>
                <c:pt idx="1">
                  <c:v>4698.58</c:v>
                </c:pt>
                <c:pt idx="2">
                  <c:v>4151.9500000000007</c:v>
                </c:pt>
                <c:pt idx="5">
                  <c:v>7720.7099999999991</c:v>
                </c:pt>
                <c:pt idx="7">
                  <c:v>9384.67</c:v>
                </c:pt>
                <c:pt idx="9">
                  <c:v>3128.24</c:v>
                </c:pt>
                <c:pt idx="10">
                  <c:v>14305.5</c:v>
                </c:pt>
                <c:pt idx="12">
                  <c:v>5039.68</c:v>
                </c:pt>
                <c:pt idx="13">
                  <c:v>713.88</c:v>
                </c:pt>
                <c:pt idx="14">
                  <c:v>1814.7</c:v>
                </c:pt>
                <c:pt idx="15">
                  <c:v>5901.3</c:v>
                </c:pt>
                <c:pt idx="16">
                  <c:v>1495.91</c:v>
                </c:pt>
                <c:pt idx="17">
                  <c:v>4579.08</c:v>
                </c:pt>
                <c:pt idx="18">
                  <c:v>3863.34</c:v>
                </c:pt>
                <c:pt idx="19">
                  <c:v>2647.47</c:v>
                </c:pt>
                <c:pt idx="20">
                  <c:v>2594.8200000000002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C-4FD9-B76D-88F78CA8024B}"/>
            </c:ext>
          </c:extLst>
        </c:ser>
        <c:ser>
          <c:idx val="1"/>
          <c:order val="1"/>
          <c:tx>
            <c:strRef>
              <c:f>Arkusz1!$C$3:$C$4</c:f>
              <c:strCache>
                <c:ptCount val="1"/>
                <c:pt idx="0">
                  <c:v>Janusz Gasipies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Arkusz1!$A$5:$A$33</c:f>
              <c:multiLvlStrCache>
                <c:ptCount val="21"/>
                <c:lvl>
                  <c:pt idx="0">
                    <c:v>kwi</c:v>
                  </c:pt>
                  <c:pt idx="1">
                    <c:v>maj</c:v>
                  </c:pt>
                  <c:pt idx="2">
                    <c:v>cze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kwi</c:v>
                  </c:pt>
                  <c:pt idx="7">
                    <c:v>maj</c:v>
                  </c:pt>
                  <c:pt idx="8">
                    <c:v>cze</c:v>
                  </c:pt>
                  <c:pt idx="9">
                    <c:v>kwi</c:v>
                  </c:pt>
                  <c:pt idx="10">
                    <c:v>maj</c:v>
                  </c:pt>
                  <c:pt idx="11">
                    <c:v>cze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kwi</c:v>
                  </c:pt>
                  <c:pt idx="19">
                    <c:v>maj</c:v>
                  </c:pt>
                  <c:pt idx="20">
                    <c:v>cze</c:v>
                  </c:pt>
                </c:lvl>
                <c:lvl>
                  <c:pt idx="0">
                    <c:v>A3</c:v>
                  </c:pt>
                  <c:pt idx="3">
                    <c:v>A4</c:v>
                  </c:pt>
                  <c:pt idx="6">
                    <c:v>A5</c:v>
                  </c:pt>
                  <c:pt idx="9">
                    <c:v>A6</c:v>
                  </c:pt>
                  <c:pt idx="12">
                    <c:v>Golf</c:v>
                  </c:pt>
                  <c:pt idx="15">
                    <c:v>Passat</c:v>
                  </c:pt>
                  <c:pt idx="18">
                    <c:v>Polo</c:v>
                  </c:pt>
                </c:lvl>
              </c:multiLvlStrCache>
            </c:multiLvlStrRef>
          </c:cat>
          <c:val>
            <c:numRef>
              <c:f>Arkusz1!$C$5:$C$33</c:f>
              <c:numCache>
                <c:formatCode>General</c:formatCode>
                <c:ptCount val="21"/>
                <c:pt idx="1">
                  <c:v>3761.29</c:v>
                </c:pt>
                <c:pt idx="2">
                  <c:v>8908.51</c:v>
                </c:pt>
                <c:pt idx="3">
                  <c:v>2072.3000000000002</c:v>
                </c:pt>
                <c:pt idx="4">
                  <c:v>6198.01</c:v>
                </c:pt>
                <c:pt idx="5">
                  <c:v>10324.07</c:v>
                </c:pt>
                <c:pt idx="12">
                  <c:v>10416.780000000001</c:v>
                </c:pt>
                <c:pt idx="14">
                  <c:v>3463.92</c:v>
                </c:pt>
                <c:pt idx="15">
                  <c:v>15226.7</c:v>
                </c:pt>
                <c:pt idx="16">
                  <c:v>5324</c:v>
                </c:pt>
                <c:pt idx="17">
                  <c:v>5055.7</c:v>
                </c:pt>
                <c:pt idx="18">
                  <c:v>6859.44</c:v>
                </c:pt>
                <c:pt idx="20">
                  <c:v>7636.37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C-4FD9-B76D-88F78CA8024B}"/>
            </c:ext>
          </c:extLst>
        </c:ser>
        <c:ser>
          <c:idx val="2"/>
          <c:order val="2"/>
          <c:tx>
            <c:strRef>
              <c:f>Arkusz1!$D$3:$D$4</c:f>
              <c:strCache>
                <c:ptCount val="1"/>
                <c:pt idx="0">
                  <c:v>Krzysztof Jarzyna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Arkusz1!$A$5:$A$33</c:f>
              <c:multiLvlStrCache>
                <c:ptCount val="21"/>
                <c:lvl>
                  <c:pt idx="0">
                    <c:v>kwi</c:v>
                  </c:pt>
                  <c:pt idx="1">
                    <c:v>maj</c:v>
                  </c:pt>
                  <c:pt idx="2">
                    <c:v>cze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kwi</c:v>
                  </c:pt>
                  <c:pt idx="7">
                    <c:v>maj</c:v>
                  </c:pt>
                  <c:pt idx="8">
                    <c:v>cze</c:v>
                  </c:pt>
                  <c:pt idx="9">
                    <c:v>kwi</c:v>
                  </c:pt>
                  <c:pt idx="10">
                    <c:v>maj</c:v>
                  </c:pt>
                  <c:pt idx="11">
                    <c:v>cze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kwi</c:v>
                  </c:pt>
                  <c:pt idx="19">
                    <c:v>maj</c:v>
                  </c:pt>
                  <c:pt idx="20">
                    <c:v>cze</c:v>
                  </c:pt>
                </c:lvl>
                <c:lvl>
                  <c:pt idx="0">
                    <c:v>A3</c:v>
                  </c:pt>
                  <c:pt idx="3">
                    <c:v>A4</c:v>
                  </c:pt>
                  <c:pt idx="6">
                    <c:v>A5</c:v>
                  </c:pt>
                  <c:pt idx="9">
                    <c:v>A6</c:v>
                  </c:pt>
                  <c:pt idx="12">
                    <c:v>Golf</c:v>
                  </c:pt>
                  <c:pt idx="15">
                    <c:v>Passat</c:v>
                  </c:pt>
                  <c:pt idx="18">
                    <c:v>Polo</c:v>
                  </c:pt>
                </c:lvl>
              </c:multiLvlStrCache>
            </c:multiLvlStrRef>
          </c:cat>
          <c:val>
            <c:numRef>
              <c:f>Arkusz1!$D$5:$D$33</c:f>
              <c:numCache>
                <c:formatCode>General</c:formatCode>
                <c:ptCount val="21"/>
                <c:pt idx="0">
                  <c:v>4884.7700000000004</c:v>
                </c:pt>
                <c:pt idx="1">
                  <c:v>9000.35</c:v>
                </c:pt>
                <c:pt idx="2">
                  <c:v>4182</c:v>
                </c:pt>
                <c:pt idx="4">
                  <c:v>11743.02</c:v>
                </c:pt>
                <c:pt idx="5">
                  <c:v>958.38</c:v>
                </c:pt>
                <c:pt idx="6">
                  <c:v>4709.28</c:v>
                </c:pt>
                <c:pt idx="8">
                  <c:v>1331.88</c:v>
                </c:pt>
                <c:pt idx="10">
                  <c:v>8421.6</c:v>
                </c:pt>
                <c:pt idx="11">
                  <c:v>13138.24</c:v>
                </c:pt>
                <c:pt idx="12">
                  <c:v>12568.4</c:v>
                </c:pt>
                <c:pt idx="13">
                  <c:v>6035.8099999999995</c:v>
                </c:pt>
                <c:pt idx="17">
                  <c:v>1574.22</c:v>
                </c:pt>
                <c:pt idx="18">
                  <c:v>19337.310000000001</c:v>
                </c:pt>
                <c:pt idx="20">
                  <c:v>4988.2299999999996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C-4FD9-B76D-88F78CA8024B}"/>
            </c:ext>
          </c:extLst>
        </c:ser>
        <c:ser>
          <c:idx val="3"/>
          <c:order val="3"/>
          <c:tx>
            <c:strRef>
              <c:f>Arkusz1!$E$3:$E$4</c:f>
              <c:strCache>
                <c:ptCount val="1"/>
                <c:pt idx="0">
                  <c:v>Ryszarda Siarzewska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Arkusz1!$A$5:$A$33</c:f>
              <c:multiLvlStrCache>
                <c:ptCount val="21"/>
                <c:lvl>
                  <c:pt idx="0">
                    <c:v>kwi</c:v>
                  </c:pt>
                  <c:pt idx="1">
                    <c:v>maj</c:v>
                  </c:pt>
                  <c:pt idx="2">
                    <c:v>cze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kwi</c:v>
                  </c:pt>
                  <c:pt idx="7">
                    <c:v>maj</c:v>
                  </c:pt>
                  <c:pt idx="8">
                    <c:v>cze</c:v>
                  </c:pt>
                  <c:pt idx="9">
                    <c:v>kwi</c:v>
                  </c:pt>
                  <c:pt idx="10">
                    <c:v>maj</c:v>
                  </c:pt>
                  <c:pt idx="11">
                    <c:v>cze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kwi</c:v>
                  </c:pt>
                  <c:pt idx="19">
                    <c:v>maj</c:v>
                  </c:pt>
                  <c:pt idx="20">
                    <c:v>cze</c:v>
                  </c:pt>
                </c:lvl>
                <c:lvl>
                  <c:pt idx="0">
                    <c:v>A3</c:v>
                  </c:pt>
                  <c:pt idx="3">
                    <c:v>A4</c:v>
                  </c:pt>
                  <c:pt idx="6">
                    <c:v>A5</c:v>
                  </c:pt>
                  <c:pt idx="9">
                    <c:v>A6</c:v>
                  </c:pt>
                  <c:pt idx="12">
                    <c:v>Golf</c:v>
                  </c:pt>
                  <c:pt idx="15">
                    <c:v>Passat</c:v>
                  </c:pt>
                  <c:pt idx="18">
                    <c:v>Polo</c:v>
                  </c:pt>
                </c:lvl>
              </c:multiLvlStrCache>
            </c:multiLvlStrRef>
          </c:cat>
          <c:val>
            <c:numRef>
              <c:f>Arkusz1!$E$5:$E$33</c:f>
              <c:numCache>
                <c:formatCode>General</c:formatCode>
                <c:ptCount val="21"/>
                <c:pt idx="0">
                  <c:v>4822.08</c:v>
                </c:pt>
                <c:pt idx="1">
                  <c:v>8973.51</c:v>
                </c:pt>
                <c:pt idx="2">
                  <c:v>12879.85</c:v>
                </c:pt>
                <c:pt idx="3">
                  <c:v>3442.95</c:v>
                </c:pt>
                <c:pt idx="6">
                  <c:v>2303.34</c:v>
                </c:pt>
                <c:pt idx="7">
                  <c:v>11551.53</c:v>
                </c:pt>
                <c:pt idx="8">
                  <c:v>960.48</c:v>
                </c:pt>
                <c:pt idx="9">
                  <c:v>3007.89</c:v>
                </c:pt>
                <c:pt idx="10">
                  <c:v>3897.2</c:v>
                </c:pt>
                <c:pt idx="11">
                  <c:v>11565.849999999999</c:v>
                </c:pt>
                <c:pt idx="13">
                  <c:v>27256.720000000001</c:v>
                </c:pt>
                <c:pt idx="14">
                  <c:v>2370.2399999999998</c:v>
                </c:pt>
                <c:pt idx="16">
                  <c:v>14862.75</c:v>
                </c:pt>
                <c:pt idx="17">
                  <c:v>2105.1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C-4FD9-B76D-88F78CA8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3817296"/>
        <c:axId val="1493874576"/>
        <c:axId val="0"/>
      </c:bar3DChart>
      <c:catAx>
        <c:axId val="154381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3874576"/>
        <c:crosses val="autoZero"/>
        <c:auto val="1"/>
        <c:lblAlgn val="ctr"/>
        <c:lblOffset val="100"/>
        <c:noMultiLvlLbl val="0"/>
      </c:catAx>
      <c:valAx>
        <c:axId val="14938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8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3</xdr:row>
      <xdr:rowOff>320040</xdr:rowOff>
    </xdr:from>
    <xdr:to>
      <xdr:col>10</xdr:col>
      <xdr:colOff>53340</xdr:colOff>
      <xdr:row>5</xdr:row>
      <xdr:rowOff>266700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F795CD20-675D-432A-946D-1F459DFBBB6C}"/>
            </a:ext>
          </a:extLst>
        </xdr:cNvPr>
        <xdr:cNvSpPr/>
      </xdr:nvSpPr>
      <xdr:spPr>
        <a:xfrm>
          <a:off x="4610100" y="4602480"/>
          <a:ext cx="2735580" cy="8153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Używając tylko jednego wklejania dokonaj atualizacji cennika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nie modyfikując jego wyglądu.</a:t>
          </a:r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121920</xdr:colOff>
      <xdr:row>16</xdr:row>
      <xdr:rowOff>99060</xdr:rowOff>
    </xdr:from>
    <xdr:to>
      <xdr:col>13</xdr:col>
      <xdr:colOff>0</xdr:colOff>
      <xdr:row>21</xdr:row>
      <xdr:rowOff>45720</xdr:rowOff>
    </xdr:to>
    <xdr:sp macro="" textlink="">
      <xdr:nvSpPr>
        <xdr:cNvPr id="4" name="Prostokąt 3">
          <a:extLst>
            <a:ext uri="{FF2B5EF4-FFF2-40B4-BE49-F238E27FC236}">
              <a16:creationId xmlns:a16="http://schemas.microsoft.com/office/drawing/2014/main" id="{B11970DB-F6F3-4C79-9E77-910151C9371A}"/>
            </a:ext>
          </a:extLst>
        </xdr:cNvPr>
        <xdr:cNvSpPr/>
      </xdr:nvSpPr>
      <xdr:spPr>
        <a:xfrm>
          <a:off x="7414260" y="7627620"/>
          <a:ext cx="2461260" cy="8610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2.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Zaktualizuj dochód roczny o dochód z danego miesiąca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bez psucia formatowania docelowego.</a:t>
          </a:r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9</xdr:col>
      <xdr:colOff>617220</xdr:colOff>
      <xdr:row>35</xdr:row>
      <xdr:rowOff>129540</xdr:rowOff>
    </xdr:to>
    <xdr:sp macro="" textlink="">
      <xdr:nvSpPr>
        <xdr:cNvPr id="5" name="Prostokąt 4">
          <a:extLst>
            <a:ext uri="{FF2B5EF4-FFF2-40B4-BE49-F238E27FC236}">
              <a16:creationId xmlns:a16="http://schemas.microsoft.com/office/drawing/2014/main" id="{4FEC7ED3-8812-4478-B5C7-BAADA86D1987}"/>
            </a:ext>
          </a:extLst>
        </xdr:cNvPr>
        <xdr:cNvSpPr/>
      </xdr:nvSpPr>
      <xdr:spPr>
        <a:xfrm>
          <a:off x="4663440" y="6789420"/>
          <a:ext cx="2461260" cy="8610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3.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Uaktualnij tabelę wpłat po prawej,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danymi i formatowaniem z tabeli po lewej nie nadpisując danych.</a:t>
          </a:r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358140</xdr:colOff>
      <xdr:row>4</xdr:row>
      <xdr:rowOff>68580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088432B4-210B-446D-9231-A1BFB769BA69}"/>
            </a:ext>
          </a:extLst>
        </xdr:cNvPr>
        <xdr:cNvSpPr/>
      </xdr:nvSpPr>
      <xdr:spPr>
        <a:xfrm>
          <a:off x="7829550" y="180975"/>
          <a:ext cx="3409950" cy="6286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Policz jaki procent ceny wszystkich sprzedanych samochodów stanowiła suma ich marży. 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518160</xdr:colOff>
      <xdr:row>9</xdr:row>
      <xdr:rowOff>53340</xdr:rowOff>
    </xdr:from>
    <xdr:to>
      <xdr:col>10</xdr:col>
      <xdr:colOff>182880</xdr:colOff>
      <xdr:row>12</xdr:row>
      <xdr:rowOff>137160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B58F9795-AAA2-458F-A051-7C62228171CB}"/>
            </a:ext>
          </a:extLst>
        </xdr:cNvPr>
        <xdr:cNvSpPr/>
      </xdr:nvSpPr>
      <xdr:spPr>
        <a:xfrm>
          <a:off x="8869680" y="1729740"/>
          <a:ext cx="1752600" cy="6324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2.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Kto zarobił najwięcej?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601980</xdr:colOff>
      <xdr:row>19</xdr:row>
      <xdr:rowOff>76200</xdr:rowOff>
    </xdr:from>
    <xdr:to>
      <xdr:col>12</xdr:col>
      <xdr:colOff>350520</xdr:colOff>
      <xdr:row>22</xdr:row>
      <xdr:rowOff>160020</xdr:rowOff>
    </xdr:to>
    <xdr:sp macro="" textlink="">
      <xdr:nvSpPr>
        <xdr:cNvPr id="4" name="Prostokąt 3">
          <a:extLst>
            <a:ext uri="{FF2B5EF4-FFF2-40B4-BE49-F238E27FC236}">
              <a16:creationId xmlns:a16="http://schemas.microsoft.com/office/drawing/2014/main" id="{69D7A76B-F6DF-4219-84C6-FF5430C2082E}"/>
            </a:ext>
          </a:extLst>
        </xdr:cNvPr>
        <xdr:cNvSpPr/>
      </xdr:nvSpPr>
      <xdr:spPr>
        <a:xfrm>
          <a:off x="7705725" y="3590925"/>
          <a:ext cx="3524250" cy="6286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3.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Ile pieniędzy klienci wydali w czerwcu?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944880</xdr:colOff>
      <xdr:row>27</xdr:row>
      <xdr:rowOff>15240</xdr:rowOff>
    </xdr:from>
    <xdr:to>
      <xdr:col>12</xdr:col>
      <xdr:colOff>259080</xdr:colOff>
      <xdr:row>30</xdr:row>
      <xdr:rowOff>99060</xdr:rowOff>
    </xdr:to>
    <xdr:sp macro="" textlink="">
      <xdr:nvSpPr>
        <xdr:cNvPr id="5" name="Prostokąt 4">
          <a:extLst>
            <a:ext uri="{FF2B5EF4-FFF2-40B4-BE49-F238E27FC236}">
              <a16:creationId xmlns:a16="http://schemas.microsoft.com/office/drawing/2014/main" id="{3BC905E2-3F7C-4324-90BD-12DDC4B8962A}"/>
            </a:ext>
          </a:extLst>
        </xdr:cNvPr>
        <xdr:cNvSpPr/>
      </xdr:nvSpPr>
      <xdr:spPr>
        <a:xfrm>
          <a:off x="7208520" y="5036820"/>
          <a:ext cx="5577840" cy="6324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 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4.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Jaki był ogólny przychód z niskich marż (poniżej 1500 zł) a jaki z wysokich (powyżej 8 000 zł).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180975</xdr:colOff>
      <xdr:row>5</xdr:row>
      <xdr:rowOff>76200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A2AE88B6-FB0A-47CB-B6E6-B7AF80F275E1}"/>
            </a:ext>
          </a:extLst>
        </xdr:cNvPr>
        <xdr:cNvSpPr/>
      </xdr:nvSpPr>
      <xdr:spPr>
        <a:xfrm>
          <a:off x="3790950" y="180975"/>
          <a:ext cx="3971925" cy="8001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Zadania znajdują się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po prawej stronie tabeli</a:t>
          </a:r>
        </a:p>
        <a:p>
          <a:endParaRPr lang="pl-PL" sz="1100" b="1" baseline="0">
            <a:solidFill>
              <a:schemeClr val="accent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------------------------------------------------------------------&gt;</a:t>
          </a:r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590550</xdr:colOff>
      <xdr:row>9</xdr:row>
      <xdr:rowOff>85725</xdr:rowOff>
    </xdr:from>
    <xdr:to>
      <xdr:col>18</xdr:col>
      <xdr:colOff>247650</xdr:colOff>
      <xdr:row>12</xdr:row>
      <xdr:rowOff>152400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3050AC7C-9554-451A-8DC7-8B1F28A1A426}"/>
            </a:ext>
          </a:extLst>
        </xdr:cNvPr>
        <xdr:cNvSpPr/>
      </xdr:nvSpPr>
      <xdr:spPr>
        <a:xfrm>
          <a:off x="15097125" y="1733550"/>
          <a:ext cx="3390900" cy="609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Sprawdź kto zarabia najwięcej a kto najmniej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21</xdr:row>
      <xdr:rowOff>0</xdr:rowOff>
    </xdr:from>
    <xdr:to>
      <xdr:col>18</xdr:col>
      <xdr:colOff>266700</xdr:colOff>
      <xdr:row>24</xdr:row>
      <xdr:rowOff>66675</xdr:rowOff>
    </xdr:to>
    <xdr:sp macro="" textlink="">
      <xdr:nvSpPr>
        <xdr:cNvPr id="4" name="Prostokąt 3">
          <a:extLst>
            <a:ext uri="{FF2B5EF4-FFF2-40B4-BE49-F238E27FC236}">
              <a16:creationId xmlns:a16="http://schemas.microsoft.com/office/drawing/2014/main" id="{98695B6E-1F90-4A36-B101-4D16C97DC187}"/>
            </a:ext>
          </a:extLst>
        </xdr:cNvPr>
        <xdr:cNvSpPr/>
      </xdr:nvSpPr>
      <xdr:spPr>
        <a:xfrm>
          <a:off x="15116175" y="3876675"/>
          <a:ext cx="3390900" cy="609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2.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Sprawdź w których kolumnach brakuje jakiejkolwiek informacji</a:t>
          </a:r>
        </a:p>
        <a:p>
          <a:endParaRPr lang="pl-PL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581025</xdr:colOff>
      <xdr:row>28</xdr:row>
      <xdr:rowOff>57150</xdr:rowOff>
    </xdr:from>
    <xdr:to>
      <xdr:col>18</xdr:col>
      <xdr:colOff>238125</xdr:colOff>
      <xdr:row>31</xdr:row>
      <xdr:rowOff>133350</xdr:rowOff>
    </xdr:to>
    <xdr:sp macro="" textlink="">
      <xdr:nvSpPr>
        <xdr:cNvPr id="5" name="Prostokąt 4">
          <a:extLst>
            <a:ext uri="{FF2B5EF4-FFF2-40B4-BE49-F238E27FC236}">
              <a16:creationId xmlns:a16="http://schemas.microsoft.com/office/drawing/2014/main" id="{67CE319C-27E2-4783-B6D1-BF5B3C72418E}"/>
            </a:ext>
          </a:extLst>
        </xdr:cNvPr>
        <xdr:cNvSpPr/>
      </xdr:nvSpPr>
      <xdr:spPr>
        <a:xfrm>
          <a:off x="15087600" y="5219700"/>
          <a:ext cx="3390900" cy="61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3.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Poniżej wyciągniij formułą odpowienie informacje.</a:t>
          </a:r>
        </a:p>
        <a:p>
          <a:endParaRPr lang="pl-PL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144780</xdr:rowOff>
    </xdr:from>
    <xdr:to>
      <xdr:col>18</xdr:col>
      <xdr:colOff>259080</xdr:colOff>
      <xdr:row>5</xdr:row>
      <xdr:rowOff>53340</xdr:rowOff>
    </xdr:to>
    <xdr:sp macro="" textlink="">
      <xdr:nvSpPr>
        <xdr:cNvPr id="23" name="Prostokąt 22">
          <a:extLst>
            <a:ext uri="{FF2B5EF4-FFF2-40B4-BE49-F238E27FC236}">
              <a16:creationId xmlns:a16="http://schemas.microsoft.com/office/drawing/2014/main" id="{4F21A932-8759-4B34-BB7E-1E36093F1BB1}"/>
            </a:ext>
          </a:extLst>
        </xdr:cNvPr>
        <xdr:cNvSpPr/>
      </xdr:nvSpPr>
      <xdr:spPr>
        <a:xfrm>
          <a:off x="7620000" y="144780"/>
          <a:ext cx="3611880" cy="914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Stórz listy rozwijane i zależne od nich wyszukiwanie krzyżowe, aby użytkownik mógł usykać wybraną datę z życia wybranego Jagiellona.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0</xdr:colOff>
      <xdr:row>4</xdr:row>
      <xdr:rowOff>19050</xdr:rowOff>
    </xdr:from>
    <xdr:to>
      <xdr:col>19</xdr:col>
      <xdr:colOff>15240</xdr:colOff>
      <xdr:row>10</xdr:row>
      <xdr:rowOff>15240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05708B79-3D40-4E0D-84DB-BCEB544C465D}"/>
            </a:ext>
          </a:extLst>
        </xdr:cNvPr>
        <xdr:cNvSpPr/>
      </xdr:nvSpPr>
      <xdr:spPr>
        <a:xfrm>
          <a:off x="16024860" y="754380"/>
          <a:ext cx="2461260" cy="1104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Utwórz widok dla wszystkich osoób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bez studiów w branży IT któtre wydają na spłatę pożyczek mniej niż 5000 zł</a:t>
          </a:r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11</xdr:row>
      <xdr:rowOff>0</xdr:rowOff>
    </xdr:from>
    <xdr:to>
      <xdr:col>19</xdr:col>
      <xdr:colOff>15240</xdr:colOff>
      <xdr:row>15</xdr:row>
      <xdr:rowOff>129540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E0351EB6-ED92-4951-B09E-DA2596095A66}"/>
            </a:ext>
          </a:extLst>
        </xdr:cNvPr>
        <xdr:cNvSpPr/>
      </xdr:nvSpPr>
      <xdr:spPr>
        <a:xfrm>
          <a:off x="14714220" y="2026920"/>
          <a:ext cx="2461260" cy="8610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2.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Utwórz widok dla wszystkich osoób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między 18 a 30 r.ż. lub po 60 które zarabiają poniżej średniej.</a:t>
          </a:r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17</xdr:row>
      <xdr:rowOff>0</xdr:rowOff>
    </xdr:from>
    <xdr:to>
      <xdr:col>19</xdr:col>
      <xdr:colOff>15240</xdr:colOff>
      <xdr:row>21</xdr:row>
      <xdr:rowOff>129540</xdr:rowOff>
    </xdr:to>
    <xdr:sp macro="" textlink="">
      <xdr:nvSpPr>
        <xdr:cNvPr id="4" name="Prostokąt 3">
          <a:extLst>
            <a:ext uri="{FF2B5EF4-FFF2-40B4-BE49-F238E27FC236}">
              <a16:creationId xmlns:a16="http://schemas.microsoft.com/office/drawing/2014/main" id="{A8E5BB5F-8EA7-4F79-8C13-4C6A80859FF0}"/>
            </a:ext>
          </a:extLst>
        </xdr:cNvPr>
        <xdr:cNvSpPr/>
      </xdr:nvSpPr>
      <xdr:spPr>
        <a:xfrm>
          <a:off x="14714220" y="3124200"/>
          <a:ext cx="2461260" cy="8610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3.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Utwórz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widok dla kobiet, których imię ma dokładnie 5 znaków i są w top 10 najlepiej zarabiających osób.</a:t>
          </a:r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</xdr:row>
      <xdr:rowOff>0</xdr:rowOff>
    </xdr:from>
    <xdr:to>
      <xdr:col>20</xdr:col>
      <xdr:colOff>504825</xdr:colOff>
      <xdr:row>11</xdr:row>
      <xdr:rowOff>144780</xdr:rowOff>
    </xdr:to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115C6525-0159-4F3A-93BD-ACBBEFD8E63C}"/>
            </a:ext>
          </a:extLst>
        </xdr:cNvPr>
        <xdr:cNvSpPr txBox="1"/>
      </xdr:nvSpPr>
      <xdr:spPr>
        <a:xfrm>
          <a:off x="10363200" y="914400"/>
          <a:ext cx="2333625" cy="1059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1.</a:t>
          </a:r>
          <a:endParaRPr lang="pl-PL" sz="1100" b="1">
            <a:solidFill>
              <a:schemeClr val="accent2">
                <a:lumMod val="75000"/>
              </a:schemeClr>
            </a:solidFill>
          </a:endParaRPr>
        </a:p>
        <a:p>
          <a:r>
            <a:rPr lang="pl-PL" sz="1100" baseline="0"/>
            <a:t>Uzupełnij  tabliczkę mnożenia zachowując formatowanie komórek.</a:t>
          </a:r>
        </a:p>
        <a:p>
          <a:r>
            <a:rPr lang="pl-PL" sz="1100" baseline="0"/>
            <a:t>Formułę wpisz tylko w pierwszej komórce</a:t>
          </a:r>
        </a:p>
        <a:p>
          <a:endParaRPr lang="pl-PL" sz="1100"/>
        </a:p>
      </xdr:txBody>
    </xdr:sp>
    <xdr:clientData/>
  </xdr:twoCellAnchor>
  <xdr:twoCellAnchor>
    <xdr:from>
      <xdr:col>7</xdr:col>
      <xdr:colOff>480060</xdr:colOff>
      <xdr:row>18</xdr:row>
      <xdr:rowOff>152400</xdr:rowOff>
    </xdr:from>
    <xdr:to>
      <xdr:col>11</xdr:col>
      <xdr:colOff>146685</xdr:colOff>
      <xdr:row>25</xdr:row>
      <xdr:rowOff>45720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7D29FB87-0C45-4A9B-87FF-3F128D491BB1}"/>
            </a:ext>
          </a:extLst>
        </xdr:cNvPr>
        <xdr:cNvSpPr txBox="1"/>
      </xdr:nvSpPr>
      <xdr:spPr>
        <a:xfrm>
          <a:off x="5821680" y="3261360"/>
          <a:ext cx="2333625" cy="1234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2.</a:t>
          </a:r>
          <a:endParaRPr lang="pl-PL" sz="1100" b="1">
            <a:solidFill>
              <a:schemeClr val="accent2">
                <a:lumMod val="75000"/>
              </a:schemeClr>
            </a:solidFill>
          </a:endParaRPr>
        </a:p>
        <a:p>
          <a:r>
            <a:rPr lang="pl-PL" sz="1100" baseline="0"/>
            <a:t>Przelicz kwotę w komórce B22 przez kursy różnych walut, aby dowiedzieć się ile to PLN.</a:t>
          </a:r>
        </a:p>
        <a:p>
          <a:r>
            <a:rPr lang="pl-PL" sz="1100" baseline="0"/>
            <a:t>Skorzystaj z danych w ukrytym arkuszu "Odwołania - dane"</a:t>
          </a:r>
        </a:p>
        <a:p>
          <a:endParaRPr lang="pl-PL" sz="1100"/>
        </a:p>
      </xdr:txBody>
    </xdr:sp>
    <xdr:clientData/>
  </xdr:twoCellAnchor>
  <xdr:twoCellAnchor>
    <xdr:from>
      <xdr:col>21</xdr:col>
      <xdr:colOff>390525</xdr:colOff>
      <xdr:row>32</xdr:row>
      <xdr:rowOff>161925</xdr:rowOff>
    </xdr:from>
    <xdr:to>
      <xdr:col>25</xdr:col>
      <xdr:colOff>438150</xdr:colOff>
      <xdr:row>40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F9D07F-53D2-4BB2-A9DD-AF3D90F0CDC0}"/>
            </a:ext>
          </a:extLst>
        </xdr:cNvPr>
        <xdr:cNvSpPr txBox="1"/>
      </xdr:nvSpPr>
      <xdr:spPr>
        <a:xfrm>
          <a:off x="14630400" y="5848350"/>
          <a:ext cx="2486025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3.</a:t>
          </a:r>
          <a:endParaRPr lang="pl-PL" sz="1100" b="1">
            <a:solidFill>
              <a:schemeClr val="accent2">
                <a:lumMod val="75000"/>
              </a:schemeClr>
            </a:solidFill>
          </a:endParaRPr>
        </a:p>
        <a:p>
          <a:r>
            <a:rPr lang="pl-PL" sz="1100" baseline="0"/>
            <a:t>Emisja akcji przyniosła spółce 60 000 zł</a:t>
          </a:r>
        </a:p>
        <a:p>
          <a:r>
            <a:rPr lang="pl-PL" sz="1100"/>
            <a:t>zysku. Spółka chce zwiększyć nakłady finansowe o 20 000 dla każdego działu</a:t>
          </a:r>
          <a:r>
            <a:rPr lang="pl-PL" sz="1100" baseline="0"/>
            <a:t> proporcjonalnie do aktualnego rozkładu kosztów w gałęziach. Oblicz nowe koszty.</a:t>
          </a:r>
          <a:endParaRPr lang="pl-PL" sz="1100"/>
        </a:p>
      </xdr:txBody>
    </xdr:sp>
    <xdr:clientData/>
  </xdr:twoCellAnchor>
  <xdr:twoCellAnchor>
    <xdr:from>
      <xdr:col>11</xdr:col>
      <xdr:colOff>0</xdr:colOff>
      <xdr:row>50</xdr:row>
      <xdr:rowOff>0</xdr:rowOff>
    </xdr:from>
    <xdr:to>
      <xdr:col>14</xdr:col>
      <xdr:colOff>518160</xdr:colOff>
      <xdr:row>57</xdr:row>
      <xdr:rowOff>152400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CF06B5C3-ED06-4192-8CA0-6C50B276E805}"/>
            </a:ext>
          </a:extLst>
        </xdr:cNvPr>
        <xdr:cNvSpPr txBox="1"/>
      </xdr:nvSpPr>
      <xdr:spPr>
        <a:xfrm>
          <a:off x="7589520" y="9022080"/>
          <a:ext cx="2484120" cy="1432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4.</a:t>
          </a:r>
          <a:endParaRPr lang="pl-PL" sz="1100" b="1">
            <a:solidFill>
              <a:schemeClr val="accent2">
                <a:lumMod val="75000"/>
              </a:schemeClr>
            </a:solidFill>
          </a:endParaRPr>
        </a:p>
        <a:p>
          <a:r>
            <a:rPr lang="pl-PL" sz="1100" baseline="0"/>
            <a:t>Przygotuj tabele zysków ze sprzedaży modeli Maserati dla ilości wprowadzonej w komórce C, korzystając z cennika w ukrytym arkuszu "Odwołania Dane"</a:t>
          </a:r>
          <a:endParaRPr lang="pl-PL" sz="1100"/>
        </a:p>
      </xdr:txBody>
    </xdr:sp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381000</xdr:colOff>
      <xdr:row>67</xdr:row>
      <xdr:rowOff>7620</xdr:rowOff>
    </xdr:to>
    <xdr:sp macro="" textlink="">
      <xdr:nvSpPr>
        <xdr:cNvPr id="6" name="TextBox 3">
          <a:extLst>
            <a:ext uri="{FF2B5EF4-FFF2-40B4-BE49-F238E27FC236}">
              <a16:creationId xmlns:a16="http://schemas.microsoft.com/office/drawing/2014/main" id="{A681125E-FDC2-43F5-B78F-9D1C9040598B}"/>
            </a:ext>
          </a:extLst>
        </xdr:cNvPr>
        <xdr:cNvSpPr txBox="1"/>
      </xdr:nvSpPr>
      <xdr:spPr>
        <a:xfrm>
          <a:off x="6560820" y="11399520"/>
          <a:ext cx="2484120" cy="739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5.</a:t>
          </a:r>
          <a:endParaRPr lang="pl-PL" sz="1100" b="1">
            <a:solidFill>
              <a:schemeClr val="accent2">
                <a:lumMod val="75000"/>
              </a:schemeClr>
            </a:solidFill>
          </a:endParaRPr>
        </a:p>
        <a:p>
          <a:r>
            <a:rPr lang="pl-PL" sz="1100" baseline="0"/>
            <a:t>Korzystając z odwołań 3D oblicz potrzebne dane</a:t>
          </a:r>
          <a:endParaRPr lang="pl-PL" sz="1100"/>
        </a:p>
      </xdr:txBody>
    </xdr:sp>
    <xdr:clientData/>
  </xdr:twoCellAnchor>
  <xdr:twoCellAnchor editAs="oneCell">
    <xdr:from>
      <xdr:col>21</xdr:col>
      <xdr:colOff>0</xdr:colOff>
      <xdr:row>1</xdr:row>
      <xdr:rowOff>0</xdr:rowOff>
    </xdr:from>
    <xdr:to>
      <xdr:col>25</xdr:col>
      <xdr:colOff>404106</xdr:colOff>
      <xdr:row>18</xdr:row>
      <xdr:rowOff>167906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09329128-05A3-45B5-A855-7E3E3B36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41780" y="182880"/>
          <a:ext cx="2842506" cy="3093986"/>
        </a:xfrm>
        <a:prstGeom prst="rect">
          <a:avLst/>
        </a:prstGeom>
      </xdr:spPr>
    </xdr:pic>
    <xdr:clientData/>
  </xdr:twoCellAnchor>
  <xdr:twoCellAnchor editAs="oneCell">
    <xdr:from>
      <xdr:col>17</xdr:col>
      <xdr:colOff>502921</xdr:colOff>
      <xdr:row>19</xdr:row>
      <xdr:rowOff>15240</xdr:rowOff>
    </xdr:from>
    <xdr:to>
      <xdr:col>20</xdr:col>
      <xdr:colOff>434341</xdr:colOff>
      <xdr:row>28</xdr:row>
      <xdr:rowOff>129128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C1261FF6-40AD-73E0-A894-4F5E6CDA7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20601" y="3307080"/>
          <a:ext cx="1760220" cy="18207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15240</xdr:rowOff>
    </xdr:from>
    <xdr:to>
      <xdr:col>13</xdr:col>
      <xdr:colOff>350520</xdr:colOff>
      <xdr:row>5</xdr:row>
      <xdr:rowOff>167640</xdr:rowOff>
    </xdr:to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93A077CC-2F78-4628-8E7B-A6C3419E6732}"/>
            </a:ext>
          </a:extLst>
        </xdr:cNvPr>
        <xdr:cNvSpPr txBox="1"/>
      </xdr:nvSpPr>
      <xdr:spPr>
        <a:xfrm>
          <a:off x="5791200" y="198120"/>
          <a:ext cx="2484120" cy="883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1.</a:t>
          </a:r>
          <a:endParaRPr lang="pl-PL" sz="1100" b="1">
            <a:solidFill>
              <a:schemeClr val="accent2">
                <a:lumMod val="75000"/>
              </a:schemeClr>
            </a:solidFill>
          </a:endParaRPr>
        </a:p>
        <a:p>
          <a:r>
            <a:rPr lang="pl-PL" sz="1100" baseline="0"/>
            <a:t>Korzystając z autowypełniania wyciągnij nazwę miasta z podanego zestawu kodów i miast</a:t>
          </a:r>
          <a:endParaRPr lang="pl-PL" sz="1100"/>
        </a:p>
      </xdr:txBody>
    </xdr:sp>
    <xdr:clientData/>
  </xdr:twoCellAnchor>
  <xdr:twoCellAnchor>
    <xdr:from>
      <xdr:col>9</xdr:col>
      <xdr:colOff>457200</xdr:colOff>
      <xdr:row>14</xdr:row>
      <xdr:rowOff>15240</xdr:rowOff>
    </xdr:from>
    <xdr:to>
      <xdr:col>13</xdr:col>
      <xdr:colOff>502920</xdr:colOff>
      <xdr:row>17</xdr:row>
      <xdr:rowOff>83820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D7178C95-1F19-4F4B-93F3-6E8005D6B5D5}"/>
            </a:ext>
          </a:extLst>
        </xdr:cNvPr>
        <xdr:cNvSpPr txBox="1"/>
      </xdr:nvSpPr>
      <xdr:spPr>
        <a:xfrm>
          <a:off x="5943600" y="2575560"/>
          <a:ext cx="248412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2.</a:t>
          </a:r>
          <a:endParaRPr lang="pl-PL" sz="1100" b="1">
            <a:solidFill>
              <a:schemeClr val="accent2">
                <a:lumMod val="75000"/>
              </a:schemeClr>
            </a:solidFill>
          </a:endParaRPr>
        </a:p>
        <a:p>
          <a:r>
            <a:rPr lang="pl-PL" sz="1100" baseline="0"/>
            <a:t>Korzystając z autowypełniania nadaj kolejne numery dla 10 faktur</a:t>
          </a:r>
        </a:p>
        <a:p>
          <a:endParaRPr lang="pl-PL" sz="1100"/>
        </a:p>
      </xdr:txBody>
    </xdr:sp>
    <xdr:clientData/>
  </xdr:twoCellAnchor>
  <xdr:twoCellAnchor>
    <xdr:from>
      <xdr:col>10</xdr:col>
      <xdr:colOff>53340</xdr:colOff>
      <xdr:row>30</xdr:row>
      <xdr:rowOff>22860</xdr:rowOff>
    </xdr:from>
    <xdr:to>
      <xdr:col>14</xdr:col>
      <xdr:colOff>99060</xdr:colOff>
      <xdr:row>33</xdr:row>
      <xdr:rowOff>91440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BE8448-0276-4970-8400-D3C7B828D102}"/>
            </a:ext>
          </a:extLst>
        </xdr:cNvPr>
        <xdr:cNvSpPr txBox="1"/>
      </xdr:nvSpPr>
      <xdr:spPr>
        <a:xfrm>
          <a:off x="7711440" y="5532120"/>
          <a:ext cx="248412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3.</a:t>
          </a:r>
          <a:endParaRPr lang="pl-PL" sz="1100" b="1">
            <a:solidFill>
              <a:schemeClr val="accent2">
                <a:lumMod val="75000"/>
              </a:schemeClr>
            </a:solidFill>
          </a:endParaRPr>
        </a:p>
        <a:p>
          <a:r>
            <a:rPr lang="pl-PL" sz="1100" baseline="0"/>
            <a:t>Utwórz kod produktu według podanego schematu</a:t>
          </a:r>
        </a:p>
        <a:p>
          <a:endParaRPr lang="pl-PL" sz="1100"/>
        </a:p>
      </xdr:txBody>
    </xdr:sp>
    <xdr:clientData/>
  </xdr:twoCellAnchor>
  <xdr:twoCellAnchor>
    <xdr:from>
      <xdr:col>10</xdr:col>
      <xdr:colOff>381000</xdr:colOff>
      <xdr:row>46</xdr:row>
      <xdr:rowOff>99060</xdr:rowOff>
    </xdr:from>
    <xdr:to>
      <xdr:col>14</xdr:col>
      <xdr:colOff>426720</xdr:colOff>
      <xdr:row>49</xdr:row>
      <xdr:rowOff>167640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899C322A-5B7F-4CE7-AB34-56579B3E915E}"/>
            </a:ext>
          </a:extLst>
        </xdr:cNvPr>
        <xdr:cNvSpPr txBox="1"/>
      </xdr:nvSpPr>
      <xdr:spPr>
        <a:xfrm>
          <a:off x="8039100" y="8534400"/>
          <a:ext cx="248412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4.</a:t>
          </a:r>
          <a:endParaRPr lang="pl-PL" sz="1100" b="1">
            <a:solidFill>
              <a:schemeClr val="accent2">
                <a:lumMod val="75000"/>
              </a:schemeClr>
            </a:solidFill>
          </a:endParaRPr>
        </a:p>
        <a:p>
          <a:r>
            <a:rPr lang="pl-PL" sz="1100" baseline="0"/>
            <a:t>Spróbuj przetworzyć dane wysłane automatem</a:t>
          </a:r>
        </a:p>
        <a:p>
          <a:endParaRPr lang="pl-PL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335280</xdr:colOff>
      <xdr:row>8</xdr:row>
      <xdr:rowOff>121920</xdr:rowOff>
    </xdr:to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94008D87-9B8A-411E-8C3B-E441D2B9631E}"/>
            </a:ext>
          </a:extLst>
        </xdr:cNvPr>
        <xdr:cNvSpPr txBox="1"/>
      </xdr:nvSpPr>
      <xdr:spPr>
        <a:xfrm>
          <a:off x="5191125" y="542925"/>
          <a:ext cx="5762625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 1:</a:t>
          </a:r>
        </a:p>
        <a:p>
          <a:r>
            <a:rPr lang="pl-PL" sz="1100"/>
            <a:t>Za pomocą funkcji logicznych sprawdż czy w kolumnie A znajduje się Polski czy Zagraniczny</a:t>
          </a:r>
          <a:r>
            <a:rPr lang="pl-PL" sz="1100" baseline="0"/>
            <a:t> numer telefonu i zwróć taką informację w kolumnie B dla każdego numeru.</a:t>
          </a:r>
        </a:p>
        <a:p>
          <a:endParaRPr lang="pl-PL" sz="1100"/>
        </a:p>
      </xdr:txBody>
    </xdr:sp>
    <xdr:clientData/>
  </xdr:twoCellAnchor>
  <xdr:twoCellAnchor>
    <xdr:from>
      <xdr:col>11</xdr:col>
      <xdr:colOff>419100</xdr:colOff>
      <xdr:row>25</xdr:row>
      <xdr:rowOff>57150</xdr:rowOff>
    </xdr:from>
    <xdr:to>
      <xdr:col>18</xdr:col>
      <xdr:colOff>504825</xdr:colOff>
      <xdr:row>37</xdr:row>
      <xdr:rowOff>133350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E95273E1-9651-46AC-92C6-A8F2E7F64BBA}"/>
            </a:ext>
          </a:extLst>
        </xdr:cNvPr>
        <xdr:cNvSpPr txBox="1"/>
      </xdr:nvSpPr>
      <xdr:spPr>
        <a:xfrm>
          <a:off x="11706225" y="4581525"/>
          <a:ext cx="4352925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 2:</a:t>
          </a:r>
        </a:p>
        <a:p>
          <a:r>
            <a:rPr lang="pl-PL" sz="1100"/>
            <a:t>W związku ze zmianą przepisów migracyjnych wszyscy zagraniczni pracownicy muszą dostarczyć do</a:t>
          </a:r>
          <a:r>
            <a:rPr lang="pl-PL" sz="1100" baseline="0"/>
            <a:t> działu HR kopię pozwolenia na pracę. </a:t>
          </a:r>
        </a:p>
        <a:p>
          <a:endParaRPr lang="pl-PL" sz="1100" baseline="0"/>
        </a:p>
        <a:p>
          <a:r>
            <a:rPr lang="pl-PL" sz="1100" baseline="0"/>
            <a:t>Jako pracownik działu HR zaktualizuj tabelę akcji do podjęcia na podstawie tabeli statusu.</a:t>
          </a:r>
        </a:p>
        <a:p>
          <a:endParaRPr lang="pl-PL" sz="1100" baseline="0"/>
        </a:p>
        <a:p>
          <a:r>
            <a:rPr lang="pl-PL" sz="1100" baseline="0"/>
            <a:t>Dokument dostarczony i w systemie - "OK"</a:t>
          </a:r>
        </a:p>
        <a:p>
          <a:r>
            <a:rPr lang="pl-PL" sz="1100" baseline="0"/>
            <a:t>Dokument dostarczony ale nie jest w systmie - "Wprowadź"</a:t>
          </a:r>
        </a:p>
        <a:p>
          <a:r>
            <a:rPr lang="pl-PL" sz="1100" baseline="0"/>
            <a:t>Dokument niedostarczony - "Wyślij ponaglenie"</a:t>
          </a:r>
        </a:p>
        <a:p>
          <a:endParaRPr lang="pl-PL" sz="1100"/>
        </a:p>
      </xdr:txBody>
    </xdr:sp>
    <xdr:clientData/>
  </xdr:twoCellAnchor>
  <xdr:twoCellAnchor>
    <xdr:from>
      <xdr:col>4</xdr:col>
      <xdr:colOff>76200</xdr:colOff>
      <xdr:row>47</xdr:row>
      <xdr:rowOff>129540</xdr:rowOff>
    </xdr:from>
    <xdr:to>
      <xdr:col>9</xdr:col>
      <xdr:colOff>739140</xdr:colOff>
      <xdr:row>53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EFFAF5-C29A-46F9-96DE-94DD2470AA7F}"/>
            </a:ext>
          </a:extLst>
        </xdr:cNvPr>
        <xdr:cNvSpPr txBox="1"/>
      </xdr:nvSpPr>
      <xdr:spPr>
        <a:xfrm>
          <a:off x="5267325" y="12801600"/>
          <a:ext cx="60960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 3:</a:t>
          </a:r>
        </a:p>
        <a:p>
          <a:r>
            <a:rPr lang="pl-PL" sz="1100"/>
            <a:t>Napisz funkcję</a:t>
          </a:r>
          <a:r>
            <a:rPr lang="pl-PL" sz="1100" baseline="0"/>
            <a:t> która sprawdzi czy Super Bohater jest prawidłowo przypisany do swojego wroga.</a:t>
          </a:r>
        </a:p>
        <a:p>
          <a:endParaRPr lang="pl-PL" sz="1100" baseline="0"/>
        </a:p>
        <a:p>
          <a:r>
            <a:rPr lang="pl-PL" sz="1100" baseline="0"/>
            <a:t>Jedyne pasujące pary to Superman i Lex Luthor a także Batman i Joker :)</a:t>
          </a:r>
        </a:p>
        <a:p>
          <a:endParaRPr lang="pl-PL" sz="1100"/>
        </a:p>
      </xdr:txBody>
    </xdr:sp>
    <xdr:clientData/>
  </xdr:twoCellAnchor>
  <xdr:twoCellAnchor>
    <xdr:from>
      <xdr:col>15</xdr:col>
      <xdr:colOff>0</xdr:colOff>
      <xdr:row>74</xdr:row>
      <xdr:rowOff>0</xdr:rowOff>
    </xdr:from>
    <xdr:to>
      <xdr:col>21</xdr:col>
      <xdr:colOff>468630</xdr:colOff>
      <xdr:row>83</xdr:row>
      <xdr:rowOff>114300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AD7D96FF-BD50-4714-AF38-6DFB4C32C11B}"/>
            </a:ext>
          </a:extLst>
        </xdr:cNvPr>
        <xdr:cNvSpPr txBox="1"/>
      </xdr:nvSpPr>
      <xdr:spPr>
        <a:xfrm>
          <a:off x="11534775" y="13401675"/>
          <a:ext cx="4126230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 4:</a:t>
          </a:r>
        </a:p>
        <a:p>
          <a:r>
            <a:rPr lang="pl-PL" sz="1100"/>
            <a:t>Sprawdź do którego progu punktowego</a:t>
          </a:r>
          <a:r>
            <a:rPr lang="pl-PL" sz="1100" baseline="0"/>
            <a:t> w firmowym programie benefitów przydzielić poszczególnych pracowników. </a:t>
          </a:r>
        </a:p>
        <a:p>
          <a:r>
            <a:rPr lang="pl-PL" sz="1100" baseline="0"/>
            <a:t>Próg I gdy dochód nie przekracza 10 000 zł lub dochód na osobę 5000 zł.</a:t>
          </a:r>
        </a:p>
        <a:p>
          <a:r>
            <a:rPr lang="pl-PL" sz="1100" baseline="0"/>
            <a:t>Próg II dla pozostałych</a:t>
          </a:r>
        </a:p>
        <a:p>
          <a:r>
            <a:rPr lang="pl-PL" sz="1100" baseline="0"/>
            <a:t>Osoby które nie chcą przystąpić lub nie podały informacji o oilści osób w gospodarstwie domowym nie otrzymują punktów.</a:t>
          </a:r>
          <a:endParaRPr lang="pl-PL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21</xdr:col>
      <xdr:colOff>312420</xdr:colOff>
      <xdr:row>10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3CF69A-FD6C-4927-A43A-E5E9921D52F5}"/>
            </a:ext>
          </a:extLst>
        </xdr:cNvPr>
        <xdr:cNvSpPr txBox="1"/>
      </xdr:nvSpPr>
      <xdr:spPr>
        <a:xfrm>
          <a:off x="14582775" y="904875"/>
          <a:ext cx="4581525" cy="996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1</a:t>
          </a:r>
        </a:p>
        <a:p>
          <a:r>
            <a:rPr lang="pl-PL" sz="1100" baseline="0"/>
            <a:t>W kolumnie "Wydatki żywnościowe" ustaw czerwone, żółte i zielone krokpki dla odpowiednio: wysokich, średnich i niskich wartości, zrób to jednak tak aby czerwone kropki pojawiały się przy tych którzy wydają najwięcej.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14</xdr:col>
      <xdr:colOff>9525</xdr:colOff>
      <xdr:row>11</xdr:row>
      <xdr:rowOff>133350</xdr:rowOff>
    </xdr:from>
    <xdr:to>
      <xdr:col>21</xdr:col>
      <xdr:colOff>329565</xdr:colOff>
      <xdr:row>16</xdr:row>
      <xdr:rowOff>9525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D2DD436F-D83F-4352-8B50-85687772DB5C}"/>
            </a:ext>
          </a:extLst>
        </xdr:cNvPr>
        <xdr:cNvSpPr txBox="1"/>
      </xdr:nvSpPr>
      <xdr:spPr>
        <a:xfrm>
          <a:off x="14592300" y="2124075"/>
          <a:ext cx="458724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2</a:t>
          </a:r>
        </a:p>
        <a:p>
          <a:r>
            <a:rPr lang="pl-PL" sz="1100" baseline="0"/>
            <a:t>W kolumnie "Wydatki mieszkaniowe" ustaw paski danych, tak by wyświetlały się one zamiast wartości liczbowych.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13</xdr:col>
      <xdr:colOff>592455</xdr:colOff>
      <xdr:row>17</xdr:row>
      <xdr:rowOff>93345</xdr:rowOff>
    </xdr:from>
    <xdr:to>
      <xdr:col>21</xdr:col>
      <xdr:colOff>306705</xdr:colOff>
      <xdr:row>21</xdr:row>
      <xdr:rowOff>150495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87DAC7DB-36F5-49D6-9226-CBA8841A2F21}"/>
            </a:ext>
          </a:extLst>
        </xdr:cNvPr>
        <xdr:cNvSpPr txBox="1"/>
      </xdr:nvSpPr>
      <xdr:spPr>
        <a:xfrm>
          <a:off x="14565630" y="3169920"/>
          <a:ext cx="459105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3</a:t>
          </a:r>
        </a:p>
        <a:p>
          <a:r>
            <a:rPr lang="pl-PL" sz="1100" baseline="0"/>
            <a:t>Pogrub wszystkie nazwy województw które mają w nazwie symbol - (myślnik)</a:t>
          </a:r>
        </a:p>
        <a:p>
          <a:r>
            <a:rPr lang="pl-PL" sz="1100" baseline="0"/>
            <a:t>nie wpisuj tych nazw ręcznie.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12</xdr:col>
      <xdr:colOff>304800</xdr:colOff>
      <xdr:row>11</xdr:row>
      <xdr:rowOff>95250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753CB792-7981-4451-B1D5-35FB94CA21F1}"/>
            </a:ext>
          </a:extLst>
        </xdr:cNvPr>
        <xdr:cNvSpPr/>
      </xdr:nvSpPr>
      <xdr:spPr>
        <a:xfrm>
          <a:off x="12011025" y="1466850"/>
          <a:ext cx="3400425" cy="6343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Zadanie</a:t>
          </a:r>
          <a:r>
            <a:rPr lang="pl-PL" sz="1100" b="1" baseline="0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1.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 komórkach od J4 do N4 wpisz formuły które zwrócą informacje z tabeli dla kraju wpisanego w komórkę I4.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85725</xdr:colOff>
      <xdr:row>24</xdr:row>
      <xdr:rowOff>57150</xdr:rowOff>
    </xdr:from>
    <xdr:to>
      <xdr:col>12</xdr:col>
      <xdr:colOff>390525</xdr:colOff>
      <xdr:row>27</xdr:row>
      <xdr:rowOff>152400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5B9B6A0B-719E-4E9B-B166-A2508D0835BA}"/>
            </a:ext>
          </a:extLst>
        </xdr:cNvPr>
        <xdr:cNvSpPr/>
      </xdr:nvSpPr>
      <xdr:spPr>
        <a:xfrm>
          <a:off x="12098655" y="4415790"/>
          <a:ext cx="3400425" cy="641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l-PL" sz="1100" b="1">
              <a:solidFill>
                <a:schemeClr val="accent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UWAGA</a:t>
          </a:r>
          <a:endParaRPr lang="pl-PL">
            <a:solidFill>
              <a:schemeClr val="accent2">
                <a:lumMod val="50000"/>
              </a:schemeClr>
            </a:solidFill>
            <a:effectLst/>
          </a:endParaRPr>
        </a:p>
        <a:p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Hen tamm na dole znajdują się kolejna zadania :) </a:t>
          </a:r>
        </a:p>
        <a:p>
          <a:endParaRPr lang="pl-PL">
            <a:solidFill>
              <a:schemeClr val="tx1"/>
            </a:solidFill>
            <a:effectLst/>
          </a:endParaRPr>
        </a:p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251</xdr:row>
      <xdr:rowOff>179069</xdr:rowOff>
    </xdr:from>
    <xdr:to>
      <xdr:col>13</xdr:col>
      <xdr:colOff>228600</xdr:colOff>
      <xdr:row>257</xdr:row>
      <xdr:rowOff>123825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E40FF43A-4CAA-4745-B151-C5A70D20EB26}"/>
            </a:ext>
          </a:extLst>
        </xdr:cNvPr>
        <xdr:cNvSpPr txBox="1"/>
      </xdr:nvSpPr>
      <xdr:spPr>
        <a:xfrm>
          <a:off x="12696825" y="36208334"/>
          <a:ext cx="3590925" cy="10363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4</a:t>
          </a:r>
        </a:p>
        <a:p>
          <a:r>
            <a:rPr lang="pl-PL" sz="1100"/>
            <a:t>Przy pomocy</a:t>
          </a:r>
          <a:r>
            <a:rPr lang="pl-PL" sz="1100" baseline="0"/>
            <a:t> funkcji wyszukiwania, wskaż cenę produkty w zależności od miesiąca.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3</xdr:col>
      <xdr:colOff>129540</xdr:colOff>
      <xdr:row>329</xdr:row>
      <xdr:rowOff>123825</xdr:rowOff>
    </xdr:from>
    <xdr:to>
      <xdr:col>5</xdr:col>
      <xdr:colOff>1303020</xdr:colOff>
      <xdr:row>333</xdr:row>
      <xdr:rowOff>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5F05F497-4A6D-425C-BC00-D967B13B398F}"/>
            </a:ext>
          </a:extLst>
        </xdr:cNvPr>
        <xdr:cNvSpPr txBox="1"/>
      </xdr:nvSpPr>
      <xdr:spPr>
        <a:xfrm>
          <a:off x="3057525" y="43226355"/>
          <a:ext cx="4600575" cy="607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5 - na szóstkę :)</a:t>
          </a:r>
        </a:p>
        <a:p>
          <a:r>
            <a:rPr lang="pl-PL" sz="1100"/>
            <a:t>Za pomocą</a:t>
          </a:r>
          <a:r>
            <a:rPr lang="pl-PL" sz="1100" baseline="0"/>
            <a:t> funkcji WYSZUKAJ.PIONOWO znajdź duplikaty na liście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 editAs="oneCell">
    <xdr:from>
      <xdr:col>3</xdr:col>
      <xdr:colOff>47625</xdr:colOff>
      <xdr:row>232</xdr:row>
      <xdr:rowOff>0</xdr:rowOff>
    </xdr:from>
    <xdr:to>
      <xdr:col>5</xdr:col>
      <xdr:colOff>1314856</xdr:colOff>
      <xdr:row>247</xdr:row>
      <xdr:rowOff>21191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38A0FFCF-9484-453E-9BFD-F72C879FE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3705" y="49263300"/>
          <a:ext cx="4694326" cy="2735816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221</xdr:row>
      <xdr:rowOff>0</xdr:rowOff>
    </xdr:from>
    <xdr:to>
      <xdr:col>13</xdr:col>
      <xdr:colOff>552450</xdr:colOff>
      <xdr:row>226</xdr:row>
      <xdr:rowOff>123825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481FF954-FDB4-4FD4-927D-910CCA7C8059}"/>
            </a:ext>
          </a:extLst>
        </xdr:cNvPr>
        <xdr:cNvSpPr txBox="1"/>
      </xdr:nvSpPr>
      <xdr:spPr>
        <a:xfrm>
          <a:off x="12011025" y="47272575"/>
          <a:ext cx="4596765" cy="1030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3 </a:t>
          </a:r>
        </a:p>
        <a:p>
          <a:r>
            <a:rPr lang="pl-PL" sz="1100"/>
            <a:t>Skonstruuj funkcje która</a:t>
          </a:r>
          <a:r>
            <a:rPr lang="pl-PL" sz="1100" baseline="0"/>
            <a:t> pozwoli wyciągać informacje o Passacie B5 na podstawie poniższych selektorów.</a:t>
          </a:r>
        </a:p>
        <a:p>
          <a:endParaRPr lang="pl-PL" sz="1100" baseline="0"/>
        </a:p>
        <a:p>
          <a:r>
            <a:rPr lang="pl-PL" sz="1100" baseline="0"/>
            <a:t>Użyj funkcji INDEKS i PODAJ.POZYCJE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7</xdr:col>
      <xdr:colOff>226697</xdr:colOff>
      <xdr:row>200</xdr:row>
      <xdr:rowOff>64771</xdr:rowOff>
    </xdr:from>
    <xdr:to>
      <xdr:col>11</xdr:col>
      <xdr:colOff>619126</xdr:colOff>
      <xdr:row>204</xdr:row>
      <xdr:rowOff>59055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80252C68-2DBF-4161-8D24-A7F57540D282}"/>
            </a:ext>
          </a:extLst>
        </xdr:cNvPr>
        <xdr:cNvSpPr txBox="1"/>
      </xdr:nvSpPr>
      <xdr:spPr>
        <a:xfrm>
          <a:off x="10037447" y="36297871"/>
          <a:ext cx="4231004" cy="718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2.</a:t>
          </a:r>
        </a:p>
        <a:p>
          <a:r>
            <a:rPr lang="pl-PL" sz="1100"/>
            <a:t>Przy pomocy</a:t>
          </a:r>
          <a:r>
            <a:rPr lang="pl-PL" sz="1100" baseline="0"/>
            <a:t> funkcji wyszukiwania, w  kolumnie C znajdź jak wysoką premię otrzyma dany pracownik - opierając się na skali efektywności.</a:t>
          </a:r>
        </a:p>
        <a:p>
          <a:endParaRPr lang="pl-PL" sz="1100" baseline="0"/>
        </a:p>
        <a:p>
          <a:endParaRPr lang="pl-PL" sz="1100"/>
        </a:p>
      </xdr:txBody>
    </xdr:sp>
    <xdr:clientData/>
  </xdr:twoCellAnchor>
  <xdr:twoCellAnchor>
    <xdr:from>
      <xdr:col>10</xdr:col>
      <xdr:colOff>0</xdr:colOff>
      <xdr:row>290</xdr:row>
      <xdr:rowOff>179069</xdr:rowOff>
    </xdr:from>
    <xdr:to>
      <xdr:col>13</xdr:col>
      <xdr:colOff>228600</xdr:colOff>
      <xdr:row>296</xdr:row>
      <xdr:rowOff>123825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76071712-FBB0-4F9B-812F-2417C95028A6}"/>
            </a:ext>
          </a:extLst>
        </xdr:cNvPr>
        <xdr:cNvSpPr txBox="1"/>
      </xdr:nvSpPr>
      <xdr:spPr>
        <a:xfrm>
          <a:off x="12696825" y="45657134"/>
          <a:ext cx="3590925" cy="10363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4</a:t>
          </a:r>
        </a:p>
        <a:p>
          <a:r>
            <a:rPr lang="pl-PL" sz="1100"/>
            <a:t>Przy pomocy</a:t>
          </a:r>
          <a:r>
            <a:rPr lang="pl-PL" sz="1100" baseline="0"/>
            <a:t> funkcji wyszukiwania, wskaż cenę produkty w zależności od miesiąca.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3</xdr:row>
      <xdr:rowOff>64769</xdr:rowOff>
    </xdr:from>
    <xdr:to>
      <xdr:col>18</xdr:col>
      <xdr:colOff>190500</xdr:colOff>
      <xdr:row>25</xdr:row>
      <xdr:rowOff>78104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652ACF-A47E-4356-9BAD-BCF424DD5E2B}"/>
            </a:ext>
          </a:extLst>
        </xdr:cNvPr>
        <xdr:cNvSpPr txBox="1"/>
      </xdr:nvSpPr>
      <xdr:spPr>
        <a:xfrm>
          <a:off x="9705975" y="607694"/>
          <a:ext cx="4591050" cy="3994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1</a:t>
          </a:r>
        </a:p>
        <a:p>
          <a:r>
            <a:rPr lang="pl-PL" sz="1100" baseline="0"/>
            <a:t>Otrzymaliście dane z zewnętrznego programu w bardzo "nieprzyzwoitej" formie, niestety muscie sobie z nimi poradzić. Postarajcie się przygotować dane w taki sposób by można było z nich stworzyć tabelę przestawną. </a:t>
          </a:r>
        </a:p>
        <a:p>
          <a:endParaRPr lang="pl-PL" sz="1100" baseline="0"/>
        </a:p>
        <a:p>
          <a:endParaRPr lang="pl-PL" sz="1100" baseline="0"/>
        </a:p>
        <a:p>
          <a:r>
            <a:rPr lang="pl-PL" sz="1100" baseline="0"/>
            <a:t>Chcemy żeby tabela dla każdego sprzedawcy ustawionego w kolumnach pokazywała wiersze z marżą dla każdego modelu zgrupowanego w marżę dla każdej daty. Nie chcemy jednak aby każda data stanowiła osobny wiersz a chcemy mieć je zgrupowane po miesiącach.</a:t>
          </a:r>
        </a:p>
        <a:p>
          <a:endParaRPr lang="pl-PL" sz="1100" baseline="0"/>
        </a:p>
        <a:p>
          <a:endParaRPr lang="pl-PL" sz="1100" baseline="0"/>
        </a:p>
        <a:p>
          <a:r>
            <a:rPr lang="pl-PL" sz="1100" baseline="0"/>
            <a:t>U góry każdej grupy chcemy widzieć sumy częściowe, a sumy końcowe powinny wyświetlać się zarówno dla wierszy jak i kolumn. Raport chcemy wyświetlać w formie kompaktowej.</a:t>
          </a:r>
        </a:p>
        <a:p>
          <a:endParaRPr lang="pl-PL" sz="1100" baseline="0"/>
        </a:p>
        <a:p>
          <a:r>
            <a:rPr lang="pl-PL" sz="1100" baseline="0"/>
            <a:t>Dodaj filtry dla miesięcy i sprzedawców jednak nie w formie pola filtrów a w formie fragmentatora i osi czasu.</a:t>
          </a:r>
        </a:p>
        <a:p>
          <a:endParaRPr lang="pl-PL" sz="1100" baseline="0"/>
        </a:p>
        <a:p>
          <a:r>
            <a:rPr lang="pl-PL" sz="1100" baseline="0"/>
            <a:t>Do całości wstaw przestawny wykres słupkowy i ustaw go na dane z czerwca dla sprzedaży Audi wg wszystkich modeli. Następnie pokaż wykres jako obraz a sam wykres usuń i przywróc tabelę do porzedniego stanu. </a:t>
          </a:r>
        </a:p>
        <a:p>
          <a:endParaRPr lang="pl-PL" sz="1100" baseline="0"/>
        </a:p>
        <a:p>
          <a:endParaRPr lang="pl-PL" sz="11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272415</xdr:colOff>
      <xdr:row>11</xdr:row>
      <xdr:rowOff>179070</xdr:rowOff>
    </xdr:from>
    <xdr:to>
      <xdr:col>17</xdr:col>
      <xdr:colOff>600075</xdr:colOff>
      <xdr:row>34</xdr:row>
      <xdr:rowOff>24765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03233B-3F3F-4AAA-864C-49000DCE928A}"/>
            </a:ext>
          </a:extLst>
        </xdr:cNvPr>
        <xdr:cNvSpPr txBox="1"/>
      </xdr:nvSpPr>
      <xdr:spPr>
        <a:xfrm>
          <a:off x="9368790" y="2169795"/>
          <a:ext cx="4594860" cy="400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100" b="1">
              <a:solidFill>
                <a:schemeClr val="accent2">
                  <a:lumMod val="75000"/>
                </a:schemeClr>
              </a:solidFill>
            </a:rPr>
            <a:t>Zadanie</a:t>
          </a:r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 1</a:t>
          </a:r>
        </a:p>
        <a:p>
          <a:r>
            <a:rPr lang="pl-PL" sz="1100" baseline="0"/>
            <a:t>Otrzymaliście dane z zewnętrznego programu w bardzo "nieprzyzwoitej" formie, niestety muscie sobie z nimi poradzić. Postarajcie się przygotować dane w taki sposób by można było z nich stworzyć tabelę przestawną. </a:t>
          </a:r>
        </a:p>
        <a:p>
          <a:endParaRPr lang="pl-PL" sz="1100" baseline="0"/>
        </a:p>
        <a:p>
          <a:endParaRPr lang="pl-PL" sz="1100" baseline="0"/>
        </a:p>
        <a:p>
          <a:r>
            <a:rPr lang="pl-PL" sz="1100" baseline="0"/>
            <a:t>Chcemy żeby tabela dla każdego sprzedawcy ustawionego w kolumnach pokazywała wiersze z marżą dla każdego modelu zgrupowanego w marżę dla każdej daty. Nie chcemy jednak aby każda data stanowiła osobny wiersz a chcemy mieć je zgrupowane po miesiącach.</a:t>
          </a:r>
        </a:p>
        <a:p>
          <a:endParaRPr lang="pl-PL" sz="1100" baseline="0"/>
        </a:p>
        <a:p>
          <a:endParaRPr lang="pl-PL" sz="1100" baseline="0"/>
        </a:p>
        <a:p>
          <a:r>
            <a:rPr lang="pl-PL" sz="1100" baseline="0"/>
            <a:t>U góry każdej grupy chcemy widzieć sumy częściowe, a sumy końcowe powinny wyświetlać się zarówno dla wierszy jak i kolumn. Raport chcemy wyświetlać w formie kompaktowej.</a:t>
          </a:r>
        </a:p>
        <a:p>
          <a:endParaRPr lang="pl-PL" sz="1100" baseline="0"/>
        </a:p>
        <a:p>
          <a:r>
            <a:rPr lang="pl-PL" sz="1100" baseline="0"/>
            <a:t>Dodaj filtry dla miesięcy i sprzedawców jednak nie w formie pola filtrów a w formie fragmentatora i osi czasu.</a:t>
          </a:r>
        </a:p>
        <a:p>
          <a:endParaRPr lang="pl-PL" sz="1100" baseline="0"/>
        </a:p>
        <a:p>
          <a:r>
            <a:rPr lang="pl-PL" sz="1100" baseline="0"/>
            <a:t>Do całości wstaw przestawny wykres słupkowy i ustaw go na dane z czerwca dla sprzedaży Audi wg wszystkich modeli. Następnie pokaż wykres jako obraz a sam wykres usuń i przywróc tabelę do porzedniego stanu. </a:t>
          </a:r>
        </a:p>
        <a:p>
          <a:endParaRPr lang="pl-PL" sz="1100" baseline="0"/>
        </a:p>
        <a:p>
          <a:endParaRPr lang="pl-PL" sz="1100" baseline="0"/>
        </a:p>
      </xdr:txBody>
    </xdr:sp>
    <xdr:clientData/>
  </xdr:twoCellAnchor>
  <xdr:twoCellAnchor editAs="oneCell">
    <xdr:from>
      <xdr:col>6</xdr:col>
      <xdr:colOff>253365</xdr:colOff>
      <xdr:row>4</xdr:row>
      <xdr:rowOff>66675</xdr:rowOff>
    </xdr:from>
    <xdr:to>
      <xdr:col>8</xdr:col>
      <xdr:colOff>523875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przedawca">
              <a:extLst>
                <a:ext uri="{FF2B5EF4-FFF2-40B4-BE49-F238E27FC236}">
                  <a16:creationId xmlns:a16="http://schemas.microsoft.com/office/drawing/2014/main" id="{9530752C-AA5F-CD05-4FB0-E6F5FE41F7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rzedaw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7530" y="788670"/>
              <a:ext cx="1844040" cy="2468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150495</xdr:colOff>
      <xdr:row>3</xdr:row>
      <xdr:rowOff>24765</xdr:rowOff>
    </xdr:from>
    <xdr:to>
      <xdr:col>15</xdr:col>
      <xdr:colOff>436245</xdr:colOff>
      <xdr:row>10</xdr:row>
      <xdr:rowOff>131445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sprzedaży">
              <a:extLst>
                <a:ext uri="{FF2B5EF4-FFF2-40B4-BE49-F238E27FC236}">
                  <a16:creationId xmlns:a16="http://schemas.microsoft.com/office/drawing/2014/main" id="{C2FF6E6E-98F5-1505-084E-359E233857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sprzedaż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9295" y="563880"/>
              <a:ext cx="333756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  <xdr:twoCellAnchor>
    <xdr:from>
      <xdr:col>15</xdr:col>
      <xdr:colOff>453390</xdr:colOff>
      <xdr:row>2</xdr:row>
      <xdr:rowOff>31432</xdr:rowOff>
    </xdr:from>
    <xdr:to>
      <xdr:col>23</xdr:col>
      <xdr:colOff>455295</xdr:colOff>
      <xdr:row>19</xdr:row>
      <xdr:rowOff>116205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4E375D7-C7D9-05EC-8B09-BF6AE80CF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925830</xdr:colOff>
      <xdr:row>19</xdr:row>
      <xdr:rowOff>104775</xdr:rowOff>
    </xdr:from>
    <xdr:to>
      <xdr:col>11</xdr:col>
      <xdr:colOff>171112</xdr:colOff>
      <xdr:row>37</xdr:row>
      <xdr:rowOff>25803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2E147132-6146-9C39-2D00-D2B9A3A82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5430" y="3543300"/>
          <a:ext cx="4884082" cy="317857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yna Juśko" refreshedDate="45209.528501388886" createdVersion="8" refreshedVersion="8" minRefreshableVersion="3" recordCount="100" xr:uid="{54CDBEA4-0DB3-48BC-AF9A-4F3CBF2B60E6}">
  <cacheSource type="worksheet">
    <worksheetSource ref="A1:F101" sheet="Tabele przestawne"/>
  </cacheSource>
  <cacheFields count="7">
    <cacheField name="Sprzedawca" numFmtId="0">
      <sharedItems count="4">
        <s v="Krzysztof Jarzyna"/>
        <s v="Janusz Gasipies"/>
        <s v="Genowefa Pigwa"/>
        <s v="Ryszarda Siarzewska"/>
      </sharedItems>
    </cacheField>
    <cacheField name="Marka" numFmtId="0">
      <sharedItems/>
    </cacheField>
    <cacheField name="Model" numFmtId="0">
      <sharedItems count="7">
        <s v="Polo"/>
        <s v="A5"/>
        <s v="Golf"/>
        <s v="A6"/>
        <s v="A3"/>
        <s v="Passat"/>
        <s v="A4"/>
      </sharedItems>
    </cacheField>
    <cacheField name="Cena" numFmtId="164">
      <sharedItems containsSemiMixedTypes="0" containsString="0" containsNumber="1" containsInteger="1" minValue="10593" maxValue="49551"/>
    </cacheField>
    <cacheField name="Marża" numFmtId="164">
      <sharedItems containsSemiMixedTypes="0" containsString="0" containsNumber="1" minValue="713.88" maxValue="9384.67" count="100">
        <n v="5833.49"/>
        <n v="2079.6"/>
        <n v="2370.42"/>
        <n v="4709.28"/>
        <n v="8722.7999999999993"/>
        <n v="1811.16"/>
        <n v="1936.26"/>
        <n v="3845.6"/>
        <n v="3007.89"/>
        <n v="1492.92"/>
        <n v="3813.6"/>
        <n v="2303.34"/>
        <n v="3128.24"/>
        <n v="2728.98"/>
        <n v="3442.95"/>
        <n v="2197.8000000000002"/>
        <n v="1019.04"/>
        <n v="5628.64"/>
        <n v="1414.4"/>
        <n v="4884.7700000000004"/>
        <n v="5901.3"/>
        <n v="7529.28"/>
        <n v="8480.52"/>
        <n v="1563"/>
        <n v="3566.03"/>
        <n v="1008.48"/>
        <n v="8500.68"/>
        <n v="6064.02"/>
        <n v="1473.65"/>
        <n v="2812.53"/>
        <n v="741.51"/>
        <n v="1226.28"/>
        <n v="2072.3000000000002"/>
        <n v="4468.1000000000004"/>
        <n v="1495.91"/>
        <n v="3949.44"/>
        <n v="5324"/>
        <n v="713.88"/>
        <n v="4920.12"/>
        <n v="4363.92"/>
        <n v="6110.99"/>
        <n v="4015.89"/>
        <n v="6181.2"/>
        <n v="5103.8"/>
        <n v="6587.28"/>
        <n v="1612.2"/>
        <n v="8124.3"/>
        <n v="8973.51"/>
        <n v="5086.51"/>
        <n v="3897.2"/>
        <n v="1572.84"/>
        <n v="3284.34"/>
        <n v="3308.34"/>
        <n v="2647.47"/>
        <n v="9384.67"/>
        <n v="1390.24"/>
        <n v="2268.8000000000002"/>
        <n v="4295.04"/>
        <n v="7379.1"/>
        <n v="2581.62"/>
        <n v="6731.55"/>
        <n v="2188.4499999999998"/>
        <n v="3177.37"/>
        <n v="3355.35"/>
        <n v="3020.64"/>
        <n v="4547.88"/>
        <n v="1996.92"/>
        <n v="2086.37"/>
        <n v="4126.5600000000004"/>
        <n v="3843.71"/>
        <n v="6857.28"/>
        <n v="958.38"/>
        <n v="2370.2399999999998"/>
        <n v="1331.88"/>
        <n v="2552.5500000000002"/>
        <n v="2472.89"/>
        <n v="4988.2299999999996"/>
        <n v="1814.7"/>
        <n v="1897.35"/>
        <n v="3463.92"/>
        <n v="5823.36"/>
        <n v="2594.8200000000002"/>
        <n v="1041.48"/>
        <n v="7771.52"/>
        <n v="6909.9"/>
        <n v="4579.08"/>
        <n v="5055.7"/>
        <n v="960.48"/>
        <n v="1910.25"/>
        <n v="5064.8"/>
        <n v="4182"/>
        <n v="4122"/>
        <n v="7928.16"/>
        <n v="2270.8000000000002"/>
        <n v="3041.44"/>
        <n v="1574.22"/>
        <n v="4655.95"/>
        <n v="1881.15"/>
        <n v="2105.1"/>
        <n v="6280.96"/>
      </sharedItems>
    </cacheField>
    <cacheField name="Data sprzedaży" numFmtId="14">
      <sharedItems containsSemiMixedTypes="0" containsNonDate="0" containsDate="1" containsString="0" minDate="2022-04-01T00:00:00" maxDate="2022-07-01T00:00:00" count="62">
        <d v="2022-04-01T00:00:00"/>
        <d v="2022-04-02T00:00:00"/>
        <d v="2022-04-03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5T00:00:00"/>
        <d v="2022-04-18T00:00:00"/>
        <d v="2022-04-20T00:00:00"/>
        <d v="2022-04-21T00:00:00"/>
        <d v="2022-04-22T00:00:00"/>
        <d v="2022-04-23T00:00:00"/>
        <d v="2022-04-24T00:00:00"/>
        <d v="2022-04-26T00:00:00"/>
        <d v="2022-04-27T00:00:00"/>
        <d v="2022-04-28T00:00:00"/>
        <d v="2022-04-30T00:00:00"/>
        <d v="2022-05-02T00:00:00"/>
        <d v="2022-05-03T00:00:00"/>
        <d v="2022-05-06T00:00:00"/>
        <d v="2022-05-07T00:00:00"/>
        <d v="2022-05-08T00:00:00"/>
        <d v="2022-05-09T00:00:00"/>
        <d v="2022-05-10T00:00:00"/>
        <d v="2022-05-12T00:00:00"/>
        <d v="2022-05-14T00:00:00"/>
        <d v="2022-05-15T00:00:00"/>
        <d v="2022-05-16T00:00:00"/>
        <d v="2022-05-18T00:00:00"/>
        <d v="2022-05-19T00:00:00"/>
        <d v="2022-05-20T00:00:00"/>
        <d v="2022-05-21T00:00:00"/>
        <d v="2022-05-22T00:00:00"/>
        <d v="2022-05-23T00:00:00"/>
        <d v="2022-05-26T00:00:00"/>
        <d v="2022-05-27T00:00:00"/>
        <d v="2022-05-29T00:00:00"/>
        <d v="2022-05-30T00:00:00"/>
        <d v="2022-05-31T00:00:00"/>
        <d v="2022-06-01T00:00:00"/>
        <d v="2022-06-02T00:00:00"/>
        <d v="2022-06-04T00:00:00"/>
        <d v="2022-06-05T00:00:00"/>
        <d v="2022-06-09T00:00:00"/>
        <d v="2022-06-11T00:00:00"/>
        <d v="2022-06-12T00:00:00"/>
        <d v="2022-06-13T00:00:00"/>
        <d v="2022-06-14T00:00:00"/>
        <d v="2022-06-17T00:00:00"/>
        <d v="2022-06-18T00:00:00"/>
        <d v="2022-06-19T00:00:00"/>
        <d v="2022-06-22T00:00:00"/>
        <d v="2022-06-23T00:00:00"/>
        <d v="2022-06-26T00:00:00"/>
        <d v="2022-06-27T00:00:00"/>
        <d v="2022-06-29T00:00:00"/>
        <d v="2022-06-30T00:00:00"/>
      </sharedItems>
      <fieldGroup par="6"/>
    </cacheField>
    <cacheField name="Miesiące (Data sprzedaży)" numFmtId="0" databaseField="0">
      <fieldGroup base="5">
        <rangePr groupBy="months" startDate="2022-04-01T00:00:00" endDate="2022-07-01T00:00:00"/>
        <groupItems count="14">
          <s v="&lt;01.04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7.2022"/>
        </groupItems>
      </fieldGroup>
    </cacheField>
  </cacheFields>
  <extLst>
    <ext xmlns:x14="http://schemas.microsoft.com/office/spreadsheetml/2009/9/main" uri="{725AE2AE-9491-48be-B2B4-4EB974FC3084}">
      <x14:pivotCacheDefinition pivotCacheId="6316601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Volkswagen"/>
    <x v="0"/>
    <n v="44873"/>
    <x v="0"/>
    <x v="0"/>
  </r>
  <r>
    <x v="1"/>
    <s v="Volkswagen"/>
    <x v="0"/>
    <n v="25995"/>
    <x v="1"/>
    <x v="0"/>
  </r>
  <r>
    <x v="2"/>
    <s v="Volkswagen"/>
    <x v="0"/>
    <n v="26338"/>
    <x v="2"/>
    <x v="0"/>
  </r>
  <r>
    <x v="0"/>
    <s v="Audi"/>
    <x v="1"/>
    <n v="29433"/>
    <x v="3"/>
    <x v="1"/>
  </r>
  <r>
    <x v="0"/>
    <s v="Volkswagen"/>
    <x v="2"/>
    <n v="48460"/>
    <x v="4"/>
    <x v="2"/>
  </r>
  <r>
    <x v="0"/>
    <s v="Volkswagen"/>
    <x v="0"/>
    <n v="15093"/>
    <x v="5"/>
    <x v="2"/>
  </r>
  <r>
    <x v="1"/>
    <s v="Volkswagen"/>
    <x v="2"/>
    <n v="10757"/>
    <x v="6"/>
    <x v="3"/>
  </r>
  <r>
    <x v="0"/>
    <s v="Volkswagen"/>
    <x v="2"/>
    <n v="48070"/>
    <x v="7"/>
    <x v="3"/>
  </r>
  <r>
    <x v="3"/>
    <s v="Audi"/>
    <x v="3"/>
    <n v="15831"/>
    <x v="8"/>
    <x v="4"/>
  </r>
  <r>
    <x v="2"/>
    <s v="Volkswagen"/>
    <x v="0"/>
    <n v="11484"/>
    <x v="9"/>
    <x v="4"/>
  </r>
  <r>
    <x v="3"/>
    <s v="Audi"/>
    <x v="4"/>
    <n v="47670"/>
    <x v="10"/>
    <x v="5"/>
  </r>
  <r>
    <x v="3"/>
    <s v="Audi"/>
    <x v="1"/>
    <n v="38389"/>
    <x v="11"/>
    <x v="6"/>
  </r>
  <r>
    <x v="2"/>
    <s v="Audi"/>
    <x v="3"/>
    <n v="39103"/>
    <x v="12"/>
    <x v="6"/>
  </r>
  <r>
    <x v="1"/>
    <s v="Volkswagen"/>
    <x v="5"/>
    <n v="30322"/>
    <x v="13"/>
    <x v="7"/>
  </r>
  <r>
    <x v="3"/>
    <s v="Audi"/>
    <x v="6"/>
    <n v="49185"/>
    <x v="14"/>
    <x v="8"/>
  </r>
  <r>
    <x v="1"/>
    <s v="Volkswagen"/>
    <x v="0"/>
    <n v="12210"/>
    <x v="15"/>
    <x v="9"/>
  </r>
  <r>
    <x v="1"/>
    <s v="Volkswagen"/>
    <x v="0"/>
    <n v="12738"/>
    <x v="16"/>
    <x v="10"/>
  </r>
  <r>
    <x v="0"/>
    <s v="Volkswagen"/>
    <x v="0"/>
    <n v="35179"/>
    <x v="17"/>
    <x v="11"/>
  </r>
  <r>
    <x v="1"/>
    <s v="Volkswagen"/>
    <x v="5"/>
    <n v="10880"/>
    <x v="18"/>
    <x v="12"/>
  </r>
  <r>
    <x v="0"/>
    <s v="Audi"/>
    <x v="4"/>
    <n v="44407"/>
    <x v="19"/>
    <x v="13"/>
  </r>
  <r>
    <x v="2"/>
    <s v="Volkswagen"/>
    <x v="5"/>
    <n v="39342"/>
    <x v="20"/>
    <x v="14"/>
  </r>
  <r>
    <x v="1"/>
    <s v="Volkswagen"/>
    <x v="5"/>
    <n v="47058"/>
    <x v="21"/>
    <x v="15"/>
  </r>
  <r>
    <x v="1"/>
    <s v="Volkswagen"/>
    <x v="2"/>
    <n v="47114"/>
    <x v="22"/>
    <x v="15"/>
  </r>
  <r>
    <x v="1"/>
    <s v="Volkswagen"/>
    <x v="0"/>
    <n v="26050"/>
    <x v="23"/>
    <x v="15"/>
  </r>
  <r>
    <x v="2"/>
    <s v="Volkswagen"/>
    <x v="2"/>
    <n v="27431"/>
    <x v="24"/>
    <x v="16"/>
  </r>
  <r>
    <x v="3"/>
    <s v="Audi"/>
    <x v="4"/>
    <n v="12606"/>
    <x v="25"/>
    <x v="17"/>
  </r>
  <r>
    <x v="2"/>
    <s v="Audi"/>
    <x v="4"/>
    <n v="47226"/>
    <x v="26"/>
    <x v="18"/>
  </r>
  <r>
    <x v="0"/>
    <s v="Volkswagen"/>
    <x v="0"/>
    <n v="33689"/>
    <x v="27"/>
    <x v="18"/>
  </r>
  <r>
    <x v="2"/>
    <s v="Volkswagen"/>
    <x v="2"/>
    <n v="29473"/>
    <x v="28"/>
    <x v="18"/>
  </r>
  <r>
    <x v="1"/>
    <s v="Volkswagen"/>
    <x v="5"/>
    <n v="40179"/>
    <x v="29"/>
    <x v="19"/>
  </r>
  <r>
    <x v="1"/>
    <s v="Volkswagen"/>
    <x v="5"/>
    <n v="10593"/>
    <x v="30"/>
    <x v="20"/>
  </r>
  <r>
    <x v="2"/>
    <s v="Audi"/>
    <x v="4"/>
    <n v="20438"/>
    <x v="31"/>
    <x v="21"/>
  </r>
  <r>
    <x v="1"/>
    <s v="Audi"/>
    <x v="6"/>
    <n v="41446"/>
    <x v="32"/>
    <x v="21"/>
  </r>
  <r>
    <x v="3"/>
    <s v="Audi"/>
    <x v="1"/>
    <n v="34370"/>
    <x v="33"/>
    <x v="22"/>
  </r>
  <r>
    <x v="2"/>
    <s v="Volkswagen"/>
    <x v="5"/>
    <n v="11507"/>
    <x v="34"/>
    <x v="22"/>
  </r>
  <r>
    <x v="0"/>
    <s v="Volkswagen"/>
    <x v="2"/>
    <n v="24684"/>
    <x v="35"/>
    <x v="22"/>
  </r>
  <r>
    <x v="1"/>
    <s v="Volkswagen"/>
    <x v="5"/>
    <n v="48400"/>
    <x v="36"/>
    <x v="22"/>
  </r>
  <r>
    <x v="2"/>
    <s v="Volkswagen"/>
    <x v="2"/>
    <n v="11898"/>
    <x v="37"/>
    <x v="22"/>
  </r>
  <r>
    <x v="3"/>
    <s v="Volkswagen"/>
    <x v="5"/>
    <n v="27334"/>
    <x v="38"/>
    <x v="23"/>
  </r>
  <r>
    <x v="0"/>
    <s v="Audi"/>
    <x v="6"/>
    <n v="36366"/>
    <x v="39"/>
    <x v="24"/>
  </r>
  <r>
    <x v="3"/>
    <s v="Volkswagen"/>
    <x v="2"/>
    <n v="35947"/>
    <x v="40"/>
    <x v="25"/>
  </r>
  <r>
    <x v="3"/>
    <s v="Volkswagen"/>
    <x v="2"/>
    <n v="44621"/>
    <x v="41"/>
    <x v="26"/>
  </r>
  <r>
    <x v="2"/>
    <s v="Audi"/>
    <x v="3"/>
    <n v="36360"/>
    <x v="42"/>
    <x v="27"/>
  </r>
  <r>
    <x v="3"/>
    <s v="Volkswagen"/>
    <x v="2"/>
    <n v="39260"/>
    <x v="43"/>
    <x v="28"/>
  </r>
  <r>
    <x v="3"/>
    <s v="Volkswagen"/>
    <x v="5"/>
    <n v="36596"/>
    <x v="44"/>
    <x v="29"/>
  </r>
  <r>
    <x v="3"/>
    <s v="Volkswagen"/>
    <x v="2"/>
    <n v="32244"/>
    <x v="45"/>
    <x v="29"/>
  </r>
  <r>
    <x v="2"/>
    <s v="Audi"/>
    <x v="3"/>
    <n v="45135"/>
    <x v="46"/>
    <x v="29"/>
  </r>
  <r>
    <x v="3"/>
    <s v="Audi"/>
    <x v="4"/>
    <n v="47229"/>
    <x v="47"/>
    <x v="30"/>
  </r>
  <r>
    <x v="3"/>
    <s v="Audi"/>
    <x v="1"/>
    <n v="46241"/>
    <x v="48"/>
    <x v="31"/>
  </r>
  <r>
    <x v="3"/>
    <s v="Audi"/>
    <x v="3"/>
    <n v="48715"/>
    <x v="49"/>
    <x v="32"/>
  </r>
  <r>
    <x v="1"/>
    <s v="Audi"/>
    <x v="4"/>
    <n v="17476"/>
    <x v="50"/>
    <x v="33"/>
  </r>
  <r>
    <x v="3"/>
    <s v="Volkswagen"/>
    <x v="2"/>
    <n v="17286"/>
    <x v="51"/>
    <x v="33"/>
  </r>
  <r>
    <x v="2"/>
    <s v="Audi"/>
    <x v="4"/>
    <n v="23631"/>
    <x v="52"/>
    <x v="34"/>
  </r>
  <r>
    <x v="2"/>
    <s v="Volkswagen"/>
    <x v="0"/>
    <n v="37821"/>
    <x v="53"/>
    <x v="34"/>
  </r>
  <r>
    <x v="2"/>
    <s v="Audi"/>
    <x v="1"/>
    <n v="49393"/>
    <x v="54"/>
    <x v="34"/>
  </r>
  <r>
    <x v="2"/>
    <s v="Audi"/>
    <x v="4"/>
    <n v="17378"/>
    <x v="55"/>
    <x v="35"/>
  </r>
  <r>
    <x v="0"/>
    <s v="Audi"/>
    <x v="4"/>
    <n v="14180"/>
    <x v="56"/>
    <x v="35"/>
  </r>
  <r>
    <x v="0"/>
    <s v="Audi"/>
    <x v="3"/>
    <n v="35792"/>
    <x v="57"/>
    <x v="36"/>
  </r>
  <r>
    <x v="0"/>
    <s v="Audi"/>
    <x v="6"/>
    <n v="49194"/>
    <x v="58"/>
    <x v="37"/>
  </r>
  <r>
    <x v="3"/>
    <s v="Volkswagen"/>
    <x v="2"/>
    <n v="15186"/>
    <x v="59"/>
    <x v="37"/>
  </r>
  <r>
    <x v="0"/>
    <s v="Audi"/>
    <x v="4"/>
    <n v="44877"/>
    <x v="60"/>
    <x v="38"/>
  </r>
  <r>
    <x v="1"/>
    <s v="Audi"/>
    <x v="4"/>
    <n v="43769"/>
    <x v="61"/>
    <x v="38"/>
  </r>
  <r>
    <x v="1"/>
    <s v="Audi"/>
    <x v="6"/>
    <n v="16723"/>
    <x v="62"/>
    <x v="38"/>
  </r>
  <r>
    <x v="3"/>
    <s v="Volkswagen"/>
    <x v="5"/>
    <n v="22369"/>
    <x v="63"/>
    <x v="39"/>
  </r>
  <r>
    <x v="1"/>
    <s v="Audi"/>
    <x v="6"/>
    <n v="43152"/>
    <x v="64"/>
    <x v="40"/>
  </r>
  <r>
    <x v="3"/>
    <s v="Volkswagen"/>
    <x v="2"/>
    <n v="25266"/>
    <x v="65"/>
    <x v="41"/>
  </r>
  <r>
    <x v="3"/>
    <s v="Audi"/>
    <x v="1"/>
    <n v="11094"/>
    <x v="66"/>
    <x v="41"/>
  </r>
  <r>
    <x v="0"/>
    <s v="Volkswagen"/>
    <x v="2"/>
    <n v="16049"/>
    <x v="67"/>
    <x v="42"/>
  </r>
  <r>
    <x v="0"/>
    <s v="Audi"/>
    <x v="3"/>
    <n v="34388"/>
    <x v="68"/>
    <x v="43"/>
  </r>
  <r>
    <x v="1"/>
    <s v="Audi"/>
    <x v="4"/>
    <n v="29567"/>
    <x v="69"/>
    <x v="44"/>
  </r>
  <r>
    <x v="0"/>
    <s v="Audi"/>
    <x v="3"/>
    <n v="38096"/>
    <x v="70"/>
    <x v="44"/>
  </r>
  <r>
    <x v="0"/>
    <s v="Audi"/>
    <x v="6"/>
    <n v="15973"/>
    <x v="71"/>
    <x v="44"/>
  </r>
  <r>
    <x v="3"/>
    <s v="Volkswagen"/>
    <x v="2"/>
    <n v="29628"/>
    <x v="72"/>
    <x v="45"/>
  </r>
  <r>
    <x v="0"/>
    <s v="Audi"/>
    <x v="1"/>
    <n v="11099"/>
    <x v="73"/>
    <x v="45"/>
  </r>
  <r>
    <x v="1"/>
    <s v="Audi"/>
    <x v="6"/>
    <n v="36465"/>
    <x v="74"/>
    <x v="46"/>
  </r>
  <r>
    <x v="1"/>
    <s v="Volkswagen"/>
    <x v="0"/>
    <n v="35327"/>
    <x v="75"/>
    <x v="46"/>
  </r>
  <r>
    <x v="0"/>
    <s v="Volkswagen"/>
    <x v="0"/>
    <n v="38371"/>
    <x v="76"/>
    <x v="46"/>
  </r>
  <r>
    <x v="2"/>
    <s v="Volkswagen"/>
    <x v="2"/>
    <n v="30245"/>
    <x v="77"/>
    <x v="47"/>
  </r>
  <r>
    <x v="2"/>
    <s v="Audi"/>
    <x v="6"/>
    <n v="12649"/>
    <x v="78"/>
    <x v="47"/>
  </r>
  <r>
    <x v="1"/>
    <s v="Volkswagen"/>
    <x v="2"/>
    <n v="28866"/>
    <x v="79"/>
    <x v="48"/>
  </r>
  <r>
    <x v="2"/>
    <s v="Audi"/>
    <x v="6"/>
    <n v="32352"/>
    <x v="80"/>
    <x v="48"/>
  </r>
  <r>
    <x v="2"/>
    <s v="Volkswagen"/>
    <x v="0"/>
    <n v="43247"/>
    <x v="81"/>
    <x v="49"/>
  </r>
  <r>
    <x v="1"/>
    <s v="Volkswagen"/>
    <x v="0"/>
    <n v="17358"/>
    <x v="82"/>
    <x v="50"/>
  </r>
  <r>
    <x v="1"/>
    <s v="Audi"/>
    <x v="6"/>
    <n v="48572"/>
    <x v="83"/>
    <x v="51"/>
  </r>
  <r>
    <x v="3"/>
    <s v="Audi"/>
    <x v="3"/>
    <n v="46066"/>
    <x v="84"/>
    <x v="52"/>
  </r>
  <r>
    <x v="2"/>
    <s v="Volkswagen"/>
    <x v="5"/>
    <n v="38159"/>
    <x v="85"/>
    <x v="52"/>
  </r>
  <r>
    <x v="1"/>
    <s v="Volkswagen"/>
    <x v="5"/>
    <n v="38890"/>
    <x v="86"/>
    <x v="53"/>
  </r>
  <r>
    <x v="3"/>
    <s v="Audi"/>
    <x v="1"/>
    <n v="12006"/>
    <x v="87"/>
    <x v="54"/>
  </r>
  <r>
    <x v="3"/>
    <s v="Audi"/>
    <x v="4"/>
    <n v="21225"/>
    <x v="88"/>
    <x v="54"/>
  </r>
  <r>
    <x v="1"/>
    <s v="Audi"/>
    <x v="4"/>
    <n v="38960"/>
    <x v="89"/>
    <x v="54"/>
  </r>
  <r>
    <x v="0"/>
    <s v="Audi"/>
    <x v="4"/>
    <n v="24600"/>
    <x v="90"/>
    <x v="55"/>
  </r>
  <r>
    <x v="1"/>
    <s v="Volkswagen"/>
    <x v="0"/>
    <n v="27480"/>
    <x v="91"/>
    <x v="56"/>
  </r>
  <r>
    <x v="3"/>
    <s v="Audi"/>
    <x v="4"/>
    <n v="49551"/>
    <x v="92"/>
    <x v="57"/>
  </r>
  <r>
    <x v="2"/>
    <s v="Audi"/>
    <x v="4"/>
    <n v="45416"/>
    <x v="93"/>
    <x v="57"/>
  </r>
  <r>
    <x v="3"/>
    <s v="Audi"/>
    <x v="4"/>
    <n v="19009"/>
    <x v="94"/>
    <x v="58"/>
  </r>
  <r>
    <x v="0"/>
    <s v="Volkswagen"/>
    <x v="5"/>
    <n v="26237"/>
    <x v="95"/>
    <x v="59"/>
  </r>
  <r>
    <x v="3"/>
    <s v="Audi"/>
    <x v="3"/>
    <n v="35815"/>
    <x v="96"/>
    <x v="60"/>
  </r>
  <r>
    <x v="2"/>
    <s v="Audi"/>
    <x v="4"/>
    <n v="12541"/>
    <x v="97"/>
    <x v="61"/>
  </r>
  <r>
    <x v="3"/>
    <s v="Volkswagen"/>
    <x v="5"/>
    <n v="14034"/>
    <x v="98"/>
    <x v="61"/>
  </r>
  <r>
    <x v="0"/>
    <s v="Audi"/>
    <x v="3"/>
    <n v="44864"/>
    <x v="99"/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18B58-F981-48AC-AE1D-8A10D36787B0}" name="Tabela przestawna4" cacheId="0" applyNumberFormats="0" applyBorderFormats="0" applyFontFormats="0" applyPatternFormats="0" applyAlignmentFormats="0" applyWidthHeightFormats="1" dataCaption="Wartości" updatedVersion="8" minRefreshableVersion="5" useAutoFormatting="1" itemPrintTitles="1" createdVersion="8" indent="0" outline="1" outlineData="1" multipleFieldFilters="0" chartFormat="10">
  <location ref="A3:F33" firstHeaderRow="1" firstDataRow="2" firstDataCol="1"/>
  <pivotFields count="7">
    <pivotField axis="axisCol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8">
        <item x="4"/>
        <item x="6"/>
        <item x="1"/>
        <item x="3"/>
        <item x="2"/>
        <item x="5"/>
        <item x="0"/>
        <item t="default"/>
      </items>
    </pivotField>
    <pivotField numFmtId="164" showAll="0"/>
    <pivotField dataField="1" numFmtId="164" showAll="0">
      <items count="101">
        <item x="37"/>
        <item x="30"/>
        <item x="71"/>
        <item x="87"/>
        <item x="25"/>
        <item x="16"/>
        <item x="82"/>
        <item x="31"/>
        <item x="73"/>
        <item x="55"/>
        <item x="18"/>
        <item x="28"/>
        <item x="9"/>
        <item x="34"/>
        <item x="23"/>
        <item x="50"/>
        <item x="95"/>
        <item x="45"/>
        <item x="5"/>
        <item x="77"/>
        <item x="97"/>
        <item x="78"/>
        <item x="88"/>
        <item x="6"/>
        <item x="66"/>
        <item x="32"/>
        <item x="1"/>
        <item x="67"/>
        <item x="98"/>
        <item x="61"/>
        <item x="15"/>
        <item x="56"/>
        <item x="93"/>
        <item x="11"/>
        <item x="72"/>
        <item x="2"/>
        <item x="75"/>
        <item x="74"/>
        <item x="59"/>
        <item x="81"/>
        <item x="53"/>
        <item x="13"/>
        <item x="29"/>
        <item x="8"/>
        <item x="64"/>
        <item x="94"/>
        <item x="12"/>
        <item x="62"/>
        <item x="51"/>
        <item x="52"/>
        <item x="63"/>
        <item x="14"/>
        <item x="79"/>
        <item x="24"/>
        <item x="10"/>
        <item x="69"/>
        <item x="7"/>
        <item x="49"/>
        <item x="35"/>
        <item x="41"/>
        <item x="91"/>
        <item x="68"/>
        <item x="90"/>
        <item x="57"/>
        <item x="39"/>
        <item x="33"/>
        <item x="65"/>
        <item x="85"/>
        <item x="96"/>
        <item x="3"/>
        <item x="19"/>
        <item x="38"/>
        <item x="76"/>
        <item x="86"/>
        <item x="89"/>
        <item x="48"/>
        <item x="43"/>
        <item x="36"/>
        <item x="17"/>
        <item x="80"/>
        <item x="0"/>
        <item x="20"/>
        <item x="27"/>
        <item x="40"/>
        <item x="42"/>
        <item x="99"/>
        <item x="44"/>
        <item x="60"/>
        <item x="70"/>
        <item x="84"/>
        <item x="58"/>
        <item x="21"/>
        <item x="83"/>
        <item x="92"/>
        <item x="46"/>
        <item x="22"/>
        <item x="26"/>
        <item x="4"/>
        <item x="47"/>
        <item x="54"/>
        <item t="default"/>
      </items>
    </pivotField>
    <pivotField numFmtId="1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6"/>
  </rowFields>
  <rowItems count="29">
    <i>
      <x/>
    </i>
    <i r="1">
      <x v="4"/>
    </i>
    <i r="1">
      <x v="5"/>
    </i>
    <i r="1">
      <x v="6"/>
    </i>
    <i>
      <x v="1"/>
    </i>
    <i r="1">
      <x v="4"/>
    </i>
    <i r="1">
      <x v="5"/>
    </i>
    <i r="1">
      <x v="6"/>
    </i>
    <i>
      <x v="2"/>
    </i>
    <i r="1">
      <x v="4"/>
    </i>
    <i r="1">
      <x v="5"/>
    </i>
    <i r="1">
      <x v="6"/>
    </i>
    <i>
      <x v="3"/>
    </i>
    <i r="1">
      <x v="4"/>
    </i>
    <i r="1">
      <x v="5"/>
    </i>
    <i r="1">
      <x v="6"/>
    </i>
    <i>
      <x v="4"/>
    </i>
    <i r="1">
      <x v="4"/>
    </i>
    <i r="1">
      <x v="5"/>
    </i>
    <i r="1">
      <x v="6"/>
    </i>
    <i>
      <x v="5"/>
    </i>
    <i r="1">
      <x v="4"/>
    </i>
    <i r="1">
      <x v="5"/>
    </i>
    <i r="1">
      <x v="6"/>
    </i>
    <i>
      <x v="6"/>
    </i>
    <i r="1">
      <x v="4"/>
    </i>
    <i r="1">
      <x v="5"/>
    </i>
    <i r="1"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a z Marża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przedawca" xr10:uid="{8F72CE10-E021-4DAD-8247-3943BF261BCB}" sourceName="Sprzedawca">
  <pivotTables>
    <pivotTable tabId="16" name="Tabela przestawna4"/>
  </pivotTables>
  <data>
    <tabular pivotCacheId="631660109">
      <items count="4">
        <i x="2" s="1"/>
        <i x="1" s="1"/>
        <i x="0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przedawca" xr10:uid="{0CF3629B-5B20-4CDE-8DB1-FCBD6F0EA15B}" cache="Fragmentator_Sprzedawca" caption="Sprzedawca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ywnaOśCzasu_Data_sprzedaży" xr10:uid="{DF59ED52-2669-4AB9-A2E4-401C35DFDB57}" sourceName="Data sprzedaży">
  <pivotTables>
    <pivotTable tabId="16" name="Tabela przestawna4"/>
  </pivotTables>
  <state minimalRefreshVersion="6" lastRefreshVersion="6" pivotCacheId="631660109" filterType="unknown"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przedaży" xr10:uid="{57E8BA45-7F1A-4AC2-8F39-790FBC83506B}" cache="NatywnaOśCzasu_Data_sprzedaży" caption="Data sprzedaży" level="2" selectionLevel="2" scrollPosition="2022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tomaszjusko/Excel-srednio-zaawansowany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AK41"/>
  <sheetViews>
    <sheetView workbookViewId="0">
      <selection activeCell="I2" sqref="I2"/>
    </sheetView>
  </sheetViews>
  <sheetFormatPr defaultRowHeight="14.4" x14ac:dyDescent="0.3"/>
  <cols>
    <col min="3" max="3" width="10.77734375" customWidth="1"/>
    <col min="4" max="4" width="12.77734375" customWidth="1"/>
    <col min="8" max="8" width="11.44140625" customWidth="1"/>
    <col min="9" max="9" width="15.44140625" customWidth="1"/>
    <col min="10" max="10" width="11.44140625" customWidth="1"/>
    <col min="11" max="11" width="14.77734375" customWidth="1"/>
    <col min="12" max="14" width="11.44140625" customWidth="1"/>
  </cols>
  <sheetData>
    <row r="1" spans="2:19" ht="29.4" thickTop="1" x14ac:dyDescent="0.3">
      <c r="H1" s="6" t="s">
        <v>0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7" t="s">
        <v>6</v>
      </c>
    </row>
    <row r="2" spans="2:19" ht="15" thickBot="1" x14ac:dyDescent="0.35">
      <c r="C2" s="8" t="s">
        <v>0</v>
      </c>
      <c r="D2" s="9" t="s">
        <v>7</v>
      </c>
      <c r="H2" s="10" t="s">
        <v>8</v>
      </c>
      <c r="I2" s="11">
        <v>96</v>
      </c>
      <c r="J2" s="11">
        <v>110.00000000000001</v>
      </c>
      <c r="K2" s="11">
        <v>345</v>
      </c>
      <c r="L2" s="11">
        <v>375</v>
      </c>
      <c r="M2" s="11">
        <v>262.5</v>
      </c>
      <c r="N2" s="11">
        <v>318.59999999999997</v>
      </c>
    </row>
    <row r="3" spans="2:19" ht="29.4" thickTop="1" x14ac:dyDescent="0.3">
      <c r="C3" s="12" t="s">
        <v>1</v>
      </c>
      <c r="D3" s="13">
        <v>1.2</v>
      </c>
      <c r="R3" t="s">
        <v>1120</v>
      </c>
      <c r="S3" t="s">
        <v>1121</v>
      </c>
    </row>
    <row r="4" spans="2:19" x14ac:dyDescent="0.3">
      <c r="C4" s="14" t="s">
        <v>2</v>
      </c>
      <c r="D4" s="15">
        <v>1.1000000000000001</v>
      </c>
    </row>
    <row r="5" spans="2:19" ht="43.2" x14ac:dyDescent="0.3">
      <c r="C5" s="16" t="s">
        <v>3</v>
      </c>
      <c r="D5" s="17">
        <v>1.1499999999999999</v>
      </c>
      <c r="R5" t="s">
        <v>1161</v>
      </c>
    </row>
    <row r="6" spans="2:19" ht="28.8" x14ac:dyDescent="0.3">
      <c r="C6" s="14" t="s">
        <v>4</v>
      </c>
      <c r="D6" s="15">
        <v>1.25</v>
      </c>
      <c r="R6" s="193" t="s">
        <v>1160</v>
      </c>
    </row>
    <row r="7" spans="2:19" ht="28.8" x14ac:dyDescent="0.3">
      <c r="C7" s="16" t="s">
        <v>5</v>
      </c>
      <c r="D7" s="17">
        <v>1.05</v>
      </c>
    </row>
    <row r="8" spans="2:19" x14ac:dyDescent="0.3">
      <c r="C8" s="14" t="s">
        <v>6</v>
      </c>
      <c r="D8" s="15">
        <v>1.18</v>
      </c>
      <c r="H8" t="s">
        <v>1163</v>
      </c>
      <c r="J8" t="s">
        <v>1164</v>
      </c>
    </row>
    <row r="11" spans="2:19" s="5" customFormat="1" x14ac:dyDescent="0.3"/>
    <row r="16" spans="2:19" x14ac:dyDescent="0.3">
      <c r="B16" t="s">
        <v>9</v>
      </c>
      <c r="C16" t="s">
        <v>10</v>
      </c>
      <c r="H16" s="22" t="s">
        <v>9</v>
      </c>
      <c r="I16" s="23" t="s">
        <v>11</v>
      </c>
    </row>
    <row r="17" spans="1:37" x14ac:dyDescent="0.3">
      <c r="B17" t="s">
        <v>12</v>
      </c>
      <c r="C17" s="18">
        <v>3457</v>
      </c>
      <c r="H17" s="24" t="s">
        <v>12</v>
      </c>
      <c r="I17" s="25">
        <v>15889</v>
      </c>
      <c r="AJ17" s="19"/>
      <c r="AK17" s="19">
        <v>1152.3333333333333</v>
      </c>
    </row>
    <row r="18" spans="1:37" x14ac:dyDescent="0.3">
      <c r="B18" t="s">
        <v>13</v>
      </c>
      <c r="C18" s="18">
        <v>1112</v>
      </c>
      <c r="H18" s="26" t="s">
        <v>13</v>
      </c>
      <c r="I18" s="27">
        <v>42346</v>
      </c>
      <c r="AJ18" s="19"/>
      <c r="AK18" s="19">
        <v>370.66666666666669</v>
      </c>
    </row>
    <row r="19" spans="1:37" x14ac:dyDescent="0.3">
      <c r="B19" t="s">
        <v>14</v>
      </c>
      <c r="C19" s="18">
        <v>8820</v>
      </c>
      <c r="H19" s="24" t="s">
        <v>14</v>
      </c>
      <c r="I19" s="25">
        <v>8910</v>
      </c>
      <c r="AJ19" s="19"/>
      <c r="AK19" s="19">
        <v>2940</v>
      </c>
    </row>
    <row r="20" spans="1:37" x14ac:dyDescent="0.3">
      <c r="B20" t="s">
        <v>15</v>
      </c>
      <c r="C20" s="18"/>
      <c r="H20" s="26" t="s">
        <v>15</v>
      </c>
      <c r="I20" s="27">
        <v>654</v>
      </c>
      <c r="AJ20" s="19"/>
      <c r="AK20" s="19">
        <v>0</v>
      </c>
    </row>
    <row r="21" spans="1:37" x14ac:dyDescent="0.3">
      <c r="B21" t="s">
        <v>16</v>
      </c>
      <c r="C21" s="18">
        <v>90</v>
      </c>
      <c r="H21" s="24" t="s">
        <v>16</v>
      </c>
      <c r="I21" s="25">
        <v>2312</v>
      </c>
      <c r="AJ21" s="19"/>
      <c r="AK21" s="19">
        <v>30</v>
      </c>
    </row>
    <row r="22" spans="1:37" x14ac:dyDescent="0.3">
      <c r="B22" t="s">
        <v>17</v>
      </c>
      <c r="C22" s="18">
        <v>10021</v>
      </c>
      <c r="H22" s="26" t="s">
        <v>17</v>
      </c>
      <c r="I22" s="27">
        <v>19562</v>
      </c>
      <c r="AJ22" s="19"/>
      <c r="AK22" s="19">
        <v>3340.3333333333335</v>
      </c>
    </row>
    <row r="23" spans="1:37" x14ac:dyDescent="0.3">
      <c r="B23" t="s">
        <v>18</v>
      </c>
      <c r="C23" s="18">
        <v>5555</v>
      </c>
      <c r="H23" s="24" t="s">
        <v>18</v>
      </c>
      <c r="I23" s="25">
        <v>49008</v>
      </c>
      <c r="AJ23" s="19"/>
      <c r="AK23" s="19">
        <v>1851.6666666666667</v>
      </c>
    </row>
    <row r="24" spans="1:37" x14ac:dyDescent="0.3">
      <c r="B24" t="s">
        <v>19</v>
      </c>
      <c r="C24" s="18">
        <v>7</v>
      </c>
      <c r="H24" s="28" t="s">
        <v>19</v>
      </c>
      <c r="I24" s="29">
        <v>7</v>
      </c>
      <c r="K24" t="s">
        <v>1163</v>
      </c>
      <c r="M24" t="s">
        <v>1165</v>
      </c>
      <c r="AJ24" s="19"/>
      <c r="AK24" s="19">
        <v>2.3333333333333335</v>
      </c>
    </row>
    <row r="28" spans="1:37" s="5" customFormat="1" x14ac:dyDescent="0.3"/>
    <row r="32" spans="1:37" x14ac:dyDescent="0.3">
      <c r="A32" s="20" t="s">
        <v>20</v>
      </c>
      <c r="B32" s="20"/>
      <c r="D32" s="20" t="s">
        <v>20</v>
      </c>
      <c r="E32" s="20"/>
    </row>
    <row r="33" spans="1:13" x14ac:dyDescent="0.3">
      <c r="A33" s="20" t="s">
        <v>21</v>
      </c>
      <c r="B33" s="21">
        <v>50</v>
      </c>
      <c r="D33" s="20" t="s">
        <v>21</v>
      </c>
      <c r="E33" s="20"/>
    </row>
    <row r="34" spans="1:13" x14ac:dyDescent="0.3">
      <c r="A34" s="20" t="s">
        <v>22</v>
      </c>
      <c r="B34" s="20"/>
      <c r="D34" s="20" t="s">
        <v>22</v>
      </c>
      <c r="E34" s="21">
        <v>50</v>
      </c>
      <c r="K34" t="s">
        <v>1163</v>
      </c>
      <c r="M34" t="s">
        <v>1166</v>
      </c>
    </row>
    <row r="35" spans="1:13" x14ac:dyDescent="0.3">
      <c r="A35" s="20" t="s">
        <v>23</v>
      </c>
      <c r="B35" s="21">
        <v>50</v>
      </c>
      <c r="D35" s="20" t="s">
        <v>23</v>
      </c>
      <c r="E35" s="20"/>
    </row>
    <row r="36" spans="1:13" x14ac:dyDescent="0.3">
      <c r="A36" s="20" t="s">
        <v>24</v>
      </c>
      <c r="B36" s="20"/>
      <c r="D36" s="20" t="s">
        <v>24</v>
      </c>
      <c r="E36" s="20"/>
    </row>
    <row r="37" spans="1:13" x14ac:dyDescent="0.3">
      <c r="A37" s="20" t="s">
        <v>25</v>
      </c>
      <c r="B37" s="20"/>
      <c r="D37" s="20" t="s">
        <v>25</v>
      </c>
      <c r="E37" s="21">
        <v>50</v>
      </c>
    </row>
    <row r="38" spans="1:13" x14ac:dyDescent="0.3">
      <c r="A38" s="20" t="s">
        <v>26</v>
      </c>
      <c r="B38" s="21">
        <v>50</v>
      </c>
      <c r="D38" s="20" t="s">
        <v>26</v>
      </c>
      <c r="E38" s="20"/>
    </row>
    <row r="39" spans="1:13" x14ac:dyDescent="0.3">
      <c r="A39" s="20" t="s">
        <v>27</v>
      </c>
      <c r="B39" s="20"/>
      <c r="D39" s="20" t="s">
        <v>27</v>
      </c>
      <c r="E39" s="20"/>
    </row>
    <row r="40" spans="1:13" x14ac:dyDescent="0.3">
      <c r="A40" s="20" t="s">
        <v>28</v>
      </c>
      <c r="B40" s="20"/>
      <c r="D40" s="20" t="s">
        <v>28</v>
      </c>
      <c r="E40" s="20"/>
    </row>
    <row r="41" spans="1:13" x14ac:dyDescent="0.3">
      <c r="A41" s="20" t="s">
        <v>29</v>
      </c>
      <c r="B41" s="20"/>
      <c r="D41" s="20" t="s">
        <v>29</v>
      </c>
      <c r="E41" s="21">
        <v>50</v>
      </c>
    </row>
  </sheetData>
  <customSheetViews>
    <customSheetView guid="{382D10FC-BAD9-4CEB-9262-7AB6ED9899CE}">
      <selection activeCell="I2" sqref="I2"/>
      <pageMargins left="0.7" right="0.7" top="0.75" bottom="0.75" header="0.3" footer="0.3"/>
    </customSheetView>
    <customSheetView guid="{571450AF-106A-4A88-AB98-8D87D8C3FF9C}">
      <selection activeCell="I2" sqref="I2"/>
      <pageMargins left="0.7" right="0.7" top="0.75" bottom="0.75" header="0.3" footer="0.3"/>
    </customSheetView>
    <customSheetView guid="{B5444264-7A01-45DB-AB02-F9E0EBA0FE55}">
      <selection activeCell="I2" sqref="I2"/>
      <pageMargins left="0.7" right="0.7" top="0.75" bottom="0.75" header="0.3" footer="0.3"/>
    </customSheetView>
  </customSheetViews>
  <conditionalFormatting sqref="B32:B41">
    <cfRule type="cellIs" dxfId="2" priority="1" operator="lessThan">
      <formula>50</formula>
    </cfRule>
    <cfRule type="cellIs" dxfId="1" priority="2" operator="greaterThan">
      <formula>49</formula>
    </cfRule>
  </conditionalFormatting>
  <hyperlinks>
    <hyperlink ref="R6" r:id="rId1" xr:uid="{73F58D51-8499-487D-80B8-202995E46939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B7A9-2EB0-44BF-B9D8-ABE6193C72CC}">
  <sheetPr codeName="Arkusz10"/>
  <dimension ref="A1:M501"/>
  <sheetViews>
    <sheetView topLeftCell="G1" workbookViewId="0">
      <selection activeCell="G24" sqref="G24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20.44140625" bestFit="1" customWidth="1"/>
    <col min="4" max="4" width="13.33203125" bestFit="1" customWidth="1"/>
    <col min="5" max="5" width="5.44140625" bestFit="1" customWidth="1"/>
    <col min="6" max="6" width="13.44140625" bestFit="1" customWidth="1"/>
    <col min="7" max="7" width="15.6640625" bestFit="1" customWidth="1"/>
    <col min="8" max="8" width="17.44140625" bestFit="1" customWidth="1"/>
    <col min="9" max="9" width="11.33203125" bestFit="1" customWidth="1"/>
    <col min="10" max="10" width="18.21875" bestFit="1" customWidth="1"/>
    <col min="11" max="11" width="20.21875" bestFit="1" customWidth="1"/>
    <col min="12" max="12" width="21.21875" bestFit="1" customWidth="1"/>
    <col min="13" max="13" width="24.88671875" bestFit="1" customWidth="1"/>
  </cols>
  <sheetData>
    <row r="1" spans="1:13" x14ac:dyDescent="0.3">
      <c r="A1" s="91" t="s">
        <v>30</v>
      </c>
      <c r="B1" s="91" t="s">
        <v>31</v>
      </c>
      <c r="C1" s="91" t="s">
        <v>32</v>
      </c>
      <c r="D1" s="91" t="s">
        <v>33</v>
      </c>
      <c r="E1" s="91" t="s">
        <v>34</v>
      </c>
      <c r="F1" s="91" t="s">
        <v>35</v>
      </c>
      <c r="G1" s="91" t="s">
        <v>36</v>
      </c>
      <c r="H1" s="91" t="s">
        <v>37</v>
      </c>
      <c r="I1" s="91" t="s">
        <v>38</v>
      </c>
      <c r="J1" s="91" t="s">
        <v>39</v>
      </c>
      <c r="K1" s="91" t="s">
        <v>402</v>
      </c>
      <c r="L1" s="91" t="s">
        <v>41</v>
      </c>
      <c r="M1" s="91" t="s">
        <v>42</v>
      </c>
    </row>
    <row r="2" spans="1:13" x14ac:dyDescent="0.3">
      <c r="A2" t="s">
        <v>43</v>
      </c>
      <c r="B2" t="s">
        <v>44</v>
      </c>
      <c r="C2" t="s">
        <v>45</v>
      </c>
      <c r="D2">
        <v>30229</v>
      </c>
      <c r="E2">
        <v>41</v>
      </c>
      <c r="F2" t="s">
        <v>46</v>
      </c>
      <c r="G2" t="s">
        <v>47</v>
      </c>
      <c r="H2" s="92">
        <v>19249</v>
      </c>
      <c r="I2" t="s">
        <v>48</v>
      </c>
      <c r="J2">
        <v>2</v>
      </c>
      <c r="K2" s="92">
        <v>1166</v>
      </c>
      <c r="L2" s="92">
        <v>3635</v>
      </c>
      <c r="M2" s="92">
        <v>9177</v>
      </c>
    </row>
    <row r="3" spans="1:13" x14ac:dyDescent="0.3">
      <c r="A3" t="s">
        <v>49</v>
      </c>
      <c r="B3" t="s">
        <v>50</v>
      </c>
      <c r="C3" t="s">
        <v>51</v>
      </c>
      <c r="D3">
        <v>30593</v>
      </c>
      <c r="E3">
        <v>40</v>
      </c>
      <c r="F3" t="s">
        <v>52</v>
      </c>
      <c r="G3" t="s">
        <v>53</v>
      </c>
      <c r="H3" s="92">
        <v>20436</v>
      </c>
      <c r="I3" t="s">
        <v>54</v>
      </c>
      <c r="J3">
        <v>2</v>
      </c>
      <c r="K3" s="92">
        <v>1851</v>
      </c>
      <c r="L3" s="92">
        <v>4001</v>
      </c>
      <c r="M3" s="92">
        <v>7192</v>
      </c>
    </row>
    <row r="4" spans="1:13" x14ac:dyDescent="0.3">
      <c r="A4" t="s">
        <v>49</v>
      </c>
      <c r="B4" t="s">
        <v>55</v>
      </c>
      <c r="C4" t="s">
        <v>56</v>
      </c>
      <c r="D4">
        <v>21219</v>
      </c>
      <c r="E4">
        <v>65</v>
      </c>
      <c r="F4" t="s">
        <v>57</v>
      </c>
      <c r="G4" t="s">
        <v>58</v>
      </c>
      <c r="H4" s="92">
        <v>12752</v>
      </c>
      <c r="I4" t="s">
        <v>59</v>
      </c>
      <c r="J4">
        <v>1</v>
      </c>
      <c r="K4" s="92">
        <v>695</v>
      </c>
      <c r="L4" s="92">
        <v>3563</v>
      </c>
      <c r="M4" s="92">
        <v>2337</v>
      </c>
    </row>
    <row r="5" spans="1:13" x14ac:dyDescent="0.3">
      <c r="A5" t="s">
        <v>60</v>
      </c>
      <c r="B5" t="s">
        <v>61</v>
      </c>
      <c r="C5" t="s">
        <v>62</v>
      </c>
      <c r="D5">
        <v>28208</v>
      </c>
      <c r="E5">
        <v>46</v>
      </c>
      <c r="F5" t="s">
        <v>52</v>
      </c>
      <c r="G5" t="s">
        <v>63</v>
      </c>
      <c r="H5" s="92">
        <v>6409</v>
      </c>
      <c r="I5" t="s">
        <v>64</v>
      </c>
      <c r="J5">
        <v>1</v>
      </c>
      <c r="K5" s="92">
        <v>874</v>
      </c>
      <c r="L5" s="92">
        <v>4636</v>
      </c>
      <c r="M5" s="92">
        <v>7627</v>
      </c>
    </row>
    <row r="6" spans="1:13" x14ac:dyDescent="0.3">
      <c r="A6" t="s">
        <v>65</v>
      </c>
      <c r="B6" t="s">
        <v>66</v>
      </c>
      <c r="C6" t="s">
        <v>67</v>
      </c>
      <c r="D6">
        <v>27315</v>
      </c>
      <c r="E6">
        <v>49</v>
      </c>
      <c r="F6" t="s">
        <v>46</v>
      </c>
      <c r="G6" t="s">
        <v>68</v>
      </c>
      <c r="H6" s="92">
        <v>5272</v>
      </c>
      <c r="I6" t="s">
        <v>69</v>
      </c>
      <c r="J6">
        <v>1</v>
      </c>
      <c r="K6" s="92">
        <v>1872</v>
      </c>
      <c r="L6" s="92">
        <v>3927</v>
      </c>
      <c r="M6" s="92">
        <v>1343</v>
      </c>
    </row>
    <row r="7" spans="1:13" x14ac:dyDescent="0.3">
      <c r="A7" t="s">
        <v>70</v>
      </c>
      <c r="B7" t="s">
        <v>71</v>
      </c>
      <c r="C7" t="s">
        <v>72</v>
      </c>
      <c r="D7">
        <v>29865</v>
      </c>
      <c r="E7">
        <v>42</v>
      </c>
      <c r="F7" t="s">
        <v>46</v>
      </c>
      <c r="G7" t="s">
        <v>73</v>
      </c>
      <c r="H7" s="92">
        <v>5185</v>
      </c>
      <c r="I7" t="s">
        <v>69</v>
      </c>
      <c r="J7">
        <v>2</v>
      </c>
      <c r="K7" s="92">
        <v>1947</v>
      </c>
      <c r="L7" s="92">
        <v>4643</v>
      </c>
      <c r="M7" s="92">
        <v>6441</v>
      </c>
    </row>
    <row r="8" spans="1:13" x14ac:dyDescent="0.3">
      <c r="A8" t="s">
        <v>74</v>
      </c>
      <c r="B8" t="s">
        <v>50</v>
      </c>
      <c r="C8" t="s">
        <v>75</v>
      </c>
      <c r="D8">
        <v>25106</v>
      </c>
      <c r="E8">
        <v>55</v>
      </c>
      <c r="F8" t="s">
        <v>52</v>
      </c>
      <c r="G8" t="s">
        <v>63</v>
      </c>
      <c r="H8" s="92">
        <v>10580</v>
      </c>
      <c r="I8" t="s">
        <v>76</v>
      </c>
      <c r="J8">
        <v>2</v>
      </c>
      <c r="K8" s="92">
        <v>1149</v>
      </c>
      <c r="L8" s="92">
        <v>4752</v>
      </c>
      <c r="M8" s="92">
        <v>8469</v>
      </c>
    </row>
    <row r="9" spans="1:13" x14ac:dyDescent="0.3">
      <c r="A9" t="s">
        <v>77</v>
      </c>
      <c r="B9" t="s">
        <v>78</v>
      </c>
      <c r="C9" t="s">
        <v>79</v>
      </c>
      <c r="D9">
        <v>35759</v>
      </c>
      <c r="E9">
        <v>26</v>
      </c>
      <c r="F9" t="s">
        <v>52</v>
      </c>
      <c r="G9" t="s">
        <v>68</v>
      </c>
      <c r="H9" s="92">
        <v>9208</v>
      </c>
      <c r="I9" t="s">
        <v>64</v>
      </c>
      <c r="J9">
        <v>0</v>
      </c>
      <c r="K9" s="92">
        <v>1521</v>
      </c>
      <c r="L9" s="92">
        <v>2119</v>
      </c>
      <c r="M9" s="92">
        <v>7726</v>
      </c>
    </row>
    <row r="10" spans="1:13" x14ac:dyDescent="0.3">
      <c r="A10" t="s">
        <v>60</v>
      </c>
      <c r="B10" t="s">
        <v>80</v>
      </c>
      <c r="C10" t="s">
        <v>72</v>
      </c>
      <c r="D10">
        <v>23681</v>
      </c>
      <c r="E10">
        <v>59</v>
      </c>
      <c r="F10" t="s">
        <v>46</v>
      </c>
      <c r="G10" t="s">
        <v>81</v>
      </c>
      <c r="H10" s="92">
        <v>14326</v>
      </c>
      <c r="I10" t="s">
        <v>54</v>
      </c>
      <c r="J10">
        <v>0</v>
      </c>
      <c r="K10" s="92">
        <v>1408</v>
      </c>
      <c r="L10" s="92">
        <v>2365</v>
      </c>
      <c r="M10" s="92">
        <v>6449</v>
      </c>
    </row>
    <row r="11" spans="1:13" x14ac:dyDescent="0.3">
      <c r="A11" t="s">
        <v>82</v>
      </c>
      <c r="B11" t="s">
        <v>44</v>
      </c>
      <c r="C11" t="s">
        <v>75</v>
      </c>
      <c r="D11">
        <v>23028</v>
      </c>
      <c r="E11">
        <v>60</v>
      </c>
      <c r="F11" t="s">
        <v>52</v>
      </c>
      <c r="G11" t="s">
        <v>47</v>
      </c>
      <c r="H11" s="92">
        <v>23341</v>
      </c>
      <c r="I11" t="s">
        <v>83</v>
      </c>
      <c r="J11">
        <v>2</v>
      </c>
      <c r="K11" s="92">
        <v>1442</v>
      </c>
      <c r="L11" s="92">
        <v>2238</v>
      </c>
      <c r="M11" s="92">
        <v>9811</v>
      </c>
    </row>
    <row r="12" spans="1:13" x14ac:dyDescent="0.3">
      <c r="A12" t="s">
        <v>84</v>
      </c>
      <c r="B12" t="s">
        <v>85</v>
      </c>
      <c r="C12" t="s">
        <v>86</v>
      </c>
      <c r="D12">
        <v>26764</v>
      </c>
      <c r="E12">
        <v>50</v>
      </c>
      <c r="F12" t="s">
        <v>46</v>
      </c>
      <c r="G12" t="s">
        <v>87</v>
      </c>
      <c r="H12" s="92">
        <v>16759</v>
      </c>
      <c r="I12" t="s">
        <v>54</v>
      </c>
      <c r="J12">
        <v>0</v>
      </c>
      <c r="K12" s="92">
        <v>526</v>
      </c>
      <c r="L12" s="92">
        <v>4355</v>
      </c>
      <c r="M12" s="92">
        <v>8146</v>
      </c>
    </row>
    <row r="13" spans="1:13" x14ac:dyDescent="0.3">
      <c r="A13" t="s">
        <v>88</v>
      </c>
      <c r="B13" t="s">
        <v>89</v>
      </c>
      <c r="C13" t="s">
        <v>79</v>
      </c>
      <c r="D13">
        <v>32461</v>
      </c>
      <c r="E13">
        <v>35</v>
      </c>
      <c r="F13" t="s">
        <v>46</v>
      </c>
      <c r="G13" t="s">
        <v>90</v>
      </c>
      <c r="H13" s="92">
        <v>19015</v>
      </c>
      <c r="I13" t="s">
        <v>83</v>
      </c>
      <c r="J13">
        <v>0</v>
      </c>
      <c r="K13" s="92">
        <v>1679</v>
      </c>
      <c r="L13" s="92">
        <v>3053</v>
      </c>
      <c r="M13" s="92">
        <v>1807</v>
      </c>
    </row>
    <row r="14" spans="1:13" x14ac:dyDescent="0.3">
      <c r="A14" t="s">
        <v>23</v>
      </c>
      <c r="B14" t="s">
        <v>91</v>
      </c>
      <c r="C14" t="s">
        <v>56</v>
      </c>
      <c r="D14">
        <v>34114</v>
      </c>
      <c r="E14">
        <v>30</v>
      </c>
      <c r="F14" t="s">
        <v>57</v>
      </c>
      <c r="G14" t="s">
        <v>63</v>
      </c>
      <c r="H14" s="92">
        <v>29356</v>
      </c>
      <c r="I14" t="s">
        <v>92</v>
      </c>
      <c r="J14">
        <v>0</v>
      </c>
      <c r="K14" s="92">
        <v>1279</v>
      </c>
      <c r="L14" s="92">
        <v>3562</v>
      </c>
      <c r="M14" s="92">
        <v>9950</v>
      </c>
    </row>
    <row r="15" spans="1:13" x14ac:dyDescent="0.3">
      <c r="A15" t="s">
        <v>74</v>
      </c>
      <c r="B15" t="s">
        <v>93</v>
      </c>
      <c r="C15" t="s">
        <v>94</v>
      </c>
      <c r="D15">
        <v>21651</v>
      </c>
      <c r="E15">
        <v>64</v>
      </c>
      <c r="F15" t="s">
        <v>57</v>
      </c>
      <c r="G15" t="s">
        <v>47</v>
      </c>
      <c r="H15" s="92">
        <v>19700</v>
      </c>
      <c r="I15" t="s">
        <v>95</v>
      </c>
      <c r="J15">
        <v>0</v>
      </c>
      <c r="K15" s="92">
        <v>828</v>
      </c>
      <c r="L15" s="92">
        <v>2053</v>
      </c>
      <c r="M15" s="92">
        <v>698</v>
      </c>
    </row>
    <row r="16" spans="1:13" x14ac:dyDescent="0.3">
      <c r="A16" t="s">
        <v>60</v>
      </c>
      <c r="B16" t="s">
        <v>96</v>
      </c>
      <c r="C16" t="s">
        <v>97</v>
      </c>
      <c r="D16">
        <v>29897</v>
      </c>
      <c r="E16">
        <v>42</v>
      </c>
      <c r="F16" t="s">
        <v>52</v>
      </c>
      <c r="G16" t="s">
        <v>81</v>
      </c>
      <c r="H16" s="92">
        <v>3430</v>
      </c>
      <c r="I16" t="s">
        <v>92</v>
      </c>
      <c r="J16">
        <v>3</v>
      </c>
      <c r="K16" s="92">
        <v>1271</v>
      </c>
      <c r="L16" s="92">
        <v>3966</v>
      </c>
      <c r="M16" s="92">
        <v>7705</v>
      </c>
    </row>
    <row r="17" spans="1:13" x14ac:dyDescent="0.3">
      <c r="A17" t="s">
        <v>98</v>
      </c>
      <c r="B17" t="s">
        <v>99</v>
      </c>
      <c r="C17" t="s">
        <v>100</v>
      </c>
      <c r="D17">
        <v>27645</v>
      </c>
      <c r="E17">
        <v>48</v>
      </c>
      <c r="F17" t="s">
        <v>46</v>
      </c>
      <c r="G17" t="s">
        <v>58</v>
      </c>
      <c r="H17" s="92">
        <v>3309</v>
      </c>
      <c r="I17" t="s">
        <v>59</v>
      </c>
      <c r="J17">
        <v>1</v>
      </c>
      <c r="K17" s="92">
        <v>526</v>
      </c>
      <c r="L17" s="92">
        <v>1016</v>
      </c>
      <c r="M17" s="92">
        <v>256</v>
      </c>
    </row>
    <row r="18" spans="1:13" x14ac:dyDescent="0.3">
      <c r="A18" t="s">
        <v>60</v>
      </c>
      <c r="B18" t="s">
        <v>96</v>
      </c>
      <c r="C18" t="s">
        <v>67</v>
      </c>
      <c r="D18">
        <v>33549</v>
      </c>
      <c r="E18">
        <v>32</v>
      </c>
      <c r="F18" t="s">
        <v>57</v>
      </c>
      <c r="G18" t="s">
        <v>63</v>
      </c>
      <c r="H18" s="92">
        <v>3737</v>
      </c>
      <c r="I18" t="s">
        <v>64</v>
      </c>
      <c r="J18">
        <v>1</v>
      </c>
      <c r="K18" s="92">
        <v>752</v>
      </c>
      <c r="L18" s="92">
        <v>4686</v>
      </c>
      <c r="M18" s="92">
        <v>7786</v>
      </c>
    </row>
    <row r="19" spans="1:13" x14ac:dyDescent="0.3">
      <c r="A19" t="s">
        <v>74</v>
      </c>
      <c r="B19" t="s">
        <v>50</v>
      </c>
      <c r="C19" t="s">
        <v>79</v>
      </c>
      <c r="D19">
        <v>25339</v>
      </c>
      <c r="E19">
        <v>54</v>
      </c>
      <c r="F19" t="s">
        <v>46</v>
      </c>
      <c r="G19" t="s">
        <v>73</v>
      </c>
      <c r="H19" s="92">
        <v>23422</v>
      </c>
      <c r="I19" t="s">
        <v>101</v>
      </c>
      <c r="J19">
        <v>1</v>
      </c>
      <c r="K19" s="92">
        <v>925</v>
      </c>
      <c r="L19" s="92">
        <v>2969</v>
      </c>
      <c r="M19" s="92">
        <v>564</v>
      </c>
    </row>
    <row r="20" spans="1:13" x14ac:dyDescent="0.3">
      <c r="A20" t="s">
        <v>102</v>
      </c>
      <c r="B20" t="s">
        <v>103</v>
      </c>
      <c r="C20" t="s">
        <v>104</v>
      </c>
      <c r="D20">
        <v>22511</v>
      </c>
      <c r="E20">
        <v>62</v>
      </c>
      <c r="F20" t="s">
        <v>52</v>
      </c>
      <c r="G20" t="s">
        <v>68</v>
      </c>
      <c r="H20" s="92">
        <v>18253</v>
      </c>
      <c r="I20" t="s">
        <v>92</v>
      </c>
      <c r="J20">
        <v>0</v>
      </c>
      <c r="K20" s="92">
        <v>1422</v>
      </c>
      <c r="L20" s="92">
        <v>3855</v>
      </c>
      <c r="M20" s="92">
        <v>700</v>
      </c>
    </row>
    <row r="21" spans="1:13" x14ac:dyDescent="0.3">
      <c r="A21" t="s">
        <v>49</v>
      </c>
      <c r="B21" t="s">
        <v>105</v>
      </c>
      <c r="C21" t="s">
        <v>72</v>
      </c>
      <c r="D21">
        <v>31655</v>
      </c>
      <c r="E21">
        <v>37</v>
      </c>
      <c r="F21" t="s">
        <v>52</v>
      </c>
      <c r="G21" t="s">
        <v>87</v>
      </c>
      <c r="H21" s="92">
        <v>7384</v>
      </c>
      <c r="I21" t="s">
        <v>101</v>
      </c>
      <c r="J21">
        <v>1</v>
      </c>
      <c r="K21" s="92">
        <v>1495</v>
      </c>
      <c r="L21" s="92">
        <v>2271</v>
      </c>
      <c r="M21" s="92">
        <v>8849</v>
      </c>
    </row>
    <row r="22" spans="1:13" x14ac:dyDescent="0.3">
      <c r="A22" t="s">
        <v>106</v>
      </c>
      <c r="B22" t="s">
        <v>107</v>
      </c>
      <c r="C22" t="s">
        <v>97</v>
      </c>
      <c r="D22">
        <v>24056</v>
      </c>
      <c r="E22">
        <v>58</v>
      </c>
      <c r="F22" t="s">
        <v>57</v>
      </c>
      <c r="G22" t="s">
        <v>87</v>
      </c>
      <c r="H22" s="92">
        <v>17878</v>
      </c>
      <c r="I22" t="s">
        <v>59</v>
      </c>
      <c r="J22">
        <v>2</v>
      </c>
      <c r="K22" s="92">
        <v>1998</v>
      </c>
      <c r="L22" s="92">
        <v>2424</v>
      </c>
      <c r="M22" s="92">
        <v>938</v>
      </c>
    </row>
    <row r="23" spans="1:13" x14ac:dyDescent="0.3">
      <c r="A23" t="s">
        <v>108</v>
      </c>
      <c r="B23" t="s">
        <v>109</v>
      </c>
      <c r="C23" t="s">
        <v>56</v>
      </c>
      <c r="D23">
        <v>30347</v>
      </c>
      <c r="E23">
        <v>40</v>
      </c>
      <c r="F23" t="s">
        <v>57</v>
      </c>
      <c r="G23" t="s">
        <v>87</v>
      </c>
      <c r="H23" s="92">
        <v>9260</v>
      </c>
      <c r="I23" t="s">
        <v>59</v>
      </c>
      <c r="J23">
        <v>1</v>
      </c>
      <c r="K23" s="92">
        <v>1861</v>
      </c>
      <c r="L23" s="92">
        <v>2706</v>
      </c>
      <c r="M23" s="92">
        <v>7656</v>
      </c>
    </row>
    <row r="24" spans="1:13" x14ac:dyDescent="0.3">
      <c r="A24" t="s">
        <v>110</v>
      </c>
      <c r="B24" t="s">
        <v>44</v>
      </c>
      <c r="C24" t="s">
        <v>97</v>
      </c>
      <c r="D24">
        <v>28290</v>
      </c>
      <c r="E24">
        <v>46</v>
      </c>
      <c r="F24" t="s">
        <v>52</v>
      </c>
      <c r="G24" t="s">
        <v>73</v>
      </c>
      <c r="H24" s="92">
        <v>28741</v>
      </c>
      <c r="I24" t="s">
        <v>111</v>
      </c>
      <c r="J24">
        <v>2</v>
      </c>
      <c r="K24" s="92">
        <v>1751</v>
      </c>
      <c r="L24" s="92">
        <v>4991</v>
      </c>
      <c r="M24" s="92">
        <v>1808</v>
      </c>
    </row>
    <row r="25" spans="1:13" x14ac:dyDescent="0.3">
      <c r="A25" t="s">
        <v>82</v>
      </c>
      <c r="B25" t="s">
        <v>66</v>
      </c>
      <c r="C25" t="s">
        <v>67</v>
      </c>
      <c r="D25">
        <v>29972</v>
      </c>
      <c r="E25">
        <v>41</v>
      </c>
      <c r="F25" t="s">
        <v>57</v>
      </c>
      <c r="G25" t="s">
        <v>90</v>
      </c>
      <c r="H25" s="92">
        <v>23756</v>
      </c>
      <c r="I25" t="s">
        <v>92</v>
      </c>
      <c r="J25">
        <v>0</v>
      </c>
      <c r="K25" s="92">
        <v>1760</v>
      </c>
      <c r="L25" s="92">
        <v>4299</v>
      </c>
      <c r="M25" s="92">
        <v>351</v>
      </c>
    </row>
    <row r="26" spans="1:13" x14ac:dyDescent="0.3">
      <c r="A26" t="s">
        <v>112</v>
      </c>
      <c r="B26" t="s">
        <v>113</v>
      </c>
      <c r="C26" t="s">
        <v>72</v>
      </c>
      <c r="D26">
        <v>33697</v>
      </c>
      <c r="E26">
        <v>31</v>
      </c>
      <c r="F26" t="s">
        <v>52</v>
      </c>
      <c r="G26" t="s">
        <v>63</v>
      </c>
      <c r="H26" s="92">
        <v>26944</v>
      </c>
      <c r="I26" t="s">
        <v>101</v>
      </c>
      <c r="J26">
        <v>1</v>
      </c>
      <c r="K26" s="92">
        <v>1452</v>
      </c>
      <c r="L26" s="92">
        <v>2224</v>
      </c>
      <c r="M26" s="92">
        <v>1584</v>
      </c>
    </row>
    <row r="27" spans="1:13" x14ac:dyDescent="0.3">
      <c r="A27" t="s">
        <v>114</v>
      </c>
      <c r="B27" t="s">
        <v>50</v>
      </c>
      <c r="C27" t="s">
        <v>94</v>
      </c>
      <c r="D27">
        <v>33933</v>
      </c>
      <c r="E27">
        <v>31</v>
      </c>
      <c r="F27" t="s">
        <v>46</v>
      </c>
      <c r="G27" t="s">
        <v>90</v>
      </c>
      <c r="H27" s="92">
        <v>17622</v>
      </c>
      <c r="I27" t="s">
        <v>95</v>
      </c>
      <c r="J27">
        <v>2</v>
      </c>
      <c r="K27" s="92">
        <v>1852</v>
      </c>
      <c r="L27" s="92">
        <v>3885</v>
      </c>
      <c r="M27" s="92">
        <v>8672</v>
      </c>
    </row>
    <row r="28" spans="1:13" x14ac:dyDescent="0.3">
      <c r="A28" t="s">
        <v>115</v>
      </c>
      <c r="B28" t="s">
        <v>116</v>
      </c>
      <c r="C28" t="s">
        <v>86</v>
      </c>
      <c r="D28">
        <v>22895</v>
      </c>
      <c r="E28">
        <v>61</v>
      </c>
      <c r="F28" t="s">
        <v>57</v>
      </c>
      <c r="G28" t="s">
        <v>117</v>
      </c>
      <c r="H28" s="92">
        <v>20209</v>
      </c>
      <c r="I28" t="s">
        <v>95</v>
      </c>
      <c r="J28">
        <v>3</v>
      </c>
      <c r="K28" s="92">
        <v>613</v>
      </c>
      <c r="L28" s="92">
        <v>1033</v>
      </c>
      <c r="M28" s="92">
        <v>4290</v>
      </c>
    </row>
    <row r="29" spans="1:13" x14ac:dyDescent="0.3">
      <c r="A29" t="s">
        <v>49</v>
      </c>
      <c r="B29" t="s">
        <v>118</v>
      </c>
      <c r="C29" t="s">
        <v>56</v>
      </c>
      <c r="D29">
        <v>28401</v>
      </c>
      <c r="E29">
        <v>46</v>
      </c>
      <c r="F29" t="s">
        <v>46</v>
      </c>
      <c r="G29" t="s">
        <v>53</v>
      </c>
      <c r="H29" s="92">
        <v>29834</v>
      </c>
      <c r="I29" t="s">
        <v>69</v>
      </c>
      <c r="J29">
        <v>2</v>
      </c>
      <c r="K29" s="92">
        <v>736</v>
      </c>
      <c r="L29" s="92">
        <v>2326</v>
      </c>
      <c r="M29" s="92">
        <v>61</v>
      </c>
    </row>
    <row r="30" spans="1:13" x14ac:dyDescent="0.3">
      <c r="A30" t="s">
        <v>119</v>
      </c>
      <c r="B30" t="s">
        <v>120</v>
      </c>
      <c r="C30" t="s">
        <v>62</v>
      </c>
      <c r="D30">
        <v>32457</v>
      </c>
      <c r="E30">
        <v>35</v>
      </c>
      <c r="F30" t="s">
        <v>52</v>
      </c>
      <c r="G30" t="s">
        <v>63</v>
      </c>
      <c r="H30" s="92">
        <v>13812</v>
      </c>
      <c r="I30" t="s">
        <v>76</v>
      </c>
      <c r="J30">
        <v>1</v>
      </c>
      <c r="K30" s="92">
        <v>1212</v>
      </c>
      <c r="L30" s="92">
        <v>2036</v>
      </c>
      <c r="M30" s="92">
        <v>9226</v>
      </c>
    </row>
    <row r="31" spans="1:13" x14ac:dyDescent="0.3">
      <c r="A31" t="s">
        <v>102</v>
      </c>
      <c r="B31" t="s">
        <v>113</v>
      </c>
      <c r="C31" t="s">
        <v>56</v>
      </c>
      <c r="D31">
        <v>29097</v>
      </c>
      <c r="E31">
        <v>44</v>
      </c>
      <c r="F31" t="s">
        <v>52</v>
      </c>
      <c r="G31" t="s">
        <v>68</v>
      </c>
      <c r="H31" s="92">
        <v>29601</v>
      </c>
      <c r="I31" t="s">
        <v>83</v>
      </c>
      <c r="J31">
        <v>2</v>
      </c>
      <c r="K31" s="92">
        <v>1104</v>
      </c>
      <c r="L31" s="92">
        <v>3380</v>
      </c>
      <c r="M31" s="92">
        <v>761</v>
      </c>
    </row>
    <row r="32" spans="1:13" x14ac:dyDescent="0.3">
      <c r="A32" t="s">
        <v>119</v>
      </c>
      <c r="B32" t="s">
        <v>121</v>
      </c>
      <c r="C32" t="s">
        <v>122</v>
      </c>
      <c r="D32">
        <v>33767</v>
      </c>
      <c r="E32">
        <v>31</v>
      </c>
      <c r="F32" t="s">
        <v>57</v>
      </c>
      <c r="G32" t="s">
        <v>81</v>
      </c>
      <c r="H32" s="92">
        <v>19935</v>
      </c>
      <c r="I32" t="s">
        <v>95</v>
      </c>
      <c r="J32">
        <v>1</v>
      </c>
      <c r="K32" s="92">
        <v>1386</v>
      </c>
      <c r="L32" s="92">
        <v>1501</v>
      </c>
      <c r="M32" s="92">
        <v>6677</v>
      </c>
    </row>
    <row r="33" spans="1:13" x14ac:dyDescent="0.3">
      <c r="A33" t="s">
        <v>60</v>
      </c>
      <c r="B33" t="s">
        <v>61</v>
      </c>
      <c r="C33" t="s">
        <v>79</v>
      </c>
      <c r="D33">
        <v>26028</v>
      </c>
      <c r="E33">
        <v>52</v>
      </c>
      <c r="F33" t="s">
        <v>57</v>
      </c>
      <c r="G33" t="s">
        <v>58</v>
      </c>
      <c r="H33" s="92">
        <v>3510</v>
      </c>
      <c r="I33" t="s">
        <v>59</v>
      </c>
      <c r="J33">
        <v>3</v>
      </c>
      <c r="K33" s="92">
        <v>743</v>
      </c>
      <c r="L33" s="92">
        <v>3045</v>
      </c>
      <c r="M33" s="92">
        <v>409</v>
      </c>
    </row>
    <row r="34" spans="1:13" x14ac:dyDescent="0.3">
      <c r="A34" t="s">
        <v>102</v>
      </c>
      <c r="B34" t="s">
        <v>66</v>
      </c>
      <c r="C34" t="s">
        <v>123</v>
      </c>
      <c r="D34">
        <v>33137</v>
      </c>
      <c r="E34">
        <v>33</v>
      </c>
      <c r="F34" t="s">
        <v>46</v>
      </c>
      <c r="G34" t="s">
        <v>81</v>
      </c>
      <c r="H34" s="92">
        <v>14584</v>
      </c>
      <c r="I34" t="s">
        <v>48</v>
      </c>
      <c r="J34">
        <v>0</v>
      </c>
      <c r="K34" s="92">
        <v>1774</v>
      </c>
      <c r="L34" s="92">
        <v>3076</v>
      </c>
      <c r="M34" s="92">
        <v>2374</v>
      </c>
    </row>
    <row r="35" spans="1:13" x14ac:dyDescent="0.3">
      <c r="A35" t="s">
        <v>60</v>
      </c>
      <c r="B35" t="s">
        <v>124</v>
      </c>
      <c r="C35" t="s">
        <v>86</v>
      </c>
      <c r="D35">
        <v>24619</v>
      </c>
      <c r="E35">
        <v>56</v>
      </c>
      <c r="F35" t="s">
        <v>46</v>
      </c>
      <c r="G35" t="s">
        <v>90</v>
      </c>
      <c r="H35" s="92">
        <v>27543</v>
      </c>
      <c r="I35" t="s">
        <v>111</v>
      </c>
      <c r="J35">
        <v>2</v>
      </c>
      <c r="K35" s="92">
        <v>1350</v>
      </c>
      <c r="L35" s="92">
        <v>4245</v>
      </c>
      <c r="M35" s="92">
        <v>7682</v>
      </c>
    </row>
    <row r="36" spans="1:13" x14ac:dyDescent="0.3">
      <c r="A36" t="s">
        <v>106</v>
      </c>
      <c r="B36" t="s">
        <v>124</v>
      </c>
      <c r="C36" t="s">
        <v>72</v>
      </c>
      <c r="D36">
        <v>35585</v>
      </c>
      <c r="E36">
        <v>26</v>
      </c>
      <c r="F36" t="s">
        <v>57</v>
      </c>
      <c r="G36" t="s">
        <v>73</v>
      </c>
      <c r="H36" s="92">
        <v>17302</v>
      </c>
      <c r="I36" t="s">
        <v>69</v>
      </c>
      <c r="J36">
        <v>3</v>
      </c>
      <c r="K36" s="92">
        <v>655</v>
      </c>
      <c r="L36" s="92">
        <v>2219</v>
      </c>
      <c r="M36" s="92">
        <v>6815</v>
      </c>
    </row>
    <row r="37" spans="1:13" x14ac:dyDescent="0.3">
      <c r="A37" t="s">
        <v>125</v>
      </c>
      <c r="B37" t="s">
        <v>126</v>
      </c>
      <c r="C37" t="s">
        <v>56</v>
      </c>
      <c r="D37">
        <v>22355</v>
      </c>
      <c r="E37">
        <v>62</v>
      </c>
      <c r="F37" t="s">
        <v>46</v>
      </c>
      <c r="G37" t="s">
        <v>73</v>
      </c>
      <c r="H37" s="92">
        <v>11178</v>
      </c>
      <c r="I37" t="s">
        <v>64</v>
      </c>
      <c r="J37">
        <v>1</v>
      </c>
      <c r="K37" s="92">
        <v>963</v>
      </c>
      <c r="L37" s="92">
        <v>1747</v>
      </c>
      <c r="M37" s="92">
        <v>9088</v>
      </c>
    </row>
    <row r="38" spans="1:13" x14ac:dyDescent="0.3">
      <c r="A38" t="s">
        <v>74</v>
      </c>
      <c r="B38" t="s">
        <v>127</v>
      </c>
      <c r="C38" t="s">
        <v>94</v>
      </c>
      <c r="D38">
        <v>35351</v>
      </c>
      <c r="E38">
        <v>27</v>
      </c>
      <c r="F38" t="s">
        <v>57</v>
      </c>
      <c r="G38" t="s">
        <v>53</v>
      </c>
      <c r="H38" s="92">
        <v>26071</v>
      </c>
      <c r="I38" t="s">
        <v>54</v>
      </c>
      <c r="J38">
        <v>0</v>
      </c>
      <c r="K38" s="92">
        <v>1508</v>
      </c>
      <c r="L38" s="92">
        <v>3101</v>
      </c>
      <c r="M38" s="92">
        <v>9704</v>
      </c>
    </row>
    <row r="39" spans="1:13" x14ac:dyDescent="0.3">
      <c r="A39" t="s">
        <v>128</v>
      </c>
      <c r="B39" t="s">
        <v>120</v>
      </c>
      <c r="C39" t="s">
        <v>86</v>
      </c>
      <c r="D39">
        <v>21879</v>
      </c>
      <c r="E39">
        <v>64</v>
      </c>
      <c r="F39" t="s">
        <v>52</v>
      </c>
      <c r="G39" t="s">
        <v>81</v>
      </c>
      <c r="H39" s="92">
        <v>19016</v>
      </c>
      <c r="I39" t="s">
        <v>83</v>
      </c>
      <c r="J39">
        <v>0</v>
      </c>
      <c r="K39" s="92">
        <v>535</v>
      </c>
      <c r="L39" s="92">
        <v>1647</v>
      </c>
      <c r="M39" s="92">
        <v>3697</v>
      </c>
    </row>
    <row r="40" spans="1:13" x14ac:dyDescent="0.3">
      <c r="A40" t="s">
        <v>27</v>
      </c>
      <c r="B40" t="s">
        <v>85</v>
      </c>
      <c r="C40" t="s">
        <v>123</v>
      </c>
      <c r="D40">
        <v>29540</v>
      </c>
      <c r="E40">
        <v>43</v>
      </c>
      <c r="F40" t="s">
        <v>52</v>
      </c>
      <c r="G40" t="s">
        <v>87</v>
      </c>
      <c r="H40" s="92">
        <v>23572</v>
      </c>
      <c r="I40" t="s">
        <v>83</v>
      </c>
      <c r="J40">
        <v>3</v>
      </c>
      <c r="K40" s="92">
        <v>1185</v>
      </c>
      <c r="L40" s="92">
        <v>4671</v>
      </c>
      <c r="M40" s="92">
        <v>5613</v>
      </c>
    </row>
    <row r="41" spans="1:13" x14ac:dyDescent="0.3">
      <c r="A41" t="s">
        <v>43</v>
      </c>
      <c r="B41" t="s">
        <v>121</v>
      </c>
      <c r="C41" t="s">
        <v>86</v>
      </c>
      <c r="D41">
        <v>33979</v>
      </c>
      <c r="E41">
        <v>30</v>
      </c>
      <c r="F41" t="s">
        <v>52</v>
      </c>
      <c r="G41" t="s">
        <v>87</v>
      </c>
      <c r="H41" s="92">
        <v>27903</v>
      </c>
      <c r="I41" t="s">
        <v>76</v>
      </c>
      <c r="J41">
        <v>2</v>
      </c>
      <c r="K41" s="92">
        <v>1864</v>
      </c>
      <c r="L41" s="92">
        <v>2760</v>
      </c>
      <c r="M41" s="92">
        <v>8473</v>
      </c>
    </row>
    <row r="42" spans="1:13" x14ac:dyDescent="0.3">
      <c r="A42" t="s">
        <v>129</v>
      </c>
      <c r="B42" t="s">
        <v>130</v>
      </c>
      <c r="C42" t="s">
        <v>123</v>
      </c>
      <c r="D42">
        <v>33875</v>
      </c>
      <c r="E42">
        <v>31</v>
      </c>
      <c r="F42" t="s">
        <v>57</v>
      </c>
      <c r="G42" t="s">
        <v>87</v>
      </c>
      <c r="H42" s="92">
        <v>19220</v>
      </c>
      <c r="I42" t="s">
        <v>76</v>
      </c>
      <c r="J42">
        <v>0</v>
      </c>
      <c r="K42" s="92">
        <v>1016</v>
      </c>
      <c r="L42" s="92">
        <v>3548</v>
      </c>
      <c r="M42" s="92">
        <v>407</v>
      </c>
    </row>
    <row r="43" spans="1:13" x14ac:dyDescent="0.3">
      <c r="A43" t="s">
        <v>43</v>
      </c>
      <c r="B43" t="s">
        <v>105</v>
      </c>
      <c r="C43" t="s">
        <v>104</v>
      </c>
      <c r="D43">
        <v>30324</v>
      </c>
      <c r="E43">
        <v>40</v>
      </c>
      <c r="F43" t="s">
        <v>46</v>
      </c>
      <c r="G43" t="s">
        <v>87</v>
      </c>
      <c r="H43" s="92">
        <v>13016</v>
      </c>
      <c r="I43" t="s">
        <v>95</v>
      </c>
      <c r="J43">
        <v>1</v>
      </c>
      <c r="K43" s="92">
        <v>516</v>
      </c>
      <c r="L43" s="92">
        <v>1844</v>
      </c>
      <c r="M43" s="92">
        <v>4924</v>
      </c>
    </row>
    <row r="44" spans="1:13" x14ac:dyDescent="0.3">
      <c r="A44" t="s">
        <v>110</v>
      </c>
      <c r="B44" t="s">
        <v>105</v>
      </c>
      <c r="C44" t="s">
        <v>75</v>
      </c>
      <c r="D44">
        <v>29302</v>
      </c>
      <c r="E44">
        <v>43</v>
      </c>
      <c r="F44" t="s">
        <v>57</v>
      </c>
      <c r="G44" t="s">
        <v>58</v>
      </c>
      <c r="H44" s="92">
        <v>5920</v>
      </c>
      <c r="I44" t="s">
        <v>76</v>
      </c>
      <c r="J44">
        <v>0</v>
      </c>
      <c r="K44" s="92">
        <v>630</v>
      </c>
      <c r="L44" s="92">
        <v>2064</v>
      </c>
      <c r="M44" s="92">
        <v>7150</v>
      </c>
    </row>
    <row r="45" spans="1:13" x14ac:dyDescent="0.3">
      <c r="A45" t="s">
        <v>131</v>
      </c>
      <c r="B45" t="s">
        <v>91</v>
      </c>
      <c r="C45" t="s">
        <v>97</v>
      </c>
      <c r="D45">
        <v>22545</v>
      </c>
      <c r="E45">
        <v>62</v>
      </c>
      <c r="F45" t="s">
        <v>46</v>
      </c>
      <c r="G45" t="s">
        <v>117</v>
      </c>
      <c r="H45" s="92">
        <v>21884</v>
      </c>
      <c r="I45" t="s">
        <v>92</v>
      </c>
      <c r="J45">
        <v>3</v>
      </c>
      <c r="K45" s="92">
        <v>1320</v>
      </c>
      <c r="L45" s="92">
        <v>1325</v>
      </c>
      <c r="M45" s="92">
        <v>3447</v>
      </c>
    </row>
    <row r="46" spans="1:13" x14ac:dyDescent="0.3">
      <c r="A46" t="s">
        <v>43</v>
      </c>
      <c r="B46" t="s">
        <v>96</v>
      </c>
      <c r="C46" t="s">
        <v>94</v>
      </c>
      <c r="D46">
        <v>29934</v>
      </c>
      <c r="E46">
        <v>42</v>
      </c>
      <c r="F46" t="s">
        <v>52</v>
      </c>
      <c r="G46" t="s">
        <v>90</v>
      </c>
      <c r="H46" s="92">
        <v>17788</v>
      </c>
      <c r="I46" t="s">
        <v>54</v>
      </c>
      <c r="J46">
        <v>2</v>
      </c>
      <c r="K46" s="92">
        <v>1603</v>
      </c>
      <c r="L46" s="92">
        <v>1638</v>
      </c>
      <c r="M46" s="92">
        <v>9567</v>
      </c>
    </row>
    <row r="47" spans="1:13" x14ac:dyDescent="0.3">
      <c r="A47" t="s">
        <v>43</v>
      </c>
      <c r="B47" t="s">
        <v>132</v>
      </c>
      <c r="C47" t="s">
        <v>51</v>
      </c>
      <c r="D47">
        <v>28819</v>
      </c>
      <c r="E47">
        <v>45</v>
      </c>
      <c r="F47" t="s">
        <v>52</v>
      </c>
      <c r="G47" t="s">
        <v>73</v>
      </c>
      <c r="H47" s="92">
        <v>16021</v>
      </c>
      <c r="I47" t="s">
        <v>69</v>
      </c>
      <c r="J47">
        <v>1</v>
      </c>
      <c r="K47" s="92">
        <v>1509</v>
      </c>
      <c r="L47" s="92">
        <v>3979</v>
      </c>
      <c r="M47" s="92">
        <v>2930</v>
      </c>
    </row>
    <row r="48" spans="1:13" x14ac:dyDescent="0.3">
      <c r="A48" t="s">
        <v>133</v>
      </c>
      <c r="B48" t="s">
        <v>121</v>
      </c>
      <c r="C48" t="s">
        <v>97</v>
      </c>
      <c r="D48">
        <v>22030</v>
      </c>
      <c r="E48">
        <v>63</v>
      </c>
      <c r="F48" t="s">
        <v>46</v>
      </c>
      <c r="G48" t="s">
        <v>58</v>
      </c>
      <c r="H48" s="92">
        <v>24972</v>
      </c>
      <c r="I48" t="s">
        <v>76</v>
      </c>
      <c r="J48">
        <v>3</v>
      </c>
      <c r="K48" s="92">
        <v>1973</v>
      </c>
      <c r="L48" s="92">
        <v>3328</v>
      </c>
      <c r="M48" s="92">
        <v>6611</v>
      </c>
    </row>
    <row r="49" spans="1:13" x14ac:dyDescent="0.3">
      <c r="A49" t="s">
        <v>134</v>
      </c>
      <c r="B49" t="s">
        <v>103</v>
      </c>
      <c r="C49" t="s">
        <v>123</v>
      </c>
      <c r="D49">
        <v>27245</v>
      </c>
      <c r="E49">
        <v>49</v>
      </c>
      <c r="F49" t="s">
        <v>52</v>
      </c>
      <c r="G49" t="s">
        <v>68</v>
      </c>
      <c r="H49" s="92">
        <v>19981</v>
      </c>
      <c r="I49" t="s">
        <v>64</v>
      </c>
      <c r="J49">
        <v>3</v>
      </c>
      <c r="K49" s="92">
        <v>698</v>
      </c>
      <c r="L49" s="92">
        <v>4919</v>
      </c>
      <c r="M49" s="92">
        <v>4616</v>
      </c>
    </row>
    <row r="50" spans="1:13" x14ac:dyDescent="0.3">
      <c r="A50" t="s">
        <v>112</v>
      </c>
      <c r="B50" t="s">
        <v>135</v>
      </c>
      <c r="C50" t="s">
        <v>100</v>
      </c>
      <c r="D50">
        <v>21666</v>
      </c>
      <c r="E50">
        <v>64</v>
      </c>
      <c r="F50" t="s">
        <v>52</v>
      </c>
      <c r="G50" t="s">
        <v>53</v>
      </c>
      <c r="H50" s="92">
        <v>4978</v>
      </c>
      <c r="I50" t="s">
        <v>64</v>
      </c>
      <c r="J50">
        <v>0</v>
      </c>
      <c r="K50" s="92">
        <v>738</v>
      </c>
      <c r="L50" s="92">
        <v>4367</v>
      </c>
      <c r="M50" s="92">
        <v>4943</v>
      </c>
    </row>
    <row r="51" spans="1:13" x14ac:dyDescent="0.3">
      <c r="A51" t="s">
        <v>43</v>
      </c>
      <c r="B51" t="s">
        <v>109</v>
      </c>
      <c r="C51" t="s">
        <v>97</v>
      </c>
      <c r="D51">
        <v>30256</v>
      </c>
      <c r="E51">
        <v>41</v>
      </c>
      <c r="F51" t="s">
        <v>52</v>
      </c>
      <c r="G51" t="s">
        <v>68</v>
      </c>
      <c r="H51" s="92">
        <v>3419</v>
      </c>
      <c r="I51" t="s">
        <v>69</v>
      </c>
      <c r="J51">
        <v>2</v>
      </c>
      <c r="K51" s="92">
        <v>1750</v>
      </c>
      <c r="L51" s="92">
        <v>2274</v>
      </c>
      <c r="M51" s="92">
        <v>1167</v>
      </c>
    </row>
    <row r="52" spans="1:13" x14ac:dyDescent="0.3">
      <c r="A52" t="s">
        <v>115</v>
      </c>
      <c r="B52" t="s">
        <v>136</v>
      </c>
      <c r="C52" t="s">
        <v>75</v>
      </c>
      <c r="D52">
        <v>30585</v>
      </c>
      <c r="E52">
        <v>40</v>
      </c>
      <c r="F52" t="s">
        <v>52</v>
      </c>
      <c r="G52" t="s">
        <v>58</v>
      </c>
      <c r="H52" s="92">
        <v>7954</v>
      </c>
      <c r="I52" t="s">
        <v>59</v>
      </c>
      <c r="J52">
        <v>2</v>
      </c>
      <c r="K52" s="92">
        <v>953</v>
      </c>
      <c r="L52" s="92">
        <v>2202</v>
      </c>
      <c r="M52" s="92">
        <v>9062</v>
      </c>
    </row>
    <row r="53" spans="1:13" x14ac:dyDescent="0.3">
      <c r="A53" t="s">
        <v>108</v>
      </c>
      <c r="B53" t="s">
        <v>135</v>
      </c>
      <c r="C53" t="s">
        <v>86</v>
      </c>
      <c r="D53">
        <v>30675</v>
      </c>
      <c r="E53">
        <v>40</v>
      </c>
      <c r="F53" t="s">
        <v>46</v>
      </c>
      <c r="G53" t="s">
        <v>73</v>
      </c>
      <c r="H53" s="92">
        <v>4589</v>
      </c>
      <c r="I53" t="s">
        <v>59</v>
      </c>
      <c r="J53">
        <v>1</v>
      </c>
      <c r="K53" s="92">
        <v>1426</v>
      </c>
      <c r="L53" s="92">
        <v>3528</v>
      </c>
      <c r="M53" s="92">
        <v>5110</v>
      </c>
    </row>
    <row r="54" spans="1:13" x14ac:dyDescent="0.3">
      <c r="A54" t="s">
        <v>114</v>
      </c>
      <c r="B54" t="s">
        <v>137</v>
      </c>
      <c r="C54" t="s">
        <v>45</v>
      </c>
      <c r="D54">
        <v>34631</v>
      </c>
      <c r="E54">
        <v>29</v>
      </c>
      <c r="F54" t="s">
        <v>52</v>
      </c>
      <c r="G54" t="s">
        <v>90</v>
      </c>
      <c r="H54" s="92">
        <v>13643</v>
      </c>
      <c r="I54" t="s">
        <v>83</v>
      </c>
      <c r="J54">
        <v>3</v>
      </c>
      <c r="K54" s="92">
        <v>614</v>
      </c>
      <c r="L54" s="92">
        <v>1882</v>
      </c>
      <c r="M54" s="92">
        <v>2531</v>
      </c>
    </row>
    <row r="55" spans="1:13" x14ac:dyDescent="0.3">
      <c r="A55" t="s">
        <v>60</v>
      </c>
      <c r="B55" t="s">
        <v>137</v>
      </c>
      <c r="C55" t="s">
        <v>122</v>
      </c>
      <c r="D55">
        <v>23778</v>
      </c>
      <c r="E55">
        <v>58</v>
      </c>
      <c r="F55" t="s">
        <v>52</v>
      </c>
      <c r="G55" t="s">
        <v>58</v>
      </c>
      <c r="H55" s="92">
        <v>26713</v>
      </c>
      <c r="I55" t="s">
        <v>69</v>
      </c>
      <c r="J55">
        <v>0</v>
      </c>
      <c r="K55" s="92">
        <v>1714</v>
      </c>
      <c r="L55" s="92">
        <v>3486</v>
      </c>
      <c r="M55" s="92">
        <v>5276</v>
      </c>
    </row>
    <row r="56" spans="1:13" x14ac:dyDescent="0.3">
      <c r="A56" t="s">
        <v>102</v>
      </c>
      <c r="B56" t="s">
        <v>93</v>
      </c>
      <c r="C56" t="s">
        <v>56</v>
      </c>
      <c r="D56">
        <v>32661</v>
      </c>
      <c r="E56">
        <v>34</v>
      </c>
      <c r="F56" t="s">
        <v>46</v>
      </c>
      <c r="G56" t="s">
        <v>47</v>
      </c>
      <c r="H56" s="92">
        <v>12851</v>
      </c>
      <c r="I56" t="s">
        <v>92</v>
      </c>
      <c r="J56">
        <v>1</v>
      </c>
      <c r="K56" s="92">
        <v>970</v>
      </c>
      <c r="L56" s="92">
        <v>3683</v>
      </c>
      <c r="M56" s="92">
        <v>9223</v>
      </c>
    </row>
    <row r="57" spans="1:13" x14ac:dyDescent="0.3">
      <c r="A57" t="s">
        <v>134</v>
      </c>
      <c r="B57" t="s">
        <v>138</v>
      </c>
      <c r="C57" t="s">
        <v>123</v>
      </c>
      <c r="D57">
        <v>33914</v>
      </c>
      <c r="E57">
        <v>31</v>
      </c>
      <c r="F57" t="s">
        <v>52</v>
      </c>
      <c r="G57" t="s">
        <v>90</v>
      </c>
      <c r="H57" s="92">
        <v>23756</v>
      </c>
      <c r="I57" t="s">
        <v>101</v>
      </c>
      <c r="J57">
        <v>1</v>
      </c>
      <c r="K57" s="92">
        <v>1749</v>
      </c>
      <c r="L57" s="92">
        <v>3753</v>
      </c>
      <c r="M57" s="92">
        <v>637</v>
      </c>
    </row>
    <row r="58" spans="1:13" x14ac:dyDescent="0.3">
      <c r="A58" t="s">
        <v>74</v>
      </c>
      <c r="B58" t="s">
        <v>80</v>
      </c>
      <c r="C58" t="s">
        <v>75</v>
      </c>
      <c r="D58">
        <v>34465</v>
      </c>
      <c r="E58">
        <v>29</v>
      </c>
      <c r="F58" t="s">
        <v>57</v>
      </c>
      <c r="G58" t="s">
        <v>90</v>
      </c>
      <c r="H58" s="92">
        <v>26240</v>
      </c>
      <c r="I58" t="s">
        <v>92</v>
      </c>
      <c r="J58">
        <v>2</v>
      </c>
      <c r="K58" s="92">
        <v>652</v>
      </c>
      <c r="L58" s="92">
        <v>3064</v>
      </c>
      <c r="M58" s="92">
        <v>4843</v>
      </c>
    </row>
    <row r="59" spans="1:13" x14ac:dyDescent="0.3">
      <c r="A59" t="s">
        <v>139</v>
      </c>
      <c r="B59" t="s">
        <v>140</v>
      </c>
      <c r="C59" t="s">
        <v>123</v>
      </c>
      <c r="D59">
        <v>26399</v>
      </c>
      <c r="E59">
        <v>51</v>
      </c>
      <c r="F59" t="s">
        <v>57</v>
      </c>
      <c r="G59" t="s">
        <v>117</v>
      </c>
      <c r="H59" s="92">
        <v>19499</v>
      </c>
      <c r="I59" t="s">
        <v>54</v>
      </c>
      <c r="J59">
        <v>0</v>
      </c>
      <c r="K59" s="92">
        <v>1435</v>
      </c>
      <c r="L59" s="92">
        <v>1880</v>
      </c>
      <c r="M59" s="92">
        <v>8686</v>
      </c>
    </row>
    <row r="60" spans="1:13" x14ac:dyDescent="0.3">
      <c r="A60" t="s">
        <v>108</v>
      </c>
      <c r="B60" t="s">
        <v>78</v>
      </c>
      <c r="C60" t="s">
        <v>75</v>
      </c>
      <c r="D60">
        <v>35749</v>
      </c>
      <c r="E60">
        <v>26</v>
      </c>
      <c r="F60" t="s">
        <v>57</v>
      </c>
      <c r="G60" t="s">
        <v>90</v>
      </c>
      <c r="H60" s="92">
        <v>28926</v>
      </c>
      <c r="I60" t="s">
        <v>54</v>
      </c>
      <c r="J60">
        <v>1</v>
      </c>
      <c r="K60" s="92">
        <v>1258</v>
      </c>
      <c r="L60" s="92">
        <v>1630</v>
      </c>
      <c r="M60" s="92">
        <v>8809</v>
      </c>
    </row>
    <row r="61" spans="1:13" x14ac:dyDescent="0.3">
      <c r="A61" t="s">
        <v>112</v>
      </c>
      <c r="B61" t="s">
        <v>44</v>
      </c>
      <c r="C61" t="s">
        <v>79</v>
      </c>
      <c r="D61">
        <v>27494</v>
      </c>
      <c r="E61">
        <v>48</v>
      </c>
      <c r="F61" t="s">
        <v>52</v>
      </c>
      <c r="G61" t="s">
        <v>117</v>
      </c>
      <c r="H61" s="92">
        <v>22156</v>
      </c>
      <c r="I61" t="s">
        <v>64</v>
      </c>
      <c r="J61">
        <v>0</v>
      </c>
      <c r="K61" s="92">
        <v>823</v>
      </c>
      <c r="L61" s="92">
        <v>4446</v>
      </c>
      <c r="M61" s="92">
        <v>2641</v>
      </c>
    </row>
    <row r="62" spans="1:13" x14ac:dyDescent="0.3">
      <c r="A62" t="s">
        <v>110</v>
      </c>
      <c r="B62" t="s">
        <v>109</v>
      </c>
      <c r="C62" t="s">
        <v>122</v>
      </c>
      <c r="D62">
        <v>22309</v>
      </c>
      <c r="E62">
        <v>62</v>
      </c>
      <c r="F62" t="s">
        <v>57</v>
      </c>
      <c r="G62" t="s">
        <v>58</v>
      </c>
      <c r="H62" s="92">
        <v>19644</v>
      </c>
      <c r="I62" t="s">
        <v>111</v>
      </c>
      <c r="J62">
        <v>3</v>
      </c>
      <c r="K62" s="92">
        <v>823</v>
      </c>
      <c r="L62" s="92">
        <v>2075</v>
      </c>
      <c r="M62" s="92">
        <v>2379</v>
      </c>
    </row>
    <row r="63" spans="1:13" x14ac:dyDescent="0.3">
      <c r="A63" t="s">
        <v>27</v>
      </c>
      <c r="B63" t="s">
        <v>132</v>
      </c>
      <c r="C63" t="s">
        <v>94</v>
      </c>
      <c r="D63">
        <v>23667</v>
      </c>
      <c r="E63">
        <v>59</v>
      </c>
      <c r="F63" t="s">
        <v>46</v>
      </c>
      <c r="G63" t="s">
        <v>47</v>
      </c>
      <c r="H63" s="92">
        <v>6810</v>
      </c>
      <c r="I63" t="s">
        <v>64</v>
      </c>
      <c r="J63">
        <v>3</v>
      </c>
      <c r="K63" s="92">
        <v>773</v>
      </c>
      <c r="L63" s="92">
        <v>1032</v>
      </c>
      <c r="M63" s="92">
        <v>8575</v>
      </c>
    </row>
    <row r="64" spans="1:13" x14ac:dyDescent="0.3">
      <c r="A64" t="s">
        <v>141</v>
      </c>
      <c r="B64" t="s">
        <v>120</v>
      </c>
      <c r="C64" t="s">
        <v>79</v>
      </c>
      <c r="D64">
        <v>30131</v>
      </c>
      <c r="E64">
        <v>41</v>
      </c>
      <c r="F64" t="s">
        <v>46</v>
      </c>
      <c r="G64" t="s">
        <v>81</v>
      </c>
      <c r="H64" s="92">
        <v>4175</v>
      </c>
      <c r="I64" t="s">
        <v>83</v>
      </c>
      <c r="J64">
        <v>0</v>
      </c>
      <c r="K64" s="92">
        <v>1790</v>
      </c>
      <c r="L64" s="92">
        <v>2342</v>
      </c>
      <c r="M64" s="92">
        <v>3286</v>
      </c>
    </row>
    <row r="65" spans="1:13" x14ac:dyDescent="0.3">
      <c r="A65" t="s">
        <v>134</v>
      </c>
      <c r="B65" t="s">
        <v>96</v>
      </c>
      <c r="C65" t="s">
        <v>122</v>
      </c>
      <c r="D65">
        <v>30391</v>
      </c>
      <c r="E65">
        <v>40</v>
      </c>
      <c r="F65" t="s">
        <v>52</v>
      </c>
      <c r="G65" t="s">
        <v>63</v>
      </c>
      <c r="H65" s="92">
        <v>13584</v>
      </c>
      <c r="I65" t="s">
        <v>111</v>
      </c>
      <c r="J65">
        <v>3</v>
      </c>
      <c r="K65" s="92">
        <v>602</v>
      </c>
      <c r="L65" s="92">
        <v>4455</v>
      </c>
      <c r="M65" s="92">
        <v>8303</v>
      </c>
    </row>
    <row r="66" spans="1:13" x14ac:dyDescent="0.3">
      <c r="A66" t="s">
        <v>114</v>
      </c>
      <c r="B66" t="s">
        <v>126</v>
      </c>
      <c r="C66" t="s">
        <v>86</v>
      </c>
      <c r="D66">
        <v>32334</v>
      </c>
      <c r="E66">
        <v>35</v>
      </c>
      <c r="F66" t="s">
        <v>46</v>
      </c>
      <c r="G66" t="s">
        <v>63</v>
      </c>
      <c r="H66" s="92">
        <v>6822</v>
      </c>
      <c r="I66" t="s">
        <v>59</v>
      </c>
      <c r="J66">
        <v>0</v>
      </c>
      <c r="K66" s="92">
        <v>1080</v>
      </c>
      <c r="L66" s="92">
        <v>2264</v>
      </c>
      <c r="M66" s="92">
        <v>1006</v>
      </c>
    </row>
    <row r="67" spans="1:13" x14ac:dyDescent="0.3">
      <c r="A67" t="s">
        <v>106</v>
      </c>
      <c r="B67" t="s">
        <v>138</v>
      </c>
      <c r="C67" t="s">
        <v>122</v>
      </c>
      <c r="D67">
        <v>32844</v>
      </c>
      <c r="E67">
        <v>34</v>
      </c>
      <c r="F67" t="s">
        <v>57</v>
      </c>
      <c r="G67" t="s">
        <v>73</v>
      </c>
      <c r="H67" s="92">
        <v>24567</v>
      </c>
      <c r="I67" t="s">
        <v>59</v>
      </c>
      <c r="J67">
        <v>2</v>
      </c>
      <c r="K67" s="92">
        <v>1143</v>
      </c>
      <c r="L67" s="92">
        <v>3778</v>
      </c>
      <c r="M67" s="92">
        <v>2783</v>
      </c>
    </row>
    <row r="68" spans="1:13" x14ac:dyDescent="0.3">
      <c r="A68" t="s">
        <v>106</v>
      </c>
      <c r="B68" t="s">
        <v>142</v>
      </c>
      <c r="C68" t="s">
        <v>67</v>
      </c>
      <c r="D68">
        <v>33842</v>
      </c>
      <c r="E68">
        <v>31</v>
      </c>
      <c r="F68" t="s">
        <v>46</v>
      </c>
      <c r="G68" t="s">
        <v>53</v>
      </c>
      <c r="H68" s="92">
        <v>23968</v>
      </c>
      <c r="I68" t="s">
        <v>101</v>
      </c>
      <c r="J68">
        <v>0</v>
      </c>
      <c r="K68" s="92">
        <v>1179</v>
      </c>
      <c r="L68" s="92">
        <v>1657</v>
      </c>
      <c r="M68" s="92">
        <v>9581</v>
      </c>
    </row>
    <row r="69" spans="1:13" x14ac:dyDescent="0.3">
      <c r="A69" t="s">
        <v>112</v>
      </c>
      <c r="B69" t="s">
        <v>140</v>
      </c>
      <c r="C69" t="s">
        <v>62</v>
      </c>
      <c r="D69">
        <v>32040</v>
      </c>
      <c r="E69">
        <v>36</v>
      </c>
      <c r="F69" t="s">
        <v>46</v>
      </c>
      <c r="G69" t="s">
        <v>47</v>
      </c>
      <c r="H69" s="92">
        <v>10468</v>
      </c>
      <c r="I69" t="s">
        <v>111</v>
      </c>
      <c r="J69">
        <v>2</v>
      </c>
      <c r="K69" s="92">
        <v>617</v>
      </c>
      <c r="L69" s="92">
        <v>3404</v>
      </c>
      <c r="M69" s="92">
        <v>5724</v>
      </c>
    </row>
    <row r="70" spans="1:13" x14ac:dyDescent="0.3">
      <c r="A70" t="s">
        <v>143</v>
      </c>
      <c r="B70" t="s">
        <v>142</v>
      </c>
      <c r="C70" t="s">
        <v>67</v>
      </c>
      <c r="D70">
        <v>28258</v>
      </c>
      <c r="E70">
        <v>46</v>
      </c>
      <c r="F70" t="s">
        <v>52</v>
      </c>
      <c r="G70" t="s">
        <v>68</v>
      </c>
      <c r="H70" s="92">
        <v>11994</v>
      </c>
      <c r="I70" t="s">
        <v>64</v>
      </c>
      <c r="J70">
        <v>2</v>
      </c>
      <c r="K70" s="92">
        <v>949</v>
      </c>
      <c r="L70" s="92">
        <v>1704</v>
      </c>
      <c r="M70" s="92">
        <v>3840</v>
      </c>
    </row>
    <row r="71" spans="1:13" x14ac:dyDescent="0.3">
      <c r="A71" t="s">
        <v>144</v>
      </c>
      <c r="B71" t="s">
        <v>99</v>
      </c>
      <c r="C71" t="s">
        <v>104</v>
      </c>
      <c r="D71">
        <v>28292</v>
      </c>
      <c r="E71">
        <v>46</v>
      </c>
      <c r="F71" t="s">
        <v>46</v>
      </c>
      <c r="G71" t="s">
        <v>47</v>
      </c>
      <c r="H71" s="92">
        <v>5505</v>
      </c>
      <c r="I71" t="s">
        <v>111</v>
      </c>
      <c r="J71">
        <v>3</v>
      </c>
      <c r="K71" s="92">
        <v>1723</v>
      </c>
      <c r="L71" s="92">
        <v>3833</v>
      </c>
      <c r="M71" s="92">
        <v>6885</v>
      </c>
    </row>
    <row r="72" spans="1:13" x14ac:dyDescent="0.3">
      <c r="A72" t="s">
        <v>145</v>
      </c>
      <c r="B72" t="s">
        <v>66</v>
      </c>
      <c r="C72" t="s">
        <v>67</v>
      </c>
      <c r="D72">
        <v>30408</v>
      </c>
      <c r="E72">
        <v>40</v>
      </c>
      <c r="F72" t="s">
        <v>46</v>
      </c>
      <c r="G72" t="s">
        <v>58</v>
      </c>
      <c r="H72" s="92">
        <v>23931</v>
      </c>
      <c r="I72" t="s">
        <v>92</v>
      </c>
      <c r="J72">
        <v>0</v>
      </c>
      <c r="K72" s="92">
        <v>1892</v>
      </c>
      <c r="L72" s="92">
        <v>3827</v>
      </c>
      <c r="M72" s="92">
        <v>8449</v>
      </c>
    </row>
    <row r="73" spans="1:13" x14ac:dyDescent="0.3">
      <c r="A73" t="s">
        <v>131</v>
      </c>
      <c r="B73" t="s">
        <v>146</v>
      </c>
      <c r="C73" t="s">
        <v>62</v>
      </c>
      <c r="D73">
        <v>32867</v>
      </c>
      <c r="E73">
        <v>34</v>
      </c>
      <c r="F73" t="s">
        <v>46</v>
      </c>
      <c r="G73" t="s">
        <v>58</v>
      </c>
      <c r="H73" s="92">
        <v>20631</v>
      </c>
      <c r="I73" t="s">
        <v>69</v>
      </c>
      <c r="J73">
        <v>2</v>
      </c>
      <c r="K73" s="92">
        <v>734</v>
      </c>
      <c r="L73" s="92">
        <v>3251</v>
      </c>
      <c r="M73" s="92">
        <v>61</v>
      </c>
    </row>
    <row r="74" spans="1:13" x14ac:dyDescent="0.3">
      <c r="A74" t="s">
        <v>82</v>
      </c>
      <c r="B74" t="s">
        <v>147</v>
      </c>
      <c r="C74" t="s">
        <v>51</v>
      </c>
      <c r="D74">
        <v>35104</v>
      </c>
      <c r="E74">
        <v>27</v>
      </c>
      <c r="F74" t="s">
        <v>52</v>
      </c>
      <c r="G74" t="s">
        <v>90</v>
      </c>
      <c r="H74" s="92">
        <v>22372</v>
      </c>
      <c r="I74" t="s">
        <v>101</v>
      </c>
      <c r="J74">
        <v>2</v>
      </c>
      <c r="K74" s="92">
        <v>814</v>
      </c>
      <c r="L74" s="92">
        <v>2454</v>
      </c>
      <c r="M74" s="92">
        <v>5977</v>
      </c>
    </row>
    <row r="75" spans="1:13" x14ac:dyDescent="0.3">
      <c r="A75" t="s">
        <v>88</v>
      </c>
      <c r="B75" t="s">
        <v>124</v>
      </c>
      <c r="C75" t="s">
        <v>51</v>
      </c>
      <c r="D75">
        <v>31303</v>
      </c>
      <c r="E75">
        <v>38</v>
      </c>
      <c r="F75" t="s">
        <v>57</v>
      </c>
      <c r="G75" t="s">
        <v>58</v>
      </c>
      <c r="H75" s="92">
        <v>28208</v>
      </c>
      <c r="I75" t="s">
        <v>83</v>
      </c>
      <c r="J75">
        <v>3</v>
      </c>
      <c r="K75" s="92">
        <v>1650</v>
      </c>
      <c r="L75" s="92">
        <v>3999</v>
      </c>
      <c r="M75" s="92">
        <v>2299</v>
      </c>
    </row>
    <row r="76" spans="1:13" x14ac:dyDescent="0.3">
      <c r="A76" t="s">
        <v>114</v>
      </c>
      <c r="B76" t="s">
        <v>135</v>
      </c>
      <c r="C76" t="s">
        <v>104</v>
      </c>
      <c r="D76">
        <v>30655</v>
      </c>
      <c r="E76">
        <v>40</v>
      </c>
      <c r="F76" t="s">
        <v>46</v>
      </c>
      <c r="G76" t="s">
        <v>87</v>
      </c>
      <c r="H76" s="92">
        <v>26530</v>
      </c>
      <c r="I76" t="s">
        <v>76</v>
      </c>
      <c r="J76">
        <v>3</v>
      </c>
      <c r="K76" s="92">
        <v>1710</v>
      </c>
      <c r="L76" s="92">
        <v>1442</v>
      </c>
      <c r="M76" s="92">
        <v>9888</v>
      </c>
    </row>
    <row r="77" spans="1:13" x14ac:dyDescent="0.3">
      <c r="A77" t="s">
        <v>70</v>
      </c>
      <c r="B77" t="s">
        <v>148</v>
      </c>
      <c r="C77" t="s">
        <v>75</v>
      </c>
      <c r="D77">
        <v>28936</v>
      </c>
      <c r="E77">
        <v>44</v>
      </c>
      <c r="F77" t="s">
        <v>46</v>
      </c>
      <c r="G77" t="s">
        <v>81</v>
      </c>
      <c r="H77" s="92">
        <v>15633</v>
      </c>
      <c r="I77" t="s">
        <v>83</v>
      </c>
      <c r="J77">
        <v>0</v>
      </c>
      <c r="K77" s="92">
        <v>1718</v>
      </c>
      <c r="L77" s="92">
        <v>3721</v>
      </c>
      <c r="M77" s="92">
        <v>2541</v>
      </c>
    </row>
    <row r="78" spans="1:13" x14ac:dyDescent="0.3">
      <c r="A78" t="s">
        <v>84</v>
      </c>
      <c r="B78" t="s">
        <v>124</v>
      </c>
      <c r="C78" t="s">
        <v>94</v>
      </c>
      <c r="D78">
        <v>29758</v>
      </c>
      <c r="E78">
        <v>42</v>
      </c>
      <c r="F78" t="s">
        <v>52</v>
      </c>
      <c r="G78" t="s">
        <v>58</v>
      </c>
      <c r="H78" s="92">
        <v>22426</v>
      </c>
      <c r="I78" t="s">
        <v>54</v>
      </c>
      <c r="J78">
        <v>3</v>
      </c>
      <c r="K78" s="92">
        <v>1363</v>
      </c>
      <c r="L78" s="92">
        <v>4032</v>
      </c>
      <c r="M78" s="92">
        <v>2090</v>
      </c>
    </row>
    <row r="79" spans="1:13" x14ac:dyDescent="0.3">
      <c r="A79" t="s">
        <v>82</v>
      </c>
      <c r="B79" t="s">
        <v>147</v>
      </c>
      <c r="C79" t="s">
        <v>94</v>
      </c>
      <c r="D79">
        <v>26399</v>
      </c>
      <c r="E79">
        <v>51</v>
      </c>
      <c r="F79" t="s">
        <v>57</v>
      </c>
      <c r="G79" t="s">
        <v>90</v>
      </c>
      <c r="H79" s="92">
        <v>5534</v>
      </c>
      <c r="I79" t="s">
        <v>69</v>
      </c>
      <c r="J79">
        <v>1</v>
      </c>
      <c r="K79" s="92">
        <v>528</v>
      </c>
      <c r="L79" s="92">
        <v>3202</v>
      </c>
      <c r="M79" s="92">
        <v>2601</v>
      </c>
    </row>
    <row r="80" spans="1:13" x14ac:dyDescent="0.3">
      <c r="A80" t="s">
        <v>149</v>
      </c>
      <c r="B80" t="s">
        <v>66</v>
      </c>
      <c r="C80" t="s">
        <v>122</v>
      </c>
      <c r="D80">
        <v>34200</v>
      </c>
      <c r="E80">
        <v>30</v>
      </c>
      <c r="F80" t="s">
        <v>46</v>
      </c>
      <c r="G80" t="s">
        <v>68</v>
      </c>
      <c r="H80" s="92">
        <v>23443</v>
      </c>
      <c r="I80" t="s">
        <v>64</v>
      </c>
      <c r="J80">
        <v>1</v>
      </c>
      <c r="K80" s="92">
        <v>1265</v>
      </c>
      <c r="L80" s="92">
        <v>3191</v>
      </c>
      <c r="M80" s="92">
        <v>9954</v>
      </c>
    </row>
    <row r="81" spans="1:13" x14ac:dyDescent="0.3">
      <c r="A81" t="s">
        <v>129</v>
      </c>
      <c r="B81" t="s">
        <v>107</v>
      </c>
      <c r="C81" t="s">
        <v>56</v>
      </c>
      <c r="D81">
        <v>34208</v>
      </c>
      <c r="E81">
        <v>30</v>
      </c>
      <c r="F81" t="s">
        <v>52</v>
      </c>
      <c r="G81" t="s">
        <v>87</v>
      </c>
      <c r="H81" s="92">
        <v>23116</v>
      </c>
      <c r="I81" t="s">
        <v>64</v>
      </c>
      <c r="J81">
        <v>2</v>
      </c>
      <c r="K81" s="92">
        <v>1211</v>
      </c>
      <c r="L81" s="92">
        <v>2339</v>
      </c>
      <c r="M81" s="92">
        <v>4619</v>
      </c>
    </row>
    <row r="82" spans="1:13" x14ac:dyDescent="0.3">
      <c r="A82" t="s">
        <v>144</v>
      </c>
      <c r="B82" t="s">
        <v>150</v>
      </c>
      <c r="C82" t="s">
        <v>122</v>
      </c>
      <c r="D82">
        <v>24170</v>
      </c>
      <c r="E82">
        <v>57</v>
      </c>
      <c r="F82" t="s">
        <v>57</v>
      </c>
      <c r="G82" t="s">
        <v>63</v>
      </c>
      <c r="H82" s="92">
        <v>23433</v>
      </c>
      <c r="I82" t="s">
        <v>95</v>
      </c>
      <c r="J82">
        <v>3</v>
      </c>
      <c r="K82" s="92">
        <v>1713</v>
      </c>
      <c r="L82" s="92">
        <v>2510</v>
      </c>
      <c r="M82" s="92">
        <v>783</v>
      </c>
    </row>
    <row r="83" spans="1:13" x14ac:dyDescent="0.3">
      <c r="A83" t="s">
        <v>82</v>
      </c>
      <c r="B83" t="s">
        <v>137</v>
      </c>
      <c r="C83" t="s">
        <v>123</v>
      </c>
      <c r="D83">
        <v>35084</v>
      </c>
      <c r="E83">
        <v>27</v>
      </c>
      <c r="F83" t="s">
        <v>46</v>
      </c>
      <c r="G83" t="s">
        <v>63</v>
      </c>
      <c r="H83" s="92">
        <v>27223</v>
      </c>
      <c r="I83" t="s">
        <v>92</v>
      </c>
      <c r="J83">
        <v>1</v>
      </c>
      <c r="K83" s="92">
        <v>761</v>
      </c>
      <c r="L83" s="92">
        <v>4352</v>
      </c>
      <c r="M83" s="92">
        <v>8185</v>
      </c>
    </row>
    <row r="84" spans="1:13" x14ac:dyDescent="0.3">
      <c r="A84" t="s">
        <v>88</v>
      </c>
      <c r="B84" t="s">
        <v>151</v>
      </c>
      <c r="C84" t="s">
        <v>72</v>
      </c>
      <c r="D84">
        <v>33291</v>
      </c>
      <c r="E84">
        <v>32</v>
      </c>
      <c r="F84" t="s">
        <v>57</v>
      </c>
      <c r="G84" t="s">
        <v>87</v>
      </c>
      <c r="H84" s="92">
        <v>24375</v>
      </c>
      <c r="I84" t="s">
        <v>83</v>
      </c>
      <c r="J84">
        <v>0</v>
      </c>
      <c r="K84" s="92">
        <v>1631</v>
      </c>
      <c r="L84" s="92">
        <v>4347</v>
      </c>
      <c r="M84" s="92">
        <v>4741</v>
      </c>
    </row>
    <row r="85" spans="1:13" x14ac:dyDescent="0.3">
      <c r="A85" t="s">
        <v>110</v>
      </c>
      <c r="B85" t="s">
        <v>105</v>
      </c>
      <c r="C85" t="s">
        <v>72</v>
      </c>
      <c r="D85">
        <v>32419</v>
      </c>
      <c r="E85">
        <v>35</v>
      </c>
      <c r="F85" t="s">
        <v>52</v>
      </c>
      <c r="G85" t="s">
        <v>73</v>
      </c>
      <c r="H85" s="92">
        <v>8280</v>
      </c>
      <c r="I85" t="s">
        <v>76</v>
      </c>
      <c r="J85">
        <v>2</v>
      </c>
      <c r="K85" s="92">
        <v>1617</v>
      </c>
      <c r="L85" s="92">
        <v>2796</v>
      </c>
      <c r="M85" s="92">
        <v>4560</v>
      </c>
    </row>
    <row r="86" spans="1:13" x14ac:dyDescent="0.3">
      <c r="A86" t="s">
        <v>152</v>
      </c>
      <c r="B86" t="s">
        <v>136</v>
      </c>
      <c r="C86" t="s">
        <v>67</v>
      </c>
      <c r="D86">
        <v>22940</v>
      </c>
      <c r="E86">
        <v>61</v>
      </c>
      <c r="F86" t="s">
        <v>46</v>
      </c>
      <c r="G86" t="s">
        <v>58</v>
      </c>
      <c r="H86" s="92">
        <v>19603</v>
      </c>
      <c r="I86" t="s">
        <v>83</v>
      </c>
      <c r="J86">
        <v>1</v>
      </c>
      <c r="K86" s="92">
        <v>1533</v>
      </c>
      <c r="L86" s="92">
        <v>1843</v>
      </c>
      <c r="M86" s="92">
        <v>2226</v>
      </c>
    </row>
    <row r="87" spans="1:13" x14ac:dyDescent="0.3">
      <c r="A87" t="s">
        <v>82</v>
      </c>
      <c r="B87" t="s">
        <v>93</v>
      </c>
      <c r="C87" t="s">
        <v>86</v>
      </c>
      <c r="D87">
        <v>25378</v>
      </c>
      <c r="E87">
        <v>54</v>
      </c>
      <c r="F87" t="s">
        <v>52</v>
      </c>
      <c r="G87" t="s">
        <v>63</v>
      </c>
      <c r="H87" s="92">
        <v>14821</v>
      </c>
      <c r="I87" t="s">
        <v>83</v>
      </c>
      <c r="J87">
        <v>3</v>
      </c>
      <c r="K87" s="92">
        <v>1749</v>
      </c>
      <c r="L87" s="92">
        <v>3979</v>
      </c>
      <c r="M87" s="92">
        <v>9762</v>
      </c>
    </row>
    <row r="88" spans="1:13" x14ac:dyDescent="0.3">
      <c r="A88" t="s">
        <v>49</v>
      </c>
      <c r="B88" t="s">
        <v>99</v>
      </c>
      <c r="C88" t="s">
        <v>56</v>
      </c>
      <c r="D88">
        <v>34459</v>
      </c>
      <c r="E88">
        <v>29</v>
      </c>
      <c r="F88" t="s">
        <v>57</v>
      </c>
      <c r="G88" t="s">
        <v>47</v>
      </c>
      <c r="H88" s="92">
        <v>20978</v>
      </c>
      <c r="I88" t="s">
        <v>92</v>
      </c>
      <c r="J88">
        <v>2</v>
      </c>
      <c r="K88" s="92">
        <v>1684</v>
      </c>
      <c r="L88" s="92">
        <v>3958</v>
      </c>
      <c r="M88" s="92">
        <v>2442</v>
      </c>
    </row>
    <row r="89" spans="1:13" x14ac:dyDescent="0.3">
      <c r="A89" t="s">
        <v>153</v>
      </c>
      <c r="B89" t="s">
        <v>85</v>
      </c>
      <c r="C89" t="s">
        <v>94</v>
      </c>
      <c r="D89">
        <v>22826</v>
      </c>
      <c r="E89">
        <v>61</v>
      </c>
      <c r="F89" t="s">
        <v>57</v>
      </c>
      <c r="G89" t="s">
        <v>63</v>
      </c>
      <c r="H89" s="92">
        <v>25554</v>
      </c>
      <c r="I89" t="s">
        <v>111</v>
      </c>
      <c r="J89">
        <v>2</v>
      </c>
      <c r="K89" s="92">
        <v>556</v>
      </c>
      <c r="L89" s="92">
        <v>2037</v>
      </c>
      <c r="M89" s="92">
        <v>9282</v>
      </c>
    </row>
    <row r="90" spans="1:13" x14ac:dyDescent="0.3">
      <c r="A90" t="s">
        <v>154</v>
      </c>
      <c r="B90" t="s">
        <v>155</v>
      </c>
      <c r="C90" t="s">
        <v>122</v>
      </c>
      <c r="D90">
        <v>32450</v>
      </c>
      <c r="E90">
        <v>35</v>
      </c>
      <c r="F90" t="s">
        <v>57</v>
      </c>
      <c r="G90" t="s">
        <v>87</v>
      </c>
      <c r="H90" s="92">
        <v>7218</v>
      </c>
      <c r="I90" t="s">
        <v>95</v>
      </c>
      <c r="J90">
        <v>0</v>
      </c>
      <c r="K90" s="92">
        <v>1151</v>
      </c>
      <c r="L90" s="92">
        <v>2337</v>
      </c>
      <c r="M90" s="92">
        <v>9425</v>
      </c>
    </row>
    <row r="91" spans="1:13" x14ac:dyDescent="0.3">
      <c r="A91" t="s">
        <v>128</v>
      </c>
      <c r="B91" t="s">
        <v>99</v>
      </c>
      <c r="C91" t="s">
        <v>75</v>
      </c>
      <c r="D91">
        <v>27393</v>
      </c>
      <c r="E91">
        <v>49</v>
      </c>
      <c r="F91" t="s">
        <v>52</v>
      </c>
      <c r="G91" t="s">
        <v>73</v>
      </c>
      <c r="H91" s="92">
        <v>13489</v>
      </c>
      <c r="I91" t="s">
        <v>101</v>
      </c>
      <c r="J91">
        <v>3</v>
      </c>
      <c r="K91" s="92">
        <v>1362</v>
      </c>
      <c r="L91" s="92">
        <v>4442</v>
      </c>
      <c r="M91" s="92">
        <v>3226</v>
      </c>
    </row>
    <row r="92" spans="1:13" x14ac:dyDescent="0.3">
      <c r="A92" t="s">
        <v>143</v>
      </c>
      <c r="B92" t="s">
        <v>135</v>
      </c>
      <c r="C92" t="s">
        <v>86</v>
      </c>
      <c r="D92">
        <v>29336</v>
      </c>
      <c r="E92">
        <v>43</v>
      </c>
      <c r="F92" t="s">
        <v>52</v>
      </c>
      <c r="G92" t="s">
        <v>81</v>
      </c>
      <c r="H92" s="92">
        <v>15920</v>
      </c>
      <c r="I92" t="s">
        <v>69</v>
      </c>
      <c r="J92">
        <v>0</v>
      </c>
      <c r="K92" s="92">
        <v>1534</v>
      </c>
      <c r="L92" s="92">
        <v>3440</v>
      </c>
      <c r="M92" s="92">
        <v>787</v>
      </c>
    </row>
    <row r="93" spans="1:13" x14ac:dyDescent="0.3">
      <c r="A93" t="s">
        <v>156</v>
      </c>
      <c r="B93" t="s">
        <v>85</v>
      </c>
      <c r="C93" t="s">
        <v>51</v>
      </c>
      <c r="D93">
        <v>35790</v>
      </c>
      <c r="E93">
        <v>26</v>
      </c>
      <c r="F93" t="s">
        <v>46</v>
      </c>
      <c r="G93" t="s">
        <v>87</v>
      </c>
      <c r="H93" s="92">
        <v>9935</v>
      </c>
      <c r="I93" t="s">
        <v>54</v>
      </c>
      <c r="J93">
        <v>3</v>
      </c>
      <c r="K93" s="92">
        <v>721</v>
      </c>
      <c r="L93" s="92">
        <v>2104</v>
      </c>
      <c r="M93" s="92">
        <v>3511</v>
      </c>
    </row>
    <row r="94" spans="1:13" x14ac:dyDescent="0.3">
      <c r="A94" t="s">
        <v>152</v>
      </c>
      <c r="B94" t="s">
        <v>96</v>
      </c>
      <c r="C94" t="s">
        <v>79</v>
      </c>
      <c r="D94">
        <v>32422</v>
      </c>
      <c r="E94">
        <v>35</v>
      </c>
      <c r="F94" t="s">
        <v>46</v>
      </c>
      <c r="G94" t="s">
        <v>53</v>
      </c>
      <c r="H94" s="92">
        <v>29157</v>
      </c>
      <c r="I94" t="s">
        <v>64</v>
      </c>
      <c r="J94">
        <v>2</v>
      </c>
      <c r="K94" s="92">
        <v>764</v>
      </c>
      <c r="L94" s="92">
        <v>2909</v>
      </c>
      <c r="M94" s="92">
        <v>2955</v>
      </c>
    </row>
    <row r="95" spans="1:13" x14ac:dyDescent="0.3">
      <c r="A95" t="s">
        <v>128</v>
      </c>
      <c r="B95" t="s">
        <v>89</v>
      </c>
      <c r="C95" t="s">
        <v>51</v>
      </c>
      <c r="D95">
        <v>23658</v>
      </c>
      <c r="E95">
        <v>59</v>
      </c>
      <c r="F95" t="s">
        <v>57</v>
      </c>
      <c r="G95" t="s">
        <v>53</v>
      </c>
      <c r="H95" s="92">
        <v>20131</v>
      </c>
      <c r="I95" t="s">
        <v>95</v>
      </c>
      <c r="J95">
        <v>3</v>
      </c>
      <c r="K95" s="92">
        <v>1384</v>
      </c>
      <c r="L95" s="92">
        <v>1351</v>
      </c>
      <c r="M95" s="92">
        <v>5234</v>
      </c>
    </row>
    <row r="96" spans="1:13" x14ac:dyDescent="0.3">
      <c r="A96" t="s">
        <v>145</v>
      </c>
      <c r="B96" t="s">
        <v>157</v>
      </c>
      <c r="C96" t="s">
        <v>86</v>
      </c>
      <c r="D96">
        <v>25600</v>
      </c>
      <c r="E96">
        <v>53</v>
      </c>
      <c r="F96" t="s">
        <v>46</v>
      </c>
      <c r="G96" t="s">
        <v>63</v>
      </c>
      <c r="H96" s="92">
        <v>10535</v>
      </c>
      <c r="I96" t="s">
        <v>101</v>
      </c>
      <c r="J96">
        <v>1</v>
      </c>
      <c r="K96" s="92">
        <v>1744</v>
      </c>
      <c r="L96" s="92">
        <v>3430</v>
      </c>
      <c r="M96" s="92">
        <v>7077</v>
      </c>
    </row>
    <row r="97" spans="1:13" x14ac:dyDescent="0.3">
      <c r="A97" t="s">
        <v>145</v>
      </c>
      <c r="B97" t="s">
        <v>66</v>
      </c>
      <c r="C97" t="s">
        <v>94</v>
      </c>
      <c r="D97">
        <v>23734</v>
      </c>
      <c r="E97">
        <v>59</v>
      </c>
      <c r="F97" t="s">
        <v>52</v>
      </c>
      <c r="G97" t="s">
        <v>90</v>
      </c>
      <c r="H97" s="92">
        <v>14512</v>
      </c>
      <c r="I97" t="s">
        <v>59</v>
      </c>
      <c r="J97">
        <v>2</v>
      </c>
      <c r="K97" s="92">
        <v>671</v>
      </c>
      <c r="L97" s="92">
        <v>1223</v>
      </c>
      <c r="M97" s="92">
        <v>5450</v>
      </c>
    </row>
    <row r="98" spans="1:13" x14ac:dyDescent="0.3">
      <c r="A98" t="s">
        <v>23</v>
      </c>
      <c r="B98" t="s">
        <v>136</v>
      </c>
      <c r="C98" t="s">
        <v>97</v>
      </c>
      <c r="D98">
        <v>33132</v>
      </c>
      <c r="E98">
        <v>33</v>
      </c>
      <c r="F98" t="s">
        <v>46</v>
      </c>
      <c r="G98" t="s">
        <v>87</v>
      </c>
      <c r="H98" s="92">
        <v>19613</v>
      </c>
      <c r="I98" t="s">
        <v>111</v>
      </c>
      <c r="J98">
        <v>0</v>
      </c>
      <c r="K98" s="92">
        <v>1091</v>
      </c>
      <c r="L98" s="92">
        <v>4700</v>
      </c>
      <c r="M98" s="92">
        <v>6910</v>
      </c>
    </row>
    <row r="99" spans="1:13" x14ac:dyDescent="0.3">
      <c r="A99" t="s">
        <v>158</v>
      </c>
      <c r="B99" t="s">
        <v>132</v>
      </c>
      <c r="C99" t="s">
        <v>104</v>
      </c>
      <c r="D99">
        <v>33881</v>
      </c>
      <c r="E99">
        <v>31</v>
      </c>
      <c r="F99" t="s">
        <v>57</v>
      </c>
      <c r="G99" t="s">
        <v>47</v>
      </c>
      <c r="H99" s="92">
        <v>23910</v>
      </c>
      <c r="I99" t="s">
        <v>76</v>
      </c>
      <c r="J99">
        <v>0</v>
      </c>
      <c r="K99" s="92">
        <v>1866</v>
      </c>
      <c r="L99" s="92">
        <v>4140</v>
      </c>
      <c r="M99" s="92">
        <v>625</v>
      </c>
    </row>
    <row r="100" spans="1:13" x14ac:dyDescent="0.3">
      <c r="A100" t="s">
        <v>159</v>
      </c>
      <c r="B100" t="s">
        <v>142</v>
      </c>
      <c r="C100" t="s">
        <v>97</v>
      </c>
      <c r="D100">
        <v>29346</v>
      </c>
      <c r="E100">
        <v>43</v>
      </c>
      <c r="F100" t="s">
        <v>52</v>
      </c>
      <c r="G100" t="s">
        <v>87</v>
      </c>
      <c r="H100" s="92">
        <v>17875</v>
      </c>
      <c r="I100" t="s">
        <v>101</v>
      </c>
      <c r="J100">
        <v>2</v>
      </c>
      <c r="K100" s="92">
        <v>1205</v>
      </c>
      <c r="L100" s="92">
        <v>1029</v>
      </c>
      <c r="M100" s="92">
        <v>6595</v>
      </c>
    </row>
    <row r="101" spans="1:13" x14ac:dyDescent="0.3">
      <c r="A101" t="s">
        <v>125</v>
      </c>
      <c r="B101" t="s">
        <v>151</v>
      </c>
      <c r="C101" t="s">
        <v>100</v>
      </c>
      <c r="D101">
        <v>34590</v>
      </c>
      <c r="E101">
        <v>29</v>
      </c>
      <c r="F101" t="s">
        <v>57</v>
      </c>
      <c r="G101" t="s">
        <v>73</v>
      </c>
      <c r="H101" s="92">
        <v>16388</v>
      </c>
      <c r="I101" t="s">
        <v>92</v>
      </c>
      <c r="J101">
        <v>0</v>
      </c>
      <c r="K101" s="92">
        <v>1315</v>
      </c>
      <c r="L101" s="92">
        <v>2680</v>
      </c>
      <c r="M101" s="92">
        <v>9550</v>
      </c>
    </row>
    <row r="102" spans="1:13" x14ac:dyDescent="0.3">
      <c r="A102" t="s">
        <v>158</v>
      </c>
      <c r="B102" t="s">
        <v>107</v>
      </c>
      <c r="C102" t="s">
        <v>86</v>
      </c>
      <c r="D102">
        <v>26164</v>
      </c>
      <c r="E102">
        <v>52</v>
      </c>
      <c r="F102" t="s">
        <v>57</v>
      </c>
      <c r="G102" t="s">
        <v>68</v>
      </c>
      <c r="H102" s="92">
        <v>18779</v>
      </c>
      <c r="I102" t="s">
        <v>69</v>
      </c>
      <c r="J102">
        <v>1</v>
      </c>
      <c r="K102" s="92">
        <v>784</v>
      </c>
      <c r="L102" s="92">
        <v>2052</v>
      </c>
      <c r="M102" s="92">
        <v>6152</v>
      </c>
    </row>
    <row r="103" spans="1:13" x14ac:dyDescent="0.3">
      <c r="A103" t="s">
        <v>139</v>
      </c>
      <c r="B103" t="s">
        <v>93</v>
      </c>
      <c r="C103" t="s">
        <v>160</v>
      </c>
      <c r="D103">
        <v>32982</v>
      </c>
      <c r="E103">
        <v>33</v>
      </c>
      <c r="F103" t="s">
        <v>46</v>
      </c>
      <c r="G103" t="s">
        <v>58</v>
      </c>
      <c r="H103" s="92">
        <v>7254</v>
      </c>
      <c r="I103" t="s">
        <v>92</v>
      </c>
      <c r="J103">
        <v>3</v>
      </c>
      <c r="K103" s="92">
        <v>1334</v>
      </c>
      <c r="L103" s="92">
        <v>2161</v>
      </c>
      <c r="M103" s="92">
        <v>3410</v>
      </c>
    </row>
    <row r="104" spans="1:13" x14ac:dyDescent="0.3">
      <c r="A104" t="s">
        <v>49</v>
      </c>
      <c r="B104" t="s">
        <v>132</v>
      </c>
      <c r="C104" t="s">
        <v>62</v>
      </c>
      <c r="D104">
        <v>32150</v>
      </c>
      <c r="E104">
        <v>35</v>
      </c>
      <c r="F104" t="s">
        <v>52</v>
      </c>
      <c r="G104" t="s">
        <v>63</v>
      </c>
      <c r="H104" s="92">
        <v>16522</v>
      </c>
      <c r="I104" t="s">
        <v>95</v>
      </c>
      <c r="J104">
        <v>2</v>
      </c>
      <c r="K104" s="92">
        <v>1205</v>
      </c>
      <c r="L104" s="92">
        <v>4317</v>
      </c>
      <c r="M104" s="92">
        <v>9312</v>
      </c>
    </row>
    <row r="105" spans="1:13" x14ac:dyDescent="0.3">
      <c r="A105" t="s">
        <v>134</v>
      </c>
      <c r="B105" t="s">
        <v>121</v>
      </c>
      <c r="C105" t="s">
        <v>56</v>
      </c>
      <c r="D105">
        <v>34987</v>
      </c>
      <c r="E105">
        <v>28</v>
      </c>
      <c r="F105" t="s">
        <v>52</v>
      </c>
      <c r="G105" t="s">
        <v>90</v>
      </c>
      <c r="H105" s="92">
        <v>5656</v>
      </c>
      <c r="I105" t="s">
        <v>76</v>
      </c>
      <c r="J105">
        <v>0</v>
      </c>
      <c r="K105" s="92">
        <v>878</v>
      </c>
      <c r="L105" s="92">
        <v>2640</v>
      </c>
      <c r="M105" s="92">
        <v>7138</v>
      </c>
    </row>
    <row r="106" spans="1:13" x14ac:dyDescent="0.3">
      <c r="A106" t="s">
        <v>119</v>
      </c>
      <c r="B106" t="s">
        <v>136</v>
      </c>
      <c r="C106" t="s">
        <v>97</v>
      </c>
      <c r="D106">
        <v>33856</v>
      </c>
      <c r="E106">
        <v>31</v>
      </c>
      <c r="F106" t="s">
        <v>46</v>
      </c>
      <c r="G106" t="s">
        <v>73</v>
      </c>
      <c r="H106" s="92">
        <v>14091</v>
      </c>
      <c r="I106" t="s">
        <v>64</v>
      </c>
      <c r="J106">
        <v>0</v>
      </c>
      <c r="K106" s="92">
        <v>1493</v>
      </c>
      <c r="L106" s="92">
        <v>1277</v>
      </c>
      <c r="M106" s="92">
        <v>5593</v>
      </c>
    </row>
    <row r="107" spans="1:13" x14ac:dyDescent="0.3">
      <c r="A107" t="s">
        <v>125</v>
      </c>
      <c r="B107" t="s">
        <v>161</v>
      </c>
      <c r="C107" t="s">
        <v>94</v>
      </c>
      <c r="D107">
        <v>28865</v>
      </c>
      <c r="E107">
        <v>44</v>
      </c>
      <c r="F107" t="s">
        <v>57</v>
      </c>
      <c r="G107" t="s">
        <v>53</v>
      </c>
      <c r="H107" s="92">
        <v>8666</v>
      </c>
      <c r="I107" t="s">
        <v>54</v>
      </c>
      <c r="J107">
        <v>0</v>
      </c>
      <c r="K107" s="92">
        <v>1821</v>
      </c>
      <c r="L107" s="92">
        <v>3691</v>
      </c>
      <c r="M107" s="92">
        <v>4196</v>
      </c>
    </row>
    <row r="108" spans="1:13" x14ac:dyDescent="0.3">
      <c r="A108" t="s">
        <v>133</v>
      </c>
      <c r="B108" t="s">
        <v>78</v>
      </c>
      <c r="C108" t="s">
        <v>72</v>
      </c>
      <c r="D108">
        <v>33590</v>
      </c>
      <c r="E108">
        <v>32</v>
      </c>
      <c r="F108" t="s">
        <v>46</v>
      </c>
      <c r="G108" t="s">
        <v>53</v>
      </c>
      <c r="H108" s="92">
        <v>8148</v>
      </c>
      <c r="I108" t="s">
        <v>83</v>
      </c>
      <c r="J108">
        <v>0</v>
      </c>
      <c r="K108" s="92">
        <v>1305</v>
      </c>
      <c r="L108" s="92">
        <v>4123</v>
      </c>
      <c r="M108" s="92">
        <v>7559</v>
      </c>
    </row>
    <row r="109" spans="1:13" x14ac:dyDescent="0.3">
      <c r="A109" t="s">
        <v>119</v>
      </c>
      <c r="B109" t="s">
        <v>162</v>
      </c>
      <c r="C109" t="s">
        <v>97</v>
      </c>
      <c r="D109">
        <v>23300</v>
      </c>
      <c r="E109">
        <v>60</v>
      </c>
      <c r="F109" t="s">
        <v>57</v>
      </c>
      <c r="G109" t="s">
        <v>68</v>
      </c>
      <c r="H109" s="92">
        <v>14846</v>
      </c>
      <c r="I109" t="s">
        <v>111</v>
      </c>
      <c r="J109">
        <v>1</v>
      </c>
      <c r="K109" s="92">
        <v>1326</v>
      </c>
      <c r="L109" s="92">
        <v>4432</v>
      </c>
      <c r="M109" s="92">
        <v>5999</v>
      </c>
    </row>
    <row r="110" spans="1:13" x14ac:dyDescent="0.3">
      <c r="A110" t="s">
        <v>49</v>
      </c>
      <c r="B110" t="s">
        <v>105</v>
      </c>
      <c r="C110" t="s">
        <v>51</v>
      </c>
      <c r="D110">
        <v>29519</v>
      </c>
      <c r="E110">
        <v>43</v>
      </c>
      <c r="F110" t="s">
        <v>46</v>
      </c>
      <c r="G110" t="s">
        <v>117</v>
      </c>
      <c r="H110" s="92">
        <v>19691</v>
      </c>
      <c r="I110" t="s">
        <v>64</v>
      </c>
      <c r="J110">
        <v>3</v>
      </c>
      <c r="K110" s="92">
        <v>1701</v>
      </c>
      <c r="L110" s="92">
        <v>2021</v>
      </c>
      <c r="M110" s="92">
        <v>4861</v>
      </c>
    </row>
    <row r="111" spans="1:13" x14ac:dyDescent="0.3">
      <c r="A111" t="s">
        <v>43</v>
      </c>
      <c r="B111" t="s">
        <v>85</v>
      </c>
      <c r="C111" t="s">
        <v>51</v>
      </c>
      <c r="D111">
        <v>24910</v>
      </c>
      <c r="E111">
        <v>55</v>
      </c>
      <c r="F111" t="s">
        <v>52</v>
      </c>
      <c r="G111" t="s">
        <v>81</v>
      </c>
      <c r="H111" s="92">
        <v>5682</v>
      </c>
      <c r="I111" t="s">
        <v>69</v>
      </c>
      <c r="J111">
        <v>2</v>
      </c>
      <c r="K111" s="92">
        <v>1781</v>
      </c>
      <c r="L111" s="92">
        <v>3436</v>
      </c>
      <c r="M111" s="92">
        <v>3852</v>
      </c>
    </row>
    <row r="112" spans="1:13" x14ac:dyDescent="0.3">
      <c r="A112" t="s">
        <v>119</v>
      </c>
      <c r="B112" t="s">
        <v>96</v>
      </c>
      <c r="C112" t="s">
        <v>97</v>
      </c>
      <c r="D112">
        <v>33837</v>
      </c>
      <c r="E112">
        <v>31</v>
      </c>
      <c r="F112" t="s">
        <v>46</v>
      </c>
      <c r="G112" t="s">
        <v>58</v>
      </c>
      <c r="H112" s="92">
        <v>16837</v>
      </c>
      <c r="I112" t="s">
        <v>111</v>
      </c>
      <c r="J112">
        <v>0</v>
      </c>
      <c r="K112" s="92">
        <v>1146</v>
      </c>
      <c r="L112" s="92">
        <v>4473</v>
      </c>
      <c r="M112" s="92">
        <v>4660</v>
      </c>
    </row>
    <row r="113" spans="1:13" x14ac:dyDescent="0.3">
      <c r="A113" t="s">
        <v>139</v>
      </c>
      <c r="B113" t="s">
        <v>163</v>
      </c>
      <c r="C113" t="s">
        <v>100</v>
      </c>
      <c r="D113">
        <v>31967</v>
      </c>
      <c r="E113">
        <v>36</v>
      </c>
      <c r="F113" t="s">
        <v>52</v>
      </c>
      <c r="G113" t="s">
        <v>117</v>
      </c>
      <c r="H113" s="92">
        <v>27280</v>
      </c>
      <c r="I113" t="s">
        <v>76</v>
      </c>
      <c r="J113">
        <v>1</v>
      </c>
      <c r="K113" s="92">
        <v>1350</v>
      </c>
      <c r="L113" s="92">
        <v>2742</v>
      </c>
      <c r="M113" s="92">
        <v>2196</v>
      </c>
    </row>
    <row r="114" spans="1:13" x14ac:dyDescent="0.3">
      <c r="A114" t="s">
        <v>131</v>
      </c>
      <c r="B114" t="s">
        <v>157</v>
      </c>
      <c r="C114" t="s">
        <v>45</v>
      </c>
      <c r="D114">
        <v>27104</v>
      </c>
      <c r="E114">
        <v>49</v>
      </c>
      <c r="F114" t="s">
        <v>57</v>
      </c>
      <c r="G114" t="s">
        <v>68</v>
      </c>
      <c r="H114" s="92">
        <v>19927</v>
      </c>
      <c r="I114" t="s">
        <v>83</v>
      </c>
      <c r="J114">
        <v>1</v>
      </c>
      <c r="K114" s="92">
        <v>1642</v>
      </c>
      <c r="L114" s="92">
        <v>4830</v>
      </c>
      <c r="M114" s="92">
        <v>8754</v>
      </c>
    </row>
    <row r="115" spans="1:13" x14ac:dyDescent="0.3">
      <c r="A115" t="s">
        <v>164</v>
      </c>
      <c r="B115" t="s">
        <v>157</v>
      </c>
      <c r="C115" t="s">
        <v>160</v>
      </c>
      <c r="D115">
        <v>33165</v>
      </c>
      <c r="E115">
        <v>33</v>
      </c>
      <c r="F115" t="s">
        <v>57</v>
      </c>
      <c r="G115" t="s">
        <v>68</v>
      </c>
      <c r="H115" s="92">
        <v>9512</v>
      </c>
      <c r="I115" t="s">
        <v>83</v>
      </c>
      <c r="J115">
        <v>2</v>
      </c>
      <c r="K115" s="92">
        <v>1390</v>
      </c>
      <c r="L115" s="92">
        <v>4258</v>
      </c>
      <c r="M115" s="92">
        <v>9194</v>
      </c>
    </row>
    <row r="116" spans="1:13" x14ac:dyDescent="0.3">
      <c r="A116" t="s">
        <v>128</v>
      </c>
      <c r="B116" t="s">
        <v>138</v>
      </c>
      <c r="C116" t="s">
        <v>94</v>
      </c>
      <c r="D116">
        <v>32644</v>
      </c>
      <c r="E116">
        <v>34</v>
      </c>
      <c r="F116" t="s">
        <v>57</v>
      </c>
      <c r="G116" t="s">
        <v>73</v>
      </c>
      <c r="H116" s="92">
        <v>21894</v>
      </c>
      <c r="I116" t="s">
        <v>111</v>
      </c>
      <c r="J116">
        <v>0</v>
      </c>
      <c r="K116" s="92">
        <v>1437</v>
      </c>
      <c r="L116" s="92">
        <v>3129</v>
      </c>
      <c r="M116" s="92">
        <v>1644</v>
      </c>
    </row>
    <row r="117" spans="1:13" x14ac:dyDescent="0.3">
      <c r="A117" t="s">
        <v>164</v>
      </c>
      <c r="B117" t="s">
        <v>96</v>
      </c>
      <c r="C117" t="s">
        <v>62</v>
      </c>
      <c r="D117">
        <v>35783</v>
      </c>
      <c r="E117">
        <v>26</v>
      </c>
      <c r="F117" t="s">
        <v>46</v>
      </c>
      <c r="G117" t="s">
        <v>53</v>
      </c>
      <c r="H117" s="92">
        <v>27395</v>
      </c>
      <c r="I117" t="s">
        <v>101</v>
      </c>
      <c r="J117">
        <v>3</v>
      </c>
      <c r="K117" s="92">
        <v>1173</v>
      </c>
      <c r="L117" s="92">
        <v>3651</v>
      </c>
      <c r="M117" s="92">
        <v>1232</v>
      </c>
    </row>
    <row r="118" spans="1:13" x14ac:dyDescent="0.3">
      <c r="A118" t="s">
        <v>165</v>
      </c>
      <c r="B118" t="s">
        <v>93</v>
      </c>
      <c r="C118" t="s">
        <v>45</v>
      </c>
      <c r="D118">
        <v>35115</v>
      </c>
      <c r="E118">
        <v>27</v>
      </c>
      <c r="F118" t="s">
        <v>57</v>
      </c>
      <c r="G118" t="s">
        <v>117</v>
      </c>
      <c r="H118" s="92">
        <v>8819</v>
      </c>
      <c r="I118" t="s">
        <v>95</v>
      </c>
      <c r="J118">
        <v>2</v>
      </c>
      <c r="K118" s="92">
        <v>1159</v>
      </c>
      <c r="L118" s="92">
        <v>4276</v>
      </c>
      <c r="M118" s="92">
        <v>7541</v>
      </c>
    </row>
    <row r="119" spans="1:13" x14ac:dyDescent="0.3">
      <c r="A119" t="s">
        <v>152</v>
      </c>
      <c r="B119" t="s">
        <v>124</v>
      </c>
      <c r="C119" t="s">
        <v>45</v>
      </c>
      <c r="D119">
        <v>29482</v>
      </c>
      <c r="E119">
        <v>43</v>
      </c>
      <c r="F119" t="s">
        <v>46</v>
      </c>
      <c r="G119" t="s">
        <v>81</v>
      </c>
      <c r="H119" s="92">
        <v>12629</v>
      </c>
      <c r="I119" t="s">
        <v>64</v>
      </c>
      <c r="J119">
        <v>3</v>
      </c>
      <c r="K119" s="92">
        <v>719</v>
      </c>
      <c r="L119" s="92">
        <v>2631</v>
      </c>
      <c r="M119" s="92">
        <v>2617</v>
      </c>
    </row>
    <row r="120" spans="1:13" x14ac:dyDescent="0.3">
      <c r="A120" t="s">
        <v>102</v>
      </c>
      <c r="B120" t="s">
        <v>96</v>
      </c>
      <c r="C120" t="s">
        <v>122</v>
      </c>
      <c r="D120">
        <v>35158</v>
      </c>
      <c r="E120">
        <v>27</v>
      </c>
      <c r="F120" t="s">
        <v>52</v>
      </c>
      <c r="G120" t="s">
        <v>81</v>
      </c>
      <c r="H120" s="92">
        <v>10472</v>
      </c>
      <c r="I120" t="s">
        <v>59</v>
      </c>
      <c r="J120">
        <v>1</v>
      </c>
      <c r="K120" s="92">
        <v>1690</v>
      </c>
      <c r="L120" s="92">
        <v>1252</v>
      </c>
      <c r="M120" s="92">
        <v>4437</v>
      </c>
    </row>
    <row r="121" spans="1:13" x14ac:dyDescent="0.3">
      <c r="A121" t="s">
        <v>166</v>
      </c>
      <c r="B121" t="s">
        <v>155</v>
      </c>
      <c r="C121" t="s">
        <v>122</v>
      </c>
      <c r="D121">
        <v>24737</v>
      </c>
      <c r="E121">
        <v>56</v>
      </c>
      <c r="F121" t="s">
        <v>57</v>
      </c>
      <c r="G121" t="s">
        <v>63</v>
      </c>
      <c r="H121" s="92">
        <v>20938</v>
      </c>
      <c r="I121" t="s">
        <v>95</v>
      </c>
      <c r="J121">
        <v>1</v>
      </c>
      <c r="K121" s="92">
        <v>1627</v>
      </c>
      <c r="L121" s="92">
        <v>2989</v>
      </c>
      <c r="M121" s="92">
        <v>7033</v>
      </c>
    </row>
    <row r="122" spans="1:13" x14ac:dyDescent="0.3">
      <c r="A122" t="s">
        <v>77</v>
      </c>
      <c r="B122" t="s">
        <v>135</v>
      </c>
      <c r="C122" t="s">
        <v>122</v>
      </c>
      <c r="D122">
        <v>31531</v>
      </c>
      <c r="E122">
        <v>37</v>
      </c>
      <c r="F122" t="s">
        <v>57</v>
      </c>
      <c r="G122" t="s">
        <v>53</v>
      </c>
      <c r="H122" s="92">
        <v>4168</v>
      </c>
      <c r="I122" t="s">
        <v>111</v>
      </c>
      <c r="J122">
        <v>2</v>
      </c>
      <c r="K122" s="92">
        <v>572</v>
      </c>
      <c r="L122" s="92">
        <v>4296</v>
      </c>
      <c r="M122" s="92">
        <v>646</v>
      </c>
    </row>
    <row r="123" spans="1:13" x14ac:dyDescent="0.3">
      <c r="A123" t="s">
        <v>102</v>
      </c>
      <c r="B123" t="s">
        <v>167</v>
      </c>
      <c r="C123" t="s">
        <v>123</v>
      </c>
      <c r="D123">
        <v>25516</v>
      </c>
      <c r="E123">
        <v>54</v>
      </c>
      <c r="F123" t="s">
        <v>46</v>
      </c>
      <c r="G123" t="s">
        <v>53</v>
      </c>
      <c r="H123" s="92">
        <v>13718</v>
      </c>
      <c r="I123" t="s">
        <v>95</v>
      </c>
      <c r="J123">
        <v>1</v>
      </c>
      <c r="K123" s="92">
        <v>1534</v>
      </c>
      <c r="L123" s="92">
        <v>4899</v>
      </c>
      <c r="M123" s="92">
        <v>2446</v>
      </c>
    </row>
    <row r="124" spans="1:13" x14ac:dyDescent="0.3">
      <c r="A124" t="s">
        <v>168</v>
      </c>
      <c r="B124" t="s">
        <v>127</v>
      </c>
      <c r="C124" t="s">
        <v>97</v>
      </c>
      <c r="D124">
        <v>21388</v>
      </c>
      <c r="E124">
        <v>65</v>
      </c>
      <c r="F124" t="s">
        <v>52</v>
      </c>
      <c r="G124" t="s">
        <v>90</v>
      </c>
      <c r="H124" s="92">
        <v>11113</v>
      </c>
      <c r="I124" t="s">
        <v>111</v>
      </c>
      <c r="J124">
        <v>2</v>
      </c>
      <c r="K124" s="92">
        <v>918</v>
      </c>
      <c r="L124" s="92">
        <v>4737</v>
      </c>
      <c r="M124" s="92">
        <v>611</v>
      </c>
    </row>
    <row r="125" spans="1:13" x14ac:dyDescent="0.3">
      <c r="A125" t="s">
        <v>141</v>
      </c>
      <c r="B125" t="s">
        <v>151</v>
      </c>
      <c r="C125" t="s">
        <v>56</v>
      </c>
      <c r="D125">
        <v>31667</v>
      </c>
      <c r="E125">
        <v>37</v>
      </c>
      <c r="F125" t="s">
        <v>46</v>
      </c>
      <c r="G125" t="s">
        <v>81</v>
      </c>
      <c r="H125" s="92">
        <v>14320</v>
      </c>
      <c r="I125" t="s">
        <v>59</v>
      </c>
      <c r="J125">
        <v>1</v>
      </c>
      <c r="K125" s="92">
        <v>1505</v>
      </c>
      <c r="L125" s="92">
        <v>4129</v>
      </c>
      <c r="M125" s="92">
        <v>9803</v>
      </c>
    </row>
    <row r="126" spans="1:13" x14ac:dyDescent="0.3">
      <c r="A126" t="s">
        <v>141</v>
      </c>
      <c r="B126" t="s">
        <v>162</v>
      </c>
      <c r="C126" t="s">
        <v>123</v>
      </c>
      <c r="D126">
        <v>29122</v>
      </c>
      <c r="E126">
        <v>44</v>
      </c>
      <c r="F126" t="s">
        <v>52</v>
      </c>
      <c r="G126" t="s">
        <v>87</v>
      </c>
      <c r="H126" s="92">
        <v>22910</v>
      </c>
      <c r="I126" t="s">
        <v>69</v>
      </c>
      <c r="J126">
        <v>3</v>
      </c>
      <c r="K126" s="92">
        <v>1582</v>
      </c>
      <c r="L126" s="92">
        <v>3704</v>
      </c>
      <c r="M126" s="92">
        <v>6225</v>
      </c>
    </row>
    <row r="127" spans="1:13" x14ac:dyDescent="0.3">
      <c r="A127" t="s">
        <v>74</v>
      </c>
      <c r="B127" t="s">
        <v>136</v>
      </c>
      <c r="C127" t="s">
        <v>94</v>
      </c>
      <c r="D127">
        <v>30681</v>
      </c>
      <c r="E127">
        <v>40</v>
      </c>
      <c r="F127" t="s">
        <v>57</v>
      </c>
      <c r="G127" t="s">
        <v>81</v>
      </c>
      <c r="H127" s="92">
        <v>21499</v>
      </c>
      <c r="I127" t="s">
        <v>92</v>
      </c>
      <c r="J127">
        <v>1</v>
      </c>
      <c r="K127" s="92">
        <v>501</v>
      </c>
      <c r="L127" s="92">
        <v>2396</v>
      </c>
      <c r="M127" s="92">
        <v>7863</v>
      </c>
    </row>
    <row r="128" spans="1:13" x14ac:dyDescent="0.3">
      <c r="A128" t="s">
        <v>112</v>
      </c>
      <c r="B128" t="s">
        <v>169</v>
      </c>
      <c r="C128" t="s">
        <v>75</v>
      </c>
      <c r="D128">
        <v>22129</v>
      </c>
      <c r="E128">
        <v>63</v>
      </c>
      <c r="F128" t="s">
        <v>57</v>
      </c>
      <c r="G128" t="s">
        <v>58</v>
      </c>
      <c r="H128" s="92">
        <v>27398</v>
      </c>
      <c r="I128" t="s">
        <v>101</v>
      </c>
      <c r="J128">
        <v>3</v>
      </c>
      <c r="K128" s="92">
        <v>1549</v>
      </c>
      <c r="L128" s="92">
        <v>1914</v>
      </c>
      <c r="M128" s="92">
        <v>9601</v>
      </c>
    </row>
    <row r="129" spans="1:13" x14ac:dyDescent="0.3">
      <c r="A129" t="s">
        <v>131</v>
      </c>
      <c r="B129" t="s">
        <v>124</v>
      </c>
      <c r="C129" t="s">
        <v>160</v>
      </c>
      <c r="D129">
        <v>28723</v>
      </c>
      <c r="E129">
        <v>45</v>
      </c>
      <c r="F129" t="s">
        <v>52</v>
      </c>
      <c r="G129" t="s">
        <v>90</v>
      </c>
      <c r="H129" s="92">
        <v>29535</v>
      </c>
      <c r="I129" t="s">
        <v>95</v>
      </c>
      <c r="J129">
        <v>3</v>
      </c>
      <c r="K129" s="92">
        <v>882</v>
      </c>
      <c r="L129" s="92">
        <v>3148</v>
      </c>
      <c r="M129" s="92">
        <v>8035</v>
      </c>
    </row>
    <row r="130" spans="1:13" x14ac:dyDescent="0.3">
      <c r="A130" t="s">
        <v>114</v>
      </c>
      <c r="B130" t="s">
        <v>103</v>
      </c>
      <c r="C130" t="s">
        <v>56</v>
      </c>
      <c r="D130">
        <v>31257</v>
      </c>
      <c r="E130">
        <v>38</v>
      </c>
      <c r="F130" t="s">
        <v>52</v>
      </c>
      <c r="G130" t="s">
        <v>73</v>
      </c>
      <c r="H130" s="92">
        <v>18025</v>
      </c>
      <c r="I130" t="s">
        <v>59</v>
      </c>
      <c r="J130">
        <v>0</v>
      </c>
      <c r="K130" s="92">
        <v>580</v>
      </c>
      <c r="L130" s="92">
        <v>1892</v>
      </c>
      <c r="M130" s="92">
        <v>8483</v>
      </c>
    </row>
    <row r="131" spans="1:13" x14ac:dyDescent="0.3">
      <c r="A131" t="s">
        <v>125</v>
      </c>
      <c r="B131" t="s">
        <v>124</v>
      </c>
      <c r="C131" t="s">
        <v>86</v>
      </c>
      <c r="D131">
        <v>35228</v>
      </c>
      <c r="E131">
        <v>27</v>
      </c>
      <c r="F131" t="s">
        <v>46</v>
      </c>
      <c r="G131" t="s">
        <v>47</v>
      </c>
      <c r="H131" s="92">
        <v>15837</v>
      </c>
      <c r="I131" t="s">
        <v>101</v>
      </c>
      <c r="J131">
        <v>0</v>
      </c>
      <c r="K131" s="92">
        <v>1160</v>
      </c>
      <c r="L131" s="92">
        <v>1897</v>
      </c>
      <c r="M131" s="92">
        <v>1905</v>
      </c>
    </row>
    <row r="132" spans="1:13" x14ac:dyDescent="0.3">
      <c r="A132" t="s">
        <v>134</v>
      </c>
      <c r="B132" t="s">
        <v>99</v>
      </c>
      <c r="C132" t="s">
        <v>94</v>
      </c>
      <c r="D132">
        <v>22702</v>
      </c>
      <c r="E132">
        <v>61</v>
      </c>
      <c r="F132" t="s">
        <v>57</v>
      </c>
      <c r="G132" t="s">
        <v>53</v>
      </c>
      <c r="H132" s="92">
        <v>21205</v>
      </c>
      <c r="I132" t="s">
        <v>69</v>
      </c>
      <c r="J132">
        <v>0</v>
      </c>
      <c r="K132" s="92">
        <v>1113</v>
      </c>
      <c r="L132" s="92">
        <v>1907</v>
      </c>
      <c r="M132" s="92">
        <v>6784</v>
      </c>
    </row>
    <row r="133" spans="1:13" x14ac:dyDescent="0.3">
      <c r="A133" t="s">
        <v>84</v>
      </c>
      <c r="B133" t="s">
        <v>71</v>
      </c>
      <c r="C133" t="s">
        <v>45</v>
      </c>
      <c r="D133">
        <v>25376</v>
      </c>
      <c r="E133">
        <v>54</v>
      </c>
      <c r="F133" t="s">
        <v>52</v>
      </c>
      <c r="G133" t="s">
        <v>73</v>
      </c>
      <c r="H133" s="92">
        <v>16456</v>
      </c>
      <c r="I133" t="s">
        <v>95</v>
      </c>
      <c r="J133">
        <v>1</v>
      </c>
      <c r="K133" s="92">
        <v>1287</v>
      </c>
      <c r="L133" s="92">
        <v>3561</v>
      </c>
      <c r="M133" s="92">
        <v>9959</v>
      </c>
    </row>
    <row r="134" spans="1:13" x14ac:dyDescent="0.3">
      <c r="A134" t="s">
        <v>114</v>
      </c>
      <c r="B134" t="s">
        <v>142</v>
      </c>
      <c r="C134" t="s">
        <v>94</v>
      </c>
      <c r="D134">
        <v>24431</v>
      </c>
      <c r="E134">
        <v>57</v>
      </c>
      <c r="F134" t="s">
        <v>57</v>
      </c>
      <c r="G134" t="s">
        <v>53</v>
      </c>
      <c r="H134" s="92">
        <v>4763</v>
      </c>
      <c r="I134" t="s">
        <v>92</v>
      </c>
      <c r="J134">
        <v>2</v>
      </c>
      <c r="K134" s="92">
        <v>1655</v>
      </c>
      <c r="L134" s="92">
        <v>2134</v>
      </c>
      <c r="M134" s="92">
        <v>4359</v>
      </c>
    </row>
    <row r="135" spans="1:13" x14ac:dyDescent="0.3">
      <c r="A135" t="s">
        <v>27</v>
      </c>
      <c r="B135" t="s">
        <v>103</v>
      </c>
      <c r="C135" t="s">
        <v>75</v>
      </c>
      <c r="D135">
        <v>31077</v>
      </c>
      <c r="E135">
        <v>38</v>
      </c>
      <c r="F135" t="s">
        <v>57</v>
      </c>
      <c r="G135" t="s">
        <v>63</v>
      </c>
      <c r="H135" s="92">
        <v>14946</v>
      </c>
      <c r="I135" t="s">
        <v>92</v>
      </c>
      <c r="J135">
        <v>2</v>
      </c>
      <c r="K135" s="92">
        <v>819</v>
      </c>
      <c r="L135" s="92">
        <v>3255</v>
      </c>
      <c r="M135" s="92">
        <v>5047</v>
      </c>
    </row>
    <row r="136" spans="1:13" x14ac:dyDescent="0.3">
      <c r="A136" t="s">
        <v>65</v>
      </c>
      <c r="B136" t="s">
        <v>126</v>
      </c>
      <c r="C136" t="s">
        <v>72</v>
      </c>
      <c r="D136">
        <v>34667</v>
      </c>
      <c r="E136">
        <v>29</v>
      </c>
      <c r="F136" t="s">
        <v>46</v>
      </c>
      <c r="G136" t="s">
        <v>63</v>
      </c>
      <c r="H136" s="92">
        <v>26418</v>
      </c>
      <c r="I136" t="s">
        <v>64</v>
      </c>
      <c r="J136">
        <v>1</v>
      </c>
      <c r="K136" s="92">
        <v>897</v>
      </c>
      <c r="L136" s="92">
        <v>2186</v>
      </c>
      <c r="M136" s="92">
        <v>3858</v>
      </c>
    </row>
    <row r="137" spans="1:13" x14ac:dyDescent="0.3">
      <c r="A137" t="s">
        <v>170</v>
      </c>
      <c r="B137" t="s">
        <v>130</v>
      </c>
      <c r="C137" t="s">
        <v>67</v>
      </c>
      <c r="D137">
        <v>34133</v>
      </c>
      <c r="E137">
        <v>30</v>
      </c>
      <c r="F137" t="s">
        <v>46</v>
      </c>
      <c r="G137" t="s">
        <v>73</v>
      </c>
      <c r="H137" s="92">
        <v>21084</v>
      </c>
      <c r="I137" t="s">
        <v>69</v>
      </c>
      <c r="J137">
        <v>2</v>
      </c>
      <c r="K137" s="92">
        <v>553</v>
      </c>
      <c r="L137" s="92">
        <v>1817</v>
      </c>
      <c r="M137" s="92">
        <v>965</v>
      </c>
    </row>
    <row r="138" spans="1:13" x14ac:dyDescent="0.3">
      <c r="A138" t="s">
        <v>171</v>
      </c>
      <c r="B138" t="s">
        <v>103</v>
      </c>
      <c r="C138" t="s">
        <v>45</v>
      </c>
      <c r="D138">
        <v>30566</v>
      </c>
      <c r="E138">
        <v>40</v>
      </c>
      <c r="F138" t="s">
        <v>52</v>
      </c>
      <c r="G138" t="s">
        <v>68</v>
      </c>
      <c r="H138" s="92">
        <v>28656</v>
      </c>
      <c r="I138" t="s">
        <v>101</v>
      </c>
      <c r="J138">
        <v>2</v>
      </c>
      <c r="K138" s="92">
        <v>548</v>
      </c>
      <c r="L138" s="92">
        <v>4790</v>
      </c>
      <c r="M138" s="92">
        <v>4202</v>
      </c>
    </row>
    <row r="139" spans="1:13" x14ac:dyDescent="0.3">
      <c r="A139" t="s">
        <v>88</v>
      </c>
      <c r="B139" t="s">
        <v>130</v>
      </c>
      <c r="C139" t="s">
        <v>56</v>
      </c>
      <c r="D139">
        <v>31209</v>
      </c>
      <c r="E139">
        <v>38</v>
      </c>
      <c r="F139" t="s">
        <v>46</v>
      </c>
      <c r="G139" t="s">
        <v>47</v>
      </c>
      <c r="H139" s="92">
        <v>15124</v>
      </c>
      <c r="I139" t="s">
        <v>76</v>
      </c>
      <c r="J139">
        <v>0</v>
      </c>
      <c r="K139" s="92">
        <v>1094</v>
      </c>
      <c r="L139" s="92">
        <v>4192</v>
      </c>
      <c r="M139" s="92">
        <v>3780</v>
      </c>
    </row>
    <row r="140" spans="1:13" x14ac:dyDescent="0.3">
      <c r="A140" t="s">
        <v>77</v>
      </c>
      <c r="B140" t="s">
        <v>44</v>
      </c>
      <c r="C140" t="s">
        <v>62</v>
      </c>
      <c r="D140">
        <v>28370</v>
      </c>
      <c r="E140">
        <v>46</v>
      </c>
      <c r="F140" t="s">
        <v>57</v>
      </c>
      <c r="G140" t="s">
        <v>81</v>
      </c>
      <c r="H140" s="92">
        <v>11485</v>
      </c>
      <c r="I140" t="s">
        <v>83</v>
      </c>
      <c r="J140">
        <v>1</v>
      </c>
      <c r="K140" s="92">
        <v>1224</v>
      </c>
      <c r="L140" s="92">
        <v>3269</v>
      </c>
      <c r="M140" s="92">
        <v>7597</v>
      </c>
    </row>
    <row r="141" spans="1:13" x14ac:dyDescent="0.3">
      <c r="A141" t="s">
        <v>27</v>
      </c>
      <c r="B141" t="s">
        <v>140</v>
      </c>
      <c r="C141" t="s">
        <v>67</v>
      </c>
      <c r="D141">
        <v>34960</v>
      </c>
      <c r="E141">
        <v>28</v>
      </c>
      <c r="F141" t="s">
        <v>52</v>
      </c>
      <c r="G141" t="s">
        <v>87</v>
      </c>
      <c r="H141" s="92">
        <v>6329</v>
      </c>
      <c r="I141" t="s">
        <v>54</v>
      </c>
      <c r="J141">
        <v>0</v>
      </c>
      <c r="K141" s="92">
        <v>1582</v>
      </c>
      <c r="L141" s="92">
        <v>1701</v>
      </c>
      <c r="M141" s="92">
        <v>8179</v>
      </c>
    </row>
    <row r="142" spans="1:13" x14ac:dyDescent="0.3">
      <c r="A142" t="s">
        <v>139</v>
      </c>
      <c r="B142" t="s">
        <v>50</v>
      </c>
      <c r="C142" t="s">
        <v>123</v>
      </c>
      <c r="D142">
        <v>24354</v>
      </c>
      <c r="E142">
        <v>57</v>
      </c>
      <c r="F142" t="s">
        <v>46</v>
      </c>
      <c r="G142" t="s">
        <v>73</v>
      </c>
      <c r="H142" s="92">
        <v>26043</v>
      </c>
      <c r="I142" t="s">
        <v>101</v>
      </c>
      <c r="J142">
        <v>3</v>
      </c>
      <c r="K142" s="92">
        <v>1172</v>
      </c>
      <c r="L142" s="92">
        <v>2765</v>
      </c>
      <c r="M142" s="92">
        <v>9684</v>
      </c>
    </row>
    <row r="143" spans="1:13" x14ac:dyDescent="0.3">
      <c r="A143" t="s">
        <v>98</v>
      </c>
      <c r="B143" t="s">
        <v>116</v>
      </c>
      <c r="C143" t="s">
        <v>56</v>
      </c>
      <c r="D143">
        <v>33713</v>
      </c>
      <c r="E143">
        <v>31</v>
      </c>
      <c r="F143" t="s">
        <v>52</v>
      </c>
      <c r="G143" t="s">
        <v>73</v>
      </c>
      <c r="H143" s="92">
        <v>29688</v>
      </c>
      <c r="I143" t="s">
        <v>69</v>
      </c>
      <c r="J143">
        <v>1</v>
      </c>
      <c r="K143" s="92">
        <v>1588</v>
      </c>
      <c r="L143" s="92">
        <v>3168</v>
      </c>
      <c r="M143" s="92">
        <v>1227</v>
      </c>
    </row>
    <row r="144" spans="1:13" x14ac:dyDescent="0.3">
      <c r="A144" t="s">
        <v>27</v>
      </c>
      <c r="B144" t="s">
        <v>71</v>
      </c>
      <c r="C144" t="s">
        <v>62</v>
      </c>
      <c r="D144">
        <v>34306</v>
      </c>
      <c r="E144">
        <v>30</v>
      </c>
      <c r="F144" t="s">
        <v>52</v>
      </c>
      <c r="G144" t="s">
        <v>87</v>
      </c>
      <c r="H144" s="92">
        <v>10601</v>
      </c>
      <c r="I144" t="s">
        <v>92</v>
      </c>
      <c r="J144">
        <v>1</v>
      </c>
      <c r="K144" s="92">
        <v>1031</v>
      </c>
      <c r="L144" s="92">
        <v>3466</v>
      </c>
      <c r="M144" s="92">
        <v>2787</v>
      </c>
    </row>
    <row r="145" spans="1:13" x14ac:dyDescent="0.3">
      <c r="A145" t="s">
        <v>112</v>
      </c>
      <c r="B145" t="s">
        <v>66</v>
      </c>
      <c r="C145" t="s">
        <v>86</v>
      </c>
      <c r="D145">
        <v>32168</v>
      </c>
      <c r="E145">
        <v>35</v>
      </c>
      <c r="F145" t="s">
        <v>46</v>
      </c>
      <c r="G145" t="s">
        <v>90</v>
      </c>
      <c r="H145" s="92">
        <v>28279</v>
      </c>
      <c r="I145" t="s">
        <v>83</v>
      </c>
      <c r="J145">
        <v>0</v>
      </c>
      <c r="K145" s="92">
        <v>1491</v>
      </c>
      <c r="L145" s="92">
        <v>3184</v>
      </c>
      <c r="M145" s="92">
        <v>4998</v>
      </c>
    </row>
    <row r="146" spans="1:13" x14ac:dyDescent="0.3">
      <c r="A146" t="s">
        <v>106</v>
      </c>
      <c r="B146" t="s">
        <v>78</v>
      </c>
      <c r="C146" t="s">
        <v>62</v>
      </c>
      <c r="D146">
        <v>28904</v>
      </c>
      <c r="E146">
        <v>44</v>
      </c>
      <c r="F146" t="s">
        <v>57</v>
      </c>
      <c r="G146" t="s">
        <v>81</v>
      </c>
      <c r="H146" s="92">
        <v>25544</v>
      </c>
      <c r="I146" t="s">
        <v>92</v>
      </c>
      <c r="J146">
        <v>1</v>
      </c>
      <c r="K146" s="92">
        <v>1519</v>
      </c>
      <c r="L146" s="92">
        <v>3709</v>
      </c>
      <c r="M146" s="92">
        <v>4178</v>
      </c>
    </row>
    <row r="147" spans="1:13" x14ac:dyDescent="0.3">
      <c r="A147" t="s">
        <v>153</v>
      </c>
      <c r="B147" t="s">
        <v>91</v>
      </c>
      <c r="C147" t="s">
        <v>122</v>
      </c>
      <c r="D147">
        <v>22173</v>
      </c>
      <c r="E147">
        <v>63</v>
      </c>
      <c r="F147" t="s">
        <v>52</v>
      </c>
      <c r="G147" t="s">
        <v>47</v>
      </c>
      <c r="H147" s="92">
        <v>17924</v>
      </c>
      <c r="I147" t="s">
        <v>111</v>
      </c>
      <c r="J147">
        <v>2</v>
      </c>
      <c r="K147" s="92">
        <v>993</v>
      </c>
      <c r="L147" s="92">
        <v>2617</v>
      </c>
      <c r="M147" s="92">
        <v>7962</v>
      </c>
    </row>
    <row r="148" spans="1:13" x14ac:dyDescent="0.3">
      <c r="A148" t="s">
        <v>129</v>
      </c>
      <c r="B148" t="s">
        <v>148</v>
      </c>
      <c r="C148" t="s">
        <v>67</v>
      </c>
      <c r="D148">
        <v>29628</v>
      </c>
      <c r="E148">
        <v>42</v>
      </c>
      <c r="F148" t="s">
        <v>46</v>
      </c>
      <c r="G148" t="s">
        <v>47</v>
      </c>
      <c r="H148" s="92">
        <v>29054</v>
      </c>
      <c r="I148" t="s">
        <v>76</v>
      </c>
      <c r="J148">
        <v>3</v>
      </c>
      <c r="K148" s="92">
        <v>1343</v>
      </c>
      <c r="L148" s="92">
        <v>3420</v>
      </c>
      <c r="M148" s="92">
        <v>3872</v>
      </c>
    </row>
    <row r="149" spans="1:13" x14ac:dyDescent="0.3">
      <c r="A149" t="s">
        <v>74</v>
      </c>
      <c r="B149" t="s">
        <v>169</v>
      </c>
      <c r="C149" t="s">
        <v>100</v>
      </c>
      <c r="D149">
        <v>29574</v>
      </c>
      <c r="E149">
        <v>43</v>
      </c>
      <c r="F149" t="s">
        <v>52</v>
      </c>
      <c r="G149" t="s">
        <v>117</v>
      </c>
      <c r="H149" s="92">
        <v>7213</v>
      </c>
      <c r="I149" t="s">
        <v>64</v>
      </c>
      <c r="J149">
        <v>2</v>
      </c>
      <c r="K149" s="92">
        <v>1971</v>
      </c>
      <c r="L149" s="92">
        <v>1310</v>
      </c>
      <c r="M149" s="92">
        <v>4391</v>
      </c>
    </row>
    <row r="150" spans="1:13" x14ac:dyDescent="0.3">
      <c r="A150" t="s">
        <v>112</v>
      </c>
      <c r="B150" t="s">
        <v>151</v>
      </c>
      <c r="C150" t="s">
        <v>62</v>
      </c>
      <c r="D150">
        <v>23236</v>
      </c>
      <c r="E150">
        <v>60</v>
      </c>
      <c r="F150" t="s">
        <v>52</v>
      </c>
      <c r="G150" t="s">
        <v>73</v>
      </c>
      <c r="H150" s="92">
        <v>14886</v>
      </c>
      <c r="I150" t="s">
        <v>76</v>
      </c>
      <c r="J150">
        <v>0</v>
      </c>
      <c r="K150" s="92">
        <v>1329</v>
      </c>
      <c r="L150" s="92">
        <v>2707</v>
      </c>
      <c r="M150" s="92">
        <v>2582</v>
      </c>
    </row>
    <row r="151" spans="1:13" x14ac:dyDescent="0.3">
      <c r="A151" t="s">
        <v>144</v>
      </c>
      <c r="B151" t="s">
        <v>118</v>
      </c>
      <c r="C151" t="s">
        <v>75</v>
      </c>
      <c r="D151">
        <v>23751</v>
      </c>
      <c r="E151">
        <v>58</v>
      </c>
      <c r="F151" t="s">
        <v>52</v>
      </c>
      <c r="G151" t="s">
        <v>68</v>
      </c>
      <c r="H151" s="92">
        <v>21191</v>
      </c>
      <c r="I151" t="s">
        <v>54</v>
      </c>
      <c r="J151">
        <v>3</v>
      </c>
      <c r="K151" s="92">
        <v>771</v>
      </c>
      <c r="L151" s="92">
        <v>1349</v>
      </c>
      <c r="M151" s="92">
        <v>3358</v>
      </c>
    </row>
    <row r="152" spans="1:13" x14ac:dyDescent="0.3">
      <c r="A152" t="s">
        <v>152</v>
      </c>
      <c r="B152" t="s">
        <v>89</v>
      </c>
      <c r="C152" t="s">
        <v>104</v>
      </c>
      <c r="D152">
        <v>22773</v>
      </c>
      <c r="E152">
        <v>61</v>
      </c>
      <c r="F152" t="s">
        <v>52</v>
      </c>
      <c r="G152" t="s">
        <v>81</v>
      </c>
      <c r="H152" s="92">
        <v>8013</v>
      </c>
      <c r="I152" t="s">
        <v>64</v>
      </c>
      <c r="J152">
        <v>2</v>
      </c>
      <c r="K152" s="92">
        <v>1760</v>
      </c>
      <c r="L152" s="92">
        <v>3402</v>
      </c>
      <c r="M152" s="92">
        <v>3698</v>
      </c>
    </row>
    <row r="153" spans="1:13" x14ac:dyDescent="0.3">
      <c r="A153" t="s">
        <v>145</v>
      </c>
      <c r="B153" t="s">
        <v>161</v>
      </c>
      <c r="C153" t="s">
        <v>104</v>
      </c>
      <c r="D153">
        <v>24742</v>
      </c>
      <c r="E153">
        <v>56</v>
      </c>
      <c r="F153" t="s">
        <v>46</v>
      </c>
      <c r="G153" t="s">
        <v>73</v>
      </c>
      <c r="H153" s="92">
        <v>17797</v>
      </c>
      <c r="I153" t="s">
        <v>69</v>
      </c>
      <c r="J153">
        <v>0</v>
      </c>
      <c r="K153" s="92">
        <v>800</v>
      </c>
      <c r="L153" s="92">
        <v>2018</v>
      </c>
      <c r="M153" s="92">
        <v>7609</v>
      </c>
    </row>
    <row r="154" spans="1:13" x14ac:dyDescent="0.3">
      <c r="A154" t="s">
        <v>128</v>
      </c>
      <c r="B154" t="s">
        <v>71</v>
      </c>
      <c r="C154" t="s">
        <v>79</v>
      </c>
      <c r="D154">
        <v>30750</v>
      </c>
      <c r="E154">
        <v>39</v>
      </c>
      <c r="F154" t="s">
        <v>52</v>
      </c>
      <c r="G154" t="s">
        <v>58</v>
      </c>
      <c r="H154" s="92">
        <v>19687</v>
      </c>
      <c r="I154" t="s">
        <v>92</v>
      </c>
      <c r="J154">
        <v>3</v>
      </c>
      <c r="K154" s="92">
        <v>1545</v>
      </c>
      <c r="L154" s="92">
        <v>1655</v>
      </c>
      <c r="M154" s="92">
        <v>5491</v>
      </c>
    </row>
    <row r="155" spans="1:13" x14ac:dyDescent="0.3">
      <c r="A155" t="s">
        <v>84</v>
      </c>
      <c r="B155" t="s">
        <v>151</v>
      </c>
      <c r="C155" t="s">
        <v>75</v>
      </c>
      <c r="D155">
        <v>32660</v>
      </c>
      <c r="E155">
        <v>34</v>
      </c>
      <c r="F155" t="s">
        <v>52</v>
      </c>
      <c r="G155" t="s">
        <v>47</v>
      </c>
      <c r="H155" s="92">
        <v>18019</v>
      </c>
      <c r="I155" t="s">
        <v>83</v>
      </c>
      <c r="J155">
        <v>2</v>
      </c>
      <c r="K155" s="92">
        <v>1294</v>
      </c>
      <c r="L155" s="92">
        <v>2142</v>
      </c>
      <c r="M155" s="92">
        <v>5245</v>
      </c>
    </row>
    <row r="156" spans="1:13" x14ac:dyDescent="0.3">
      <c r="A156" t="s">
        <v>154</v>
      </c>
      <c r="B156" t="s">
        <v>118</v>
      </c>
      <c r="C156" t="s">
        <v>75</v>
      </c>
      <c r="D156">
        <v>30726</v>
      </c>
      <c r="E156">
        <v>39</v>
      </c>
      <c r="F156" t="s">
        <v>52</v>
      </c>
      <c r="G156" t="s">
        <v>68</v>
      </c>
      <c r="H156" s="92">
        <v>9227</v>
      </c>
      <c r="I156" t="s">
        <v>101</v>
      </c>
      <c r="J156">
        <v>2</v>
      </c>
      <c r="K156" s="92">
        <v>1160</v>
      </c>
      <c r="L156" s="92">
        <v>3633</v>
      </c>
      <c r="M156" s="92">
        <v>7200</v>
      </c>
    </row>
    <row r="157" spans="1:13" x14ac:dyDescent="0.3">
      <c r="A157" t="s">
        <v>119</v>
      </c>
      <c r="B157" t="s">
        <v>142</v>
      </c>
      <c r="C157" t="s">
        <v>94</v>
      </c>
      <c r="D157">
        <v>31584</v>
      </c>
      <c r="E157">
        <v>37</v>
      </c>
      <c r="F157" t="s">
        <v>52</v>
      </c>
      <c r="G157" t="s">
        <v>53</v>
      </c>
      <c r="H157" s="92">
        <v>24498</v>
      </c>
      <c r="I157" t="s">
        <v>101</v>
      </c>
      <c r="J157">
        <v>0</v>
      </c>
      <c r="K157" s="92">
        <v>1855</v>
      </c>
      <c r="L157" s="92">
        <v>2626</v>
      </c>
      <c r="M157" s="92">
        <v>7584</v>
      </c>
    </row>
    <row r="158" spans="1:13" x14ac:dyDescent="0.3">
      <c r="A158" t="s">
        <v>65</v>
      </c>
      <c r="B158" t="s">
        <v>137</v>
      </c>
      <c r="C158" t="s">
        <v>122</v>
      </c>
      <c r="D158">
        <v>23535</v>
      </c>
      <c r="E158">
        <v>59</v>
      </c>
      <c r="F158" t="s">
        <v>46</v>
      </c>
      <c r="G158" t="s">
        <v>73</v>
      </c>
      <c r="H158" s="92">
        <v>5119</v>
      </c>
      <c r="I158" t="s">
        <v>101</v>
      </c>
      <c r="J158">
        <v>0</v>
      </c>
      <c r="K158" s="92">
        <v>1104</v>
      </c>
      <c r="L158" s="92">
        <v>1890</v>
      </c>
      <c r="M158" s="92">
        <v>3508</v>
      </c>
    </row>
    <row r="159" spans="1:13" x14ac:dyDescent="0.3">
      <c r="A159" t="s">
        <v>20</v>
      </c>
      <c r="B159" t="s">
        <v>80</v>
      </c>
      <c r="C159" t="s">
        <v>94</v>
      </c>
      <c r="D159">
        <v>23001</v>
      </c>
      <c r="E159">
        <v>61</v>
      </c>
      <c r="F159" t="s">
        <v>57</v>
      </c>
      <c r="G159" t="s">
        <v>68</v>
      </c>
      <c r="H159" s="92">
        <v>12405</v>
      </c>
      <c r="I159" t="s">
        <v>54</v>
      </c>
      <c r="J159">
        <v>3</v>
      </c>
      <c r="K159" s="92">
        <v>1943</v>
      </c>
      <c r="L159" s="92">
        <v>2115</v>
      </c>
      <c r="M159" s="92">
        <v>9562</v>
      </c>
    </row>
    <row r="160" spans="1:13" x14ac:dyDescent="0.3">
      <c r="A160" t="s">
        <v>49</v>
      </c>
      <c r="B160" t="s">
        <v>66</v>
      </c>
      <c r="C160" t="s">
        <v>75</v>
      </c>
      <c r="D160">
        <v>30486</v>
      </c>
      <c r="E160">
        <v>40</v>
      </c>
      <c r="F160" t="s">
        <v>46</v>
      </c>
      <c r="G160" t="s">
        <v>81</v>
      </c>
      <c r="H160" s="92">
        <v>23194</v>
      </c>
      <c r="I160" t="s">
        <v>76</v>
      </c>
      <c r="J160">
        <v>1</v>
      </c>
      <c r="K160" s="92">
        <v>992</v>
      </c>
      <c r="L160" s="92">
        <v>2392</v>
      </c>
      <c r="M160" s="92">
        <v>6787</v>
      </c>
    </row>
    <row r="161" spans="1:13" x14ac:dyDescent="0.3">
      <c r="A161" t="s">
        <v>98</v>
      </c>
      <c r="B161" t="s">
        <v>130</v>
      </c>
      <c r="C161" t="s">
        <v>94</v>
      </c>
      <c r="D161">
        <v>26772</v>
      </c>
      <c r="E161">
        <v>50</v>
      </c>
      <c r="F161" t="s">
        <v>52</v>
      </c>
      <c r="G161" t="s">
        <v>68</v>
      </c>
      <c r="H161" s="92">
        <v>17465</v>
      </c>
      <c r="I161" t="s">
        <v>95</v>
      </c>
      <c r="J161">
        <v>3</v>
      </c>
      <c r="K161" s="92">
        <v>1836</v>
      </c>
      <c r="L161" s="92">
        <v>4589</v>
      </c>
      <c r="M161" s="92">
        <v>1133</v>
      </c>
    </row>
    <row r="162" spans="1:13" x14ac:dyDescent="0.3">
      <c r="A162" t="s">
        <v>133</v>
      </c>
      <c r="B162" t="s">
        <v>137</v>
      </c>
      <c r="C162" t="s">
        <v>123</v>
      </c>
      <c r="D162">
        <v>24035</v>
      </c>
      <c r="E162">
        <v>58</v>
      </c>
      <c r="F162" t="s">
        <v>46</v>
      </c>
      <c r="G162" t="s">
        <v>117</v>
      </c>
      <c r="H162" s="92">
        <v>11887</v>
      </c>
      <c r="I162" t="s">
        <v>59</v>
      </c>
      <c r="J162">
        <v>0</v>
      </c>
      <c r="K162" s="92">
        <v>675</v>
      </c>
      <c r="L162" s="92">
        <v>4253</v>
      </c>
      <c r="M162" s="92">
        <v>5834</v>
      </c>
    </row>
    <row r="163" spans="1:13" x14ac:dyDescent="0.3">
      <c r="A163" t="s">
        <v>139</v>
      </c>
      <c r="B163" t="s">
        <v>44</v>
      </c>
      <c r="C163" t="s">
        <v>79</v>
      </c>
      <c r="D163">
        <v>32528</v>
      </c>
      <c r="E163">
        <v>34</v>
      </c>
      <c r="F163" t="s">
        <v>46</v>
      </c>
      <c r="G163" t="s">
        <v>63</v>
      </c>
      <c r="H163" s="92">
        <v>6309</v>
      </c>
      <c r="I163" t="s">
        <v>92</v>
      </c>
      <c r="J163">
        <v>0</v>
      </c>
      <c r="K163" s="92">
        <v>573</v>
      </c>
      <c r="L163" s="92">
        <v>2484</v>
      </c>
      <c r="M163" s="92">
        <v>336</v>
      </c>
    </row>
    <row r="164" spans="1:13" x14ac:dyDescent="0.3">
      <c r="A164" t="s">
        <v>112</v>
      </c>
      <c r="B164" t="s">
        <v>150</v>
      </c>
      <c r="C164" t="s">
        <v>79</v>
      </c>
      <c r="D164">
        <v>34297</v>
      </c>
      <c r="E164">
        <v>30</v>
      </c>
      <c r="F164" t="s">
        <v>57</v>
      </c>
      <c r="G164" t="s">
        <v>73</v>
      </c>
      <c r="H164" s="92">
        <v>9588</v>
      </c>
      <c r="I164" t="s">
        <v>92</v>
      </c>
      <c r="J164">
        <v>3</v>
      </c>
      <c r="K164" s="92">
        <v>714</v>
      </c>
      <c r="L164" s="92">
        <v>2818</v>
      </c>
      <c r="M164" s="92">
        <v>1638</v>
      </c>
    </row>
    <row r="165" spans="1:13" x14ac:dyDescent="0.3">
      <c r="A165" t="s">
        <v>70</v>
      </c>
      <c r="B165" t="s">
        <v>96</v>
      </c>
      <c r="C165" t="s">
        <v>86</v>
      </c>
      <c r="D165">
        <v>24879</v>
      </c>
      <c r="E165">
        <v>55</v>
      </c>
      <c r="F165" t="s">
        <v>57</v>
      </c>
      <c r="G165" t="s">
        <v>53</v>
      </c>
      <c r="H165" s="92">
        <v>23304</v>
      </c>
      <c r="I165" t="s">
        <v>59</v>
      </c>
      <c r="J165">
        <v>3</v>
      </c>
      <c r="K165" s="92">
        <v>1429</v>
      </c>
      <c r="L165" s="92">
        <v>3687</v>
      </c>
      <c r="M165" s="92">
        <v>1150</v>
      </c>
    </row>
    <row r="166" spans="1:13" x14ac:dyDescent="0.3">
      <c r="A166" t="s">
        <v>159</v>
      </c>
      <c r="B166" t="s">
        <v>107</v>
      </c>
      <c r="C166" t="s">
        <v>160</v>
      </c>
      <c r="D166">
        <v>26482</v>
      </c>
      <c r="E166">
        <v>51</v>
      </c>
      <c r="F166" t="s">
        <v>57</v>
      </c>
      <c r="G166" t="s">
        <v>81</v>
      </c>
      <c r="H166" s="92">
        <v>13998</v>
      </c>
      <c r="I166" t="s">
        <v>59</v>
      </c>
      <c r="J166">
        <v>1</v>
      </c>
      <c r="K166" s="92">
        <v>1688</v>
      </c>
      <c r="L166" s="92">
        <v>4033</v>
      </c>
      <c r="M166" s="92">
        <v>8506</v>
      </c>
    </row>
    <row r="167" spans="1:13" x14ac:dyDescent="0.3">
      <c r="A167" t="s">
        <v>74</v>
      </c>
      <c r="B167" t="s">
        <v>127</v>
      </c>
      <c r="C167" t="s">
        <v>86</v>
      </c>
      <c r="D167">
        <v>31523</v>
      </c>
      <c r="E167">
        <v>37</v>
      </c>
      <c r="F167" t="s">
        <v>57</v>
      </c>
      <c r="G167" t="s">
        <v>58</v>
      </c>
      <c r="H167" s="92">
        <v>20245</v>
      </c>
      <c r="I167" t="s">
        <v>83</v>
      </c>
      <c r="J167">
        <v>0</v>
      </c>
      <c r="K167" s="92">
        <v>597</v>
      </c>
      <c r="L167" s="92">
        <v>4966</v>
      </c>
      <c r="M167" s="92">
        <v>9623</v>
      </c>
    </row>
    <row r="168" spans="1:13" x14ac:dyDescent="0.3">
      <c r="A168" t="s">
        <v>152</v>
      </c>
      <c r="B168" t="s">
        <v>132</v>
      </c>
      <c r="C168" t="s">
        <v>51</v>
      </c>
      <c r="D168">
        <v>26935</v>
      </c>
      <c r="E168">
        <v>50</v>
      </c>
      <c r="F168" t="s">
        <v>57</v>
      </c>
      <c r="G168" t="s">
        <v>53</v>
      </c>
      <c r="H168" s="92">
        <v>22682</v>
      </c>
      <c r="I168" t="s">
        <v>69</v>
      </c>
      <c r="J168">
        <v>3</v>
      </c>
      <c r="K168" s="92">
        <v>723</v>
      </c>
      <c r="L168" s="92">
        <v>3304</v>
      </c>
      <c r="M168" s="92">
        <v>4697</v>
      </c>
    </row>
    <row r="169" spans="1:13" x14ac:dyDescent="0.3">
      <c r="A169" t="s">
        <v>141</v>
      </c>
      <c r="B169" t="s">
        <v>107</v>
      </c>
      <c r="C169" t="s">
        <v>79</v>
      </c>
      <c r="D169">
        <v>30364</v>
      </c>
      <c r="E169">
        <v>40</v>
      </c>
      <c r="F169" t="s">
        <v>46</v>
      </c>
      <c r="G169" t="s">
        <v>47</v>
      </c>
      <c r="H169" s="92">
        <v>14616</v>
      </c>
      <c r="I169" t="s">
        <v>92</v>
      </c>
      <c r="J169">
        <v>1</v>
      </c>
      <c r="K169" s="92">
        <v>1624</v>
      </c>
      <c r="L169" s="92">
        <v>4620</v>
      </c>
      <c r="M169" s="92">
        <v>7561</v>
      </c>
    </row>
    <row r="170" spans="1:13" x14ac:dyDescent="0.3">
      <c r="A170" t="s">
        <v>114</v>
      </c>
      <c r="B170" t="s">
        <v>146</v>
      </c>
      <c r="C170" t="s">
        <v>67</v>
      </c>
      <c r="D170">
        <v>27399</v>
      </c>
      <c r="E170">
        <v>48</v>
      </c>
      <c r="F170" t="s">
        <v>46</v>
      </c>
      <c r="G170" t="s">
        <v>47</v>
      </c>
      <c r="H170" s="92">
        <v>14594</v>
      </c>
      <c r="I170" t="s">
        <v>95</v>
      </c>
      <c r="J170">
        <v>1</v>
      </c>
      <c r="K170" s="92">
        <v>537</v>
      </c>
      <c r="L170" s="92">
        <v>2797</v>
      </c>
      <c r="M170" s="92">
        <v>1813</v>
      </c>
    </row>
    <row r="171" spans="1:13" x14ac:dyDescent="0.3">
      <c r="A171" t="s">
        <v>49</v>
      </c>
      <c r="B171" t="s">
        <v>146</v>
      </c>
      <c r="C171" t="s">
        <v>97</v>
      </c>
      <c r="D171">
        <v>26612</v>
      </c>
      <c r="E171">
        <v>51</v>
      </c>
      <c r="F171" t="s">
        <v>57</v>
      </c>
      <c r="G171" t="s">
        <v>81</v>
      </c>
      <c r="H171" s="92">
        <v>3512</v>
      </c>
      <c r="I171" t="s">
        <v>95</v>
      </c>
      <c r="J171">
        <v>0</v>
      </c>
      <c r="K171" s="92">
        <v>537</v>
      </c>
      <c r="L171" s="92">
        <v>4851</v>
      </c>
      <c r="M171" s="92">
        <v>3723</v>
      </c>
    </row>
    <row r="172" spans="1:13" x14ac:dyDescent="0.3">
      <c r="A172" t="s">
        <v>144</v>
      </c>
      <c r="B172" t="s">
        <v>163</v>
      </c>
      <c r="C172" t="s">
        <v>67</v>
      </c>
      <c r="D172">
        <v>26341</v>
      </c>
      <c r="E172">
        <v>51</v>
      </c>
      <c r="F172" t="s">
        <v>46</v>
      </c>
      <c r="G172" t="s">
        <v>68</v>
      </c>
      <c r="H172" s="92">
        <v>12544</v>
      </c>
      <c r="I172" t="s">
        <v>69</v>
      </c>
      <c r="J172">
        <v>0</v>
      </c>
      <c r="K172" s="92">
        <v>1587</v>
      </c>
      <c r="L172" s="92">
        <v>4063</v>
      </c>
      <c r="M172" s="92">
        <v>3560</v>
      </c>
    </row>
    <row r="173" spans="1:13" x14ac:dyDescent="0.3">
      <c r="A173" t="s">
        <v>49</v>
      </c>
      <c r="B173" t="s">
        <v>138</v>
      </c>
      <c r="C173" t="s">
        <v>79</v>
      </c>
      <c r="D173">
        <v>33124</v>
      </c>
      <c r="E173">
        <v>33</v>
      </c>
      <c r="F173" t="s">
        <v>46</v>
      </c>
      <c r="G173" t="s">
        <v>87</v>
      </c>
      <c r="H173" s="92">
        <v>20212</v>
      </c>
      <c r="I173" t="s">
        <v>64</v>
      </c>
      <c r="J173">
        <v>1</v>
      </c>
      <c r="K173" s="92">
        <v>1379</v>
      </c>
      <c r="L173" s="92">
        <v>1993</v>
      </c>
      <c r="M173" s="92">
        <v>6382</v>
      </c>
    </row>
    <row r="174" spans="1:13" x14ac:dyDescent="0.3">
      <c r="A174" t="s">
        <v>98</v>
      </c>
      <c r="B174" t="s">
        <v>61</v>
      </c>
      <c r="C174" t="s">
        <v>97</v>
      </c>
      <c r="D174">
        <v>31015</v>
      </c>
      <c r="E174">
        <v>39</v>
      </c>
      <c r="F174" t="s">
        <v>52</v>
      </c>
      <c r="G174" t="s">
        <v>47</v>
      </c>
      <c r="H174" s="92">
        <v>26504</v>
      </c>
      <c r="I174" t="s">
        <v>54</v>
      </c>
      <c r="J174">
        <v>2</v>
      </c>
      <c r="K174" s="92">
        <v>1799</v>
      </c>
      <c r="L174" s="92">
        <v>2899</v>
      </c>
      <c r="M174" s="92">
        <v>1987</v>
      </c>
    </row>
    <row r="175" spans="1:13" x14ac:dyDescent="0.3">
      <c r="A175" t="s">
        <v>88</v>
      </c>
      <c r="B175" t="s">
        <v>118</v>
      </c>
      <c r="C175" t="s">
        <v>45</v>
      </c>
      <c r="D175">
        <v>31691</v>
      </c>
      <c r="E175">
        <v>37</v>
      </c>
      <c r="F175" t="s">
        <v>46</v>
      </c>
      <c r="G175" t="s">
        <v>73</v>
      </c>
      <c r="H175" s="92">
        <v>15717</v>
      </c>
      <c r="I175" t="s">
        <v>76</v>
      </c>
      <c r="J175">
        <v>0</v>
      </c>
      <c r="K175" s="92">
        <v>1296</v>
      </c>
      <c r="L175" s="92">
        <v>3499</v>
      </c>
      <c r="M175" s="92">
        <v>7910</v>
      </c>
    </row>
    <row r="176" spans="1:13" x14ac:dyDescent="0.3">
      <c r="A176" t="s">
        <v>164</v>
      </c>
      <c r="B176" t="s">
        <v>157</v>
      </c>
      <c r="C176" t="s">
        <v>51</v>
      </c>
      <c r="D176">
        <v>26750</v>
      </c>
      <c r="E176">
        <v>50</v>
      </c>
      <c r="F176" t="s">
        <v>57</v>
      </c>
      <c r="G176" t="s">
        <v>81</v>
      </c>
      <c r="H176" s="92">
        <v>18885</v>
      </c>
      <c r="I176" t="s">
        <v>95</v>
      </c>
      <c r="J176">
        <v>0</v>
      </c>
      <c r="K176" s="92">
        <v>1368</v>
      </c>
      <c r="L176" s="92">
        <v>4055</v>
      </c>
      <c r="M176" s="92">
        <v>8063</v>
      </c>
    </row>
    <row r="177" spans="1:13" x14ac:dyDescent="0.3">
      <c r="A177" t="s">
        <v>82</v>
      </c>
      <c r="B177" t="s">
        <v>140</v>
      </c>
      <c r="C177" t="s">
        <v>79</v>
      </c>
      <c r="D177">
        <v>34339</v>
      </c>
      <c r="E177">
        <v>29</v>
      </c>
      <c r="F177" t="s">
        <v>46</v>
      </c>
      <c r="G177" t="s">
        <v>90</v>
      </c>
      <c r="H177" s="92">
        <v>21796</v>
      </c>
      <c r="I177" t="s">
        <v>83</v>
      </c>
      <c r="J177">
        <v>2</v>
      </c>
      <c r="K177" s="92">
        <v>1937</v>
      </c>
      <c r="L177" s="92">
        <v>1540</v>
      </c>
      <c r="M177" s="92">
        <v>3359</v>
      </c>
    </row>
    <row r="178" spans="1:13" x14ac:dyDescent="0.3">
      <c r="A178" t="s">
        <v>49</v>
      </c>
      <c r="B178" t="s">
        <v>85</v>
      </c>
      <c r="C178" t="s">
        <v>122</v>
      </c>
      <c r="D178">
        <v>33876</v>
      </c>
      <c r="E178">
        <v>31</v>
      </c>
      <c r="F178" t="s">
        <v>52</v>
      </c>
      <c r="G178" t="s">
        <v>81</v>
      </c>
      <c r="H178" s="92">
        <v>26486</v>
      </c>
      <c r="I178" t="s">
        <v>101</v>
      </c>
      <c r="J178">
        <v>1</v>
      </c>
      <c r="K178" s="92">
        <v>1359</v>
      </c>
      <c r="L178" s="92">
        <v>1664</v>
      </c>
      <c r="M178" s="92">
        <v>1787</v>
      </c>
    </row>
    <row r="179" spans="1:13" x14ac:dyDescent="0.3">
      <c r="A179" t="s">
        <v>149</v>
      </c>
      <c r="B179" t="s">
        <v>137</v>
      </c>
      <c r="C179" t="s">
        <v>67</v>
      </c>
      <c r="D179">
        <v>21263</v>
      </c>
      <c r="E179">
        <v>65</v>
      </c>
      <c r="F179" t="s">
        <v>46</v>
      </c>
      <c r="G179" t="s">
        <v>117</v>
      </c>
      <c r="H179" s="92">
        <v>14704</v>
      </c>
      <c r="I179" t="s">
        <v>111</v>
      </c>
      <c r="J179">
        <v>2</v>
      </c>
      <c r="K179" s="92">
        <v>1889</v>
      </c>
      <c r="L179" s="92">
        <v>2532</v>
      </c>
      <c r="M179" s="92">
        <v>2170</v>
      </c>
    </row>
    <row r="180" spans="1:13" x14ac:dyDescent="0.3">
      <c r="A180" t="s">
        <v>74</v>
      </c>
      <c r="B180" t="s">
        <v>66</v>
      </c>
      <c r="C180" t="s">
        <v>72</v>
      </c>
      <c r="D180">
        <v>33473</v>
      </c>
      <c r="E180">
        <v>32</v>
      </c>
      <c r="F180" t="s">
        <v>52</v>
      </c>
      <c r="G180" t="s">
        <v>68</v>
      </c>
      <c r="H180" s="92">
        <v>7170</v>
      </c>
      <c r="I180" t="s">
        <v>92</v>
      </c>
      <c r="J180">
        <v>0</v>
      </c>
      <c r="K180" s="92">
        <v>1653</v>
      </c>
      <c r="L180" s="92">
        <v>1697</v>
      </c>
      <c r="M180" s="92">
        <v>3917</v>
      </c>
    </row>
    <row r="181" spans="1:13" x14ac:dyDescent="0.3">
      <c r="A181" t="s">
        <v>139</v>
      </c>
      <c r="B181" t="s">
        <v>124</v>
      </c>
      <c r="C181" t="s">
        <v>94</v>
      </c>
      <c r="D181">
        <v>35413</v>
      </c>
      <c r="E181">
        <v>27</v>
      </c>
      <c r="F181" t="s">
        <v>57</v>
      </c>
      <c r="G181" t="s">
        <v>47</v>
      </c>
      <c r="H181" s="92">
        <v>22645</v>
      </c>
      <c r="I181" t="s">
        <v>95</v>
      </c>
      <c r="J181">
        <v>3</v>
      </c>
      <c r="K181" s="92">
        <v>696</v>
      </c>
      <c r="L181" s="92">
        <v>3917</v>
      </c>
      <c r="M181" s="92">
        <v>6752</v>
      </c>
    </row>
    <row r="182" spans="1:13" x14ac:dyDescent="0.3">
      <c r="A182" t="s">
        <v>74</v>
      </c>
      <c r="B182" t="s">
        <v>147</v>
      </c>
      <c r="C182" t="s">
        <v>56</v>
      </c>
      <c r="D182">
        <v>24009</v>
      </c>
      <c r="E182">
        <v>58</v>
      </c>
      <c r="F182" t="s">
        <v>57</v>
      </c>
      <c r="G182" t="s">
        <v>87</v>
      </c>
      <c r="H182" s="92">
        <v>25321</v>
      </c>
      <c r="I182" t="s">
        <v>101</v>
      </c>
      <c r="J182">
        <v>2</v>
      </c>
      <c r="K182" s="92">
        <v>1554</v>
      </c>
      <c r="L182" s="92">
        <v>1304</v>
      </c>
      <c r="M182" s="92">
        <v>7876</v>
      </c>
    </row>
    <row r="183" spans="1:13" x14ac:dyDescent="0.3">
      <c r="A183" t="s">
        <v>20</v>
      </c>
      <c r="B183" t="s">
        <v>89</v>
      </c>
      <c r="C183" t="s">
        <v>62</v>
      </c>
      <c r="D183">
        <v>31133</v>
      </c>
      <c r="E183">
        <v>38</v>
      </c>
      <c r="F183" t="s">
        <v>57</v>
      </c>
      <c r="G183" t="s">
        <v>73</v>
      </c>
      <c r="H183" s="92">
        <v>25114</v>
      </c>
      <c r="I183" t="s">
        <v>69</v>
      </c>
      <c r="J183">
        <v>0</v>
      </c>
      <c r="K183" s="92">
        <v>1554</v>
      </c>
      <c r="L183" s="92">
        <v>1200</v>
      </c>
      <c r="M183" s="92">
        <v>5061</v>
      </c>
    </row>
    <row r="184" spans="1:13" x14ac:dyDescent="0.3">
      <c r="A184" t="s">
        <v>102</v>
      </c>
      <c r="B184" t="s">
        <v>148</v>
      </c>
      <c r="C184" t="s">
        <v>122</v>
      </c>
      <c r="D184">
        <v>28227</v>
      </c>
      <c r="E184">
        <v>46</v>
      </c>
      <c r="F184" t="s">
        <v>52</v>
      </c>
      <c r="G184" t="s">
        <v>47</v>
      </c>
      <c r="H184" s="92">
        <v>10374</v>
      </c>
      <c r="I184" t="s">
        <v>59</v>
      </c>
      <c r="J184">
        <v>2</v>
      </c>
      <c r="K184" s="92">
        <v>732</v>
      </c>
      <c r="L184" s="92">
        <v>3463</v>
      </c>
      <c r="M184" s="92">
        <v>6167</v>
      </c>
    </row>
    <row r="185" spans="1:13" x14ac:dyDescent="0.3">
      <c r="A185" t="s">
        <v>82</v>
      </c>
      <c r="B185" t="s">
        <v>78</v>
      </c>
      <c r="C185" t="s">
        <v>97</v>
      </c>
      <c r="D185">
        <v>27122</v>
      </c>
      <c r="E185">
        <v>49</v>
      </c>
      <c r="F185" t="s">
        <v>46</v>
      </c>
      <c r="G185" t="s">
        <v>68</v>
      </c>
      <c r="H185" s="92">
        <v>15764</v>
      </c>
      <c r="I185" t="s">
        <v>95</v>
      </c>
      <c r="J185">
        <v>2</v>
      </c>
      <c r="K185" s="92">
        <v>529</v>
      </c>
      <c r="L185" s="92">
        <v>3406</v>
      </c>
      <c r="M185" s="92">
        <v>9434</v>
      </c>
    </row>
    <row r="186" spans="1:13" x14ac:dyDescent="0.3">
      <c r="A186" t="s">
        <v>74</v>
      </c>
      <c r="B186" t="s">
        <v>118</v>
      </c>
      <c r="C186" t="s">
        <v>94</v>
      </c>
      <c r="D186">
        <v>22586</v>
      </c>
      <c r="E186">
        <v>62</v>
      </c>
      <c r="F186" t="s">
        <v>52</v>
      </c>
      <c r="G186" t="s">
        <v>53</v>
      </c>
      <c r="H186" s="92">
        <v>27170</v>
      </c>
      <c r="I186" t="s">
        <v>64</v>
      </c>
      <c r="J186">
        <v>3</v>
      </c>
      <c r="K186" s="92">
        <v>1943</v>
      </c>
      <c r="L186" s="92">
        <v>2721</v>
      </c>
      <c r="M186" s="92">
        <v>4952</v>
      </c>
    </row>
    <row r="187" spans="1:13" x14ac:dyDescent="0.3">
      <c r="A187" t="s">
        <v>114</v>
      </c>
      <c r="B187" t="s">
        <v>132</v>
      </c>
      <c r="C187" t="s">
        <v>51</v>
      </c>
      <c r="D187">
        <v>30189</v>
      </c>
      <c r="E187">
        <v>41</v>
      </c>
      <c r="F187" t="s">
        <v>57</v>
      </c>
      <c r="G187" t="s">
        <v>68</v>
      </c>
      <c r="H187" s="92">
        <v>17865</v>
      </c>
      <c r="I187" t="s">
        <v>69</v>
      </c>
      <c r="J187">
        <v>1</v>
      </c>
      <c r="K187" s="92">
        <v>1762</v>
      </c>
      <c r="L187" s="92">
        <v>2646</v>
      </c>
      <c r="M187" s="92">
        <v>6518</v>
      </c>
    </row>
    <row r="188" spans="1:13" x14ac:dyDescent="0.3">
      <c r="A188" t="s">
        <v>156</v>
      </c>
      <c r="B188" t="s">
        <v>121</v>
      </c>
      <c r="C188" t="s">
        <v>75</v>
      </c>
      <c r="D188">
        <v>31039</v>
      </c>
      <c r="E188">
        <v>39</v>
      </c>
      <c r="F188" t="s">
        <v>57</v>
      </c>
      <c r="G188" t="s">
        <v>81</v>
      </c>
      <c r="H188" s="92">
        <v>19350</v>
      </c>
      <c r="I188" t="s">
        <v>69</v>
      </c>
      <c r="J188">
        <v>0</v>
      </c>
      <c r="K188" s="92">
        <v>827</v>
      </c>
      <c r="L188" s="92">
        <v>3337</v>
      </c>
      <c r="M188" s="92">
        <v>6969</v>
      </c>
    </row>
    <row r="189" spans="1:13" x14ac:dyDescent="0.3">
      <c r="A189" t="s">
        <v>145</v>
      </c>
      <c r="B189" t="s">
        <v>155</v>
      </c>
      <c r="C189" t="s">
        <v>67</v>
      </c>
      <c r="D189">
        <v>23297</v>
      </c>
      <c r="E189">
        <v>60</v>
      </c>
      <c r="F189" t="s">
        <v>52</v>
      </c>
      <c r="G189" t="s">
        <v>87</v>
      </c>
      <c r="H189" s="92">
        <v>21889</v>
      </c>
      <c r="I189" t="s">
        <v>54</v>
      </c>
      <c r="J189">
        <v>3</v>
      </c>
      <c r="K189" s="92">
        <v>1813</v>
      </c>
      <c r="L189" s="92">
        <v>2337</v>
      </c>
      <c r="M189" s="92">
        <v>5849</v>
      </c>
    </row>
    <row r="190" spans="1:13" x14ac:dyDescent="0.3">
      <c r="A190" t="s">
        <v>154</v>
      </c>
      <c r="B190" t="s">
        <v>155</v>
      </c>
      <c r="C190" t="s">
        <v>122</v>
      </c>
      <c r="D190">
        <v>28379</v>
      </c>
      <c r="E190">
        <v>46</v>
      </c>
      <c r="F190" t="s">
        <v>46</v>
      </c>
      <c r="G190" t="s">
        <v>47</v>
      </c>
      <c r="H190" s="92">
        <v>5902</v>
      </c>
      <c r="I190" t="s">
        <v>64</v>
      </c>
      <c r="J190">
        <v>0</v>
      </c>
      <c r="K190" s="92">
        <v>1855</v>
      </c>
      <c r="L190" s="92">
        <v>2633</v>
      </c>
      <c r="M190" s="92">
        <v>521</v>
      </c>
    </row>
    <row r="191" spans="1:13" x14ac:dyDescent="0.3">
      <c r="A191" t="s">
        <v>70</v>
      </c>
      <c r="B191" t="s">
        <v>61</v>
      </c>
      <c r="C191" t="s">
        <v>122</v>
      </c>
      <c r="D191">
        <v>28865</v>
      </c>
      <c r="E191">
        <v>44</v>
      </c>
      <c r="F191" t="s">
        <v>52</v>
      </c>
      <c r="G191" t="s">
        <v>81</v>
      </c>
      <c r="H191" s="92">
        <v>16361</v>
      </c>
      <c r="I191" t="s">
        <v>101</v>
      </c>
      <c r="J191">
        <v>1</v>
      </c>
      <c r="K191" s="92">
        <v>1760</v>
      </c>
      <c r="L191" s="92">
        <v>4529</v>
      </c>
      <c r="M191" s="92">
        <v>6399</v>
      </c>
    </row>
    <row r="192" spans="1:13" x14ac:dyDescent="0.3">
      <c r="A192" t="s">
        <v>102</v>
      </c>
      <c r="B192" t="s">
        <v>130</v>
      </c>
      <c r="C192" t="s">
        <v>67</v>
      </c>
      <c r="D192">
        <v>29587</v>
      </c>
      <c r="E192">
        <v>42</v>
      </c>
      <c r="F192" t="s">
        <v>52</v>
      </c>
      <c r="G192" t="s">
        <v>81</v>
      </c>
      <c r="H192" s="92">
        <v>9094</v>
      </c>
      <c r="I192" t="s">
        <v>92</v>
      </c>
      <c r="J192">
        <v>3</v>
      </c>
      <c r="K192" s="92">
        <v>1000</v>
      </c>
      <c r="L192" s="92">
        <v>2978</v>
      </c>
      <c r="M192" s="92">
        <v>6668</v>
      </c>
    </row>
    <row r="193" spans="1:13" x14ac:dyDescent="0.3">
      <c r="A193" t="s">
        <v>143</v>
      </c>
      <c r="B193" t="s">
        <v>71</v>
      </c>
      <c r="C193" t="s">
        <v>104</v>
      </c>
      <c r="D193">
        <v>35583</v>
      </c>
      <c r="E193">
        <v>26</v>
      </c>
      <c r="F193" t="s">
        <v>52</v>
      </c>
      <c r="G193" t="s">
        <v>68</v>
      </c>
      <c r="H193" s="92">
        <v>7248</v>
      </c>
      <c r="I193" t="s">
        <v>69</v>
      </c>
      <c r="J193">
        <v>0</v>
      </c>
      <c r="K193" s="92">
        <v>766</v>
      </c>
      <c r="L193" s="92">
        <v>3384</v>
      </c>
      <c r="M193" s="92">
        <v>7832</v>
      </c>
    </row>
    <row r="194" spans="1:13" x14ac:dyDescent="0.3">
      <c r="A194" t="s">
        <v>166</v>
      </c>
      <c r="B194" t="s">
        <v>157</v>
      </c>
      <c r="C194" t="s">
        <v>104</v>
      </c>
      <c r="D194">
        <v>34629</v>
      </c>
      <c r="E194">
        <v>29</v>
      </c>
      <c r="F194" t="s">
        <v>52</v>
      </c>
      <c r="G194" t="s">
        <v>63</v>
      </c>
      <c r="H194" s="92">
        <v>22921</v>
      </c>
      <c r="I194" t="s">
        <v>95</v>
      </c>
      <c r="J194">
        <v>0</v>
      </c>
      <c r="K194" s="92">
        <v>1885</v>
      </c>
      <c r="L194" s="92">
        <v>4547</v>
      </c>
      <c r="M194" s="92">
        <v>3866</v>
      </c>
    </row>
    <row r="195" spans="1:13" x14ac:dyDescent="0.3">
      <c r="A195" t="s">
        <v>164</v>
      </c>
      <c r="B195" t="s">
        <v>146</v>
      </c>
      <c r="C195" t="s">
        <v>122</v>
      </c>
      <c r="D195">
        <v>26168</v>
      </c>
      <c r="E195">
        <v>52</v>
      </c>
      <c r="F195" t="s">
        <v>52</v>
      </c>
      <c r="G195" t="s">
        <v>117</v>
      </c>
      <c r="H195" s="92">
        <v>9652</v>
      </c>
      <c r="I195" t="s">
        <v>54</v>
      </c>
      <c r="J195">
        <v>0</v>
      </c>
      <c r="K195" s="92">
        <v>1541</v>
      </c>
      <c r="L195" s="92">
        <v>2983</v>
      </c>
      <c r="M195" s="92">
        <v>6466</v>
      </c>
    </row>
    <row r="196" spans="1:13" x14ac:dyDescent="0.3">
      <c r="A196" t="s">
        <v>133</v>
      </c>
      <c r="B196" t="s">
        <v>107</v>
      </c>
      <c r="C196" t="s">
        <v>100</v>
      </c>
      <c r="D196">
        <v>26550</v>
      </c>
      <c r="E196">
        <v>51</v>
      </c>
      <c r="F196" t="s">
        <v>52</v>
      </c>
      <c r="G196" t="s">
        <v>87</v>
      </c>
      <c r="H196" s="92">
        <v>6046</v>
      </c>
      <c r="I196" t="s">
        <v>83</v>
      </c>
      <c r="J196">
        <v>2</v>
      </c>
      <c r="K196" s="92">
        <v>808</v>
      </c>
      <c r="L196" s="92">
        <v>2523</v>
      </c>
      <c r="M196" s="92">
        <v>9605</v>
      </c>
    </row>
    <row r="197" spans="1:13" x14ac:dyDescent="0.3">
      <c r="A197" t="s">
        <v>156</v>
      </c>
      <c r="B197" t="s">
        <v>135</v>
      </c>
      <c r="C197" t="s">
        <v>62</v>
      </c>
      <c r="D197">
        <v>25988</v>
      </c>
      <c r="E197">
        <v>52</v>
      </c>
      <c r="F197" t="s">
        <v>57</v>
      </c>
      <c r="G197" t="s">
        <v>58</v>
      </c>
      <c r="H197" s="92">
        <v>14554</v>
      </c>
      <c r="I197" t="s">
        <v>111</v>
      </c>
      <c r="J197">
        <v>0</v>
      </c>
      <c r="K197" s="92">
        <v>941</v>
      </c>
      <c r="L197" s="92">
        <v>2377</v>
      </c>
      <c r="M197" s="92">
        <v>7159</v>
      </c>
    </row>
    <row r="198" spans="1:13" x14ac:dyDescent="0.3">
      <c r="A198" t="s">
        <v>20</v>
      </c>
      <c r="B198" t="s">
        <v>116</v>
      </c>
      <c r="C198" t="s">
        <v>86</v>
      </c>
      <c r="D198">
        <v>35621</v>
      </c>
      <c r="E198">
        <v>26</v>
      </c>
      <c r="F198" t="s">
        <v>57</v>
      </c>
      <c r="G198" t="s">
        <v>68</v>
      </c>
      <c r="H198" s="92">
        <v>7500</v>
      </c>
      <c r="I198" t="s">
        <v>69</v>
      </c>
      <c r="J198">
        <v>1</v>
      </c>
      <c r="K198" s="92">
        <v>994</v>
      </c>
      <c r="L198" s="92">
        <v>2317</v>
      </c>
      <c r="M198" s="92">
        <v>1376</v>
      </c>
    </row>
    <row r="199" spans="1:13" x14ac:dyDescent="0.3">
      <c r="A199" t="s">
        <v>49</v>
      </c>
      <c r="B199" t="s">
        <v>89</v>
      </c>
      <c r="C199" t="s">
        <v>56</v>
      </c>
      <c r="D199">
        <v>34012</v>
      </c>
      <c r="E199">
        <v>30</v>
      </c>
      <c r="F199" t="s">
        <v>57</v>
      </c>
      <c r="G199" t="s">
        <v>47</v>
      </c>
      <c r="H199" s="92">
        <v>18053</v>
      </c>
      <c r="I199" t="s">
        <v>76</v>
      </c>
      <c r="J199">
        <v>0</v>
      </c>
      <c r="K199" s="92">
        <v>1141</v>
      </c>
      <c r="L199" s="92">
        <v>1606</v>
      </c>
      <c r="M199" s="92">
        <v>7173</v>
      </c>
    </row>
    <row r="200" spans="1:13" x14ac:dyDescent="0.3">
      <c r="A200" t="s">
        <v>134</v>
      </c>
      <c r="B200" t="s">
        <v>169</v>
      </c>
      <c r="C200" t="s">
        <v>104</v>
      </c>
      <c r="D200">
        <v>34394</v>
      </c>
      <c r="E200">
        <v>29</v>
      </c>
      <c r="F200" t="s">
        <v>57</v>
      </c>
      <c r="G200" t="s">
        <v>73</v>
      </c>
      <c r="H200" s="92">
        <v>3818</v>
      </c>
      <c r="I200" t="s">
        <v>92</v>
      </c>
      <c r="J200">
        <v>1</v>
      </c>
      <c r="K200" s="92">
        <v>631</v>
      </c>
      <c r="L200" s="92">
        <v>1157</v>
      </c>
      <c r="M200" s="92">
        <v>8869</v>
      </c>
    </row>
    <row r="201" spans="1:13" x14ac:dyDescent="0.3">
      <c r="A201" t="s">
        <v>119</v>
      </c>
      <c r="B201" t="s">
        <v>167</v>
      </c>
      <c r="C201" t="s">
        <v>94</v>
      </c>
      <c r="D201">
        <v>24404</v>
      </c>
      <c r="E201">
        <v>57</v>
      </c>
      <c r="F201" t="s">
        <v>46</v>
      </c>
      <c r="G201" t="s">
        <v>81</v>
      </c>
      <c r="H201" s="92">
        <v>17533</v>
      </c>
      <c r="I201" t="s">
        <v>95</v>
      </c>
      <c r="J201">
        <v>3</v>
      </c>
      <c r="K201" s="92">
        <v>1522</v>
      </c>
      <c r="L201" s="92">
        <v>2299</v>
      </c>
      <c r="M201" s="92">
        <v>6455</v>
      </c>
    </row>
    <row r="202" spans="1:13" x14ac:dyDescent="0.3">
      <c r="A202" t="s">
        <v>143</v>
      </c>
      <c r="B202" t="s">
        <v>161</v>
      </c>
      <c r="C202" t="s">
        <v>51</v>
      </c>
      <c r="D202">
        <v>34230</v>
      </c>
      <c r="E202">
        <v>30</v>
      </c>
      <c r="F202" t="s">
        <v>46</v>
      </c>
      <c r="G202" t="s">
        <v>87</v>
      </c>
      <c r="H202" s="92">
        <v>15511</v>
      </c>
      <c r="I202" t="s">
        <v>95</v>
      </c>
      <c r="J202">
        <v>2</v>
      </c>
      <c r="K202" s="92">
        <v>1745</v>
      </c>
      <c r="L202" s="92">
        <v>4483</v>
      </c>
      <c r="M202" s="92">
        <v>1313</v>
      </c>
    </row>
    <row r="203" spans="1:13" x14ac:dyDescent="0.3">
      <c r="A203" t="s">
        <v>27</v>
      </c>
      <c r="B203" t="s">
        <v>157</v>
      </c>
      <c r="C203" t="s">
        <v>45</v>
      </c>
      <c r="D203">
        <v>24112</v>
      </c>
      <c r="E203">
        <v>57</v>
      </c>
      <c r="F203" t="s">
        <v>52</v>
      </c>
      <c r="G203" t="s">
        <v>63</v>
      </c>
      <c r="H203" s="92">
        <v>29397</v>
      </c>
      <c r="I203" t="s">
        <v>59</v>
      </c>
      <c r="J203">
        <v>3</v>
      </c>
      <c r="K203" s="92">
        <v>694</v>
      </c>
      <c r="L203" s="92">
        <v>2420</v>
      </c>
      <c r="M203" s="92">
        <v>1093</v>
      </c>
    </row>
    <row r="204" spans="1:13" x14ac:dyDescent="0.3">
      <c r="A204" t="s">
        <v>133</v>
      </c>
      <c r="B204" t="s">
        <v>157</v>
      </c>
      <c r="C204" t="s">
        <v>79</v>
      </c>
      <c r="D204">
        <v>28147</v>
      </c>
      <c r="E204">
        <v>46</v>
      </c>
      <c r="F204" t="s">
        <v>46</v>
      </c>
      <c r="G204" t="s">
        <v>81</v>
      </c>
      <c r="H204" s="92">
        <v>8820</v>
      </c>
      <c r="I204" t="s">
        <v>95</v>
      </c>
      <c r="J204">
        <v>3</v>
      </c>
      <c r="K204" s="92">
        <v>1281</v>
      </c>
      <c r="L204" s="92">
        <v>3700</v>
      </c>
      <c r="M204" s="92">
        <v>4167</v>
      </c>
    </row>
    <row r="205" spans="1:13" x14ac:dyDescent="0.3">
      <c r="A205" t="s">
        <v>128</v>
      </c>
      <c r="B205" t="s">
        <v>140</v>
      </c>
      <c r="C205" t="s">
        <v>104</v>
      </c>
      <c r="D205">
        <v>34876</v>
      </c>
      <c r="E205">
        <v>28</v>
      </c>
      <c r="F205" t="s">
        <v>46</v>
      </c>
      <c r="G205" t="s">
        <v>53</v>
      </c>
      <c r="H205" s="92">
        <v>25490</v>
      </c>
      <c r="I205" t="s">
        <v>101</v>
      </c>
      <c r="J205">
        <v>3</v>
      </c>
      <c r="K205" s="92">
        <v>1928</v>
      </c>
      <c r="L205" s="92">
        <v>3305</v>
      </c>
      <c r="M205" s="92">
        <v>545</v>
      </c>
    </row>
    <row r="206" spans="1:13" x14ac:dyDescent="0.3">
      <c r="A206" t="s">
        <v>110</v>
      </c>
      <c r="B206" t="s">
        <v>148</v>
      </c>
      <c r="C206" t="s">
        <v>51</v>
      </c>
      <c r="D206">
        <v>29679</v>
      </c>
      <c r="E206">
        <v>42</v>
      </c>
      <c r="F206" t="s">
        <v>52</v>
      </c>
      <c r="G206" t="s">
        <v>58</v>
      </c>
      <c r="H206" s="92">
        <v>28099</v>
      </c>
      <c r="I206" t="s">
        <v>92</v>
      </c>
      <c r="J206">
        <v>3</v>
      </c>
      <c r="K206" s="92">
        <v>1511</v>
      </c>
      <c r="L206" s="92">
        <v>2574</v>
      </c>
      <c r="M206" s="92">
        <v>1157</v>
      </c>
    </row>
    <row r="207" spans="1:13" x14ac:dyDescent="0.3">
      <c r="A207" t="s">
        <v>49</v>
      </c>
      <c r="B207" t="s">
        <v>44</v>
      </c>
      <c r="C207" t="s">
        <v>122</v>
      </c>
      <c r="D207">
        <v>23856</v>
      </c>
      <c r="E207">
        <v>58</v>
      </c>
      <c r="F207" t="s">
        <v>52</v>
      </c>
      <c r="G207" t="s">
        <v>87</v>
      </c>
      <c r="H207" s="92">
        <v>26437</v>
      </c>
      <c r="I207" t="s">
        <v>64</v>
      </c>
      <c r="J207">
        <v>2</v>
      </c>
      <c r="K207" s="92">
        <v>1199</v>
      </c>
      <c r="L207" s="92">
        <v>1280</v>
      </c>
      <c r="M207" s="92">
        <v>1089</v>
      </c>
    </row>
    <row r="208" spans="1:13" x14ac:dyDescent="0.3">
      <c r="A208" t="s">
        <v>166</v>
      </c>
      <c r="B208" t="s">
        <v>85</v>
      </c>
      <c r="C208" t="s">
        <v>72</v>
      </c>
      <c r="D208">
        <v>33649</v>
      </c>
      <c r="E208">
        <v>31</v>
      </c>
      <c r="F208" t="s">
        <v>57</v>
      </c>
      <c r="G208" t="s">
        <v>117</v>
      </c>
      <c r="H208" s="92">
        <v>27637</v>
      </c>
      <c r="I208" t="s">
        <v>69</v>
      </c>
      <c r="J208">
        <v>2</v>
      </c>
      <c r="K208" s="92">
        <v>1544</v>
      </c>
      <c r="L208" s="92">
        <v>3369</v>
      </c>
      <c r="M208" s="92">
        <v>5104</v>
      </c>
    </row>
    <row r="209" spans="1:13" x14ac:dyDescent="0.3">
      <c r="A209" t="s">
        <v>133</v>
      </c>
      <c r="B209" t="s">
        <v>116</v>
      </c>
      <c r="C209" t="s">
        <v>62</v>
      </c>
      <c r="D209">
        <v>29689</v>
      </c>
      <c r="E209">
        <v>42</v>
      </c>
      <c r="F209" t="s">
        <v>52</v>
      </c>
      <c r="G209" t="s">
        <v>81</v>
      </c>
      <c r="H209" s="92">
        <v>10158</v>
      </c>
      <c r="I209" t="s">
        <v>92</v>
      </c>
      <c r="J209">
        <v>2</v>
      </c>
      <c r="K209" s="92">
        <v>939</v>
      </c>
      <c r="L209" s="92">
        <v>4732</v>
      </c>
      <c r="M209" s="92">
        <v>9337</v>
      </c>
    </row>
    <row r="210" spans="1:13" x14ac:dyDescent="0.3">
      <c r="A210" t="s">
        <v>149</v>
      </c>
      <c r="B210" t="s">
        <v>113</v>
      </c>
      <c r="C210" t="s">
        <v>122</v>
      </c>
      <c r="D210">
        <v>32451</v>
      </c>
      <c r="E210">
        <v>35</v>
      </c>
      <c r="F210" t="s">
        <v>52</v>
      </c>
      <c r="G210" t="s">
        <v>73</v>
      </c>
      <c r="H210" s="92">
        <v>4649</v>
      </c>
      <c r="I210" t="s">
        <v>95</v>
      </c>
      <c r="J210">
        <v>3</v>
      </c>
      <c r="K210" s="92">
        <v>1719</v>
      </c>
      <c r="L210" s="92">
        <v>2292</v>
      </c>
      <c r="M210" s="92">
        <v>8385</v>
      </c>
    </row>
    <row r="211" spans="1:13" x14ac:dyDescent="0.3">
      <c r="A211" t="s">
        <v>154</v>
      </c>
      <c r="B211" t="s">
        <v>146</v>
      </c>
      <c r="C211" t="s">
        <v>97</v>
      </c>
      <c r="D211">
        <v>24360</v>
      </c>
      <c r="E211">
        <v>57</v>
      </c>
      <c r="F211" t="s">
        <v>57</v>
      </c>
      <c r="G211" t="s">
        <v>68</v>
      </c>
      <c r="H211" s="92">
        <v>19786</v>
      </c>
      <c r="I211" t="s">
        <v>95</v>
      </c>
      <c r="J211">
        <v>2</v>
      </c>
      <c r="K211" s="92">
        <v>1972</v>
      </c>
      <c r="L211" s="92">
        <v>2479</v>
      </c>
      <c r="M211" s="92">
        <v>2731</v>
      </c>
    </row>
    <row r="212" spans="1:13" x14ac:dyDescent="0.3">
      <c r="A212" t="s">
        <v>164</v>
      </c>
      <c r="B212" t="s">
        <v>140</v>
      </c>
      <c r="C212" t="s">
        <v>67</v>
      </c>
      <c r="D212">
        <v>24680</v>
      </c>
      <c r="E212">
        <v>56</v>
      </c>
      <c r="F212" t="s">
        <v>52</v>
      </c>
      <c r="G212" t="s">
        <v>68</v>
      </c>
      <c r="H212" s="92">
        <v>22032</v>
      </c>
      <c r="I212" t="s">
        <v>59</v>
      </c>
      <c r="J212">
        <v>3</v>
      </c>
      <c r="K212" s="92">
        <v>1640</v>
      </c>
      <c r="L212" s="92">
        <v>1941</v>
      </c>
      <c r="M212" s="92">
        <v>6667</v>
      </c>
    </row>
    <row r="213" spans="1:13" x14ac:dyDescent="0.3">
      <c r="A213" t="s">
        <v>115</v>
      </c>
      <c r="B213" t="s">
        <v>147</v>
      </c>
      <c r="C213" t="s">
        <v>51</v>
      </c>
      <c r="D213">
        <v>22037</v>
      </c>
      <c r="E213">
        <v>63</v>
      </c>
      <c r="F213" t="s">
        <v>52</v>
      </c>
      <c r="G213" t="s">
        <v>90</v>
      </c>
      <c r="H213" s="92">
        <v>5267</v>
      </c>
      <c r="I213" t="s">
        <v>83</v>
      </c>
      <c r="J213">
        <v>2</v>
      </c>
      <c r="K213" s="92">
        <v>1300</v>
      </c>
      <c r="L213" s="92">
        <v>1165</v>
      </c>
      <c r="M213" s="92">
        <v>6109</v>
      </c>
    </row>
    <row r="214" spans="1:13" x14ac:dyDescent="0.3">
      <c r="A214" t="s">
        <v>98</v>
      </c>
      <c r="B214" t="s">
        <v>155</v>
      </c>
      <c r="C214" t="s">
        <v>72</v>
      </c>
      <c r="D214">
        <v>27957</v>
      </c>
      <c r="E214">
        <v>47</v>
      </c>
      <c r="F214" t="s">
        <v>57</v>
      </c>
      <c r="G214" t="s">
        <v>81</v>
      </c>
      <c r="H214" s="92">
        <v>21110</v>
      </c>
      <c r="I214" t="s">
        <v>69</v>
      </c>
      <c r="J214">
        <v>2</v>
      </c>
      <c r="K214" s="92">
        <v>1533</v>
      </c>
      <c r="L214" s="92">
        <v>1340</v>
      </c>
      <c r="M214" s="92">
        <v>4290</v>
      </c>
    </row>
    <row r="215" spans="1:13" x14ac:dyDescent="0.3">
      <c r="A215" t="s">
        <v>154</v>
      </c>
      <c r="B215" t="s">
        <v>124</v>
      </c>
      <c r="C215" t="s">
        <v>56</v>
      </c>
      <c r="D215">
        <v>32169</v>
      </c>
      <c r="E215">
        <v>35</v>
      </c>
      <c r="F215" t="s">
        <v>46</v>
      </c>
      <c r="G215" t="s">
        <v>117</v>
      </c>
      <c r="H215" s="92">
        <v>18844</v>
      </c>
      <c r="I215" t="s">
        <v>83</v>
      </c>
      <c r="J215">
        <v>3</v>
      </c>
      <c r="K215" s="92">
        <v>1360</v>
      </c>
      <c r="L215" s="92">
        <v>4545</v>
      </c>
      <c r="M215" s="92">
        <v>2949</v>
      </c>
    </row>
    <row r="216" spans="1:13" x14ac:dyDescent="0.3">
      <c r="A216" t="s">
        <v>166</v>
      </c>
      <c r="B216" t="s">
        <v>91</v>
      </c>
      <c r="C216" t="s">
        <v>51</v>
      </c>
      <c r="D216">
        <v>35458</v>
      </c>
      <c r="E216">
        <v>26</v>
      </c>
      <c r="F216" t="s">
        <v>46</v>
      </c>
      <c r="G216" t="s">
        <v>53</v>
      </c>
      <c r="H216" s="92">
        <v>14189</v>
      </c>
      <c r="I216" t="s">
        <v>54</v>
      </c>
      <c r="J216">
        <v>2</v>
      </c>
      <c r="K216" s="92">
        <v>1483</v>
      </c>
      <c r="L216" s="92">
        <v>1017</v>
      </c>
      <c r="M216" s="92">
        <v>1291</v>
      </c>
    </row>
    <row r="217" spans="1:13" x14ac:dyDescent="0.3">
      <c r="A217" t="s">
        <v>165</v>
      </c>
      <c r="B217" t="s">
        <v>167</v>
      </c>
      <c r="C217" t="s">
        <v>45</v>
      </c>
      <c r="D217">
        <v>32488</v>
      </c>
      <c r="E217">
        <v>35</v>
      </c>
      <c r="F217" t="s">
        <v>52</v>
      </c>
      <c r="G217" t="s">
        <v>87</v>
      </c>
      <c r="H217" s="92">
        <v>21357</v>
      </c>
      <c r="I217" t="s">
        <v>76</v>
      </c>
      <c r="J217">
        <v>0</v>
      </c>
      <c r="K217" s="92">
        <v>1224</v>
      </c>
      <c r="L217" s="92">
        <v>4928</v>
      </c>
      <c r="M217" s="92">
        <v>2988</v>
      </c>
    </row>
    <row r="218" spans="1:13" x14ac:dyDescent="0.3">
      <c r="A218" t="s">
        <v>65</v>
      </c>
      <c r="B218" t="s">
        <v>142</v>
      </c>
      <c r="C218" t="s">
        <v>79</v>
      </c>
      <c r="D218">
        <v>30993</v>
      </c>
      <c r="E218">
        <v>39</v>
      </c>
      <c r="F218" t="s">
        <v>57</v>
      </c>
      <c r="G218" t="s">
        <v>87</v>
      </c>
      <c r="H218" s="92">
        <v>13790</v>
      </c>
      <c r="I218" t="s">
        <v>48</v>
      </c>
      <c r="J218">
        <v>3</v>
      </c>
      <c r="K218" s="92">
        <v>615</v>
      </c>
      <c r="L218" s="92">
        <v>1531</v>
      </c>
      <c r="M218" s="92">
        <v>3339</v>
      </c>
    </row>
    <row r="219" spans="1:13" x14ac:dyDescent="0.3">
      <c r="A219" t="s">
        <v>60</v>
      </c>
      <c r="B219" t="s">
        <v>66</v>
      </c>
      <c r="C219" t="s">
        <v>72</v>
      </c>
      <c r="D219">
        <v>22879</v>
      </c>
      <c r="E219">
        <v>61</v>
      </c>
      <c r="F219" t="s">
        <v>57</v>
      </c>
      <c r="G219" t="s">
        <v>117</v>
      </c>
      <c r="H219" s="92">
        <v>17582</v>
      </c>
      <c r="I219" t="s">
        <v>54</v>
      </c>
      <c r="J219">
        <v>2</v>
      </c>
      <c r="K219" s="92">
        <v>651</v>
      </c>
      <c r="L219" s="92">
        <v>1213</v>
      </c>
      <c r="M219" s="92">
        <v>8424</v>
      </c>
    </row>
    <row r="220" spans="1:13" x14ac:dyDescent="0.3">
      <c r="A220" t="s">
        <v>143</v>
      </c>
      <c r="B220" t="s">
        <v>163</v>
      </c>
      <c r="C220" t="s">
        <v>79</v>
      </c>
      <c r="D220">
        <v>25815</v>
      </c>
      <c r="E220">
        <v>53</v>
      </c>
      <c r="F220" t="s">
        <v>52</v>
      </c>
      <c r="G220" t="s">
        <v>63</v>
      </c>
      <c r="H220" s="92">
        <v>6935</v>
      </c>
      <c r="I220" t="s">
        <v>83</v>
      </c>
      <c r="J220">
        <v>0</v>
      </c>
      <c r="K220" s="92">
        <v>648</v>
      </c>
      <c r="L220" s="92">
        <v>1227</v>
      </c>
      <c r="M220" s="92">
        <v>2354</v>
      </c>
    </row>
    <row r="221" spans="1:13" x14ac:dyDescent="0.3">
      <c r="A221" t="s">
        <v>164</v>
      </c>
      <c r="B221" t="s">
        <v>78</v>
      </c>
      <c r="C221" t="s">
        <v>97</v>
      </c>
      <c r="D221">
        <v>25070</v>
      </c>
      <c r="E221">
        <v>55</v>
      </c>
      <c r="F221" t="s">
        <v>57</v>
      </c>
      <c r="G221" t="s">
        <v>63</v>
      </c>
      <c r="H221" s="92">
        <v>26331</v>
      </c>
      <c r="I221" t="s">
        <v>101</v>
      </c>
      <c r="J221">
        <v>1</v>
      </c>
      <c r="K221" s="92">
        <v>803</v>
      </c>
      <c r="L221" s="92">
        <v>3619</v>
      </c>
      <c r="M221" s="92">
        <v>170</v>
      </c>
    </row>
    <row r="222" spans="1:13" x14ac:dyDescent="0.3">
      <c r="A222" t="s">
        <v>119</v>
      </c>
      <c r="B222" t="s">
        <v>148</v>
      </c>
      <c r="C222" t="s">
        <v>56</v>
      </c>
      <c r="D222">
        <v>28141</v>
      </c>
      <c r="E222">
        <v>46</v>
      </c>
      <c r="F222" t="s">
        <v>52</v>
      </c>
      <c r="G222" t="s">
        <v>73</v>
      </c>
      <c r="H222" s="92">
        <v>6746</v>
      </c>
      <c r="I222" t="s">
        <v>76</v>
      </c>
      <c r="J222">
        <v>2</v>
      </c>
      <c r="K222" s="92">
        <v>1213</v>
      </c>
      <c r="L222" s="92">
        <v>4123</v>
      </c>
      <c r="M222" s="92">
        <v>918</v>
      </c>
    </row>
    <row r="223" spans="1:13" x14ac:dyDescent="0.3">
      <c r="A223" t="s">
        <v>164</v>
      </c>
      <c r="B223" t="s">
        <v>157</v>
      </c>
      <c r="C223" t="s">
        <v>62</v>
      </c>
      <c r="D223">
        <v>32506</v>
      </c>
      <c r="E223">
        <v>35</v>
      </c>
      <c r="F223" t="s">
        <v>46</v>
      </c>
      <c r="G223" t="s">
        <v>87</v>
      </c>
      <c r="H223" s="92">
        <v>28801</v>
      </c>
      <c r="I223" t="s">
        <v>59</v>
      </c>
      <c r="J223">
        <v>1</v>
      </c>
      <c r="K223" s="92">
        <v>1610</v>
      </c>
      <c r="L223" s="92">
        <v>2305</v>
      </c>
      <c r="M223" s="92">
        <v>4895</v>
      </c>
    </row>
    <row r="224" spans="1:13" x14ac:dyDescent="0.3">
      <c r="A224" t="s">
        <v>98</v>
      </c>
      <c r="B224" t="s">
        <v>120</v>
      </c>
      <c r="C224" t="s">
        <v>94</v>
      </c>
      <c r="D224">
        <v>31990</v>
      </c>
      <c r="E224">
        <v>36</v>
      </c>
      <c r="F224" t="s">
        <v>57</v>
      </c>
      <c r="G224" t="s">
        <v>58</v>
      </c>
      <c r="H224" s="92">
        <v>3815</v>
      </c>
      <c r="I224" t="s">
        <v>69</v>
      </c>
      <c r="J224">
        <v>0</v>
      </c>
      <c r="K224" s="92">
        <v>560</v>
      </c>
      <c r="L224" s="92">
        <v>1372</v>
      </c>
      <c r="M224" s="92">
        <v>8546</v>
      </c>
    </row>
    <row r="225" spans="1:13" x14ac:dyDescent="0.3">
      <c r="A225" t="s">
        <v>65</v>
      </c>
      <c r="B225" t="s">
        <v>116</v>
      </c>
      <c r="C225" t="s">
        <v>100</v>
      </c>
      <c r="D225">
        <v>22503</v>
      </c>
      <c r="E225">
        <v>62</v>
      </c>
      <c r="F225" t="s">
        <v>52</v>
      </c>
      <c r="G225" t="s">
        <v>81</v>
      </c>
      <c r="H225" s="92">
        <v>5417</v>
      </c>
      <c r="I225" t="s">
        <v>92</v>
      </c>
      <c r="J225">
        <v>0</v>
      </c>
      <c r="K225" s="92">
        <v>591</v>
      </c>
      <c r="L225" s="92">
        <v>3050</v>
      </c>
      <c r="M225" s="92">
        <v>2886</v>
      </c>
    </row>
    <row r="226" spans="1:13" x14ac:dyDescent="0.3">
      <c r="A226" t="s">
        <v>20</v>
      </c>
      <c r="B226" t="s">
        <v>118</v>
      </c>
      <c r="C226" t="s">
        <v>75</v>
      </c>
      <c r="D226">
        <v>33324</v>
      </c>
      <c r="E226">
        <v>32</v>
      </c>
      <c r="F226" t="s">
        <v>57</v>
      </c>
      <c r="G226" t="s">
        <v>73</v>
      </c>
      <c r="H226" s="92">
        <v>14726</v>
      </c>
      <c r="I226" t="s">
        <v>95</v>
      </c>
      <c r="J226">
        <v>0</v>
      </c>
      <c r="K226" s="92">
        <v>847</v>
      </c>
      <c r="L226" s="92">
        <v>3779</v>
      </c>
      <c r="M226" s="92">
        <v>6091</v>
      </c>
    </row>
    <row r="227" spans="1:13" x14ac:dyDescent="0.3">
      <c r="A227" t="s">
        <v>134</v>
      </c>
      <c r="B227" t="s">
        <v>116</v>
      </c>
      <c r="C227" t="s">
        <v>79</v>
      </c>
      <c r="D227">
        <v>21208</v>
      </c>
      <c r="E227">
        <v>65</v>
      </c>
      <c r="F227" t="s">
        <v>46</v>
      </c>
      <c r="G227" t="s">
        <v>87</v>
      </c>
      <c r="H227" s="92">
        <v>10766</v>
      </c>
      <c r="I227" t="s">
        <v>95</v>
      </c>
      <c r="J227">
        <v>3</v>
      </c>
      <c r="K227" s="92">
        <v>1559</v>
      </c>
      <c r="L227" s="92">
        <v>2147</v>
      </c>
      <c r="M227" s="92">
        <v>2499</v>
      </c>
    </row>
    <row r="228" spans="1:13" x14ac:dyDescent="0.3">
      <c r="A228" t="s">
        <v>170</v>
      </c>
      <c r="B228" t="s">
        <v>96</v>
      </c>
      <c r="C228" t="s">
        <v>79</v>
      </c>
      <c r="D228">
        <v>32015</v>
      </c>
      <c r="E228">
        <v>36</v>
      </c>
      <c r="F228" t="s">
        <v>52</v>
      </c>
      <c r="G228" t="s">
        <v>58</v>
      </c>
      <c r="H228" s="92">
        <v>8358</v>
      </c>
      <c r="I228" t="s">
        <v>76</v>
      </c>
      <c r="J228">
        <v>2</v>
      </c>
      <c r="K228" s="92">
        <v>1112</v>
      </c>
      <c r="L228" s="92">
        <v>3520</v>
      </c>
      <c r="M228" s="92">
        <v>2720</v>
      </c>
    </row>
    <row r="229" spans="1:13" x14ac:dyDescent="0.3">
      <c r="A229" t="s">
        <v>168</v>
      </c>
      <c r="B229" t="s">
        <v>155</v>
      </c>
      <c r="C229" t="s">
        <v>79</v>
      </c>
      <c r="D229">
        <v>29774</v>
      </c>
      <c r="E229">
        <v>42</v>
      </c>
      <c r="F229" t="s">
        <v>52</v>
      </c>
      <c r="G229" t="s">
        <v>117</v>
      </c>
      <c r="H229" s="92">
        <v>22251</v>
      </c>
      <c r="I229" t="s">
        <v>92</v>
      </c>
      <c r="J229">
        <v>3</v>
      </c>
      <c r="K229" s="92">
        <v>621</v>
      </c>
      <c r="L229" s="92">
        <v>2021</v>
      </c>
      <c r="M229" s="92">
        <v>1302</v>
      </c>
    </row>
    <row r="230" spans="1:13" x14ac:dyDescent="0.3">
      <c r="A230" t="s">
        <v>153</v>
      </c>
      <c r="B230" t="s">
        <v>99</v>
      </c>
      <c r="C230" t="s">
        <v>97</v>
      </c>
      <c r="D230">
        <v>23916</v>
      </c>
      <c r="E230">
        <v>58</v>
      </c>
      <c r="F230" t="s">
        <v>52</v>
      </c>
      <c r="G230" t="s">
        <v>47</v>
      </c>
      <c r="H230" s="92">
        <v>11667</v>
      </c>
      <c r="I230" t="s">
        <v>101</v>
      </c>
      <c r="J230">
        <v>3</v>
      </c>
      <c r="K230" s="92">
        <v>1971</v>
      </c>
      <c r="L230" s="92">
        <v>4847</v>
      </c>
      <c r="M230" s="92">
        <v>2026</v>
      </c>
    </row>
    <row r="231" spans="1:13" x14ac:dyDescent="0.3">
      <c r="A231" t="s">
        <v>143</v>
      </c>
      <c r="B231" t="s">
        <v>155</v>
      </c>
      <c r="C231" t="s">
        <v>75</v>
      </c>
      <c r="D231">
        <v>23066</v>
      </c>
      <c r="E231">
        <v>60</v>
      </c>
      <c r="F231" t="s">
        <v>57</v>
      </c>
      <c r="G231" t="s">
        <v>47</v>
      </c>
      <c r="H231" s="92">
        <v>19775</v>
      </c>
      <c r="I231" t="s">
        <v>101</v>
      </c>
      <c r="J231">
        <v>3</v>
      </c>
      <c r="K231" s="92">
        <v>808</v>
      </c>
      <c r="L231" s="92">
        <v>3946</v>
      </c>
      <c r="M231" s="92">
        <v>8906</v>
      </c>
    </row>
    <row r="232" spans="1:13" x14ac:dyDescent="0.3">
      <c r="A232" t="s">
        <v>108</v>
      </c>
      <c r="B232" t="s">
        <v>148</v>
      </c>
      <c r="C232" t="s">
        <v>104</v>
      </c>
      <c r="D232">
        <v>23756</v>
      </c>
      <c r="E232">
        <v>58</v>
      </c>
      <c r="F232" t="s">
        <v>46</v>
      </c>
      <c r="G232" t="s">
        <v>68</v>
      </c>
      <c r="H232" s="92">
        <v>22095</v>
      </c>
      <c r="I232" t="s">
        <v>69</v>
      </c>
      <c r="J232">
        <v>3</v>
      </c>
      <c r="K232" s="92">
        <v>1791</v>
      </c>
      <c r="L232" s="92">
        <v>4707</v>
      </c>
      <c r="M232" s="92">
        <v>8875</v>
      </c>
    </row>
    <row r="233" spans="1:13" x14ac:dyDescent="0.3">
      <c r="A233" t="s">
        <v>65</v>
      </c>
      <c r="B233" t="s">
        <v>163</v>
      </c>
      <c r="C233" t="s">
        <v>104</v>
      </c>
      <c r="D233">
        <v>32707</v>
      </c>
      <c r="E233">
        <v>34</v>
      </c>
      <c r="F233" t="s">
        <v>57</v>
      </c>
      <c r="G233" t="s">
        <v>53</v>
      </c>
      <c r="H233" s="92">
        <v>27322</v>
      </c>
      <c r="I233" t="s">
        <v>54</v>
      </c>
      <c r="J233">
        <v>0</v>
      </c>
      <c r="K233" s="92">
        <v>1887</v>
      </c>
      <c r="L233" s="92">
        <v>4298</v>
      </c>
      <c r="M233" s="92">
        <v>4346</v>
      </c>
    </row>
    <row r="234" spans="1:13" x14ac:dyDescent="0.3">
      <c r="A234" t="s">
        <v>143</v>
      </c>
      <c r="B234" t="s">
        <v>107</v>
      </c>
      <c r="C234" t="s">
        <v>67</v>
      </c>
      <c r="D234">
        <v>34054</v>
      </c>
      <c r="E234">
        <v>30</v>
      </c>
      <c r="F234" t="s">
        <v>46</v>
      </c>
      <c r="G234" t="s">
        <v>63</v>
      </c>
      <c r="H234" s="92">
        <v>7325</v>
      </c>
      <c r="I234" t="s">
        <v>101</v>
      </c>
      <c r="J234">
        <v>3</v>
      </c>
      <c r="K234" s="92">
        <v>1605</v>
      </c>
      <c r="L234" s="92">
        <v>1955</v>
      </c>
      <c r="M234" s="92">
        <v>3496</v>
      </c>
    </row>
    <row r="235" spans="1:13" x14ac:dyDescent="0.3">
      <c r="A235" t="s">
        <v>125</v>
      </c>
      <c r="B235" t="s">
        <v>118</v>
      </c>
      <c r="C235" t="s">
        <v>104</v>
      </c>
      <c r="D235">
        <v>24694</v>
      </c>
      <c r="E235">
        <v>56</v>
      </c>
      <c r="F235" t="s">
        <v>46</v>
      </c>
      <c r="G235" t="s">
        <v>87</v>
      </c>
      <c r="H235" s="92">
        <v>9376</v>
      </c>
      <c r="I235" t="s">
        <v>54</v>
      </c>
      <c r="J235">
        <v>3</v>
      </c>
      <c r="K235" s="92">
        <v>1504</v>
      </c>
      <c r="L235" s="92">
        <v>1029</v>
      </c>
      <c r="M235" s="92">
        <v>7483</v>
      </c>
    </row>
    <row r="236" spans="1:13" x14ac:dyDescent="0.3">
      <c r="A236" t="s">
        <v>158</v>
      </c>
      <c r="B236" t="s">
        <v>124</v>
      </c>
      <c r="C236" t="s">
        <v>45</v>
      </c>
      <c r="D236">
        <v>31844</v>
      </c>
      <c r="E236">
        <v>36</v>
      </c>
      <c r="F236" t="s">
        <v>46</v>
      </c>
      <c r="G236" t="s">
        <v>81</v>
      </c>
      <c r="H236" s="92">
        <v>21705</v>
      </c>
      <c r="I236" t="s">
        <v>54</v>
      </c>
      <c r="J236">
        <v>2</v>
      </c>
      <c r="K236" s="92">
        <v>893</v>
      </c>
      <c r="L236" s="92">
        <v>3508</v>
      </c>
      <c r="M236" s="92">
        <v>7650</v>
      </c>
    </row>
    <row r="237" spans="1:13" x14ac:dyDescent="0.3">
      <c r="A237" t="s">
        <v>98</v>
      </c>
      <c r="B237" t="s">
        <v>103</v>
      </c>
      <c r="C237" t="s">
        <v>86</v>
      </c>
      <c r="D237">
        <v>28714</v>
      </c>
      <c r="E237">
        <v>45</v>
      </c>
      <c r="F237" t="s">
        <v>52</v>
      </c>
      <c r="G237" t="s">
        <v>73</v>
      </c>
      <c r="H237" s="92">
        <v>16763</v>
      </c>
      <c r="I237" t="s">
        <v>54</v>
      </c>
      <c r="J237">
        <v>1</v>
      </c>
      <c r="K237" s="92">
        <v>1149</v>
      </c>
      <c r="L237" s="92">
        <v>1222</v>
      </c>
      <c r="M237" s="92">
        <v>8023</v>
      </c>
    </row>
    <row r="238" spans="1:13" x14ac:dyDescent="0.3">
      <c r="A238" t="s">
        <v>106</v>
      </c>
      <c r="B238" t="s">
        <v>118</v>
      </c>
      <c r="C238" t="s">
        <v>86</v>
      </c>
      <c r="D238">
        <v>33732</v>
      </c>
      <c r="E238">
        <v>31</v>
      </c>
      <c r="F238" t="s">
        <v>46</v>
      </c>
      <c r="G238" t="s">
        <v>90</v>
      </c>
      <c r="H238" s="92">
        <v>12467</v>
      </c>
      <c r="I238" t="s">
        <v>111</v>
      </c>
      <c r="J238">
        <v>2</v>
      </c>
      <c r="K238" s="92">
        <v>607</v>
      </c>
      <c r="L238" s="92">
        <v>3685</v>
      </c>
      <c r="M238" s="92">
        <v>1722</v>
      </c>
    </row>
    <row r="239" spans="1:13" x14ac:dyDescent="0.3">
      <c r="A239" t="s">
        <v>170</v>
      </c>
      <c r="B239" t="s">
        <v>157</v>
      </c>
      <c r="C239" t="s">
        <v>123</v>
      </c>
      <c r="D239">
        <v>27280</v>
      </c>
      <c r="E239">
        <v>49</v>
      </c>
      <c r="F239" t="s">
        <v>46</v>
      </c>
      <c r="G239" t="s">
        <v>47</v>
      </c>
      <c r="H239" s="92">
        <v>7573</v>
      </c>
      <c r="I239" t="s">
        <v>92</v>
      </c>
      <c r="J239">
        <v>1</v>
      </c>
      <c r="K239" s="92">
        <v>1178</v>
      </c>
      <c r="L239" s="92">
        <v>2259</v>
      </c>
      <c r="M239" s="92">
        <v>4909</v>
      </c>
    </row>
    <row r="240" spans="1:13" x14ac:dyDescent="0.3">
      <c r="A240" t="s">
        <v>164</v>
      </c>
      <c r="B240" t="s">
        <v>93</v>
      </c>
      <c r="C240" t="s">
        <v>123</v>
      </c>
      <c r="D240">
        <v>31392</v>
      </c>
      <c r="E240">
        <v>38</v>
      </c>
      <c r="F240" t="s">
        <v>52</v>
      </c>
      <c r="G240" t="s">
        <v>58</v>
      </c>
      <c r="H240" s="92">
        <v>25377</v>
      </c>
      <c r="I240" t="s">
        <v>101</v>
      </c>
      <c r="J240">
        <v>3</v>
      </c>
      <c r="K240" s="92">
        <v>917</v>
      </c>
      <c r="L240" s="92">
        <v>4945</v>
      </c>
      <c r="M240" s="92">
        <v>978</v>
      </c>
    </row>
    <row r="241" spans="1:13" x14ac:dyDescent="0.3">
      <c r="A241" t="s">
        <v>49</v>
      </c>
      <c r="B241" t="s">
        <v>124</v>
      </c>
      <c r="C241" t="s">
        <v>94</v>
      </c>
      <c r="D241">
        <v>26687</v>
      </c>
      <c r="E241">
        <v>50</v>
      </c>
      <c r="F241" t="s">
        <v>57</v>
      </c>
      <c r="G241" t="s">
        <v>63</v>
      </c>
      <c r="H241" s="92">
        <v>5458</v>
      </c>
      <c r="I241" t="s">
        <v>101</v>
      </c>
      <c r="J241">
        <v>1</v>
      </c>
      <c r="K241" s="92">
        <v>1070</v>
      </c>
      <c r="L241" s="92">
        <v>3412</v>
      </c>
      <c r="M241" s="92">
        <v>3877</v>
      </c>
    </row>
    <row r="242" spans="1:13" x14ac:dyDescent="0.3">
      <c r="A242" t="s">
        <v>166</v>
      </c>
      <c r="B242" t="s">
        <v>142</v>
      </c>
      <c r="C242" t="s">
        <v>51</v>
      </c>
      <c r="D242">
        <v>23505</v>
      </c>
      <c r="E242">
        <v>59</v>
      </c>
      <c r="F242" t="s">
        <v>57</v>
      </c>
      <c r="G242" t="s">
        <v>47</v>
      </c>
      <c r="H242" s="92">
        <v>28431</v>
      </c>
      <c r="I242" t="s">
        <v>59</v>
      </c>
      <c r="J242">
        <v>3</v>
      </c>
      <c r="K242" s="92">
        <v>1783</v>
      </c>
      <c r="L242" s="92">
        <v>4792</v>
      </c>
      <c r="M242" s="92">
        <v>4266</v>
      </c>
    </row>
    <row r="243" spans="1:13" x14ac:dyDescent="0.3">
      <c r="A243" t="s">
        <v>171</v>
      </c>
      <c r="B243" t="s">
        <v>66</v>
      </c>
      <c r="C243" t="s">
        <v>97</v>
      </c>
      <c r="D243">
        <v>23240</v>
      </c>
      <c r="E243">
        <v>60</v>
      </c>
      <c r="F243" t="s">
        <v>46</v>
      </c>
      <c r="G243" t="s">
        <v>53</v>
      </c>
      <c r="H243" s="92">
        <v>18292</v>
      </c>
      <c r="I243" t="s">
        <v>83</v>
      </c>
      <c r="J243">
        <v>1</v>
      </c>
      <c r="K243" s="92">
        <v>1674</v>
      </c>
      <c r="L243" s="92">
        <v>2212</v>
      </c>
      <c r="M243" s="92">
        <v>3095</v>
      </c>
    </row>
    <row r="244" spans="1:13" x14ac:dyDescent="0.3">
      <c r="A244" t="s">
        <v>88</v>
      </c>
      <c r="B244" t="s">
        <v>132</v>
      </c>
      <c r="C244" t="s">
        <v>79</v>
      </c>
      <c r="D244">
        <v>28908</v>
      </c>
      <c r="E244">
        <v>44</v>
      </c>
      <c r="F244" t="s">
        <v>46</v>
      </c>
      <c r="G244" t="s">
        <v>73</v>
      </c>
      <c r="H244" s="92">
        <v>13436</v>
      </c>
      <c r="I244" t="s">
        <v>101</v>
      </c>
      <c r="J244">
        <v>2</v>
      </c>
      <c r="K244" s="92">
        <v>630</v>
      </c>
      <c r="L244" s="92">
        <v>2832</v>
      </c>
      <c r="M244" s="92">
        <v>1814</v>
      </c>
    </row>
    <row r="245" spans="1:13" x14ac:dyDescent="0.3">
      <c r="A245" t="s">
        <v>114</v>
      </c>
      <c r="B245" t="s">
        <v>167</v>
      </c>
      <c r="C245" t="s">
        <v>67</v>
      </c>
      <c r="D245">
        <v>30984</v>
      </c>
      <c r="E245">
        <v>39</v>
      </c>
      <c r="F245" t="s">
        <v>52</v>
      </c>
      <c r="G245" t="s">
        <v>87</v>
      </c>
      <c r="H245" s="92">
        <v>10205</v>
      </c>
      <c r="I245" t="s">
        <v>83</v>
      </c>
      <c r="J245">
        <v>3</v>
      </c>
      <c r="K245" s="92">
        <v>958</v>
      </c>
      <c r="L245" s="92">
        <v>4743</v>
      </c>
      <c r="M245" s="92">
        <v>507</v>
      </c>
    </row>
    <row r="246" spans="1:13" x14ac:dyDescent="0.3">
      <c r="A246" t="s">
        <v>159</v>
      </c>
      <c r="B246" t="s">
        <v>138</v>
      </c>
      <c r="C246" t="s">
        <v>100</v>
      </c>
      <c r="D246">
        <v>32543</v>
      </c>
      <c r="E246">
        <v>34</v>
      </c>
      <c r="F246" t="s">
        <v>46</v>
      </c>
      <c r="G246" t="s">
        <v>73</v>
      </c>
      <c r="H246" s="92">
        <v>17741</v>
      </c>
      <c r="I246" t="s">
        <v>54</v>
      </c>
      <c r="J246">
        <v>3</v>
      </c>
      <c r="K246" s="92">
        <v>1869</v>
      </c>
      <c r="L246" s="92">
        <v>4211</v>
      </c>
      <c r="M246" s="92">
        <v>7943</v>
      </c>
    </row>
    <row r="247" spans="1:13" x14ac:dyDescent="0.3">
      <c r="A247" t="s">
        <v>156</v>
      </c>
      <c r="B247" t="s">
        <v>55</v>
      </c>
      <c r="C247" t="s">
        <v>79</v>
      </c>
      <c r="D247">
        <v>33544</v>
      </c>
      <c r="E247">
        <v>32</v>
      </c>
      <c r="F247" t="s">
        <v>46</v>
      </c>
      <c r="G247" t="s">
        <v>81</v>
      </c>
      <c r="H247" s="92">
        <v>27760</v>
      </c>
      <c r="I247" t="s">
        <v>95</v>
      </c>
      <c r="J247">
        <v>0</v>
      </c>
      <c r="K247" s="92">
        <v>1333</v>
      </c>
      <c r="L247" s="92">
        <v>2583</v>
      </c>
      <c r="M247" s="92">
        <v>6515</v>
      </c>
    </row>
    <row r="248" spans="1:13" x14ac:dyDescent="0.3">
      <c r="A248" t="s">
        <v>43</v>
      </c>
      <c r="B248" t="s">
        <v>113</v>
      </c>
      <c r="C248" t="s">
        <v>62</v>
      </c>
      <c r="D248">
        <v>26891</v>
      </c>
      <c r="E248">
        <v>50</v>
      </c>
      <c r="F248" t="s">
        <v>52</v>
      </c>
      <c r="G248" t="s">
        <v>63</v>
      </c>
      <c r="H248" s="92">
        <v>23640</v>
      </c>
      <c r="I248" t="s">
        <v>64</v>
      </c>
      <c r="J248">
        <v>2</v>
      </c>
      <c r="K248" s="92">
        <v>1222</v>
      </c>
      <c r="L248" s="92">
        <v>4289</v>
      </c>
      <c r="M248" s="92">
        <v>2350</v>
      </c>
    </row>
    <row r="249" spans="1:13" x14ac:dyDescent="0.3">
      <c r="A249" t="s">
        <v>102</v>
      </c>
      <c r="B249" t="s">
        <v>137</v>
      </c>
      <c r="C249" t="s">
        <v>45</v>
      </c>
      <c r="D249">
        <v>31566</v>
      </c>
      <c r="E249">
        <v>37</v>
      </c>
      <c r="F249" t="s">
        <v>52</v>
      </c>
      <c r="G249" t="s">
        <v>63</v>
      </c>
      <c r="H249" s="92">
        <v>13056</v>
      </c>
      <c r="I249" t="s">
        <v>54</v>
      </c>
      <c r="J249">
        <v>0</v>
      </c>
      <c r="K249" s="92">
        <v>814</v>
      </c>
      <c r="L249" s="92">
        <v>4910</v>
      </c>
      <c r="M249" s="92">
        <v>799</v>
      </c>
    </row>
    <row r="250" spans="1:13" x14ac:dyDescent="0.3">
      <c r="A250" t="s">
        <v>131</v>
      </c>
      <c r="B250" t="s">
        <v>121</v>
      </c>
      <c r="C250" t="s">
        <v>62</v>
      </c>
      <c r="D250">
        <v>24176</v>
      </c>
      <c r="E250">
        <v>57</v>
      </c>
      <c r="F250" t="s">
        <v>46</v>
      </c>
      <c r="G250" t="s">
        <v>58</v>
      </c>
      <c r="H250" s="92">
        <v>9408</v>
      </c>
      <c r="I250" t="s">
        <v>76</v>
      </c>
      <c r="J250">
        <v>1</v>
      </c>
      <c r="K250" s="92">
        <v>1605</v>
      </c>
      <c r="L250" s="92">
        <v>1361</v>
      </c>
      <c r="M250" s="92">
        <v>3921</v>
      </c>
    </row>
    <row r="251" spans="1:13" x14ac:dyDescent="0.3">
      <c r="A251" t="s">
        <v>144</v>
      </c>
      <c r="B251" t="s">
        <v>109</v>
      </c>
      <c r="C251" t="s">
        <v>72</v>
      </c>
      <c r="D251">
        <v>31668</v>
      </c>
      <c r="E251">
        <v>37</v>
      </c>
      <c r="F251" t="s">
        <v>46</v>
      </c>
      <c r="G251" t="s">
        <v>63</v>
      </c>
      <c r="H251" s="92">
        <v>21520</v>
      </c>
      <c r="I251" t="s">
        <v>76</v>
      </c>
      <c r="J251">
        <v>1</v>
      </c>
      <c r="K251" s="92">
        <v>1539</v>
      </c>
      <c r="L251" s="92">
        <v>3640</v>
      </c>
      <c r="M251" s="92">
        <v>3784</v>
      </c>
    </row>
    <row r="252" spans="1:13" x14ac:dyDescent="0.3">
      <c r="A252" t="s">
        <v>133</v>
      </c>
      <c r="B252" t="s">
        <v>89</v>
      </c>
      <c r="C252" t="s">
        <v>56</v>
      </c>
      <c r="D252">
        <v>22909</v>
      </c>
      <c r="E252">
        <v>61</v>
      </c>
      <c r="F252" t="s">
        <v>46</v>
      </c>
      <c r="G252" t="s">
        <v>90</v>
      </c>
      <c r="H252" s="92">
        <v>15391</v>
      </c>
      <c r="I252" t="s">
        <v>83</v>
      </c>
      <c r="J252">
        <v>0</v>
      </c>
      <c r="K252" s="92">
        <v>1129</v>
      </c>
      <c r="L252" s="92">
        <v>2359</v>
      </c>
      <c r="M252" s="92">
        <v>7707</v>
      </c>
    </row>
    <row r="253" spans="1:13" x14ac:dyDescent="0.3">
      <c r="A253" t="s">
        <v>43</v>
      </c>
      <c r="B253" t="s">
        <v>89</v>
      </c>
      <c r="C253" t="s">
        <v>67</v>
      </c>
      <c r="D253">
        <v>22659</v>
      </c>
      <c r="E253">
        <v>61</v>
      </c>
      <c r="F253" t="s">
        <v>52</v>
      </c>
      <c r="G253" t="s">
        <v>81</v>
      </c>
      <c r="H253" s="92">
        <v>25435</v>
      </c>
      <c r="I253" t="s">
        <v>59</v>
      </c>
      <c r="J253">
        <v>1</v>
      </c>
      <c r="K253" s="92">
        <v>1823</v>
      </c>
      <c r="L253" s="92">
        <v>4694</v>
      </c>
      <c r="M253" s="92">
        <v>1606</v>
      </c>
    </row>
    <row r="254" spans="1:13" x14ac:dyDescent="0.3">
      <c r="A254" t="s">
        <v>110</v>
      </c>
      <c r="B254" t="s">
        <v>124</v>
      </c>
      <c r="C254" t="s">
        <v>97</v>
      </c>
      <c r="D254">
        <v>23852</v>
      </c>
      <c r="E254">
        <v>58</v>
      </c>
      <c r="F254" t="s">
        <v>52</v>
      </c>
      <c r="G254" t="s">
        <v>81</v>
      </c>
      <c r="H254" s="92">
        <v>28685</v>
      </c>
      <c r="I254" t="s">
        <v>111</v>
      </c>
      <c r="J254">
        <v>1</v>
      </c>
      <c r="K254" s="92">
        <v>1080</v>
      </c>
      <c r="L254" s="92">
        <v>3302</v>
      </c>
      <c r="M254" s="92">
        <v>9263</v>
      </c>
    </row>
    <row r="255" spans="1:13" x14ac:dyDescent="0.3">
      <c r="A255" t="s">
        <v>49</v>
      </c>
      <c r="B255" t="s">
        <v>66</v>
      </c>
      <c r="C255" t="s">
        <v>72</v>
      </c>
      <c r="D255">
        <v>22945</v>
      </c>
      <c r="E255">
        <v>61</v>
      </c>
      <c r="F255" t="s">
        <v>52</v>
      </c>
      <c r="G255" t="s">
        <v>58</v>
      </c>
      <c r="H255" s="92">
        <v>14655</v>
      </c>
      <c r="I255" t="s">
        <v>54</v>
      </c>
      <c r="J255">
        <v>0</v>
      </c>
      <c r="K255" s="92">
        <v>1257</v>
      </c>
      <c r="L255" s="92">
        <v>3151</v>
      </c>
      <c r="M255" s="92">
        <v>7452</v>
      </c>
    </row>
    <row r="256" spans="1:13" x14ac:dyDescent="0.3">
      <c r="A256" t="s">
        <v>108</v>
      </c>
      <c r="B256" t="s">
        <v>137</v>
      </c>
      <c r="C256" t="s">
        <v>122</v>
      </c>
      <c r="D256">
        <v>21257</v>
      </c>
      <c r="E256">
        <v>65</v>
      </c>
      <c r="F256" t="s">
        <v>52</v>
      </c>
      <c r="G256" t="s">
        <v>81</v>
      </c>
      <c r="H256" s="92">
        <v>22819</v>
      </c>
      <c r="I256" t="s">
        <v>83</v>
      </c>
      <c r="J256">
        <v>3</v>
      </c>
      <c r="K256" s="92">
        <v>1673</v>
      </c>
      <c r="L256" s="92">
        <v>2889</v>
      </c>
      <c r="M256" s="92">
        <v>9843</v>
      </c>
    </row>
    <row r="257" spans="1:13" x14ac:dyDescent="0.3">
      <c r="A257" t="s">
        <v>156</v>
      </c>
      <c r="B257" t="s">
        <v>113</v>
      </c>
      <c r="C257" t="s">
        <v>86</v>
      </c>
      <c r="D257">
        <v>21596</v>
      </c>
      <c r="E257">
        <v>64</v>
      </c>
      <c r="F257" t="s">
        <v>52</v>
      </c>
      <c r="G257" t="s">
        <v>73</v>
      </c>
      <c r="H257" s="92">
        <v>8769</v>
      </c>
      <c r="I257" t="s">
        <v>101</v>
      </c>
      <c r="J257">
        <v>1</v>
      </c>
      <c r="K257" s="92">
        <v>906</v>
      </c>
      <c r="L257" s="92">
        <v>1181</v>
      </c>
      <c r="M257" s="92">
        <v>866</v>
      </c>
    </row>
    <row r="258" spans="1:13" x14ac:dyDescent="0.3">
      <c r="A258" t="s">
        <v>141</v>
      </c>
      <c r="B258" t="s">
        <v>113</v>
      </c>
      <c r="C258" t="s">
        <v>86</v>
      </c>
      <c r="D258">
        <v>31433</v>
      </c>
      <c r="E258">
        <v>37</v>
      </c>
      <c r="F258" t="s">
        <v>46</v>
      </c>
      <c r="G258" t="s">
        <v>73</v>
      </c>
      <c r="H258" s="92">
        <v>17974</v>
      </c>
      <c r="I258" t="s">
        <v>54</v>
      </c>
      <c r="J258">
        <v>3</v>
      </c>
      <c r="K258" s="92">
        <v>764</v>
      </c>
      <c r="L258" s="92">
        <v>2356</v>
      </c>
      <c r="M258" s="92">
        <v>9132</v>
      </c>
    </row>
    <row r="259" spans="1:13" x14ac:dyDescent="0.3">
      <c r="A259" t="s">
        <v>159</v>
      </c>
      <c r="B259" t="s">
        <v>155</v>
      </c>
      <c r="C259" t="s">
        <v>72</v>
      </c>
      <c r="D259">
        <v>30503</v>
      </c>
      <c r="E259">
        <v>40</v>
      </c>
      <c r="F259" t="s">
        <v>46</v>
      </c>
      <c r="G259" t="s">
        <v>117</v>
      </c>
      <c r="H259" s="92">
        <v>23601</v>
      </c>
      <c r="I259" t="s">
        <v>95</v>
      </c>
      <c r="J259">
        <v>3</v>
      </c>
      <c r="K259" s="92">
        <v>1603</v>
      </c>
      <c r="L259" s="92">
        <v>1820</v>
      </c>
      <c r="M259" s="92">
        <v>2885</v>
      </c>
    </row>
    <row r="260" spans="1:13" x14ac:dyDescent="0.3">
      <c r="A260" t="s">
        <v>159</v>
      </c>
      <c r="B260" t="s">
        <v>89</v>
      </c>
      <c r="C260" t="s">
        <v>160</v>
      </c>
      <c r="D260">
        <v>23653</v>
      </c>
      <c r="E260">
        <v>59</v>
      </c>
      <c r="F260" t="s">
        <v>46</v>
      </c>
      <c r="G260" t="s">
        <v>81</v>
      </c>
      <c r="H260" s="92">
        <v>23975</v>
      </c>
      <c r="I260" t="s">
        <v>64</v>
      </c>
      <c r="J260">
        <v>3</v>
      </c>
      <c r="K260" s="92">
        <v>1252</v>
      </c>
      <c r="L260" s="92">
        <v>3971</v>
      </c>
      <c r="M260" s="92">
        <v>9736</v>
      </c>
    </row>
    <row r="261" spans="1:13" x14ac:dyDescent="0.3">
      <c r="A261" t="s">
        <v>166</v>
      </c>
      <c r="B261" t="s">
        <v>44</v>
      </c>
      <c r="C261" t="s">
        <v>94</v>
      </c>
      <c r="D261">
        <v>33566</v>
      </c>
      <c r="E261">
        <v>32</v>
      </c>
      <c r="F261" t="s">
        <v>57</v>
      </c>
      <c r="G261" t="s">
        <v>81</v>
      </c>
      <c r="H261" s="92">
        <v>20575</v>
      </c>
      <c r="I261" t="s">
        <v>59</v>
      </c>
      <c r="J261">
        <v>3</v>
      </c>
      <c r="K261" s="92">
        <v>1826</v>
      </c>
      <c r="L261" s="92">
        <v>3364</v>
      </c>
      <c r="M261" s="92">
        <v>8285</v>
      </c>
    </row>
    <row r="262" spans="1:13" x14ac:dyDescent="0.3">
      <c r="A262" t="s">
        <v>128</v>
      </c>
      <c r="B262" t="s">
        <v>93</v>
      </c>
      <c r="C262" t="s">
        <v>100</v>
      </c>
      <c r="D262">
        <v>25808</v>
      </c>
      <c r="E262">
        <v>53</v>
      </c>
      <c r="F262" t="s">
        <v>52</v>
      </c>
      <c r="G262" t="s">
        <v>47</v>
      </c>
      <c r="H262" s="92">
        <v>9745</v>
      </c>
      <c r="I262" t="s">
        <v>101</v>
      </c>
      <c r="J262">
        <v>0</v>
      </c>
      <c r="K262" s="92">
        <v>1512</v>
      </c>
      <c r="L262" s="92">
        <v>3094</v>
      </c>
      <c r="M262" s="92">
        <v>7622</v>
      </c>
    </row>
    <row r="263" spans="1:13" x14ac:dyDescent="0.3">
      <c r="A263" t="s">
        <v>165</v>
      </c>
      <c r="B263" t="s">
        <v>157</v>
      </c>
      <c r="C263" t="s">
        <v>100</v>
      </c>
      <c r="D263">
        <v>26929</v>
      </c>
      <c r="E263">
        <v>50</v>
      </c>
      <c r="F263" t="s">
        <v>46</v>
      </c>
      <c r="G263" t="s">
        <v>68</v>
      </c>
      <c r="H263" s="92">
        <v>6360</v>
      </c>
      <c r="I263" t="s">
        <v>95</v>
      </c>
      <c r="J263">
        <v>2</v>
      </c>
      <c r="K263" s="92">
        <v>1694</v>
      </c>
      <c r="L263" s="92">
        <v>2913</v>
      </c>
      <c r="M263" s="92">
        <v>4797</v>
      </c>
    </row>
    <row r="264" spans="1:13" x14ac:dyDescent="0.3">
      <c r="A264" t="s">
        <v>134</v>
      </c>
      <c r="B264" t="s">
        <v>99</v>
      </c>
      <c r="C264" t="s">
        <v>51</v>
      </c>
      <c r="D264">
        <v>34233</v>
      </c>
      <c r="E264">
        <v>30</v>
      </c>
      <c r="F264" t="s">
        <v>52</v>
      </c>
      <c r="G264" t="s">
        <v>90</v>
      </c>
      <c r="H264" s="92">
        <v>4537</v>
      </c>
      <c r="I264" t="s">
        <v>69</v>
      </c>
      <c r="J264">
        <v>2</v>
      </c>
      <c r="K264" s="92">
        <v>1457</v>
      </c>
      <c r="L264" s="92">
        <v>2347</v>
      </c>
      <c r="M264" s="92">
        <v>9066</v>
      </c>
    </row>
    <row r="265" spans="1:13" x14ac:dyDescent="0.3">
      <c r="A265" t="s">
        <v>60</v>
      </c>
      <c r="B265" t="s">
        <v>157</v>
      </c>
      <c r="C265" t="s">
        <v>97</v>
      </c>
      <c r="D265">
        <v>27364</v>
      </c>
      <c r="E265">
        <v>49</v>
      </c>
      <c r="F265" t="s">
        <v>57</v>
      </c>
      <c r="G265" t="s">
        <v>81</v>
      </c>
      <c r="H265" s="92">
        <v>9231</v>
      </c>
      <c r="I265" t="s">
        <v>69</v>
      </c>
      <c r="J265">
        <v>2</v>
      </c>
      <c r="K265" s="92">
        <v>1363</v>
      </c>
      <c r="L265" s="92">
        <v>1973</v>
      </c>
      <c r="M265" s="92">
        <v>5923</v>
      </c>
    </row>
    <row r="266" spans="1:13" x14ac:dyDescent="0.3">
      <c r="A266" t="s">
        <v>70</v>
      </c>
      <c r="B266" t="s">
        <v>124</v>
      </c>
      <c r="C266" t="s">
        <v>94</v>
      </c>
      <c r="D266">
        <v>29409</v>
      </c>
      <c r="E266">
        <v>43</v>
      </c>
      <c r="F266" t="s">
        <v>57</v>
      </c>
      <c r="G266" t="s">
        <v>58</v>
      </c>
      <c r="H266" s="92">
        <v>25010</v>
      </c>
      <c r="I266" t="s">
        <v>69</v>
      </c>
      <c r="J266">
        <v>0</v>
      </c>
      <c r="K266" s="92">
        <v>574</v>
      </c>
      <c r="L266" s="92">
        <v>1617</v>
      </c>
      <c r="M266" s="92">
        <v>7406</v>
      </c>
    </row>
    <row r="267" spans="1:13" x14ac:dyDescent="0.3">
      <c r="A267" t="s">
        <v>134</v>
      </c>
      <c r="B267" t="s">
        <v>137</v>
      </c>
      <c r="C267" t="s">
        <v>122</v>
      </c>
      <c r="D267">
        <v>22175</v>
      </c>
      <c r="E267">
        <v>63</v>
      </c>
      <c r="F267" t="s">
        <v>46</v>
      </c>
      <c r="G267" t="s">
        <v>63</v>
      </c>
      <c r="H267" s="92">
        <v>27722</v>
      </c>
      <c r="I267" t="s">
        <v>83</v>
      </c>
      <c r="J267">
        <v>2</v>
      </c>
      <c r="K267" s="92">
        <v>1532</v>
      </c>
      <c r="L267" s="92">
        <v>3703</v>
      </c>
      <c r="M267" s="92">
        <v>8623</v>
      </c>
    </row>
    <row r="268" spans="1:13" x14ac:dyDescent="0.3">
      <c r="A268" t="s">
        <v>84</v>
      </c>
      <c r="B268" t="s">
        <v>150</v>
      </c>
      <c r="C268" t="s">
        <v>62</v>
      </c>
      <c r="D268">
        <v>22083</v>
      </c>
      <c r="E268">
        <v>63</v>
      </c>
      <c r="F268" t="s">
        <v>46</v>
      </c>
      <c r="G268" t="s">
        <v>90</v>
      </c>
      <c r="H268" s="92">
        <v>14121</v>
      </c>
      <c r="I268" t="s">
        <v>69</v>
      </c>
      <c r="J268">
        <v>0</v>
      </c>
      <c r="K268" s="92">
        <v>542</v>
      </c>
      <c r="L268" s="92">
        <v>4084</v>
      </c>
      <c r="M268" s="92">
        <v>7609</v>
      </c>
    </row>
    <row r="269" spans="1:13" x14ac:dyDescent="0.3">
      <c r="A269" t="s">
        <v>134</v>
      </c>
      <c r="B269" t="s">
        <v>167</v>
      </c>
      <c r="C269" t="s">
        <v>79</v>
      </c>
      <c r="D269">
        <v>26623</v>
      </c>
      <c r="E269">
        <v>51</v>
      </c>
      <c r="F269" t="s">
        <v>57</v>
      </c>
      <c r="G269" t="s">
        <v>90</v>
      </c>
      <c r="H269" s="92">
        <v>16337</v>
      </c>
      <c r="I269" t="s">
        <v>69</v>
      </c>
      <c r="J269">
        <v>3</v>
      </c>
      <c r="K269" s="92">
        <v>1981</v>
      </c>
      <c r="L269" s="92">
        <v>3110</v>
      </c>
      <c r="M269" s="92">
        <v>7559</v>
      </c>
    </row>
    <row r="270" spans="1:13" x14ac:dyDescent="0.3">
      <c r="A270" t="s">
        <v>158</v>
      </c>
      <c r="B270" t="s">
        <v>167</v>
      </c>
      <c r="C270" t="s">
        <v>86</v>
      </c>
      <c r="D270">
        <v>24402</v>
      </c>
      <c r="E270">
        <v>57</v>
      </c>
      <c r="F270" t="s">
        <v>57</v>
      </c>
      <c r="G270" t="s">
        <v>117</v>
      </c>
      <c r="H270" s="92">
        <v>25268</v>
      </c>
      <c r="I270" t="s">
        <v>76</v>
      </c>
      <c r="J270">
        <v>0</v>
      </c>
      <c r="K270" s="92">
        <v>1438</v>
      </c>
      <c r="L270" s="92">
        <v>4481</v>
      </c>
      <c r="M270" s="92">
        <v>6752</v>
      </c>
    </row>
    <row r="271" spans="1:13" x14ac:dyDescent="0.3">
      <c r="A271" t="s">
        <v>98</v>
      </c>
      <c r="B271" t="s">
        <v>146</v>
      </c>
      <c r="C271" t="s">
        <v>123</v>
      </c>
      <c r="D271">
        <v>24699</v>
      </c>
      <c r="E271">
        <v>56</v>
      </c>
      <c r="F271" t="s">
        <v>46</v>
      </c>
      <c r="G271" t="s">
        <v>68</v>
      </c>
      <c r="H271" s="92">
        <v>13458</v>
      </c>
      <c r="I271" t="s">
        <v>83</v>
      </c>
      <c r="J271">
        <v>3</v>
      </c>
      <c r="K271" s="92">
        <v>676</v>
      </c>
      <c r="L271" s="92">
        <v>1586</v>
      </c>
      <c r="M271" s="92">
        <v>1699</v>
      </c>
    </row>
    <row r="272" spans="1:13" x14ac:dyDescent="0.3">
      <c r="A272" t="s">
        <v>170</v>
      </c>
      <c r="B272" t="s">
        <v>150</v>
      </c>
      <c r="C272" t="s">
        <v>104</v>
      </c>
      <c r="D272">
        <v>31752</v>
      </c>
      <c r="E272">
        <v>37</v>
      </c>
      <c r="F272" t="s">
        <v>46</v>
      </c>
      <c r="G272" t="s">
        <v>53</v>
      </c>
      <c r="H272" s="92">
        <v>7539</v>
      </c>
      <c r="I272" t="s">
        <v>59</v>
      </c>
      <c r="J272">
        <v>2</v>
      </c>
      <c r="K272" s="92">
        <v>1497</v>
      </c>
      <c r="L272" s="92">
        <v>3687</v>
      </c>
      <c r="M272" s="92">
        <v>7529</v>
      </c>
    </row>
    <row r="273" spans="1:13" x14ac:dyDescent="0.3">
      <c r="A273" t="s">
        <v>170</v>
      </c>
      <c r="B273" t="s">
        <v>96</v>
      </c>
      <c r="C273" t="s">
        <v>67</v>
      </c>
      <c r="D273">
        <v>33384</v>
      </c>
      <c r="E273">
        <v>32</v>
      </c>
      <c r="F273" t="s">
        <v>46</v>
      </c>
      <c r="G273" t="s">
        <v>47</v>
      </c>
      <c r="H273" s="92">
        <v>22061</v>
      </c>
      <c r="I273" t="s">
        <v>76</v>
      </c>
      <c r="J273">
        <v>3</v>
      </c>
      <c r="K273" s="92">
        <v>597</v>
      </c>
      <c r="L273" s="92">
        <v>2828</v>
      </c>
      <c r="M273" s="92">
        <v>963</v>
      </c>
    </row>
    <row r="274" spans="1:13" x14ac:dyDescent="0.3">
      <c r="A274" t="s">
        <v>165</v>
      </c>
      <c r="B274" t="s">
        <v>162</v>
      </c>
      <c r="C274" t="s">
        <v>122</v>
      </c>
      <c r="D274">
        <v>33890</v>
      </c>
      <c r="E274">
        <v>31</v>
      </c>
      <c r="F274" t="s">
        <v>46</v>
      </c>
      <c r="G274" t="s">
        <v>81</v>
      </c>
      <c r="H274" s="92">
        <v>24343</v>
      </c>
      <c r="I274" t="s">
        <v>64</v>
      </c>
      <c r="J274">
        <v>1</v>
      </c>
      <c r="K274" s="92">
        <v>976</v>
      </c>
      <c r="L274" s="92">
        <v>2122</v>
      </c>
      <c r="M274" s="92">
        <v>3222</v>
      </c>
    </row>
    <row r="275" spans="1:13" x14ac:dyDescent="0.3">
      <c r="A275" t="s">
        <v>134</v>
      </c>
      <c r="B275" t="s">
        <v>155</v>
      </c>
      <c r="C275" t="s">
        <v>45</v>
      </c>
      <c r="D275">
        <v>35504</v>
      </c>
      <c r="E275">
        <v>26</v>
      </c>
      <c r="F275" t="s">
        <v>52</v>
      </c>
      <c r="G275" t="s">
        <v>81</v>
      </c>
      <c r="H275" s="92">
        <v>4554</v>
      </c>
      <c r="I275" t="s">
        <v>92</v>
      </c>
      <c r="J275">
        <v>3</v>
      </c>
      <c r="K275" s="92">
        <v>909</v>
      </c>
      <c r="L275" s="92">
        <v>2934</v>
      </c>
      <c r="M275" s="92">
        <v>784</v>
      </c>
    </row>
    <row r="276" spans="1:13" x14ac:dyDescent="0.3">
      <c r="A276" t="s">
        <v>168</v>
      </c>
      <c r="B276" t="s">
        <v>138</v>
      </c>
      <c r="C276" t="s">
        <v>79</v>
      </c>
      <c r="D276">
        <v>26779</v>
      </c>
      <c r="E276">
        <v>50</v>
      </c>
      <c r="F276" t="s">
        <v>52</v>
      </c>
      <c r="G276" t="s">
        <v>47</v>
      </c>
      <c r="H276" s="92">
        <v>27100</v>
      </c>
      <c r="I276" t="s">
        <v>76</v>
      </c>
      <c r="J276">
        <v>0</v>
      </c>
      <c r="K276" s="92">
        <v>795</v>
      </c>
      <c r="L276" s="92">
        <v>2724</v>
      </c>
      <c r="M276" s="92">
        <v>1145</v>
      </c>
    </row>
    <row r="277" spans="1:13" x14ac:dyDescent="0.3">
      <c r="A277" t="s">
        <v>65</v>
      </c>
      <c r="B277" t="s">
        <v>169</v>
      </c>
      <c r="C277" t="s">
        <v>67</v>
      </c>
      <c r="D277">
        <v>26966</v>
      </c>
      <c r="E277">
        <v>50</v>
      </c>
      <c r="F277" t="s">
        <v>46</v>
      </c>
      <c r="G277" t="s">
        <v>90</v>
      </c>
      <c r="H277" s="92">
        <v>29483</v>
      </c>
      <c r="I277" t="s">
        <v>69</v>
      </c>
      <c r="J277">
        <v>3</v>
      </c>
      <c r="K277" s="92">
        <v>753</v>
      </c>
      <c r="L277" s="92">
        <v>3220</v>
      </c>
      <c r="M277" s="92">
        <v>6860</v>
      </c>
    </row>
    <row r="278" spans="1:13" x14ac:dyDescent="0.3">
      <c r="A278" t="s">
        <v>144</v>
      </c>
      <c r="B278" t="s">
        <v>96</v>
      </c>
      <c r="C278" t="s">
        <v>56</v>
      </c>
      <c r="D278">
        <v>28830</v>
      </c>
      <c r="E278">
        <v>45</v>
      </c>
      <c r="F278" t="s">
        <v>46</v>
      </c>
      <c r="G278" t="s">
        <v>63</v>
      </c>
      <c r="H278" s="92">
        <v>9052</v>
      </c>
      <c r="I278" t="s">
        <v>92</v>
      </c>
      <c r="J278">
        <v>3</v>
      </c>
      <c r="K278" s="92">
        <v>1012</v>
      </c>
      <c r="L278" s="92">
        <v>1296</v>
      </c>
      <c r="M278" s="92">
        <v>5392</v>
      </c>
    </row>
    <row r="279" spans="1:13" x14ac:dyDescent="0.3">
      <c r="A279" t="s">
        <v>166</v>
      </c>
      <c r="B279" t="s">
        <v>155</v>
      </c>
      <c r="C279" t="s">
        <v>123</v>
      </c>
      <c r="D279">
        <v>29255</v>
      </c>
      <c r="E279">
        <v>43</v>
      </c>
      <c r="F279" t="s">
        <v>46</v>
      </c>
      <c r="G279" t="s">
        <v>81</v>
      </c>
      <c r="H279" s="92">
        <v>21409</v>
      </c>
      <c r="I279" t="s">
        <v>92</v>
      </c>
      <c r="J279">
        <v>2</v>
      </c>
      <c r="K279" s="92">
        <v>1895</v>
      </c>
      <c r="L279" s="92">
        <v>4540</v>
      </c>
      <c r="M279" s="92">
        <v>3814</v>
      </c>
    </row>
    <row r="280" spans="1:13" x14ac:dyDescent="0.3">
      <c r="A280" t="s">
        <v>156</v>
      </c>
      <c r="B280" t="s">
        <v>85</v>
      </c>
      <c r="C280" t="s">
        <v>122</v>
      </c>
      <c r="D280">
        <v>28836</v>
      </c>
      <c r="E280">
        <v>45</v>
      </c>
      <c r="F280" t="s">
        <v>52</v>
      </c>
      <c r="G280" t="s">
        <v>87</v>
      </c>
      <c r="H280" s="92">
        <v>9945</v>
      </c>
      <c r="I280" t="s">
        <v>69</v>
      </c>
      <c r="J280">
        <v>0</v>
      </c>
      <c r="K280" s="92">
        <v>861</v>
      </c>
      <c r="L280" s="92">
        <v>3841</v>
      </c>
      <c r="M280" s="92">
        <v>87</v>
      </c>
    </row>
    <row r="281" spans="1:13" x14ac:dyDescent="0.3">
      <c r="A281" t="s">
        <v>49</v>
      </c>
      <c r="B281" t="s">
        <v>157</v>
      </c>
      <c r="C281" t="s">
        <v>86</v>
      </c>
      <c r="D281">
        <v>28555</v>
      </c>
      <c r="E281">
        <v>45</v>
      </c>
      <c r="F281" t="s">
        <v>46</v>
      </c>
      <c r="G281" t="s">
        <v>47</v>
      </c>
      <c r="H281" s="92">
        <v>7738</v>
      </c>
      <c r="I281" t="s">
        <v>76</v>
      </c>
      <c r="J281">
        <v>3</v>
      </c>
      <c r="K281" s="92">
        <v>1079</v>
      </c>
      <c r="L281" s="92">
        <v>4335</v>
      </c>
      <c r="M281" s="92">
        <v>9488</v>
      </c>
    </row>
    <row r="282" spans="1:13" x14ac:dyDescent="0.3">
      <c r="A282" t="s">
        <v>74</v>
      </c>
      <c r="B282" t="s">
        <v>44</v>
      </c>
      <c r="C282" t="s">
        <v>100</v>
      </c>
      <c r="D282">
        <v>25640</v>
      </c>
      <c r="E282">
        <v>53</v>
      </c>
      <c r="F282" t="s">
        <v>46</v>
      </c>
      <c r="G282" t="s">
        <v>90</v>
      </c>
      <c r="H282" s="92">
        <v>5159</v>
      </c>
      <c r="I282" t="s">
        <v>111</v>
      </c>
      <c r="J282">
        <v>0</v>
      </c>
      <c r="K282" s="92">
        <v>1887</v>
      </c>
      <c r="L282" s="92">
        <v>4370</v>
      </c>
      <c r="M282" s="92">
        <v>682</v>
      </c>
    </row>
    <row r="283" spans="1:13" x14ac:dyDescent="0.3">
      <c r="A283" t="s">
        <v>49</v>
      </c>
      <c r="B283" t="s">
        <v>120</v>
      </c>
      <c r="C283" t="s">
        <v>67</v>
      </c>
      <c r="D283">
        <v>32712</v>
      </c>
      <c r="E283">
        <v>34</v>
      </c>
      <c r="F283" t="s">
        <v>52</v>
      </c>
      <c r="G283" t="s">
        <v>63</v>
      </c>
      <c r="H283" s="92">
        <v>8681</v>
      </c>
      <c r="I283" t="s">
        <v>48</v>
      </c>
      <c r="J283">
        <v>1</v>
      </c>
      <c r="K283" s="92">
        <v>1483</v>
      </c>
      <c r="L283" s="92">
        <v>1882</v>
      </c>
      <c r="M283" s="92">
        <v>1477</v>
      </c>
    </row>
    <row r="284" spans="1:13" x14ac:dyDescent="0.3">
      <c r="A284" t="s">
        <v>170</v>
      </c>
      <c r="B284" t="s">
        <v>44</v>
      </c>
      <c r="C284" t="s">
        <v>62</v>
      </c>
      <c r="D284">
        <v>29352</v>
      </c>
      <c r="E284">
        <v>43</v>
      </c>
      <c r="F284" t="s">
        <v>52</v>
      </c>
      <c r="G284" t="s">
        <v>73</v>
      </c>
      <c r="H284" s="92">
        <v>13835</v>
      </c>
      <c r="I284" t="s">
        <v>76</v>
      </c>
      <c r="J284">
        <v>3</v>
      </c>
      <c r="K284" s="92">
        <v>1685</v>
      </c>
      <c r="L284" s="92">
        <v>2973</v>
      </c>
      <c r="M284" s="92">
        <v>8727</v>
      </c>
    </row>
    <row r="285" spans="1:13" x14ac:dyDescent="0.3">
      <c r="A285" t="s">
        <v>165</v>
      </c>
      <c r="B285" t="s">
        <v>137</v>
      </c>
      <c r="C285" t="s">
        <v>123</v>
      </c>
      <c r="D285">
        <v>26122</v>
      </c>
      <c r="E285">
        <v>52</v>
      </c>
      <c r="F285" t="s">
        <v>46</v>
      </c>
      <c r="G285" t="s">
        <v>81</v>
      </c>
      <c r="H285" s="92">
        <v>20452</v>
      </c>
      <c r="I285" t="s">
        <v>69</v>
      </c>
      <c r="J285">
        <v>1</v>
      </c>
      <c r="K285" s="92">
        <v>618</v>
      </c>
      <c r="L285" s="92">
        <v>4101</v>
      </c>
      <c r="M285" s="92">
        <v>7936</v>
      </c>
    </row>
    <row r="286" spans="1:13" x14ac:dyDescent="0.3">
      <c r="A286" t="s">
        <v>119</v>
      </c>
      <c r="B286" t="s">
        <v>151</v>
      </c>
      <c r="C286" t="s">
        <v>122</v>
      </c>
      <c r="D286">
        <v>23214</v>
      </c>
      <c r="E286">
        <v>60</v>
      </c>
      <c r="F286" t="s">
        <v>57</v>
      </c>
      <c r="G286" t="s">
        <v>53</v>
      </c>
      <c r="H286" s="92">
        <v>10354</v>
      </c>
      <c r="I286" t="s">
        <v>111</v>
      </c>
      <c r="J286">
        <v>3</v>
      </c>
      <c r="K286" s="92">
        <v>672</v>
      </c>
      <c r="L286" s="92">
        <v>1381</v>
      </c>
      <c r="M286" s="92">
        <v>5857</v>
      </c>
    </row>
    <row r="287" spans="1:13" x14ac:dyDescent="0.3">
      <c r="A287" t="s">
        <v>144</v>
      </c>
      <c r="B287" t="s">
        <v>116</v>
      </c>
      <c r="C287" t="s">
        <v>56</v>
      </c>
      <c r="D287">
        <v>27377</v>
      </c>
      <c r="E287">
        <v>49</v>
      </c>
      <c r="F287" t="s">
        <v>46</v>
      </c>
      <c r="G287" t="s">
        <v>63</v>
      </c>
      <c r="H287" s="92">
        <v>24365</v>
      </c>
      <c r="I287" t="s">
        <v>101</v>
      </c>
      <c r="J287">
        <v>0</v>
      </c>
      <c r="K287" s="92">
        <v>1336</v>
      </c>
      <c r="L287" s="92">
        <v>3692</v>
      </c>
      <c r="M287" s="92">
        <v>7489</v>
      </c>
    </row>
    <row r="288" spans="1:13" x14ac:dyDescent="0.3">
      <c r="A288" t="s">
        <v>128</v>
      </c>
      <c r="B288" t="s">
        <v>109</v>
      </c>
      <c r="C288" t="s">
        <v>56</v>
      </c>
      <c r="D288">
        <v>31913</v>
      </c>
      <c r="E288">
        <v>36</v>
      </c>
      <c r="F288" t="s">
        <v>52</v>
      </c>
      <c r="G288" t="s">
        <v>90</v>
      </c>
      <c r="H288" s="92">
        <v>14687</v>
      </c>
      <c r="I288" t="s">
        <v>76</v>
      </c>
      <c r="J288">
        <v>2</v>
      </c>
      <c r="K288" s="92">
        <v>850</v>
      </c>
      <c r="L288" s="92">
        <v>2317</v>
      </c>
      <c r="M288" s="92">
        <v>670</v>
      </c>
    </row>
    <row r="289" spans="1:13" x14ac:dyDescent="0.3">
      <c r="A289" t="s">
        <v>153</v>
      </c>
      <c r="B289" t="s">
        <v>137</v>
      </c>
      <c r="C289" t="s">
        <v>160</v>
      </c>
      <c r="D289">
        <v>35466</v>
      </c>
      <c r="E289">
        <v>26</v>
      </c>
      <c r="F289" t="s">
        <v>52</v>
      </c>
      <c r="G289" t="s">
        <v>47</v>
      </c>
      <c r="H289" s="92">
        <v>18267</v>
      </c>
      <c r="I289" t="s">
        <v>64</v>
      </c>
      <c r="J289">
        <v>0</v>
      </c>
      <c r="K289" s="92">
        <v>1907</v>
      </c>
      <c r="L289" s="92">
        <v>1279</v>
      </c>
      <c r="M289" s="92">
        <v>2859</v>
      </c>
    </row>
    <row r="290" spans="1:13" x14ac:dyDescent="0.3">
      <c r="A290" t="s">
        <v>112</v>
      </c>
      <c r="B290" t="s">
        <v>161</v>
      </c>
      <c r="C290" t="s">
        <v>123</v>
      </c>
      <c r="D290">
        <v>30098</v>
      </c>
      <c r="E290">
        <v>41</v>
      </c>
      <c r="F290" t="s">
        <v>46</v>
      </c>
      <c r="G290" t="s">
        <v>47</v>
      </c>
      <c r="H290" s="92">
        <v>15362</v>
      </c>
      <c r="I290" t="s">
        <v>83</v>
      </c>
      <c r="J290">
        <v>0</v>
      </c>
      <c r="K290" s="92">
        <v>1117</v>
      </c>
      <c r="L290" s="92">
        <v>1519</v>
      </c>
      <c r="M290" s="92">
        <v>6933</v>
      </c>
    </row>
    <row r="291" spans="1:13" x14ac:dyDescent="0.3">
      <c r="A291" t="s">
        <v>82</v>
      </c>
      <c r="B291" t="s">
        <v>157</v>
      </c>
      <c r="C291" t="s">
        <v>94</v>
      </c>
      <c r="D291">
        <v>30374</v>
      </c>
      <c r="E291">
        <v>40</v>
      </c>
      <c r="F291" t="s">
        <v>57</v>
      </c>
      <c r="G291" t="s">
        <v>58</v>
      </c>
      <c r="H291" s="92">
        <v>29559</v>
      </c>
      <c r="I291" t="s">
        <v>54</v>
      </c>
      <c r="J291">
        <v>1</v>
      </c>
      <c r="K291" s="92">
        <v>728</v>
      </c>
      <c r="L291" s="92">
        <v>2070</v>
      </c>
      <c r="M291" s="92">
        <v>1628</v>
      </c>
    </row>
    <row r="292" spans="1:13" x14ac:dyDescent="0.3">
      <c r="A292" t="s">
        <v>84</v>
      </c>
      <c r="B292" t="s">
        <v>169</v>
      </c>
      <c r="C292" t="s">
        <v>56</v>
      </c>
      <c r="D292">
        <v>23212</v>
      </c>
      <c r="E292">
        <v>60</v>
      </c>
      <c r="F292" t="s">
        <v>57</v>
      </c>
      <c r="G292" t="s">
        <v>117</v>
      </c>
      <c r="H292" s="92">
        <v>13292</v>
      </c>
      <c r="I292" t="s">
        <v>111</v>
      </c>
      <c r="J292">
        <v>1</v>
      </c>
      <c r="K292" s="92">
        <v>903</v>
      </c>
      <c r="L292" s="92">
        <v>2143</v>
      </c>
      <c r="M292" s="92">
        <v>1457</v>
      </c>
    </row>
    <row r="293" spans="1:13" x14ac:dyDescent="0.3">
      <c r="A293" t="s">
        <v>141</v>
      </c>
      <c r="B293" t="s">
        <v>124</v>
      </c>
      <c r="C293" t="s">
        <v>97</v>
      </c>
      <c r="D293">
        <v>33437</v>
      </c>
      <c r="E293">
        <v>32</v>
      </c>
      <c r="F293" t="s">
        <v>52</v>
      </c>
      <c r="G293" t="s">
        <v>58</v>
      </c>
      <c r="H293" s="92">
        <v>6005</v>
      </c>
      <c r="I293" t="s">
        <v>92</v>
      </c>
      <c r="J293">
        <v>3</v>
      </c>
      <c r="K293" s="92">
        <v>1890</v>
      </c>
      <c r="L293" s="92">
        <v>3272</v>
      </c>
      <c r="M293" s="92">
        <v>4676</v>
      </c>
    </row>
    <row r="294" spans="1:13" x14ac:dyDescent="0.3">
      <c r="A294" t="s">
        <v>77</v>
      </c>
      <c r="B294" t="s">
        <v>118</v>
      </c>
      <c r="C294" t="s">
        <v>62</v>
      </c>
      <c r="D294">
        <v>35446</v>
      </c>
      <c r="E294">
        <v>26</v>
      </c>
      <c r="F294" t="s">
        <v>52</v>
      </c>
      <c r="G294" t="s">
        <v>47</v>
      </c>
      <c r="H294" s="92">
        <v>25811</v>
      </c>
      <c r="I294" t="s">
        <v>54</v>
      </c>
      <c r="J294">
        <v>1</v>
      </c>
      <c r="K294" s="92">
        <v>1706</v>
      </c>
      <c r="L294" s="92">
        <v>1903</v>
      </c>
      <c r="M294" s="92">
        <v>4270</v>
      </c>
    </row>
    <row r="295" spans="1:13" x14ac:dyDescent="0.3">
      <c r="A295" t="s">
        <v>65</v>
      </c>
      <c r="B295" t="s">
        <v>130</v>
      </c>
      <c r="C295" t="s">
        <v>123</v>
      </c>
      <c r="D295">
        <v>25296</v>
      </c>
      <c r="E295">
        <v>54</v>
      </c>
      <c r="F295" t="s">
        <v>46</v>
      </c>
      <c r="G295" t="s">
        <v>87</v>
      </c>
      <c r="H295" s="92">
        <v>11792</v>
      </c>
      <c r="I295" t="s">
        <v>64</v>
      </c>
      <c r="J295">
        <v>2</v>
      </c>
      <c r="K295" s="92">
        <v>1200</v>
      </c>
      <c r="L295" s="92">
        <v>3486</v>
      </c>
      <c r="M295" s="92">
        <v>8022</v>
      </c>
    </row>
    <row r="296" spans="1:13" x14ac:dyDescent="0.3">
      <c r="A296" t="s">
        <v>170</v>
      </c>
      <c r="B296" t="s">
        <v>121</v>
      </c>
      <c r="C296" t="s">
        <v>160</v>
      </c>
      <c r="D296">
        <v>31326</v>
      </c>
      <c r="E296">
        <v>38</v>
      </c>
      <c r="F296" t="s">
        <v>57</v>
      </c>
      <c r="G296" t="s">
        <v>117</v>
      </c>
      <c r="H296" s="92">
        <v>18316</v>
      </c>
      <c r="I296" t="s">
        <v>95</v>
      </c>
      <c r="J296">
        <v>1</v>
      </c>
      <c r="K296" s="92">
        <v>1635</v>
      </c>
      <c r="L296" s="92">
        <v>2846</v>
      </c>
      <c r="M296" s="92">
        <v>4560</v>
      </c>
    </row>
    <row r="297" spans="1:13" x14ac:dyDescent="0.3">
      <c r="A297" t="s">
        <v>106</v>
      </c>
      <c r="B297" t="s">
        <v>50</v>
      </c>
      <c r="C297" t="s">
        <v>72</v>
      </c>
      <c r="D297">
        <v>23010</v>
      </c>
      <c r="E297">
        <v>61</v>
      </c>
      <c r="F297" t="s">
        <v>46</v>
      </c>
      <c r="G297" t="s">
        <v>87</v>
      </c>
      <c r="H297" s="92">
        <v>29575</v>
      </c>
      <c r="I297" t="s">
        <v>59</v>
      </c>
      <c r="J297">
        <v>0</v>
      </c>
      <c r="K297" s="92">
        <v>538</v>
      </c>
      <c r="L297" s="92">
        <v>3267</v>
      </c>
      <c r="M297" s="92">
        <v>8218</v>
      </c>
    </row>
    <row r="298" spans="1:13" x14ac:dyDescent="0.3">
      <c r="A298" t="s">
        <v>49</v>
      </c>
      <c r="B298" t="s">
        <v>127</v>
      </c>
      <c r="C298" t="s">
        <v>56</v>
      </c>
      <c r="D298">
        <v>33830</v>
      </c>
      <c r="E298">
        <v>31</v>
      </c>
      <c r="F298" t="s">
        <v>52</v>
      </c>
      <c r="G298" t="s">
        <v>68</v>
      </c>
      <c r="H298" s="92">
        <v>13509</v>
      </c>
      <c r="I298" t="s">
        <v>69</v>
      </c>
      <c r="J298">
        <v>2</v>
      </c>
      <c r="K298" s="92">
        <v>1451</v>
      </c>
      <c r="L298" s="92">
        <v>2285</v>
      </c>
      <c r="M298" s="92">
        <v>4542</v>
      </c>
    </row>
    <row r="299" spans="1:13" x14ac:dyDescent="0.3">
      <c r="A299" t="s">
        <v>88</v>
      </c>
      <c r="B299" t="s">
        <v>161</v>
      </c>
      <c r="C299" t="s">
        <v>56</v>
      </c>
      <c r="D299">
        <v>21966</v>
      </c>
      <c r="E299">
        <v>63</v>
      </c>
      <c r="F299" t="s">
        <v>46</v>
      </c>
      <c r="G299" t="s">
        <v>68</v>
      </c>
      <c r="H299" s="92">
        <v>11453</v>
      </c>
      <c r="I299" t="s">
        <v>101</v>
      </c>
      <c r="J299">
        <v>1</v>
      </c>
      <c r="K299" s="92">
        <v>624</v>
      </c>
      <c r="L299" s="92">
        <v>4826</v>
      </c>
      <c r="M299" s="92">
        <v>3527</v>
      </c>
    </row>
    <row r="300" spans="1:13" x14ac:dyDescent="0.3">
      <c r="A300" t="s">
        <v>152</v>
      </c>
      <c r="B300" t="s">
        <v>44</v>
      </c>
      <c r="C300" t="s">
        <v>104</v>
      </c>
      <c r="D300">
        <v>23520</v>
      </c>
      <c r="E300">
        <v>59</v>
      </c>
      <c r="F300" t="s">
        <v>46</v>
      </c>
      <c r="G300" t="s">
        <v>87</v>
      </c>
      <c r="H300" s="92">
        <v>22172</v>
      </c>
      <c r="I300" t="s">
        <v>101</v>
      </c>
      <c r="J300">
        <v>0</v>
      </c>
      <c r="K300" s="92">
        <v>1298</v>
      </c>
      <c r="L300" s="92">
        <v>1663</v>
      </c>
      <c r="M300" s="92">
        <v>9067</v>
      </c>
    </row>
    <row r="301" spans="1:13" x14ac:dyDescent="0.3">
      <c r="A301" t="s">
        <v>125</v>
      </c>
      <c r="B301" t="s">
        <v>127</v>
      </c>
      <c r="C301" t="s">
        <v>79</v>
      </c>
      <c r="D301">
        <v>25482</v>
      </c>
      <c r="E301">
        <v>54</v>
      </c>
      <c r="F301" t="s">
        <v>52</v>
      </c>
      <c r="G301" t="s">
        <v>47</v>
      </c>
      <c r="H301" s="92">
        <v>7722</v>
      </c>
      <c r="I301" t="s">
        <v>92</v>
      </c>
      <c r="J301">
        <v>2</v>
      </c>
      <c r="K301" s="92">
        <v>1937</v>
      </c>
      <c r="L301" s="92">
        <v>3546</v>
      </c>
      <c r="M301" s="92">
        <v>7797</v>
      </c>
    </row>
    <row r="302" spans="1:13" x14ac:dyDescent="0.3">
      <c r="A302" t="s">
        <v>115</v>
      </c>
      <c r="B302" t="s">
        <v>118</v>
      </c>
      <c r="C302" t="s">
        <v>62</v>
      </c>
      <c r="D302">
        <v>34227</v>
      </c>
      <c r="E302">
        <v>30</v>
      </c>
      <c r="F302" t="s">
        <v>57</v>
      </c>
      <c r="G302" t="s">
        <v>58</v>
      </c>
      <c r="H302" s="92">
        <v>8885</v>
      </c>
      <c r="I302" t="s">
        <v>64</v>
      </c>
      <c r="J302">
        <v>2</v>
      </c>
      <c r="K302" s="92">
        <v>1132</v>
      </c>
      <c r="L302" s="92">
        <v>1166</v>
      </c>
      <c r="M302" s="92">
        <v>2079</v>
      </c>
    </row>
    <row r="303" spans="1:13" x14ac:dyDescent="0.3">
      <c r="A303" t="s">
        <v>141</v>
      </c>
      <c r="B303" t="s">
        <v>103</v>
      </c>
      <c r="C303" t="s">
        <v>62</v>
      </c>
      <c r="D303">
        <v>26838</v>
      </c>
      <c r="E303">
        <v>50</v>
      </c>
      <c r="F303" t="s">
        <v>46</v>
      </c>
      <c r="G303" t="s">
        <v>68</v>
      </c>
      <c r="H303" s="92">
        <v>25863</v>
      </c>
      <c r="I303" t="s">
        <v>95</v>
      </c>
      <c r="J303">
        <v>1</v>
      </c>
      <c r="K303" s="92">
        <v>1781</v>
      </c>
      <c r="L303" s="92">
        <v>3075</v>
      </c>
      <c r="M303" s="92">
        <v>1714</v>
      </c>
    </row>
    <row r="304" spans="1:13" x14ac:dyDescent="0.3">
      <c r="A304" t="s">
        <v>170</v>
      </c>
      <c r="B304" t="s">
        <v>103</v>
      </c>
      <c r="C304" t="s">
        <v>45</v>
      </c>
      <c r="D304">
        <v>27263</v>
      </c>
      <c r="E304">
        <v>49</v>
      </c>
      <c r="F304" t="s">
        <v>46</v>
      </c>
      <c r="G304" t="s">
        <v>117</v>
      </c>
      <c r="H304" s="92">
        <v>15315</v>
      </c>
      <c r="I304" t="s">
        <v>101</v>
      </c>
      <c r="J304">
        <v>3</v>
      </c>
      <c r="K304" s="92">
        <v>1736</v>
      </c>
      <c r="L304" s="92">
        <v>2094</v>
      </c>
      <c r="M304" s="92">
        <v>7988</v>
      </c>
    </row>
    <row r="305" spans="1:13" x14ac:dyDescent="0.3">
      <c r="A305" t="s">
        <v>65</v>
      </c>
      <c r="B305" t="s">
        <v>85</v>
      </c>
      <c r="C305" t="s">
        <v>104</v>
      </c>
      <c r="D305">
        <v>29380</v>
      </c>
      <c r="E305">
        <v>43</v>
      </c>
      <c r="F305" t="s">
        <v>57</v>
      </c>
      <c r="G305" t="s">
        <v>47</v>
      </c>
      <c r="H305" s="92">
        <v>12614</v>
      </c>
      <c r="I305" t="s">
        <v>64</v>
      </c>
      <c r="J305">
        <v>0</v>
      </c>
      <c r="K305" s="92">
        <v>1978</v>
      </c>
      <c r="L305" s="92">
        <v>2365</v>
      </c>
      <c r="M305" s="92">
        <v>8838</v>
      </c>
    </row>
    <row r="306" spans="1:13" x14ac:dyDescent="0.3">
      <c r="A306" t="s">
        <v>131</v>
      </c>
      <c r="B306" t="s">
        <v>109</v>
      </c>
      <c r="C306" t="s">
        <v>51</v>
      </c>
      <c r="D306">
        <v>24976</v>
      </c>
      <c r="E306">
        <v>55</v>
      </c>
      <c r="F306" t="s">
        <v>46</v>
      </c>
      <c r="G306" t="s">
        <v>47</v>
      </c>
      <c r="H306" s="92">
        <v>15438</v>
      </c>
      <c r="I306" t="s">
        <v>83</v>
      </c>
      <c r="J306">
        <v>2</v>
      </c>
      <c r="K306" s="92">
        <v>1849</v>
      </c>
      <c r="L306" s="92">
        <v>1716</v>
      </c>
      <c r="M306" s="92">
        <v>6983</v>
      </c>
    </row>
    <row r="307" spans="1:13" x14ac:dyDescent="0.3">
      <c r="A307" t="s">
        <v>133</v>
      </c>
      <c r="B307" t="s">
        <v>150</v>
      </c>
      <c r="C307" t="s">
        <v>75</v>
      </c>
      <c r="D307">
        <v>31259</v>
      </c>
      <c r="E307">
        <v>38</v>
      </c>
      <c r="F307" t="s">
        <v>57</v>
      </c>
      <c r="G307" t="s">
        <v>63</v>
      </c>
      <c r="H307" s="92">
        <v>9326</v>
      </c>
      <c r="I307" t="s">
        <v>95</v>
      </c>
      <c r="J307">
        <v>3</v>
      </c>
      <c r="K307" s="92">
        <v>1711</v>
      </c>
      <c r="L307" s="92">
        <v>3860</v>
      </c>
      <c r="M307" s="92">
        <v>3732</v>
      </c>
    </row>
    <row r="308" spans="1:13" x14ac:dyDescent="0.3">
      <c r="A308" t="s">
        <v>20</v>
      </c>
      <c r="B308" t="s">
        <v>167</v>
      </c>
      <c r="C308" t="s">
        <v>79</v>
      </c>
      <c r="D308">
        <v>23754</v>
      </c>
      <c r="E308">
        <v>58</v>
      </c>
      <c r="F308" t="s">
        <v>46</v>
      </c>
      <c r="G308" t="s">
        <v>63</v>
      </c>
      <c r="H308" s="92">
        <v>16965</v>
      </c>
      <c r="I308" t="s">
        <v>83</v>
      </c>
      <c r="J308">
        <v>1</v>
      </c>
      <c r="K308" s="92">
        <v>745</v>
      </c>
      <c r="L308" s="92">
        <v>3405</v>
      </c>
      <c r="M308" s="92">
        <v>2833</v>
      </c>
    </row>
    <row r="309" spans="1:13" x14ac:dyDescent="0.3">
      <c r="A309" t="s">
        <v>108</v>
      </c>
      <c r="B309" t="s">
        <v>157</v>
      </c>
      <c r="C309" t="s">
        <v>62</v>
      </c>
      <c r="D309">
        <v>33858</v>
      </c>
      <c r="E309">
        <v>31</v>
      </c>
      <c r="F309" t="s">
        <v>46</v>
      </c>
      <c r="G309" t="s">
        <v>63</v>
      </c>
      <c r="H309" s="92">
        <v>19765</v>
      </c>
      <c r="I309" t="s">
        <v>76</v>
      </c>
      <c r="J309">
        <v>2</v>
      </c>
      <c r="K309" s="92">
        <v>721</v>
      </c>
      <c r="L309" s="92">
        <v>1765</v>
      </c>
      <c r="M309" s="92">
        <v>494</v>
      </c>
    </row>
    <row r="310" spans="1:13" x14ac:dyDescent="0.3">
      <c r="A310" t="s">
        <v>149</v>
      </c>
      <c r="B310" t="s">
        <v>124</v>
      </c>
      <c r="C310" t="s">
        <v>75</v>
      </c>
      <c r="D310">
        <v>24551</v>
      </c>
      <c r="E310">
        <v>56</v>
      </c>
      <c r="F310" t="s">
        <v>52</v>
      </c>
      <c r="G310" t="s">
        <v>117</v>
      </c>
      <c r="H310" s="92">
        <v>14575</v>
      </c>
      <c r="I310" t="s">
        <v>101</v>
      </c>
      <c r="J310">
        <v>3</v>
      </c>
      <c r="K310" s="92">
        <v>1545</v>
      </c>
      <c r="L310" s="92">
        <v>2622</v>
      </c>
      <c r="M310" s="92">
        <v>7029</v>
      </c>
    </row>
    <row r="311" spans="1:13" x14ac:dyDescent="0.3">
      <c r="A311" t="s">
        <v>20</v>
      </c>
      <c r="B311" t="s">
        <v>126</v>
      </c>
      <c r="C311" t="s">
        <v>79</v>
      </c>
      <c r="D311">
        <v>34816</v>
      </c>
      <c r="E311">
        <v>28</v>
      </c>
      <c r="F311" t="s">
        <v>52</v>
      </c>
      <c r="G311" t="s">
        <v>73</v>
      </c>
      <c r="H311" s="92">
        <v>3598</v>
      </c>
      <c r="I311" t="s">
        <v>76</v>
      </c>
      <c r="J311">
        <v>1</v>
      </c>
      <c r="K311" s="92">
        <v>659</v>
      </c>
      <c r="L311" s="92">
        <v>3527</v>
      </c>
      <c r="M311" s="92">
        <v>1806</v>
      </c>
    </row>
    <row r="312" spans="1:13" x14ac:dyDescent="0.3">
      <c r="A312" t="s">
        <v>149</v>
      </c>
      <c r="B312" t="s">
        <v>61</v>
      </c>
      <c r="C312" t="s">
        <v>122</v>
      </c>
      <c r="D312">
        <v>26744</v>
      </c>
      <c r="E312">
        <v>50</v>
      </c>
      <c r="F312" t="s">
        <v>46</v>
      </c>
      <c r="G312" t="s">
        <v>73</v>
      </c>
      <c r="H312" s="92">
        <v>28755</v>
      </c>
      <c r="I312" t="s">
        <v>111</v>
      </c>
      <c r="J312">
        <v>3</v>
      </c>
      <c r="K312" s="92">
        <v>849</v>
      </c>
      <c r="L312" s="92">
        <v>4258</v>
      </c>
      <c r="M312" s="92">
        <v>1966</v>
      </c>
    </row>
    <row r="313" spans="1:13" x14ac:dyDescent="0.3">
      <c r="A313" t="s">
        <v>106</v>
      </c>
      <c r="B313" t="s">
        <v>50</v>
      </c>
      <c r="C313" t="s">
        <v>104</v>
      </c>
      <c r="D313">
        <v>32395</v>
      </c>
      <c r="E313">
        <v>35</v>
      </c>
      <c r="F313" t="s">
        <v>52</v>
      </c>
      <c r="G313" t="s">
        <v>73</v>
      </c>
      <c r="H313" s="92">
        <v>26304</v>
      </c>
      <c r="I313" t="s">
        <v>69</v>
      </c>
      <c r="J313">
        <v>3</v>
      </c>
      <c r="K313" s="92">
        <v>1198</v>
      </c>
      <c r="L313" s="92">
        <v>3789</v>
      </c>
      <c r="M313" s="92">
        <v>9027</v>
      </c>
    </row>
    <row r="314" spans="1:13" x14ac:dyDescent="0.3">
      <c r="A314" t="s">
        <v>115</v>
      </c>
      <c r="B314" t="s">
        <v>130</v>
      </c>
      <c r="C314" t="s">
        <v>100</v>
      </c>
      <c r="D314">
        <v>35760</v>
      </c>
      <c r="E314">
        <v>26</v>
      </c>
      <c r="F314" t="s">
        <v>52</v>
      </c>
      <c r="G314" t="s">
        <v>53</v>
      </c>
      <c r="H314" s="92">
        <v>11080</v>
      </c>
      <c r="I314" t="s">
        <v>83</v>
      </c>
      <c r="J314">
        <v>1</v>
      </c>
      <c r="K314" s="92">
        <v>1167</v>
      </c>
      <c r="L314" s="92">
        <v>1543</v>
      </c>
      <c r="M314" s="92">
        <v>6462</v>
      </c>
    </row>
    <row r="315" spans="1:13" x14ac:dyDescent="0.3">
      <c r="A315" t="s">
        <v>158</v>
      </c>
      <c r="B315" t="s">
        <v>50</v>
      </c>
      <c r="C315" t="s">
        <v>56</v>
      </c>
      <c r="D315">
        <v>23418</v>
      </c>
      <c r="E315">
        <v>59</v>
      </c>
      <c r="F315" t="s">
        <v>46</v>
      </c>
      <c r="G315" t="s">
        <v>73</v>
      </c>
      <c r="H315" s="92">
        <v>22643</v>
      </c>
      <c r="I315" t="s">
        <v>92</v>
      </c>
      <c r="J315">
        <v>3</v>
      </c>
      <c r="K315" s="92">
        <v>536</v>
      </c>
      <c r="L315" s="92">
        <v>3499</v>
      </c>
      <c r="M315" s="92">
        <v>72</v>
      </c>
    </row>
    <row r="316" spans="1:13" x14ac:dyDescent="0.3">
      <c r="A316" t="s">
        <v>77</v>
      </c>
      <c r="B316" t="s">
        <v>142</v>
      </c>
      <c r="C316" t="s">
        <v>45</v>
      </c>
      <c r="D316">
        <v>25738</v>
      </c>
      <c r="E316">
        <v>53</v>
      </c>
      <c r="F316" t="s">
        <v>52</v>
      </c>
      <c r="G316" t="s">
        <v>58</v>
      </c>
      <c r="H316" s="92">
        <v>22238</v>
      </c>
      <c r="I316" t="s">
        <v>92</v>
      </c>
      <c r="J316">
        <v>0</v>
      </c>
      <c r="K316" s="92">
        <v>562</v>
      </c>
      <c r="L316" s="92">
        <v>3508</v>
      </c>
      <c r="M316" s="92">
        <v>1920</v>
      </c>
    </row>
    <row r="317" spans="1:13" x14ac:dyDescent="0.3">
      <c r="A317" t="s">
        <v>115</v>
      </c>
      <c r="B317" t="s">
        <v>109</v>
      </c>
      <c r="C317" t="s">
        <v>62</v>
      </c>
      <c r="D317">
        <v>34253</v>
      </c>
      <c r="E317">
        <v>30</v>
      </c>
      <c r="F317" t="s">
        <v>57</v>
      </c>
      <c r="G317" t="s">
        <v>63</v>
      </c>
      <c r="H317" s="92">
        <v>14154</v>
      </c>
      <c r="I317" t="s">
        <v>95</v>
      </c>
      <c r="J317">
        <v>0</v>
      </c>
      <c r="K317" s="92">
        <v>1832</v>
      </c>
      <c r="L317" s="92">
        <v>2972</v>
      </c>
      <c r="M317" s="92">
        <v>1547</v>
      </c>
    </row>
    <row r="318" spans="1:13" x14ac:dyDescent="0.3">
      <c r="A318" t="s">
        <v>131</v>
      </c>
      <c r="B318" t="s">
        <v>103</v>
      </c>
      <c r="C318" t="s">
        <v>62</v>
      </c>
      <c r="D318">
        <v>26416</v>
      </c>
      <c r="E318">
        <v>51</v>
      </c>
      <c r="F318" t="s">
        <v>57</v>
      </c>
      <c r="G318" t="s">
        <v>81</v>
      </c>
      <c r="H318" s="92">
        <v>21519</v>
      </c>
      <c r="I318" t="s">
        <v>92</v>
      </c>
      <c r="J318">
        <v>0</v>
      </c>
      <c r="K318" s="92">
        <v>1232</v>
      </c>
      <c r="L318" s="92">
        <v>2786</v>
      </c>
      <c r="M318" s="92">
        <v>4276</v>
      </c>
    </row>
    <row r="319" spans="1:13" x14ac:dyDescent="0.3">
      <c r="A319" t="s">
        <v>144</v>
      </c>
      <c r="B319" t="s">
        <v>161</v>
      </c>
      <c r="C319" t="s">
        <v>79</v>
      </c>
      <c r="D319">
        <v>21605</v>
      </c>
      <c r="E319">
        <v>64</v>
      </c>
      <c r="F319" t="s">
        <v>57</v>
      </c>
      <c r="G319" t="s">
        <v>73</v>
      </c>
      <c r="H319" s="92">
        <v>12726</v>
      </c>
      <c r="I319" t="s">
        <v>101</v>
      </c>
      <c r="J319">
        <v>1</v>
      </c>
      <c r="K319" s="92">
        <v>1117</v>
      </c>
      <c r="L319" s="92">
        <v>3048</v>
      </c>
      <c r="M319" s="92">
        <v>4634</v>
      </c>
    </row>
    <row r="320" spans="1:13" x14ac:dyDescent="0.3">
      <c r="A320" t="s">
        <v>115</v>
      </c>
      <c r="B320" t="s">
        <v>161</v>
      </c>
      <c r="C320" t="s">
        <v>51</v>
      </c>
      <c r="D320">
        <v>26482</v>
      </c>
      <c r="E320">
        <v>51</v>
      </c>
      <c r="F320" t="s">
        <v>57</v>
      </c>
      <c r="G320" t="s">
        <v>68</v>
      </c>
      <c r="H320" s="92">
        <v>20090</v>
      </c>
      <c r="I320" t="s">
        <v>59</v>
      </c>
      <c r="J320">
        <v>3</v>
      </c>
      <c r="K320" s="92">
        <v>511</v>
      </c>
      <c r="L320" s="92">
        <v>1993</v>
      </c>
      <c r="M320" s="92">
        <v>9616</v>
      </c>
    </row>
    <row r="321" spans="1:13" x14ac:dyDescent="0.3">
      <c r="A321" t="s">
        <v>129</v>
      </c>
      <c r="B321" t="s">
        <v>161</v>
      </c>
      <c r="C321" t="s">
        <v>160</v>
      </c>
      <c r="D321">
        <v>34355</v>
      </c>
      <c r="E321">
        <v>29</v>
      </c>
      <c r="F321" t="s">
        <v>46</v>
      </c>
      <c r="G321" t="s">
        <v>90</v>
      </c>
      <c r="H321" s="92">
        <v>9827</v>
      </c>
      <c r="I321" t="s">
        <v>76</v>
      </c>
      <c r="J321">
        <v>3</v>
      </c>
      <c r="K321" s="92">
        <v>1795</v>
      </c>
      <c r="L321" s="92">
        <v>1367</v>
      </c>
      <c r="M321" s="92">
        <v>8662</v>
      </c>
    </row>
    <row r="322" spans="1:13" x14ac:dyDescent="0.3">
      <c r="A322" t="s">
        <v>165</v>
      </c>
      <c r="B322" t="s">
        <v>118</v>
      </c>
      <c r="C322" t="s">
        <v>75</v>
      </c>
      <c r="D322">
        <v>34170</v>
      </c>
      <c r="E322">
        <v>30</v>
      </c>
      <c r="F322" t="s">
        <v>52</v>
      </c>
      <c r="G322" t="s">
        <v>68</v>
      </c>
      <c r="H322" s="92">
        <v>25407</v>
      </c>
      <c r="I322" t="s">
        <v>59</v>
      </c>
      <c r="J322">
        <v>3</v>
      </c>
      <c r="K322" s="92">
        <v>1185</v>
      </c>
      <c r="L322" s="92">
        <v>4188</v>
      </c>
      <c r="M322" s="92">
        <v>1198</v>
      </c>
    </row>
    <row r="323" spans="1:13" x14ac:dyDescent="0.3">
      <c r="A323" t="s">
        <v>114</v>
      </c>
      <c r="B323" t="s">
        <v>120</v>
      </c>
      <c r="C323" t="s">
        <v>160</v>
      </c>
      <c r="D323">
        <v>27488</v>
      </c>
      <c r="E323">
        <v>48</v>
      </c>
      <c r="F323" t="s">
        <v>52</v>
      </c>
      <c r="G323" t="s">
        <v>73</v>
      </c>
      <c r="H323" s="92">
        <v>19961</v>
      </c>
      <c r="I323" t="s">
        <v>101</v>
      </c>
      <c r="J323">
        <v>0</v>
      </c>
      <c r="K323" s="92">
        <v>1817</v>
      </c>
      <c r="L323" s="92">
        <v>3437</v>
      </c>
      <c r="M323" s="92">
        <v>4689</v>
      </c>
    </row>
    <row r="324" spans="1:13" x14ac:dyDescent="0.3">
      <c r="A324" t="s">
        <v>154</v>
      </c>
      <c r="B324" t="s">
        <v>85</v>
      </c>
      <c r="C324" t="s">
        <v>104</v>
      </c>
      <c r="D324">
        <v>21812</v>
      </c>
      <c r="E324">
        <v>64</v>
      </c>
      <c r="F324" t="s">
        <v>57</v>
      </c>
      <c r="G324" t="s">
        <v>87</v>
      </c>
      <c r="H324" s="92">
        <v>29354</v>
      </c>
      <c r="I324" t="s">
        <v>111</v>
      </c>
      <c r="J324">
        <v>1</v>
      </c>
      <c r="K324" s="92">
        <v>830</v>
      </c>
      <c r="L324" s="92">
        <v>3067</v>
      </c>
      <c r="M324" s="92">
        <v>2157</v>
      </c>
    </row>
    <row r="325" spans="1:13" x14ac:dyDescent="0.3">
      <c r="A325" t="s">
        <v>70</v>
      </c>
      <c r="B325" t="s">
        <v>71</v>
      </c>
      <c r="C325" t="s">
        <v>104</v>
      </c>
      <c r="D325">
        <v>28567</v>
      </c>
      <c r="E325">
        <v>45</v>
      </c>
      <c r="F325" t="s">
        <v>52</v>
      </c>
      <c r="G325" t="s">
        <v>87</v>
      </c>
      <c r="H325" s="92">
        <v>17438</v>
      </c>
      <c r="I325" t="s">
        <v>54</v>
      </c>
      <c r="J325">
        <v>0</v>
      </c>
      <c r="K325" s="92">
        <v>598</v>
      </c>
      <c r="L325" s="92">
        <v>1836</v>
      </c>
      <c r="M325" s="92">
        <v>9359</v>
      </c>
    </row>
    <row r="326" spans="1:13" x14ac:dyDescent="0.3">
      <c r="A326" t="s">
        <v>106</v>
      </c>
      <c r="B326" t="s">
        <v>121</v>
      </c>
      <c r="C326" t="s">
        <v>75</v>
      </c>
      <c r="D326">
        <v>32910</v>
      </c>
      <c r="E326">
        <v>33</v>
      </c>
      <c r="F326" t="s">
        <v>46</v>
      </c>
      <c r="G326" t="s">
        <v>73</v>
      </c>
      <c r="H326" s="92">
        <v>9518</v>
      </c>
      <c r="I326" t="s">
        <v>59</v>
      </c>
      <c r="J326">
        <v>2</v>
      </c>
      <c r="K326" s="92">
        <v>1315</v>
      </c>
      <c r="L326" s="92">
        <v>1728</v>
      </c>
      <c r="M326" s="92">
        <v>4958</v>
      </c>
    </row>
    <row r="327" spans="1:13" x14ac:dyDescent="0.3">
      <c r="A327" t="s">
        <v>128</v>
      </c>
      <c r="B327" t="s">
        <v>167</v>
      </c>
      <c r="C327" t="s">
        <v>75</v>
      </c>
      <c r="D327">
        <v>21966</v>
      </c>
      <c r="E327">
        <v>63</v>
      </c>
      <c r="F327" t="s">
        <v>46</v>
      </c>
      <c r="G327" t="s">
        <v>73</v>
      </c>
      <c r="H327" s="92">
        <v>16893</v>
      </c>
      <c r="I327" t="s">
        <v>69</v>
      </c>
      <c r="J327">
        <v>3</v>
      </c>
      <c r="K327" s="92">
        <v>1124</v>
      </c>
      <c r="L327" s="92">
        <v>1799</v>
      </c>
      <c r="M327" s="92">
        <v>8900</v>
      </c>
    </row>
    <row r="328" spans="1:13" x14ac:dyDescent="0.3">
      <c r="A328" t="s">
        <v>139</v>
      </c>
      <c r="B328" t="s">
        <v>136</v>
      </c>
      <c r="C328" t="s">
        <v>72</v>
      </c>
      <c r="D328">
        <v>35774</v>
      </c>
      <c r="E328">
        <v>26</v>
      </c>
      <c r="F328" t="s">
        <v>57</v>
      </c>
      <c r="G328" t="s">
        <v>87</v>
      </c>
      <c r="H328" s="92">
        <v>22096</v>
      </c>
      <c r="I328" t="s">
        <v>54</v>
      </c>
      <c r="J328">
        <v>0</v>
      </c>
      <c r="K328" s="92">
        <v>1639</v>
      </c>
      <c r="L328" s="92">
        <v>2777</v>
      </c>
      <c r="M328" s="92">
        <v>4061</v>
      </c>
    </row>
    <row r="329" spans="1:13" x14ac:dyDescent="0.3">
      <c r="A329" t="s">
        <v>114</v>
      </c>
      <c r="B329" t="s">
        <v>126</v>
      </c>
      <c r="C329" t="s">
        <v>67</v>
      </c>
      <c r="D329">
        <v>30780</v>
      </c>
      <c r="E329">
        <v>39</v>
      </c>
      <c r="F329" t="s">
        <v>52</v>
      </c>
      <c r="G329" t="s">
        <v>63</v>
      </c>
      <c r="H329" s="92">
        <v>22965</v>
      </c>
      <c r="I329" t="s">
        <v>69</v>
      </c>
      <c r="J329">
        <v>3</v>
      </c>
      <c r="K329" s="92">
        <v>1128</v>
      </c>
      <c r="L329" s="92">
        <v>2205</v>
      </c>
      <c r="M329" s="92">
        <v>270</v>
      </c>
    </row>
    <row r="330" spans="1:13" x14ac:dyDescent="0.3">
      <c r="A330" t="s">
        <v>74</v>
      </c>
      <c r="B330" t="s">
        <v>132</v>
      </c>
      <c r="C330" t="s">
        <v>75</v>
      </c>
      <c r="D330">
        <v>29285</v>
      </c>
      <c r="E330">
        <v>43</v>
      </c>
      <c r="F330" t="s">
        <v>46</v>
      </c>
      <c r="G330" t="s">
        <v>81</v>
      </c>
      <c r="H330" s="92">
        <v>24131</v>
      </c>
      <c r="I330" t="s">
        <v>69</v>
      </c>
      <c r="J330">
        <v>0</v>
      </c>
      <c r="K330" s="92">
        <v>586</v>
      </c>
      <c r="L330" s="92">
        <v>1653</v>
      </c>
      <c r="M330" s="92">
        <v>9786</v>
      </c>
    </row>
    <row r="331" spans="1:13" x14ac:dyDescent="0.3">
      <c r="A331" t="s">
        <v>154</v>
      </c>
      <c r="B331" t="s">
        <v>148</v>
      </c>
      <c r="C331" t="s">
        <v>51</v>
      </c>
      <c r="D331">
        <v>24396</v>
      </c>
      <c r="E331">
        <v>57</v>
      </c>
      <c r="F331" t="s">
        <v>57</v>
      </c>
      <c r="G331" t="s">
        <v>63</v>
      </c>
      <c r="H331" s="92">
        <v>13675</v>
      </c>
      <c r="I331" t="s">
        <v>95</v>
      </c>
      <c r="J331">
        <v>2</v>
      </c>
      <c r="K331" s="92">
        <v>677</v>
      </c>
      <c r="L331" s="92">
        <v>2419</v>
      </c>
      <c r="M331" s="92">
        <v>580</v>
      </c>
    </row>
    <row r="332" spans="1:13" x14ac:dyDescent="0.3">
      <c r="A332" t="s">
        <v>165</v>
      </c>
      <c r="B332" t="s">
        <v>109</v>
      </c>
      <c r="C332" t="s">
        <v>79</v>
      </c>
      <c r="D332">
        <v>28220</v>
      </c>
      <c r="E332">
        <v>46</v>
      </c>
      <c r="F332" t="s">
        <v>52</v>
      </c>
      <c r="G332" t="s">
        <v>58</v>
      </c>
      <c r="H332" s="92">
        <v>20238</v>
      </c>
      <c r="I332" t="s">
        <v>69</v>
      </c>
      <c r="J332">
        <v>1</v>
      </c>
      <c r="K332" s="92">
        <v>883</v>
      </c>
      <c r="L332" s="92">
        <v>2078</v>
      </c>
      <c r="M332" s="92">
        <v>5281</v>
      </c>
    </row>
    <row r="333" spans="1:13" x14ac:dyDescent="0.3">
      <c r="A333" t="s">
        <v>20</v>
      </c>
      <c r="B333" t="s">
        <v>118</v>
      </c>
      <c r="C333" t="s">
        <v>51</v>
      </c>
      <c r="D333">
        <v>30581</v>
      </c>
      <c r="E333">
        <v>40</v>
      </c>
      <c r="F333" t="s">
        <v>52</v>
      </c>
      <c r="G333" t="s">
        <v>58</v>
      </c>
      <c r="H333" s="92">
        <v>26416</v>
      </c>
      <c r="I333" t="s">
        <v>64</v>
      </c>
      <c r="J333">
        <v>2</v>
      </c>
      <c r="K333" s="92">
        <v>952</v>
      </c>
      <c r="L333" s="92">
        <v>4195</v>
      </c>
      <c r="M333" s="92">
        <v>1424</v>
      </c>
    </row>
    <row r="334" spans="1:13" x14ac:dyDescent="0.3">
      <c r="A334" t="s">
        <v>65</v>
      </c>
      <c r="B334" t="s">
        <v>118</v>
      </c>
      <c r="C334" t="s">
        <v>94</v>
      </c>
      <c r="D334">
        <v>31630</v>
      </c>
      <c r="E334">
        <v>37</v>
      </c>
      <c r="F334" t="s">
        <v>52</v>
      </c>
      <c r="G334" t="s">
        <v>58</v>
      </c>
      <c r="H334" s="92">
        <v>27737</v>
      </c>
      <c r="I334" t="s">
        <v>76</v>
      </c>
      <c r="J334">
        <v>2</v>
      </c>
      <c r="K334" s="92">
        <v>1430</v>
      </c>
      <c r="L334" s="92">
        <v>2600</v>
      </c>
      <c r="M334" s="92">
        <v>9269</v>
      </c>
    </row>
    <row r="335" spans="1:13" x14ac:dyDescent="0.3">
      <c r="A335" t="s">
        <v>27</v>
      </c>
      <c r="B335" t="s">
        <v>155</v>
      </c>
      <c r="C335" t="s">
        <v>51</v>
      </c>
      <c r="D335">
        <v>21762</v>
      </c>
      <c r="E335">
        <v>64</v>
      </c>
      <c r="F335" t="s">
        <v>46</v>
      </c>
      <c r="G335" t="s">
        <v>90</v>
      </c>
      <c r="H335" s="92">
        <v>9653</v>
      </c>
      <c r="I335" t="s">
        <v>69</v>
      </c>
      <c r="J335">
        <v>1</v>
      </c>
      <c r="K335" s="92">
        <v>1789</v>
      </c>
      <c r="L335" s="92">
        <v>4555</v>
      </c>
      <c r="M335" s="92">
        <v>7234</v>
      </c>
    </row>
    <row r="336" spans="1:13" x14ac:dyDescent="0.3">
      <c r="A336" t="s">
        <v>27</v>
      </c>
      <c r="B336" t="s">
        <v>91</v>
      </c>
      <c r="C336" t="s">
        <v>122</v>
      </c>
      <c r="D336">
        <v>25021</v>
      </c>
      <c r="E336">
        <v>55</v>
      </c>
      <c r="F336" t="s">
        <v>46</v>
      </c>
      <c r="G336" t="s">
        <v>68</v>
      </c>
      <c r="H336" s="92">
        <v>14542</v>
      </c>
      <c r="I336" t="s">
        <v>76</v>
      </c>
      <c r="J336">
        <v>3</v>
      </c>
      <c r="K336" s="92">
        <v>1693</v>
      </c>
      <c r="L336" s="92">
        <v>3372</v>
      </c>
      <c r="M336" s="92">
        <v>1303</v>
      </c>
    </row>
    <row r="337" spans="1:13" x14ac:dyDescent="0.3">
      <c r="A337" t="s">
        <v>112</v>
      </c>
      <c r="B337" t="s">
        <v>136</v>
      </c>
      <c r="C337" t="s">
        <v>97</v>
      </c>
      <c r="D337">
        <v>23996</v>
      </c>
      <c r="E337">
        <v>58</v>
      </c>
      <c r="F337" t="s">
        <v>46</v>
      </c>
      <c r="G337" t="s">
        <v>117</v>
      </c>
      <c r="H337" s="92">
        <v>25285</v>
      </c>
      <c r="I337" t="s">
        <v>92</v>
      </c>
      <c r="J337">
        <v>1</v>
      </c>
      <c r="K337" s="92">
        <v>1283</v>
      </c>
      <c r="L337" s="92">
        <v>3507</v>
      </c>
      <c r="M337" s="92">
        <v>4116</v>
      </c>
    </row>
    <row r="338" spans="1:13" x14ac:dyDescent="0.3">
      <c r="A338" t="s">
        <v>154</v>
      </c>
      <c r="B338" t="s">
        <v>91</v>
      </c>
      <c r="C338" t="s">
        <v>56</v>
      </c>
      <c r="D338">
        <v>22180</v>
      </c>
      <c r="E338">
        <v>63</v>
      </c>
      <c r="F338" t="s">
        <v>46</v>
      </c>
      <c r="G338" t="s">
        <v>63</v>
      </c>
      <c r="H338" s="92">
        <v>5032</v>
      </c>
      <c r="I338" t="s">
        <v>95</v>
      </c>
      <c r="J338">
        <v>2</v>
      </c>
      <c r="K338" s="92">
        <v>1908</v>
      </c>
      <c r="L338" s="92">
        <v>1786</v>
      </c>
      <c r="M338" s="92">
        <v>6283</v>
      </c>
    </row>
    <row r="339" spans="1:13" x14ac:dyDescent="0.3">
      <c r="A339" t="s">
        <v>84</v>
      </c>
      <c r="B339" t="s">
        <v>116</v>
      </c>
      <c r="C339" t="s">
        <v>72</v>
      </c>
      <c r="D339">
        <v>30015</v>
      </c>
      <c r="E339">
        <v>41</v>
      </c>
      <c r="F339" t="s">
        <v>57</v>
      </c>
      <c r="G339" t="s">
        <v>81</v>
      </c>
      <c r="H339" s="92">
        <v>16584</v>
      </c>
      <c r="I339" t="s">
        <v>69</v>
      </c>
      <c r="J339">
        <v>2</v>
      </c>
      <c r="K339" s="92">
        <v>1052</v>
      </c>
      <c r="L339" s="92">
        <v>3574</v>
      </c>
      <c r="M339" s="92">
        <v>1094</v>
      </c>
    </row>
    <row r="340" spans="1:13" x14ac:dyDescent="0.3">
      <c r="A340" t="s">
        <v>159</v>
      </c>
      <c r="B340" t="s">
        <v>155</v>
      </c>
      <c r="C340" t="s">
        <v>67</v>
      </c>
      <c r="D340">
        <v>31058</v>
      </c>
      <c r="E340">
        <v>38</v>
      </c>
      <c r="F340" t="s">
        <v>57</v>
      </c>
      <c r="G340" t="s">
        <v>68</v>
      </c>
      <c r="H340" s="92">
        <v>3960</v>
      </c>
      <c r="I340" t="s">
        <v>111</v>
      </c>
      <c r="J340">
        <v>2</v>
      </c>
      <c r="K340" s="92">
        <v>1144</v>
      </c>
      <c r="L340" s="92">
        <v>4285</v>
      </c>
      <c r="M340" s="92">
        <v>9109</v>
      </c>
    </row>
    <row r="341" spans="1:13" x14ac:dyDescent="0.3">
      <c r="A341" t="s">
        <v>110</v>
      </c>
      <c r="B341" t="s">
        <v>71</v>
      </c>
      <c r="C341" t="s">
        <v>122</v>
      </c>
      <c r="D341">
        <v>29333</v>
      </c>
      <c r="E341">
        <v>43</v>
      </c>
      <c r="F341" t="s">
        <v>46</v>
      </c>
      <c r="G341" t="s">
        <v>81</v>
      </c>
      <c r="H341" s="92">
        <v>23168</v>
      </c>
      <c r="I341" t="s">
        <v>69</v>
      </c>
      <c r="J341">
        <v>3</v>
      </c>
      <c r="K341" s="92">
        <v>1375</v>
      </c>
      <c r="L341" s="92">
        <v>2759</v>
      </c>
      <c r="M341" s="92">
        <v>6373</v>
      </c>
    </row>
    <row r="342" spans="1:13" x14ac:dyDescent="0.3">
      <c r="A342" t="s">
        <v>134</v>
      </c>
      <c r="B342" t="s">
        <v>109</v>
      </c>
      <c r="C342" t="s">
        <v>51</v>
      </c>
      <c r="D342">
        <v>28058</v>
      </c>
      <c r="E342">
        <v>47</v>
      </c>
      <c r="F342" t="s">
        <v>52</v>
      </c>
      <c r="G342" t="s">
        <v>87</v>
      </c>
      <c r="H342" s="92">
        <v>10559</v>
      </c>
      <c r="I342" t="s">
        <v>64</v>
      </c>
      <c r="J342">
        <v>0</v>
      </c>
      <c r="K342" s="92">
        <v>1530</v>
      </c>
      <c r="L342" s="92">
        <v>1216</v>
      </c>
      <c r="M342" s="92">
        <v>8788</v>
      </c>
    </row>
    <row r="343" spans="1:13" x14ac:dyDescent="0.3">
      <c r="A343" t="s">
        <v>164</v>
      </c>
      <c r="B343" t="s">
        <v>120</v>
      </c>
      <c r="C343" t="s">
        <v>62</v>
      </c>
      <c r="D343">
        <v>31080</v>
      </c>
      <c r="E343">
        <v>38</v>
      </c>
      <c r="F343" t="s">
        <v>52</v>
      </c>
      <c r="G343" t="s">
        <v>47</v>
      </c>
      <c r="H343" s="92">
        <v>6287</v>
      </c>
      <c r="I343" t="s">
        <v>95</v>
      </c>
      <c r="J343">
        <v>3</v>
      </c>
      <c r="K343" s="92">
        <v>1432</v>
      </c>
      <c r="L343" s="92">
        <v>3481</v>
      </c>
      <c r="M343" s="92">
        <v>9737</v>
      </c>
    </row>
    <row r="344" spans="1:13" x14ac:dyDescent="0.3">
      <c r="A344" t="s">
        <v>88</v>
      </c>
      <c r="B344" t="s">
        <v>80</v>
      </c>
      <c r="C344" t="s">
        <v>72</v>
      </c>
      <c r="D344">
        <v>31936</v>
      </c>
      <c r="E344">
        <v>36</v>
      </c>
      <c r="F344" t="s">
        <v>52</v>
      </c>
      <c r="G344" t="s">
        <v>90</v>
      </c>
      <c r="H344" s="92">
        <v>25589</v>
      </c>
      <c r="I344" t="s">
        <v>95</v>
      </c>
      <c r="J344">
        <v>2</v>
      </c>
      <c r="K344" s="92">
        <v>1607</v>
      </c>
      <c r="L344" s="92">
        <v>1989</v>
      </c>
      <c r="M344" s="92">
        <v>5522</v>
      </c>
    </row>
    <row r="345" spans="1:13" x14ac:dyDescent="0.3">
      <c r="A345" t="s">
        <v>153</v>
      </c>
      <c r="B345" t="s">
        <v>157</v>
      </c>
      <c r="C345" t="s">
        <v>94</v>
      </c>
      <c r="D345">
        <v>22298</v>
      </c>
      <c r="E345">
        <v>62</v>
      </c>
      <c r="F345" t="s">
        <v>46</v>
      </c>
      <c r="G345" t="s">
        <v>73</v>
      </c>
      <c r="H345" s="92">
        <v>9686</v>
      </c>
      <c r="I345" t="s">
        <v>64</v>
      </c>
      <c r="J345">
        <v>3</v>
      </c>
      <c r="K345" s="92">
        <v>1833</v>
      </c>
      <c r="L345" s="92">
        <v>1980</v>
      </c>
      <c r="M345" s="92">
        <v>1627</v>
      </c>
    </row>
    <row r="346" spans="1:13" x14ac:dyDescent="0.3">
      <c r="A346" t="s">
        <v>159</v>
      </c>
      <c r="B346" t="s">
        <v>120</v>
      </c>
      <c r="C346" t="s">
        <v>104</v>
      </c>
      <c r="D346">
        <v>35642</v>
      </c>
      <c r="E346">
        <v>26</v>
      </c>
      <c r="F346" t="s">
        <v>57</v>
      </c>
      <c r="G346" t="s">
        <v>81</v>
      </c>
      <c r="H346" s="92">
        <v>11243</v>
      </c>
      <c r="I346" t="s">
        <v>59</v>
      </c>
      <c r="J346">
        <v>1</v>
      </c>
      <c r="K346" s="92">
        <v>566</v>
      </c>
      <c r="L346" s="92">
        <v>3794</v>
      </c>
      <c r="M346" s="92">
        <v>8229</v>
      </c>
    </row>
    <row r="347" spans="1:13" x14ac:dyDescent="0.3">
      <c r="A347" t="s">
        <v>112</v>
      </c>
      <c r="B347" t="s">
        <v>118</v>
      </c>
      <c r="C347" t="s">
        <v>104</v>
      </c>
      <c r="D347">
        <v>26090</v>
      </c>
      <c r="E347">
        <v>52</v>
      </c>
      <c r="F347" t="s">
        <v>57</v>
      </c>
      <c r="G347" t="s">
        <v>81</v>
      </c>
      <c r="H347" s="92">
        <v>28101</v>
      </c>
      <c r="I347" t="s">
        <v>92</v>
      </c>
      <c r="J347">
        <v>1</v>
      </c>
      <c r="K347" s="92">
        <v>1394</v>
      </c>
      <c r="L347" s="92">
        <v>2525</v>
      </c>
      <c r="M347" s="92">
        <v>651</v>
      </c>
    </row>
    <row r="348" spans="1:13" x14ac:dyDescent="0.3">
      <c r="A348" t="s">
        <v>70</v>
      </c>
      <c r="B348" t="s">
        <v>150</v>
      </c>
      <c r="C348" t="s">
        <v>67</v>
      </c>
      <c r="D348">
        <v>27654</v>
      </c>
      <c r="E348">
        <v>48</v>
      </c>
      <c r="F348" t="s">
        <v>46</v>
      </c>
      <c r="G348" t="s">
        <v>81</v>
      </c>
      <c r="H348" s="92">
        <v>27924</v>
      </c>
      <c r="I348" t="s">
        <v>111</v>
      </c>
      <c r="J348">
        <v>2</v>
      </c>
      <c r="K348" s="92">
        <v>1432</v>
      </c>
      <c r="L348" s="92">
        <v>2525</v>
      </c>
      <c r="M348" s="92">
        <v>6013</v>
      </c>
    </row>
    <row r="349" spans="1:13" x14ac:dyDescent="0.3">
      <c r="A349" t="s">
        <v>164</v>
      </c>
      <c r="B349" t="s">
        <v>80</v>
      </c>
      <c r="C349" t="s">
        <v>94</v>
      </c>
      <c r="D349">
        <v>30243</v>
      </c>
      <c r="E349">
        <v>41</v>
      </c>
      <c r="F349" t="s">
        <v>46</v>
      </c>
      <c r="G349" t="s">
        <v>87</v>
      </c>
      <c r="H349" s="92">
        <v>16991</v>
      </c>
      <c r="I349" t="s">
        <v>64</v>
      </c>
      <c r="J349">
        <v>2</v>
      </c>
      <c r="K349" s="92">
        <v>1962</v>
      </c>
      <c r="L349" s="92">
        <v>4572</v>
      </c>
      <c r="M349" s="92">
        <v>3773</v>
      </c>
    </row>
    <row r="350" spans="1:13" x14ac:dyDescent="0.3">
      <c r="A350" t="s">
        <v>106</v>
      </c>
      <c r="B350" t="s">
        <v>50</v>
      </c>
      <c r="C350" t="s">
        <v>51</v>
      </c>
      <c r="D350">
        <v>28453</v>
      </c>
      <c r="E350">
        <v>46</v>
      </c>
      <c r="F350" t="s">
        <v>46</v>
      </c>
      <c r="G350" t="s">
        <v>53</v>
      </c>
      <c r="H350" s="92">
        <v>22812</v>
      </c>
      <c r="I350" t="s">
        <v>83</v>
      </c>
      <c r="J350">
        <v>2</v>
      </c>
      <c r="K350" s="92">
        <v>675</v>
      </c>
      <c r="L350" s="92">
        <v>3379</v>
      </c>
      <c r="M350" s="92">
        <v>4215</v>
      </c>
    </row>
    <row r="351" spans="1:13" x14ac:dyDescent="0.3">
      <c r="A351" t="s">
        <v>108</v>
      </c>
      <c r="B351" t="s">
        <v>157</v>
      </c>
      <c r="C351" t="s">
        <v>56</v>
      </c>
      <c r="D351">
        <v>27910</v>
      </c>
      <c r="E351">
        <v>47</v>
      </c>
      <c r="F351" t="s">
        <v>57</v>
      </c>
      <c r="G351" t="s">
        <v>68</v>
      </c>
      <c r="H351" s="92">
        <v>11573</v>
      </c>
      <c r="I351" t="s">
        <v>59</v>
      </c>
      <c r="J351">
        <v>3</v>
      </c>
      <c r="K351" s="92">
        <v>1800</v>
      </c>
      <c r="L351" s="92">
        <v>4953</v>
      </c>
      <c r="M351" s="92">
        <v>8111</v>
      </c>
    </row>
    <row r="352" spans="1:13" x14ac:dyDescent="0.3">
      <c r="A352" t="s">
        <v>128</v>
      </c>
      <c r="B352" t="s">
        <v>124</v>
      </c>
      <c r="C352" t="s">
        <v>123</v>
      </c>
      <c r="D352">
        <v>32433</v>
      </c>
      <c r="E352">
        <v>35</v>
      </c>
      <c r="F352" t="s">
        <v>52</v>
      </c>
      <c r="G352" t="s">
        <v>90</v>
      </c>
      <c r="H352" s="92">
        <v>29688</v>
      </c>
      <c r="I352" t="s">
        <v>69</v>
      </c>
      <c r="J352">
        <v>1</v>
      </c>
      <c r="K352" s="92">
        <v>1154</v>
      </c>
      <c r="L352" s="92">
        <v>3699</v>
      </c>
      <c r="M352" s="92">
        <v>3212</v>
      </c>
    </row>
    <row r="353" spans="1:13" x14ac:dyDescent="0.3">
      <c r="A353" t="s">
        <v>159</v>
      </c>
      <c r="B353" t="s">
        <v>121</v>
      </c>
      <c r="C353" t="s">
        <v>123</v>
      </c>
      <c r="D353">
        <v>35362</v>
      </c>
      <c r="E353">
        <v>27</v>
      </c>
      <c r="F353" t="s">
        <v>46</v>
      </c>
      <c r="G353" t="s">
        <v>68</v>
      </c>
      <c r="H353" s="92">
        <v>22457</v>
      </c>
      <c r="I353" t="s">
        <v>54</v>
      </c>
      <c r="J353">
        <v>3</v>
      </c>
      <c r="K353" s="92">
        <v>894</v>
      </c>
      <c r="L353" s="92">
        <v>2760</v>
      </c>
      <c r="M353" s="92">
        <v>6796</v>
      </c>
    </row>
    <row r="354" spans="1:13" x14ac:dyDescent="0.3">
      <c r="A354" t="s">
        <v>98</v>
      </c>
      <c r="B354" t="s">
        <v>99</v>
      </c>
      <c r="C354" t="s">
        <v>56</v>
      </c>
      <c r="D354">
        <v>26846</v>
      </c>
      <c r="E354">
        <v>50</v>
      </c>
      <c r="F354" t="s">
        <v>46</v>
      </c>
      <c r="G354" t="s">
        <v>81</v>
      </c>
      <c r="H354" s="92">
        <v>7799</v>
      </c>
      <c r="I354" t="s">
        <v>111</v>
      </c>
      <c r="J354">
        <v>3</v>
      </c>
      <c r="K354" s="92">
        <v>1618</v>
      </c>
      <c r="L354" s="92">
        <v>4028</v>
      </c>
      <c r="M354" s="92">
        <v>286</v>
      </c>
    </row>
    <row r="355" spans="1:13" x14ac:dyDescent="0.3">
      <c r="A355" t="s">
        <v>159</v>
      </c>
      <c r="B355" t="s">
        <v>78</v>
      </c>
      <c r="C355" t="s">
        <v>56</v>
      </c>
      <c r="D355">
        <v>31167</v>
      </c>
      <c r="E355">
        <v>38</v>
      </c>
      <c r="F355" t="s">
        <v>46</v>
      </c>
      <c r="G355" t="s">
        <v>58</v>
      </c>
      <c r="H355" s="92">
        <v>12889</v>
      </c>
      <c r="I355" t="s">
        <v>101</v>
      </c>
      <c r="J355">
        <v>0</v>
      </c>
      <c r="K355" s="92">
        <v>563</v>
      </c>
      <c r="L355" s="92">
        <v>1889</v>
      </c>
      <c r="M355" s="92">
        <v>7965</v>
      </c>
    </row>
    <row r="356" spans="1:13" x14ac:dyDescent="0.3">
      <c r="A356" t="s">
        <v>20</v>
      </c>
      <c r="B356" t="s">
        <v>103</v>
      </c>
      <c r="C356" t="s">
        <v>94</v>
      </c>
      <c r="D356">
        <v>33972</v>
      </c>
      <c r="E356">
        <v>30</v>
      </c>
      <c r="F356" t="s">
        <v>46</v>
      </c>
      <c r="G356" t="s">
        <v>90</v>
      </c>
      <c r="H356" s="92">
        <v>28043</v>
      </c>
      <c r="I356" t="s">
        <v>101</v>
      </c>
      <c r="J356">
        <v>3</v>
      </c>
      <c r="K356" s="92">
        <v>1655</v>
      </c>
      <c r="L356" s="92">
        <v>4274</v>
      </c>
      <c r="M356" s="92">
        <v>2907</v>
      </c>
    </row>
    <row r="357" spans="1:13" x14ac:dyDescent="0.3">
      <c r="A357" t="s">
        <v>49</v>
      </c>
      <c r="B357" t="s">
        <v>78</v>
      </c>
      <c r="C357" t="s">
        <v>56</v>
      </c>
      <c r="D357">
        <v>33715</v>
      </c>
      <c r="E357">
        <v>31</v>
      </c>
      <c r="F357" t="s">
        <v>46</v>
      </c>
      <c r="G357" t="s">
        <v>47</v>
      </c>
      <c r="H357" s="92">
        <v>25922</v>
      </c>
      <c r="I357" t="s">
        <v>83</v>
      </c>
      <c r="J357">
        <v>0</v>
      </c>
      <c r="K357" s="92">
        <v>1410</v>
      </c>
      <c r="L357" s="92">
        <v>4921</v>
      </c>
      <c r="M357" s="92">
        <v>7539</v>
      </c>
    </row>
    <row r="358" spans="1:13" x14ac:dyDescent="0.3">
      <c r="A358" t="s">
        <v>84</v>
      </c>
      <c r="B358" t="s">
        <v>103</v>
      </c>
      <c r="C358" t="s">
        <v>94</v>
      </c>
      <c r="D358">
        <v>24175</v>
      </c>
      <c r="E358">
        <v>57</v>
      </c>
      <c r="F358" t="s">
        <v>57</v>
      </c>
      <c r="G358" t="s">
        <v>90</v>
      </c>
      <c r="H358" s="92">
        <v>17490</v>
      </c>
      <c r="I358" t="s">
        <v>95</v>
      </c>
      <c r="J358">
        <v>2</v>
      </c>
      <c r="K358" s="92">
        <v>1069</v>
      </c>
      <c r="L358" s="92">
        <v>1910</v>
      </c>
      <c r="M358" s="92">
        <v>4007</v>
      </c>
    </row>
    <row r="359" spans="1:13" x14ac:dyDescent="0.3">
      <c r="A359" t="s">
        <v>149</v>
      </c>
      <c r="B359" t="s">
        <v>80</v>
      </c>
      <c r="C359" t="s">
        <v>56</v>
      </c>
      <c r="D359">
        <v>29155</v>
      </c>
      <c r="E359">
        <v>44</v>
      </c>
      <c r="F359" t="s">
        <v>52</v>
      </c>
      <c r="G359" t="s">
        <v>87</v>
      </c>
      <c r="H359" s="92">
        <v>9941</v>
      </c>
      <c r="I359" t="s">
        <v>95</v>
      </c>
      <c r="J359">
        <v>2</v>
      </c>
      <c r="K359" s="92">
        <v>1335</v>
      </c>
      <c r="L359" s="92">
        <v>1679</v>
      </c>
      <c r="M359" s="92">
        <v>2956</v>
      </c>
    </row>
    <row r="360" spans="1:13" x14ac:dyDescent="0.3">
      <c r="A360" t="s">
        <v>165</v>
      </c>
      <c r="B360" t="s">
        <v>146</v>
      </c>
      <c r="C360" t="s">
        <v>86</v>
      </c>
      <c r="D360">
        <v>31237</v>
      </c>
      <c r="E360">
        <v>38</v>
      </c>
      <c r="F360" t="s">
        <v>57</v>
      </c>
      <c r="G360" t="s">
        <v>58</v>
      </c>
      <c r="H360" s="92">
        <v>21457</v>
      </c>
      <c r="I360" t="s">
        <v>76</v>
      </c>
      <c r="J360">
        <v>1</v>
      </c>
      <c r="K360" s="92">
        <v>1730</v>
      </c>
      <c r="L360" s="92">
        <v>1400</v>
      </c>
      <c r="M360" s="92">
        <v>6249</v>
      </c>
    </row>
    <row r="361" spans="1:13" x14ac:dyDescent="0.3">
      <c r="A361" t="s">
        <v>153</v>
      </c>
      <c r="B361" t="s">
        <v>121</v>
      </c>
      <c r="C361" t="s">
        <v>100</v>
      </c>
      <c r="D361">
        <v>33557</v>
      </c>
      <c r="E361">
        <v>32</v>
      </c>
      <c r="F361" t="s">
        <v>46</v>
      </c>
      <c r="G361" t="s">
        <v>63</v>
      </c>
      <c r="H361" s="92">
        <v>14289</v>
      </c>
      <c r="I361" t="s">
        <v>111</v>
      </c>
      <c r="J361">
        <v>1</v>
      </c>
      <c r="K361" s="92">
        <v>1137</v>
      </c>
      <c r="L361" s="92">
        <v>2380</v>
      </c>
      <c r="M361" s="92">
        <v>4392</v>
      </c>
    </row>
    <row r="362" spans="1:13" x14ac:dyDescent="0.3">
      <c r="A362" t="s">
        <v>108</v>
      </c>
      <c r="B362" t="s">
        <v>96</v>
      </c>
      <c r="C362" t="s">
        <v>67</v>
      </c>
      <c r="D362">
        <v>24823</v>
      </c>
      <c r="E362">
        <v>56</v>
      </c>
      <c r="F362" t="s">
        <v>57</v>
      </c>
      <c r="G362" t="s">
        <v>117</v>
      </c>
      <c r="H362" s="92">
        <v>28425</v>
      </c>
      <c r="I362" t="s">
        <v>59</v>
      </c>
      <c r="J362">
        <v>3</v>
      </c>
      <c r="K362" s="92">
        <v>1759</v>
      </c>
      <c r="L362" s="92">
        <v>4521</v>
      </c>
      <c r="M362" s="92">
        <v>1707</v>
      </c>
    </row>
    <row r="363" spans="1:13" x14ac:dyDescent="0.3">
      <c r="A363" t="s">
        <v>156</v>
      </c>
      <c r="B363" t="s">
        <v>135</v>
      </c>
      <c r="C363" t="s">
        <v>75</v>
      </c>
      <c r="D363">
        <v>35689</v>
      </c>
      <c r="E363">
        <v>26</v>
      </c>
      <c r="F363" t="s">
        <v>57</v>
      </c>
      <c r="G363" t="s">
        <v>117</v>
      </c>
      <c r="H363" s="92">
        <v>18802</v>
      </c>
      <c r="I363" t="s">
        <v>111</v>
      </c>
      <c r="J363">
        <v>0</v>
      </c>
      <c r="K363" s="92">
        <v>1355</v>
      </c>
      <c r="L363" s="92">
        <v>1373</v>
      </c>
      <c r="M363" s="92">
        <v>4102</v>
      </c>
    </row>
    <row r="364" spans="1:13" x14ac:dyDescent="0.3">
      <c r="A364" t="s">
        <v>20</v>
      </c>
      <c r="B364" t="s">
        <v>130</v>
      </c>
      <c r="C364" t="s">
        <v>100</v>
      </c>
      <c r="D364">
        <v>25734</v>
      </c>
      <c r="E364">
        <v>53</v>
      </c>
      <c r="F364" t="s">
        <v>46</v>
      </c>
      <c r="G364" t="s">
        <v>117</v>
      </c>
      <c r="H364" s="92">
        <v>12121</v>
      </c>
      <c r="I364" t="s">
        <v>83</v>
      </c>
      <c r="J364">
        <v>2</v>
      </c>
      <c r="K364" s="92">
        <v>1332</v>
      </c>
      <c r="L364" s="92">
        <v>4312</v>
      </c>
      <c r="M364" s="92">
        <v>5072</v>
      </c>
    </row>
    <row r="365" spans="1:13" x14ac:dyDescent="0.3">
      <c r="A365" t="s">
        <v>139</v>
      </c>
      <c r="B365" t="s">
        <v>137</v>
      </c>
      <c r="C365" t="s">
        <v>97</v>
      </c>
      <c r="D365">
        <v>32218</v>
      </c>
      <c r="E365">
        <v>35</v>
      </c>
      <c r="F365" t="s">
        <v>57</v>
      </c>
      <c r="G365" t="s">
        <v>47</v>
      </c>
      <c r="H365" s="92">
        <v>3360</v>
      </c>
      <c r="I365" t="s">
        <v>64</v>
      </c>
      <c r="J365">
        <v>2</v>
      </c>
      <c r="K365" s="92">
        <v>1457</v>
      </c>
      <c r="L365" s="92">
        <v>3447</v>
      </c>
      <c r="M365" s="92">
        <v>1905</v>
      </c>
    </row>
    <row r="366" spans="1:13" x14ac:dyDescent="0.3">
      <c r="A366" t="s">
        <v>65</v>
      </c>
      <c r="B366" t="s">
        <v>91</v>
      </c>
      <c r="C366" t="s">
        <v>86</v>
      </c>
      <c r="D366">
        <v>23208</v>
      </c>
      <c r="E366">
        <v>60</v>
      </c>
      <c r="F366" t="s">
        <v>57</v>
      </c>
      <c r="G366" t="s">
        <v>81</v>
      </c>
      <c r="H366" s="92">
        <v>20150</v>
      </c>
      <c r="I366" t="s">
        <v>95</v>
      </c>
      <c r="J366">
        <v>2</v>
      </c>
      <c r="K366" s="92">
        <v>1981</v>
      </c>
      <c r="L366" s="92">
        <v>1792</v>
      </c>
      <c r="M366" s="92">
        <v>2413</v>
      </c>
    </row>
    <row r="367" spans="1:13" x14ac:dyDescent="0.3">
      <c r="A367" t="s">
        <v>119</v>
      </c>
      <c r="B367" t="s">
        <v>93</v>
      </c>
      <c r="C367" t="s">
        <v>100</v>
      </c>
      <c r="D367">
        <v>28172</v>
      </c>
      <c r="E367">
        <v>46</v>
      </c>
      <c r="F367" t="s">
        <v>52</v>
      </c>
      <c r="G367" t="s">
        <v>63</v>
      </c>
      <c r="H367" s="92">
        <v>19160</v>
      </c>
      <c r="I367" t="s">
        <v>69</v>
      </c>
      <c r="J367">
        <v>2</v>
      </c>
      <c r="K367" s="92">
        <v>1670</v>
      </c>
      <c r="L367" s="92">
        <v>1105</v>
      </c>
      <c r="M367" s="92">
        <v>6456</v>
      </c>
    </row>
    <row r="368" spans="1:13" x14ac:dyDescent="0.3">
      <c r="A368" t="s">
        <v>133</v>
      </c>
      <c r="B368" t="s">
        <v>61</v>
      </c>
      <c r="C368" t="s">
        <v>45</v>
      </c>
      <c r="D368">
        <v>34538</v>
      </c>
      <c r="E368">
        <v>29</v>
      </c>
      <c r="F368" t="s">
        <v>46</v>
      </c>
      <c r="G368" t="s">
        <v>73</v>
      </c>
      <c r="H368" s="92">
        <v>5887</v>
      </c>
      <c r="I368" t="s">
        <v>111</v>
      </c>
      <c r="J368">
        <v>0</v>
      </c>
      <c r="K368" s="92">
        <v>1820</v>
      </c>
      <c r="L368" s="92">
        <v>4335</v>
      </c>
      <c r="M368" s="92">
        <v>2828</v>
      </c>
    </row>
    <row r="369" spans="1:13" x14ac:dyDescent="0.3">
      <c r="A369" t="s">
        <v>112</v>
      </c>
      <c r="B369" t="s">
        <v>146</v>
      </c>
      <c r="C369" t="s">
        <v>94</v>
      </c>
      <c r="D369">
        <v>34054</v>
      </c>
      <c r="E369">
        <v>30</v>
      </c>
      <c r="F369" t="s">
        <v>52</v>
      </c>
      <c r="G369" t="s">
        <v>68</v>
      </c>
      <c r="H369" s="92">
        <v>15824</v>
      </c>
      <c r="I369" t="s">
        <v>111</v>
      </c>
      <c r="J369">
        <v>2</v>
      </c>
      <c r="K369" s="92">
        <v>1289</v>
      </c>
      <c r="L369" s="92">
        <v>2125</v>
      </c>
      <c r="M369" s="92">
        <v>3452</v>
      </c>
    </row>
    <row r="370" spans="1:13" x14ac:dyDescent="0.3">
      <c r="A370" t="s">
        <v>119</v>
      </c>
      <c r="B370" t="s">
        <v>107</v>
      </c>
      <c r="C370" t="s">
        <v>72</v>
      </c>
      <c r="D370">
        <v>28429</v>
      </c>
      <c r="E370">
        <v>46</v>
      </c>
      <c r="F370" t="s">
        <v>52</v>
      </c>
      <c r="G370" t="s">
        <v>90</v>
      </c>
      <c r="H370" s="92">
        <v>8828</v>
      </c>
      <c r="I370" t="s">
        <v>101</v>
      </c>
      <c r="J370">
        <v>2</v>
      </c>
      <c r="K370" s="92">
        <v>1870</v>
      </c>
      <c r="L370" s="92">
        <v>3584</v>
      </c>
      <c r="M370" s="92">
        <v>3664</v>
      </c>
    </row>
    <row r="371" spans="1:13" x14ac:dyDescent="0.3">
      <c r="A371" t="s">
        <v>82</v>
      </c>
      <c r="B371" t="s">
        <v>138</v>
      </c>
      <c r="C371" t="s">
        <v>51</v>
      </c>
      <c r="D371">
        <v>26253</v>
      </c>
      <c r="E371">
        <v>52</v>
      </c>
      <c r="F371" t="s">
        <v>57</v>
      </c>
      <c r="G371" t="s">
        <v>87</v>
      </c>
      <c r="H371" s="92">
        <v>20431</v>
      </c>
      <c r="I371" t="s">
        <v>54</v>
      </c>
      <c r="J371">
        <v>2</v>
      </c>
      <c r="K371" s="92">
        <v>594</v>
      </c>
      <c r="L371" s="92">
        <v>4816</v>
      </c>
      <c r="M371" s="92">
        <v>567</v>
      </c>
    </row>
    <row r="372" spans="1:13" x14ac:dyDescent="0.3">
      <c r="A372" t="s">
        <v>125</v>
      </c>
      <c r="B372" t="s">
        <v>80</v>
      </c>
      <c r="C372" t="s">
        <v>62</v>
      </c>
      <c r="D372">
        <v>34714</v>
      </c>
      <c r="E372">
        <v>28</v>
      </c>
      <c r="F372" t="s">
        <v>46</v>
      </c>
      <c r="G372" t="s">
        <v>53</v>
      </c>
      <c r="H372" s="92">
        <v>8399</v>
      </c>
      <c r="I372" t="s">
        <v>111</v>
      </c>
      <c r="J372">
        <v>2</v>
      </c>
      <c r="K372" s="92">
        <v>1707</v>
      </c>
      <c r="L372" s="92">
        <v>2274</v>
      </c>
      <c r="M372" s="92">
        <v>1490</v>
      </c>
    </row>
    <row r="373" spans="1:13" x14ac:dyDescent="0.3">
      <c r="A373" t="s">
        <v>60</v>
      </c>
      <c r="B373" t="s">
        <v>80</v>
      </c>
      <c r="C373" t="s">
        <v>67</v>
      </c>
      <c r="D373">
        <v>22250</v>
      </c>
      <c r="E373">
        <v>63</v>
      </c>
      <c r="F373" t="s">
        <v>52</v>
      </c>
      <c r="G373" t="s">
        <v>117</v>
      </c>
      <c r="H373" s="92">
        <v>14371</v>
      </c>
      <c r="I373" t="s">
        <v>95</v>
      </c>
      <c r="J373">
        <v>3</v>
      </c>
      <c r="K373" s="92">
        <v>1995</v>
      </c>
      <c r="L373" s="92">
        <v>3701</v>
      </c>
      <c r="M373" s="92">
        <v>9383</v>
      </c>
    </row>
    <row r="374" spans="1:13" x14ac:dyDescent="0.3">
      <c r="A374" t="s">
        <v>77</v>
      </c>
      <c r="B374" t="s">
        <v>105</v>
      </c>
      <c r="C374" t="s">
        <v>94</v>
      </c>
      <c r="D374">
        <v>23453</v>
      </c>
      <c r="E374">
        <v>59</v>
      </c>
      <c r="F374" t="s">
        <v>46</v>
      </c>
      <c r="G374" t="s">
        <v>90</v>
      </c>
      <c r="H374" s="92">
        <v>27742</v>
      </c>
      <c r="I374" t="s">
        <v>54</v>
      </c>
      <c r="J374">
        <v>1</v>
      </c>
      <c r="K374" s="92">
        <v>1660</v>
      </c>
      <c r="L374" s="92">
        <v>1862</v>
      </c>
      <c r="M374" s="92">
        <v>3179</v>
      </c>
    </row>
    <row r="375" spans="1:13" x14ac:dyDescent="0.3">
      <c r="A375" t="s">
        <v>149</v>
      </c>
      <c r="B375" t="s">
        <v>167</v>
      </c>
      <c r="C375" t="s">
        <v>160</v>
      </c>
      <c r="D375">
        <v>34718</v>
      </c>
      <c r="E375">
        <v>28</v>
      </c>
      <c r="F375" t="s">
        <v>46</v>
      </c>
      <c r="G375" t="s">
        <v>73</v>
      </c>
      <c r="H375" s="92">
        <v>16667</v>
      </c>
      <c r="I375" t="s">
        <v>111</v>
      </c>
      <c r="J375">
        <v>0</v>
      </c>
      <c r="K375" s="92">
        <v>1653</v>
      </c>
      <c r="L375" s="92">
        <v>2984</v>
      </c>
      <c r="M375" s="92">
        <v>8444</v>
      </c>
    </row>
    <row r="376" spans="1:13" x14ac:dyDescent="0.3">
      <c r="A376" t="s">
        <v>84</v>
      </c>
      <c r="B376" t="s">
        <v>120</v>
      </c>
      <c r="C376" t="s">
        <v>104</v>
      </c>
      <c r="D376">
        <v>25157</v>
      </c>
      <c r="E376">
        <v>55</v>
      </c>
      <c r="F376" t="s">
        <v>46</v>
      </c>
      <c r="G376" t="s">
        <v>68</v>
      </c>
      <c r="H376" s="92">
        <v>26712</v>
      </c>
      <c r="I376" t="s">
        <v>111</v>
      </c>
      <c r="J376">
        <v>1</v>
      </c>
      <c r="K376" s="92">
        <v>1267</v>
      </c>
      <c r="L376" s="92">
        <v>3849</v>
      </c>
      <c r="M376" s="92">
        <v>7917</v>
      </c>
    </row>
    <row r="377" spans="1:13" x14ac:dyDescent="0.3">
      <c r="A377" t="s">
        <v>133</v>
      </c>
      <c r="B377" t="s">
        <v>140</v>
      </c>
      <c r="C377" t="s">
        <v>72</v>
      </c>
      <c r="D377">
        <v>33786</v>
      </c>
      <c r="E377">
        <v>31</v>
      </c>
      <c r="F377" t="s">
        <v>46</v>
      </c>
      <c r="G377" t="s">
        <v>53</v>
      </c>
      <c r="H377" s="92">
        <v>15483</v>
      </c>
      <c r="I377" t="s">
        <v>54</v>
      </c>
      <c r="J377">
        <v>2</v>
      </c>
      <c r="K377" s="92">
        <v>1195</v>
      </c>
      <c r="L377" s="92">
        <v>2687</v>
      </c>
      <c r="M377" s="92">
        <v>4979</v>
      </c>
    </row>
    <row r="378" spans="1:13" x14ac:dyDescent="0.3">
      <c r="A378" t="s">
        <v>139</v>
      </c>
      <c r="B378" t="s">
        <v>96</v>
      </c>
      <c r="C378" t="s">
        <v>97</v>
      </c>
      <c r="D378">
        <v>23811</v>
      </c>
      <c r="E378">
        <v>58</v>
      </c>
      <c r="F378" t="s">
        <v>52</v>
      </c>
      <c r="G378" t="s">
        <v>68</v>
      </c>
      <c r="H378" s="92">
        <v>22533</v>
      </c>
      <c r="I378" t="s">
        <v>54</v>
      </c>
      <c r="J378">
        <v>2</v>
      </c>
      <c r="K378" s="92">
        <v>1740</v>
      </c>
      <c r="L378" s="92">
        <v>1638</v>
      </c>
      <c r="M378" s="92">
        <v>8684</v>
      </c>
    </row>
    <row r="379" spans="1:13" x14ac:dyDescent="0.3">
      <c r="A379" t="s">
        <v>165</v>
      </c>
      <c r="B379" t="s">
        <v>157</v>
      </c>
      <c r="C379" t="s">
        <v>86</v>
      </c>
      <c r="D379">
        <v>34211</v>
      </c>
      <c r="E379">
        <v>30</v>
      </c>
      <c r="F379" t="s">
        <v>46</v>
      </c>
      <c r="G379" t="s">
        <v>81</v>
      </c>
      <c r="H379" s="92">
        <v>15923</v>
      </c>
      <c r="I379" t="s">
        <v>54</v>
      </c>
      <c r="J379">
        <v>0</v>
      </c>
      <c r="K379" s="92">
        <v>1545</v>
      </c>
      <c r="L379" s="92">
        <v>3196</v>
      </c>
      <c r="M379" s="92">
        <v>161</v>
      </c>
    </row>
    <row r="380" spans="1:13" x14ac:dyDescent="0.3">
      <c r="A380" t="s">
        <v>98</v>
      </c>
      <c r="B380" t="s">
        <v>91</v>
      </c>
      <c r="C380" t="s">
        <v>122</v>
      </c>
      <c r="D380">
        <v>25977</v>
      </c>
      <c r="E380">
        <v>52</v>
      </c>
      <c r="F380" t="s">
        <v>46</v>
      </c>
      <c r="G380" t="s">
        <v>87</v>
      </c>
      <c r="H380" s="92">
        <v>17113</v>
      </c>
      <c r="I380" t="s">
        <v>101</v>
      </c>
      <c r="J380">
        <v>1</v>
      </c>
      <c r="K380" s="92">
        <v>1491</v>
      </c>
      <c r="L380" s="92">
        <v>4574</v>
      </c>
      <c r="M380" s="92">
        <v>3085</v>
      </c>
    </row>
    <row r="381" spans="1:13" x14ac:dyDescent="0.3">
      <c r="A381" t="s">
        <v>131</v>
      </c>
      <c r="B381" t="s">
        <v>109</v>
      </c>
      <c r="C381" t="s">
        <v>104</v>
      </c>
      <c r="D381">
        <v>30490</v>
      </c>
      <c r="E381">
        <v>40</v>
      </c>
      <c r="F381" t="s">
        <v>57</v>
      </c>
      <c r="G381" t="s">
        <v>87</v>
      </c>
      <c r="H381" s="92">
        <v>28867</v>
      </c>
      <c r="I381" t="s">
        <v>111</v>
      </c>
      <c r="J381">
        <v>0</v>
      </c>
      <c r="K381" s="92">
        <v>1108</v>
      </c>
      <c r="L381" s="92">
        <v>1175</v>
      </c>
      <c r="M381" s="92">
        <v>7931</v>
      </c>
    </row>
    <row r="382" spans="1:13" x14ac:dyDescent="0.3">
      <c r="A382" t="s">
        <v>114</v>
      </c>
      <c r="B382" t="s">
        <v>78</v>
      </c>
      <c r="C382" t="s">
        <v>123</v>
      </c>
      <c r="D382">
        <v>29630</v>
      </c>
      <c r="E382">
        <v>42</v>
      </c>
      <c r="F382" t="s">
        <v>46</v>
      </c>
      <c r="G382" t="s">
        <v>68</v>
      </c>
      <c r="H382" s="92">
        <v>4034</v>
      </c>
      <c r="I382" t="s">
        <v>92</v>
      </c>
      <c r="J382">
        <v>2</v>
      </c>
      <c r="K382" s="92">
        <v>1625</v>
      </c>
      <c r="L382" s="92">
        <v>3597</v>
      </c>
      <c r="M382" s="92">
        <v>8510</v>
      </c>
    </row>
    <row r="383" spans="1:13" x14ac:dyDescent="0.3">
      <c r="A383" t="s">
        <v>166</v>
      </c>
      <c r="B383" t="s">
        <v>136</v>
      </c>
      <c r="C383" t="s">
        <v>123</v>
      </c>
      <c r="D383">
        <v>21771</v>
      </c>
      <c r="E383">
        <v>64</v>
      </c>
      <c r="F383" t="s">
        <v>46</v>
      </c>
      <c r="G383" t="s">
        <v>68</v>
      </c>
      <c r="H383" s="92">
        <v>10299</v>
      </c>
      <c r="I383" t="s">
        <v>54</v>
      </c>
      <c r="J383">
        <v>1</v>
      </c>
      <c r="K383" s="92">
        <v>698</v>
      </c>
      <c r="L383" s="92">
        <v>4744</v>
      </c>
      <c r="M383" s="92">
        <v>3211</v>
      </c>
    </row>
    <row r="384" spans="1:13" x14ac:dyDescent="0.3">
      <c r="A384" t="s">
        <v>139</v>
      </c>
      <c r="B384" t="s">
        <v>135</v>
      </c>
      <c r="C384" t="s">
        <v>123</v>
      </c>
      <c r="D384">
        <v>35414</v>
      </c>
      <c r="E384">
        <v>27</v>
      </c>
      <c r="F384" t="s">
        <v>52</v>
      </c>
      <c r="G384" t="s">
        <v>68</v>
      </c>
      <c r="H384" s="92">
        <v>15752</v>
      </c>
      <c r="I384" t="s">
        <v>76</v>
      </c>
      <c r="J384">
        <v>2</v>
      </c>
      <c r="K384" s="92">
        <v>1917</v>
      </c>
      <c r="L384" s="92">
        <v>3864</v>
      </c>
      <c r="M384" s="92">
        <v>2122</v>
      </c>
    </row>
    <row r="385" spans="1:13" x14ac:dyDescent="0.3">
      <c r="A385" t="s">
        <v>131</v>
      </c>
      <c r="B385" t="s">
        <v>140</v>
      </c>
      <c r="C385" t="s">
        <v>86</v>
      </c>
      <c r="D385">
        <v>23510</v>
      </c>
      <c r="E385">
        <v>59</v>
      </c>
      <c r="F385" t="s">
        <v>57</v>
      </c>
      <c r="G385" t="s">
        <v>68</v>
      </c>
      <c r="H385" s="92">
        <v>5487</v>
      </c>
      <c r="I385" t="s">
        <v>54</v>
      </c>
      <c r="J385">
        <v>2</v>
      </c>
      <c r="K385" s="92">
        <v>901</v>
      </c>
      <c r="L385" s="92">
        <v>3521</v>
      </c>
      <c r="M385" s="92">
        <v>6842</v>
      </c>
    </row>
    <row r="386" spans="1:13" x14ac:dyDescent="0.3">
      <c r="A386" t="s">
        <v>168</v>
      </c>
      <c r="B386" t="s">
        <v>142</v>
      </c>
      <c r="C386" t="s">
        <v>51</v>
      </c>
      <c r="D386">
        <v>25610</v>
      </c>
      <c r="E386">
        <v>53</v>
      </c>
      <c r="F386" t="s">
        <v>46</v>
      </c>
      <c r="G386" t="s">
        <v>68</v>
      </c>
      <c r="H386" s="92">
        <v>4997</v>
      </c>
      <c r="I386" t="s">
        <v>64</v>
      </c>
      <c r="J386">
        <v>2</v>
      </c>
      <c r="K386" s="92">
        <v>544</v>
      </c>
      <c r="L386" s="92">
        <v>3471</v>
      </c>
      <c r="M386" s="92">
        <v>4988</v>
      </c>
    </row>
    <row r="387" spans="1:13" x14ac:dyDescent="0.3">
      <c r="A387" t="s">
        <v>125</v>
      </c>
      <c r="B387" t="s">
        <v>113</v>
      </c>
      <c r="C387" t="s">
        <v>79</v>
      </c>
      <c r="D387">
        <v>33937</v>
      </c>
      <c r="E387">
        <v>31</v>
      </c>
      <c r="F387" t="s">
        <v>52</v>
      </c>
      <c r="G387" t="s">
        <v>90</v>
      </c>
      <c r="H387" s="92">
        <v>23010</v>
      </c>
      <c r="I387" t="s">
        <v>83</v>
      </c>
      <c r="J387">
        <v>0</v>
      </c>
      <c r="K387" s="92">
        <v>1583</v>
      </c>
      <c r="L387" s="92">
        <v>2143</v>
      </c>
      <c r="M387" s="92">
        <v>6308</v>
      </c>
    </row>
    <row r="388" spans="1:13" x14ac:dyDescent="0.3">
      <c r="A388" t="s">
        <v>49</v>
      </c>
      <c r="B388" t="s">
        <v>109</v>
      </c>
      <c r="C388" t="s">
        <v>104</v>
      </c>
      <c r="D388">
        <v>34169</v>
      </c>
      <c r="E388">
        <v>30</v>
      </c>
      <c r="F388" t="s">
        <v>46</v>
      </c>
      <c r="G388" t="s">
        <v>68</v>
      </c>
      <c r="H388" s="92">
        <v>16838</v>
      </c>
      <c r="I388" t="s">
        <v>59</v>
      </c>
      <c r="J388">
        <v>3</v>
      </c>
      <c r="K388" s="92">
        <v>1986</v>
      </c>
      <c r="L388" s="92">
        <v>2626</v>
      </c>
      <c r="M388" s="92">
        <v>9220</v>
      </c>
    </row>
    <row r="389" spans="1:13" x14ac:dyDescent="0.3">
      <c r="A389" t="s">
        <v>98</v>
      </c>
      <c r="B389" t="s">
        <v>136</v>
      </c>
      <c r="C389" t="s">
        <v>160</v>
      </c>
      <c r="D389">
        <v>30505</v>
      </c>
      <c r="E389">
        <v>40</v>
      </c>
      <c r="F389" t="s">
        <v>46</v>
      </c>
      <c r="G389" t="s">
        <v>117</v>
      </c>
      <c r="H389" s="92">
        <v>12511</v>
      </c>
      <c r="I389" t="s">
        <v>76</v>
      </c>
      <c r="J389">
        <v>3</v>
      </c>
      <c r="K389" s="92">
        <v>1751</v>
      </c>
      <c r="L389" s="92">
        <v>2232</v>
      </c>
      <c r="M389" s="92">
        <v>956</v>
      </c>
    </row>
    <row r="390" spans="1:13" x14ac:dyDescent="0.3">
      <c r="A390" t="s">
        <v>168</v>
      </c>
      <c r="B390" t="s">
        <v>120</v>
      </c>
      <c r="C390" t="s">
        <v>94</v>
      </c>
      <c r="D390">
        <v>29767</v>
      </c>
      <c r="E390">
        <v>42</v>
      </c>
      <c r="F390" t="s">
        <v>57</v>
      </c>
      <c r="G390" t="s">
        <v>53</v>
      </c>
      <c r="H390" s="92">
        <v>9953</v>
      </c>
      <c r="I390" t="s">
        <v>111</v>
      </c>
      <c r="J390">
        <v>3</v>
      </c>
      <c r="K390" s="92">
        <v>1383</v>
      </c>
      <c r="L390" s="92">
        <v>3162</v>
      </c>
      <c r="M390" s="92">
        <v>5784</v>
      </c>
    </row>
    <row r="391" spans="1:13" x14ac:dyDescent="0.3">
      <c r="A391" t="s">
        <v>145</v>
      </c>
      <c r="B391" t="s">
        <v>113</v>
      </c>
      <c r="C391" t="s">
        <v>122</v>
      </c>
      <c r="D391">
        <v>28566</v>
      </c>
      <c r="E391">
        <v>45</v>
      </c>
      <c r="F391" t="s">
        <v>57</v>
      </c>
      <c r="G391" t="s">
        <v>58</v>
      </c>
      <c r="H391" s="92">
        <v>21020</v>
      </c>
      <c r="I391" t="s">
        <v>92</v>
      </c>
      <c r="J391">
        <v>1</v>
      </c>
      <c r="K391" s="92">
        <v>835</v>
      </c>
      <c r="L391" s="92">
        <v>1806</v>
      </c>
      <c r="M391" s="92">
        <v>8163</v>
      </c>
    </row>
    <row r="392" spans="1:13" x14ac:dyDescent="0.3">
      <c r="A392" t="s">
        <v>165</v>
      </c>
      <c r="B392" t="s">
        <v>163</v>
      </c>
      <c r="C392" t="s">
        <v>123</v>
      </c>
      <c r="D392">
        <v>30780</v>
      </c>
      <c r="E392">
        <v>39</v>
      </c>
      <c r="F392" t="s">
        <v>46</v>
      </c>
      <c r="G392" t="s">
        <v>81</v>
      </c>
      <c r="H392" s="92">
        <v>14473</v>
      </c>
      <c r="I392" t="s">
        <v>76</v>
      </c>
      <c r="J392">
        <v>3</v>
      </c>
      <c r="K392" s="92">
        <v>1491</v>
      </c>
      <c r="L392" s="92">
        <v>4525</v>
      </c>
      <c r="M392" s="92">
        <v>9653</v>
      </c>
    </row>
    <row r="393" spans="1:13" x14ac:dyDescent="0.3">
      <c r="A393" t="s">
        <v>88</v>
      </c>
      <c r="B393" t="s">
        <v>124</v>
      </c>
      <c r="C393" t="s">
        <v>123</v>
      </c>
      <c r="D393">
        <v>27543</v>
      </c>
      <c r="E393">
        <v>48</v>
      </c>
      <c r="F393" t="s">
        <v>52</v>
      </c>
      <c r="G393" t="s">
        <v>53</v>
      </c>
      <c r="H393" s="92">
        <v>7779</v>
      </c>
      <c r="I393" t="s">
        <v>95</v>
      </c>
      <c r="J393">
        <v>0</v>
      </c>
      <c r="K393" s="92">
        <v>1075</v>
      </c>
      <c r="L393" s="92">
        <v>3252</v>
      </c>
      <c r="M393" s="92">
        <v>8435</v>
      </c>
    </row>
    <row r="394" spans="1:13" x14ac:dyDescent="0.3">
      <c r="A394" t="s">
        <v>168</v>
      </c>
      <c r="B394" t="s">
        <v>140</v>
      </c>
      <c r="C394" t="s">
        <v>104</v>
      </c>
      <c r="D394">
        <v>31341</v>
      </c>
      <c r="E394">
        <v>38</v>
      </c>
      <c r="F394" t="s">
        <v>46</v>
      </c>
      <c r="G394" t="s">
        <v>63</v>
      </c>
      <c r="H394" s="92">
        <v>20642</v>
      </c>
      <c r="I394" t="s">
        <v>92</v>
      </c>
      <c r="J394">
        <v>2</v>
      </c>
      <c r="K394" s="92">
        <v>1612</v>
      </c>
      <c r="L394" s="92">
        <v>4854</v>
      </c>
      <c r="M394" s="92">
        <v>2814</v>
      </c>
    </row>
    <row r="395" spans="1:13" x14ac:dyDescent="0.3">
      <c r="A395" t="s">
        <v>65</v>
      </c>
      <c r="B395" t="s">
        <v>148</v>
      </c>
      <c r="C395" t="s">
        <v>45</v>
      </c>
      <c r="D395">
        <v>28635</v>
      </c>
      <c r="E395">
        <v>45</v>
      </c>
      <c r="F395" t="s">
        <v>46</v>
      </c>
      <c r="G395" t="s">
        <v>68</v>
      </c>
      <c r="H395" s="92">
        <v>4054</v>
      </c>
      <c r="I395" t="s">
        <v>111</v>
      </c>
      <c r="J395">
        <v>3</v>
      </c>
      <c r="K395" s="92">
        <v>1350</v>
      </c>
      <c r="L395" s="92">
        <v>3829</v>
      </c>
      <c r="M395" s="92">
        <v>6283</v>
      </c>
    </row>
    <row r="396" spans="1:13" x14ac:dyDescent="0.3">
      <c r="A396" t="s">
        <v>144</v>
      </c>
      <c r="B396" t="s">
        <v>167</v>
      </c>
      <c r="C396" t="s">
        <v>79</v>
      </c>
      <c r="D396">
        <v>21689</v>
      </c>
      <c r="E396">
        <v>64</v>
      </c>
      <c r="F396" t="s">
        <v>57</v>
      </c>
      <c r="G396" t="s">
        <v>47</v>
      </c>
      <c r="H396" s="92">
        <v>13839</v>
      </c>
      <c r="I396" t="s">
        <v>101</v>
      </c>
      <c r="J396">
        <v>3</v>
      </c>
      <c r="K396" s="92">
        <v>1389</v>
      </c>
      <c r="L396" s="92">
        <v>4188</v>
      </c>
      <c r="M396" s="92">
        <v>5027</v>
      </c>
    </row>
    <row r="397" spans="1:13" x14ac:dyDescent="0.3">
      <c r="A397" t="s">
        <v>149</v>
      </c>
      <c r="B397" t="s">
        <v>118</v>
      </c>
      <c r="C397" t="s">
        <v>86</v>
      </c>
      <c r="D397">
        <v>23817</v>
      </c>
      <c r="E397">
        <v>58</v>
      </c>
      <c r="F397" t="s">
        <v>52</v>
      </c>
      <c r="G397" t="s">
        <v>47</v>
      </c>
      <c r="H397" s="92">
        <v>23262</v>
      </c>
      <c r="I397" t="s">
        <v>54</v>
      </c>
      <c r="J397">
        <v>1</v>
      </c>
      <c r="K397" s="92">
        <v>605</v>
      </c>
      <c r="L397" s="92">
        <v>4307</v>
      </c>
      <c r="M397" s="92">
        <v>4197</v>
      </c>
    </row>
    <row r="398" spans="1:13" x14ac:dyDescent="0.3">
      <c r="A398" t="s">
        <v>156</v>
      </c>
      <c r="B398" t="s">
        <v>150</v>
      </c>
      <c r="C398" t="s">
        <v>72</v>
      </c>
      <c r="D398">
        <v>23933</v>
      </c>
      <c r="E398">
        <v>58</v>
      </c>
      <c r="F398" t="s">
        <v>52</v>
      </c>
      <c r="G398" t="s">
        <v>87</v>
      </c>
      <c r="H398" s="92">
        <v>12025</v>
      </c>
      <c r="I398" t="s">
        <v>101</v>
      </c>
      <c r="J398">
        <v>3</v>
      </c>
      <c r="K398" s="92">
        <v>1525</v>
      </c>
      <c r="L398" s="92">
        <v>3363</v>
      </c>
      <c r="M398" s="92">
        <v>7921</v>
      </c>
    </row>
    <row r="399" spans="1:13" x14ac:dyDescent="0.3">
      <c r="A399" t="s">
        <v>154</v>
      </c>
      <c r="B399" t="s">
        <v>140</v>
      </c>
      <c r="C399" t="s">
        <v>72</v>
      </c>
      <c r="D399">
        <v>30354</v>
      </c>
      <c r="E399">
        <v>40</v>
      </c>
      <c r="F399" t="s">
        <v>57</v>
      </c>
      <c r="G399" t="s">
        <v>68</v>
      </c>
      <c r="H399" s="92">
        <v>23481</v>
      </c>
      <c r="I399" t="s">
        <v>95</v>
      </c>
      <c r="J399">
        <v>3</v>
      </c>
      <c r="K399" s="92">
        <v>780</v>
      </c>
      <c r="L399" s="92">
        <v>2882</v>
      </c>
      <c r="M399" s="92">
        <v>5861</v>
      </c>
    </row>
    <row r="400" spans="1:13" x14ac:dyDescent="0.3">
      <c r="A400" t="s">
        <v>145</v>
      </c>
      <c r="B400" t="s">
        <v>148</v>
      </c>
      <c r="C400" t="s">
        <v>51</v>
      </c>
      <c r="D400">
        <v>26395</v>
      </c>
      <c r="E400">
        <v>51</v>
      </c>
      <c r="F400" t="s">
        <v>46</v>
      </c>
      <c r="G400" t="s">
        <v>81</v>
      </c>
      <c r="H400" s="92">
        <v>9646</v>
      </c>
      <c r="I400" t="s">
        <v>54</v>
      </c>
      <c r="J400">
        <v>1</v>
      </c>
      <c r="K400" s="92">
        <v>1266</v>
      </c>
      <c r="L400" s="92">
        <v>4972</v>
      </c>
      <c r="M400" s="92">
        <v>6674</v>
      </c>
    </row>
    <row r="401" spans="1:13" x14ac:dyDescent="0.3">
      <c r="A401" t="s">
        <v>159</v>
      </c>
      <c r="B401" t="s">
        <v>71</v>
      </c>
      <c r="C401" t="s">
        <v>160</v>
      </c>
      <c r="D401">
        <v>22183</v>
      </c>
      <c r="E401">
        <v>63</v>
      </c>
      <c r="F401" t="s">
        <v>57</v>
      </c>
      <c r="G401" t="s">
        <v>87</v>
      </c>
      <c r="H401" s="92">
        <v>16595</v>
      </c>
      <c r="I401" t="s">
        <v>59</v>
      </c>
      <c r="J401">
        <v>0</v>
      </c>
      <c r="K401" s="92">
        <v>1331</v>
      </c>
      <c r="L401" s="92">
        <v>4363</v>
      </c>
      <c r="M401" s="92">
        <v>9208</v>
      </c>
    </row>
    <row r="402" spans="1:13" x14ac:dyDescent="0.3">
      <c r="A402" t="s">
        <v>158</v>
      </c>
      <c r="B402" t="s">
        <v>161</v>
      </c>
      <c r="C402" t="s">
        <v>75</v>
      </c>
      <c r="D402">
        <v>21675</v>
      </c>
      <c r="E402">
        <v>64</v>
      </c>
      <c r="F402" t="s">
        <v>57</v>
      </c>
      <c r="G402" t="s">
        <v>47</v>
      </c>
      <c r="H402" s="92">
        <v>16827</v>
      </c>
      <c r="I402" t="s">
        <v>83</v>
      </c>
      <c r="J402">
        <v>1</v>
      </c>
      <c r="K402" s="92">
        <v>887</v>
      </c>
      <c r="L402" s="92">
        <v>1324</v>
      </c>
      <c r="M402" s="92">
        <v>9324</v>
      </c>
    </row>
    <row r="403" spans="1:13" x14ac:dyDescent="0.3">
      <c r="A403" t="s">
        <v>170</v>
      </c>
      <c r="B403" t="s">
        <v>155</v>
      </c>
      <c r="C403" t="s">
        <v>94</v>
      </c>
      <c r="D403">
        <v>21489</v>
      </c>
      <c r="E403">
        <v>65</v>
      </c>
      <c r="F403" t="s">
        <v>57</v>
      </c>
      <c r="G403" t="s">
        <v>90</v>
      </c>
      <c r="H403" s="92">
        <v>14405</v>
      </c>
      <c r="I403" t="s">
        <v>64</v>
      </c>
      <c r="J403">
        <v>3</v>
      </c>
      <c r="K403" s="92">
        <v>1041</v>
      </c>
      <c r="L403" s="92">
        <v>2366</v>
      </c>
      <c r="M403" s="92">
        <v>9834</v>
      </c>
    </row>
    <row r="404" spans="1:13" x14ac:dyDescent="0.3">
      <c r="A404" t="s">
        <v>114</v>
      </c>
      <c r="B404" t="s">
        <v>169</v>
      </c>
      <c r="C404" t="s">
        <v>160</v>
      </c>
      <c r="D404">
        <v>26317</v>
      </c>
      <c r="E404">
        <v>51</v>
      </c>
      <c r="F404" t="s">
        <v>46</v>
      </c>
      <c r="G404" t="s">
        <v>90</v>
      </c>
      <c r="H404" s="92">
        <v>6090</v>
      </c>
      <c r="I404" t="s">
        <v>69</v>
      </c>
      <c r="J404">
        <v>2</v>
      </c>
      <c r="K404" s="92">
        <v>1213</v>
      </c>
      <c r="L404" s="92">
        <v>2619</v>
      </c>
      <c r="M404" s="92">
        <v>9072</v>
      </c>
    </row>
    <row r="405" spans="1:13" x14ac:dyDescent="0.3">
      <c r="A405" t="s">
        <v>84</v>
      </c>
      <c r="B405" t="s">
        <v>130</v>
      </c>
      <c r="C405" t="s">
        <v>86</v>
      </c>
      <c r="D405">
        <v>28636</v>
      </c>
      <c r="E405">
        <v>45</v>
      </c>
      <c r="F405" t="s">
        <v>57</v>
      </c>
      <c r="G405" t="s">
        <v>47</v>
      </c>
      <c r="H405" s="92">
        <v>18411</v>
      </c>
      <c r="I405" t="s">
        <v>92</v>
      </c>
      <c r="J405">
        <v>1</v>
      </c>
      <c r="K405" s="92">
        <v>1960</v>
      </c>
      <c r="L405" s="92">
        <v>3280</v>
      </c>
      <c r="M405" s="92">
        <v>4388</v>
      </c>
    </row>
    <row r="406" spans="1:13" x14ac:dyDescent="0.3">
      <c r="A406" t="s">
        <v>110</v>
      </c>
      <c r="B406" t="s">
        <v>116</v>
      </c>
      <c r="C406" t="s">
        <v>51</v>
      </c>
      <c r="D406">
        <v>29566</v>
      </c>
      <c r="E406">
        <v>43</v>
      </c>
      <c r="F406" t="s">
        <v>46</v>
      </c>
      <c r="G406" t="s">
        <v>58</v>
      </c>
      <c r="H406" s="92">
        <v>4577</v>
      </c>
      <c r="I406" t="s">
        <v>64</v>
      </c>
      <c r="J406">
        <v>1</v>
      </c>
      <c r="K406" s="92">
        <v>1414</v>
      </c>
      <c r="L406" s="92">
        <v>2903</v>
      </c>
      <c r="M406" s="92">
        <v>221</v>
      </c>
    </row>
    <row r="407" spans="1:13" x14ac:dyDescent="0.3">
      <c r="A407" t="s">
        <v>23</v>
      </c>
      <c r="B407" t="s">
        <v>71</v>
      </c>
      <c r="C407" t="s">
        <v>104</v>
      </c>
      <c r="D407">
        <v>25186</v>
      </c>
      <c r="E407">
        <v>55</v>
      </c>
      <c r="F407" t="s">
        <v>57</v>
      </c>
      <c r="G407" t="s">
        <v>117</v>
      </c>
      <c r="H407" s="92">
        <v>23984</v>
      </c>
      <c r="I407" t="s">
        <v>54</v>
      </c>
      <c r="J407">
        <v>0</v>
      </c>
      <c r="K407" s="92">
        <v>752</v>
      </c>
      <c r="L407" s="92">
        <v>1768</v>
      </c>
      <c r="M407" s="92">
        <v>2415</v>
      </c>
    </row>
    <row r="408" spans="1:13" x14ac:dyDescent="0.3">
      <c r="A408" t="s">
        <v>60</v>
      </c>
      <c r="B408" t="s">
        <v>66</v>
      </c>
      <c r="C408" t="s">
        <v>160</v>
      </c>
      <c r="D408">
        <v>31613</v>
      </c>
      <c r="E408">
        <v>37</v>
      </c>
      <c r="F408" t="s">
        <v>57</v>
      </c>
      <c r="G408" t="s">
        <v>81</v>
      </c>
      <c r="H408" s="92">
        <v>8277</v>
      </c>
      <c r="I408" t="s">
        <v>92</v>
      </c>
      <c r="J408">
        <v>2</v>
      </c>
      <c r="K408" s="92">
        <v>1075</v>
      </c>
      <c r="L408" s="92">
        <v>2067</v>
      </c>
      <c r="M408" s="92">
        <v>2269</v>
      </c>
    </row>
    <row r="409" spans="1:13" x14ac:dyDescent="0.3">
      <c r="A409" t="s">
        <v>27</v>
      </c>
      <c r="B409" t="s">
        <v>155</v>
      </c>
      <c r="C409" t="s">
        <v>97</v>
      </c>
      <c r="D409">
        <v>33585</v>
      </c>
      <c r="E409">
        <v>32</v>
      </c>
      <c r="F409" t="s">
        <v>46</v>
      </c>
      <c r="G409" t="s">
        <v>58</v>
      </c>
      <c r="H409" s="92">
        <v>18116</v>
      </c>
      <c r="I409" t="s">
        <v>59</v>
      </c>
      <c r="J409">
        <v>1</v>
      </c>
      <c r="K409" s="92">
        <v>1201</v>
      </c>
      <c r="L409" s="92">
        <v>2394</v>
      </c>
      <c r="M409" s="92">
        <v>1176</v>
      </c>
    </row>
    <row r="410" spans="1:13" x14ac:dyDescent="0.3">
      <c r="A410" t="s">
        <v>84</v>
      </c>
      <c r="B410" t="s">
        <v>150</v>
      </c>
      <c r="C410" t="s">
        <v>62</v>
      </c>
      <c r="D410">
        <v>29884</v>
      </c>
      <c r="E410">
        <v>42</v>
      </c>
      <c r="F410" t="s">
        <v>57</v>
      </c>
      <c r="G410" t="s">
        <v>53</v>
      </c>
      <c r="H410" s="92">
        <v>3168</v>
      </c>
      <c r="I410" t="s">
        <v>69</v>
      </c>
      <c r="J410">
        <v>0</v>
      </c>
      <c r="K410" s="92">
        <v>1038</v>
      </c>
      <c r="L410" s="92">
        <v>1621</v>
      </c>
      <c r="M410" s="92">
        <v>7029</v>
      </c>
    </row>
    <row r="411" spans="1:13" x14ac:dyDescent="0.3">
      <c r="A411" t="s">
        <v>165</v>
      </c>
      <c r="B411" t="s">
        <v>126</v>
      </c>
      <c r="C411" t="s">
        <v>79</v>
      </c>
      <c r="D411">
        <v>30927</v>
      </c>
      <c r="E411">
        <v>39</v>
      </c>
      <c r="F411" t="s">
        <v>57</v>
      </c>
      <c r="G411" t="s">
        <v>53</v>
      </c>
      <c r="H411" s="92">
        <v>9034</v>
      </c>
      <c r="I411" t="s">
        <v>111</v>
      </c>
      <c r="J411">
        <v>3</v>
      </c>
      <c r="K411" s="92">
        <v>1319</v>
      </c>
      <c r="L411" s="92">
        <v>1440</v>
      </c>
      <c r="M411" s="92">
        <v>7973</v>
      </c>
    </row>
    <row r="412" spans="1:13" x14ac:dyDescent="0.3">
      <c r="A412" t="s">
        <v>164</v>
      </c>
      <c r="B412" t="s">
        <v>137</v>
      </c>
      <c r="C412" t="s">
        <v>75</v>
      </c>
      <c r="D412">
        <v>25498</v>
      </c>
      <c r="E412">
        <v>54</v>
      </c>
      <c r="F412" t="s">
        <v>46</v>
      </c>
      <c r="G412" t="s">
        <v>117</v>
      </c>
      <c r="H412" s="92">
        <v>7934</v>
      </c>
      <c r="I412" t="s">
        <v>69</v>
      </c>
      <c r="J412">
        <v>0</v>
      </c>
      <c r="K412" s="92">
        <v>1543</v>
      </c>
      <c r="L412" s="92">
        <v>1956</v>
      </c>
      <c r="M412" s="92">
        <v>8366</v>
      </c>
    </row>
    <row r="413" spans="1:13" x14ac:dyDescent="0.3">
      <c r="A413" t="s">
        <v>110</v>
      </c>
      <c r="B413" t="s">
        <v>138</v>
      </c>
      <c r="C413" t="s">
        <v>97</v>
      </c>
      <c r="D413">
        <v>29462</v>
      </c>
      <c r="E413">
        <v>43</v>
      </c>
      <c r="F413" t="s">
        <v>46</v>
      </c>
      <c r="G413" t="s">
        <v>73</v>
      </c>
      <c r="H413" s="92">
        <v>23369</v>
      </c>
      <c r="I413" t="s">
        <v>64</v>
      </c>
      <c r="J413">
        <v>1</v>
      </c>
      <c r="K413" s="92">
        <v>1649</v>
      </c>
      <c r="L413" s="92">
        <v>2847</v>
      </c>
      <c r="M413" s="92">
        <v>1863</v>
      </c>
    </row>
    <row r="414" spans="1:13" x14ac:dyDescent="0.3">
      <c r="A414" t="s">
        <v>106</v>
      </c>
      <c r="B414" t="s">
        <v>130</v>
      </c>
      <c r="C414" t="s">
        <v>72</v>
      </c>
      <c r="D414">
        <v>25728</v>
      </c>
      <c r="E414">
        <v>53</v>
      </c>
      <c r="F414" t="s">
        <v>46</v>
      </c>
      <c r="G414" t="s">
        <v>117</v>
      </c>
      <c r="H414" s="92">
        <v>19305</v>
      </c>
      <c r="I414" t="s">
        <v>76</v>
      </c>
      <c r="J414">
        <v>1</v>
      </c>
      <c r="K414" s="92">
        <v>1625</v>
      </c>
      <c r="L414" s="92">
        <v>1064</v>
      </c>
      <c r="M414" s="92">
        <v>9616</v>
      </c>
    </row>
    <row r="415" spans="1:13" x14ac:dyDescent="0.3">
      <c r="A415" t="s">
        <v>166</v>
      </c>
      <c r="B415" t="s">
        <v>71</v>
      </c>
      <c r="C415" t="s">
        <v>122</v>
      </c>
      <c r="D415">
        <v>34363</v>
      </c>
      <c r="E415">
        <v>29</v>
      </c>
      <c r="F415" t="s">
        <v>57</v>
      </c>
      <c r="G415" t="s">
        <v>53</v>
      </c>
      <c r="H415" s="92">
        <v>6611</v>
      </c>
      <c r="I415" t="s">
        <v>92</v>
      </c>
      <c r="J415">
        <v>2</v>
      </c>
      <c r="K415" s="92">
        <v>1250</v>
      </c>
      <c r="L415" s="92">
        <v>1198</v>
      </c>
      <c r="M415" s="92">
        <v>6491</v>
      </c>
    </row>
    <row r="416" spans="1:13" x14ac:dyDescent="0.3">
      <c r="A416" t="s">
        <v>164</v>
      </c>
      <c r="B416" t="s">
        <v>155</v>
      </c>
      <c r="C416" t="s">
        <v>122</v>
      </c>
      <c r="D416">
        <v>35282</v>
      </c>
      <c r="E416">
        <v>27</v>
      </c>
      <c r="F416" t="s">
        <v>57</v>
      </c>
      <c r="G416" t="s">
        <v>117</v>
      </c>
      <c r="H416" s="92">
        <v>10958</v>
      </c>
      <c r="I416" t="s">
        <v>111</v>
      </c>
      <c r="J416">
        <v>1</v>
      </c>
      <c r="K416" s="92">
        <v>986</v>
      </c>
      <c r="L416" s="92">
        <v>1912</v>
      </c>
      <c r="M416" s="92">
        <v>7710</v>
      </c>
    </row>
    <row r="417" spans="1:13" x14ac:dyDescent="0.3">
      <c r="A417" t="s">
        <v>168</v>
      </c>
      <c r="B417" t="s">
        <v>105</v>
      </c>
      <c r="C417" t="s">
        <v>94</v>
      </c>
      <c r="D417">
        <v>24203</v>
      </c>
      <c r="E417">
        <v>57</v>
      </c>
      <c r="F417" t="s">
        <v>46</v>
      </c>
      <c r="G417" t="s">
        <v>58</v>
      </c>
      <c r="H417" s="92">
        <v>11558</v>
      </c>
      <c r="I417" t="s">
        <v>69</v>
      </c>
      <c r="J417">
        <v>0</v>
      </c>
      <c r="K417" s="92">
        <v>977</v>
      </c>
      <c r="L417" s="92">
        <v>4847</v>
      </c>
      <c r="M417" s="92">
        <v>3760</v>
      </c>
    </row>
    <row r="418" spans="1:13" x14ac:dyDescent="0.3">
      <c r="A418" t="s">
        <v>156</v>
      </c>
      <c r="B418" t="s">
        <v>137</v>
      </c>
      <c r="C418" t="s">
        <v>123</v>
      </c>
      <c r="D418">
        <v>26256</v>
      </c>
      <c r="E418">
        <v>52</v>
      </c>
      <c r="F418" t="s">
        <v>46</v>
      </c>
      <c r="G418" t="s">
        <v>117</v>
      </c>
      <c r="H418" s="92">
        <v>22840</v>
      </c>
      <c r="I418" t="s">
        <v>92</v>
      </c>
      <c r="J418">
        <v>0</v>
      </c>
      <c r="K418" s="92">
        <v>926</v>
      </c>
      <c r="L418" s="92">
        <v>3380</v>
      </c>
      <c r="M418" s="92">
        <v>5176</v>
      </c>
    </row>
    <row r="419" spans="1:13" x14ac:dyDescent="0.3">
      <c r="A419" t="s">
        <v>171</v>
      </c>
      <c r="B419" t="s">
        <v>85</v>
      </c>
      <c r="C419" t="s">
        <v>79</v>
      </c>
      <c r="D419">
        <v>34854</v>
      </c>
      <c r="E419">
        <v>28</v>
      </c>
      <c r="F419" t="s">
        <v>57</v>
      </c>
      <c r="G419" t="s">
        <v>73</v>
      </c>
      <c r="H419" s="92">
        <v>18131</v>
      </c>
      <c r="I419" t="s">
        <v>101</v>
      </c>
      <c r="J419">
        <v>1</v>
      </c>
      <c r="K419" s="92">
        <v>1574</v>
      </c>
      <c r="L419" s="92">
        <v>1777</v>
      </c>
      <c r="M419" s="92">
        <v>820</v>
      </c>
    </row>
    <row r="420" spans="1:13" x14ac:dyDescent="0.3">
      <c r="A420" t="s">
        <v>82</v>
      </c>
      <c r="B420" t="s">
        <v>151</v>
      </c>
      <c r="C420" t="s">
        <v>79</v>
      </c>
      <c r="D420">
        <v>26867</v>
      </c>
      <c r="E420">
        <v>50</v>
      </c>
      <c r="F420" t="s">
        <v>46</v>
      </c>
      <c r="G420" t="s">
        <v>58</v>
      </c>
      <c r="H420" s="92">
        <v>11304</v>
      </c>
      <c r="I420" t="s">
        <v>59</v>
      </c>
      <c r="J420">
        <v>3</v>
      </c>
      <c r="K420" s="92">
        <v>1736</v>
      </c>
      <c r="L420" s="92">
        <v>1489</v>
      </c>
      <c r="M420" s="92">
        <v>4263</v>
      </c>
    </row>
    <row r="421" spans="1:13" x14ac:dyDescent="0.3">
      <c r="A421" t="s">
        <v>149</v>
      </c>
      <c r="B421" t="s">
        <v>163</v>
      </c>
      <c r="C421" t="s">
        <v>51</v>
      </c>
      <c r="D421">
        <v>31208</v>
      </c>
      <c r="E421">
        <v>38</v>
      </c>
      <c r="F421" t="s">
        <v>57</v>
      </c>
      <c r="G421" t="s">
        <v>117</v>
      </c>
      <c r="H421" s="92">
        <v>23127</v>
      </c>
      <c r="I421" t="s">
        <v>69</v>
      </c>
      <c r="J421">
        <v>0</v>
      </c>
      <c r="K421" s="92">
        <v>1490</v>
      </c>
      <c r="L421" s="92">
        <v>2522</v>
      </c>
      <c r="M421" s="92">
        <v>7648</v>
      </c>
    </row>
    <row r="422" spans="1:13" x14ac:dyDescent="0.3">
      <c r="A422" t="s">
        <v>20</v>
      </c>
      <c r="B422" t="s">
        <v>107</v>
      </c>
      <c r="C422" t="s">
        <v>75</v>
      </c>
      <c r="D422">
        <v>33160</v>
      </c>
      <c r="E422">
        <v>33</v>
      </c>
      <c r="F422" t="s">
        <v>57</v>
      </c>
      <c r="G422" t="s">
        <v>81</v>
      </c>
      <c r="H422" s="92">
        <v>26959</v>
      </c>
      <c r="I422" t="s">
        <v>92</v>
      </c>
      <c r="J422">
        <v>1</v>
      </c>
      <c r="K422" s="92">
        <v>1713</v>
      </c>
      <c r="L422" s="92">
        <v>4570</v>
      </c>
      <c r="M422" s="92">
        <v>5792</v>
      </c>
    </row>
    <row r="423" spans="1:13" x14ac:dyDescent="0.3">
      <c r="A423" t="s">
        <v>168</v>
      </c>
      <c r="B423" t="s">
        <v>148</v>
      </c>
      <c r="C423" t="s">
        <v>45</v>
      </c>
      <c r="D423">
        <v>31488</v>
      </c>
      <c r="E423">
        <v>37</v>
      </c>
      <c r="F423" t="s">
        <v>52</v>
      </c>
      <c r="G423" t="s">
        <v>68</v>
      </c>
      <c r="H423" s="92">
        <v>23641</v>
      </c>
      <c r="I423" t="s">
        <v>69</v>
      </c>
      <c r="J423">
        <v>1</v>
      </c>
      <c r="K423" s="92">
        <v>905</v>
      </c>
      <c r="L423" s="92">
        <v>4678</v>
      </c>
      <c r="M423" s="92">
        <v>3263</v>
      </c>
    </row>
    <row r="424" spans="1:13" x14ac:dyDescent="0.3">
      <c r="A424" t="s">
        <v>106</v>
      </c>
      <c r="B424" t="s">
        <v>167</v>
      </c>
      <c r="C424" t="s">
        <v>123</v>
      </c>
      <c r="D424">
        <v>31209</v>
      </c>
      <c r="E424">
        <v>38</v>
      </c>
      <c r="F424" t="s">
        <v>46</v>
      </c>
      <c r="G424" t="s">
        <v>117</v>
      </c>
      <c r="H424" s="92">
        <v>18304</v>
      </c>
      <c r="I424" t="s">
        <v>83</v>
      </c>
      <c r="J424">
        <v>0</v>
      </c>
      <c r="K424" s="92">
        <v>1808</v>
      </c>
      <c r="L424" s="92">
        <v>4269</v>
      </c>
      <c r="M424" s="92">
        <v>8453</v>
      </c>
    </row>
    <row r="425" spans="1:13" x14ac:dyDescent="0.3">
      <c r="A425" t="s">
        <v>88</v>
      </c>
      <c r="B425" t="s">
        <v>91</v>
      </c>
      <c r="C425" t="s">
        <v>122</v>
      </c>
      <c r="D425">
        <v>32286</v>
      </c>
      <c r="E425">
        <v>35</v>
      </c>
      <c r="F425" t="s">
        <v>57</v>
      </c>
      <c r="G425" t="s">
        <v>90</v>
      </c>
      <c r="H425" s="92">
        <v>12726</v>
      </c>
      <c r="I425" t="s">
        <v>64</v>
      </c>
      <c r="J425">
        <v>3</v>
      </c>
      <c r="K425" s="92">
        <v>1829</v>
      </c>
      <c r="L425" s="92">
        <v>4617</v>
      </c>
      <c r="M425" s="92">
        <v>5477</v>
      </c>
    </row>
    <row r="426" spans="1:13" x14ac:dyDescent="0.3">
      <c r="A426" t="s">
        <v>164</v>
      </c>
      <c r="B426" t="s">
        <v>118</v>
      </c>
      <c r="C426" t="s">
        <v>86</v>
      </c>
      <c r="D426">
        <v>25812</v>
      </c>
      <c r="E426">
        <v>53</v>
      </c>
      <c r="F426" t="s">
        <v>57</v>
      </c>
      <c r="G426" t="s">
        <v>87</v>
      </c>
      <c r="H426" s="92">
        <v>11647</v>
      </c>
      <c r="I426" t="s">
        <v>54</v>
      </c>
      <c r="J426">
        <v>2</v>
      </c>
      <c r="K426" s="92">
        <v>979</v>
      </c>
      <c r="L426" s="92">
        <v>2825</v>
      </c>
      <c r="M426" s="92">
        <v>4168</v>
      </c>
    </row>
    <row r="427" spans="1:13" x14ac:dyDescent="0.3">
      <c r="A427" t="s">
        <v>65</v>
      </c>
      <c r="B427" t="s">
        <v>130</v>
      </c>
      <c r="C427" t="s">
        <v>67</v>
      </c>
      <c r="D427">
        <v>22932</v>
      </c>
      <c r="E427">
        <v>61</v>
      </c>
      <c r="F427" t="s">
        <v>52</v>
      </c>
      <c r="G427" t="s">
        <v>47</v>
      </c>
      <c r="H427" s="92">
        <v>20258</v>
      </c>
      <c r="I427" t="s">
        <v>69</v>
      </c>
      <c r="J427">
        <v>1</v>
      </c>
      <c r="K427" s="92">
        <v>645</v>
      </c>
      <c r="L427" s="92">
        <v>4283</v>
      </c>
      <c r="M427" s="92">
        <v>4119</v>
      </c>
    </row>
    <row r="428" spans="1:13" x14ac:dyDescent="0.3">
      <c r="A428" t="s">
        <v>20</v>
      </c>
      <c r="B428" t="s">
        <v>44</v>
      </c>
      <c r="C428" t="s">
        <v>86</v>
      </c>
      <c r="D428">
        <v>28841</v>
      </c>
      <c r="E428">
        <v>45</v>
      </c>
      <c r="F428" t="s">
        <v>57</v>
      </c>
      <c r="G428" t="s">
        <v>63</v>
      </c>
      <c r="H428" s="92">
        <v>26933</v>
      </c>
      <c r="I428" t="s">
        <v>54</v>
      </c>
      <c r="J428">
        <v>2</v>
      </c>
      <c r="K428" s="92">
        <v>1207</v>
      </c>
      <c r="L428" s="92">
        <v>4679</v>
      </c>
      <c r="M428" s="92">
        <v>3578</v>
      </c>
    </row>
    <row r="429" spans="1:13" x14ac:dyDescent="0.3">
      <c r="A429" t="s">
        <v>60</v>
      </c>
      <c r="B429" t="s">
        <v>120</v>
      </c>
      <c r="C429" t="s">
        <v>122</v>
      </c>
      <c r="D429">
        <v>30033</v>
      </c>
      <c r="E429">
        <v>41</v>
      </c>
      <c r="F429" t="s">
        <v>46</v>
      </c>
      <c r="G429" t="s">
        <v>68</v>
      </c>
      <c r="H429" s="92">
        <v>28579</v>
      </c>
      <c r="I429" t="s">
        <v>101</v>
      </c>
      <c r="J429">
        <v>1</v>
      </c>
      <c r="K429" s="92">
        <v>1972</v>
      </c>
      <c r="L429" s="92">
        <v>3581</v>
      </c>
      <c r="M429" s="92">
        <v>5258</v>
      </c>
    </row>
    <row r="430" spans="1:13" x14ac:dyDescent="0.3">
      <c r="A430" t="s">
        <v>70</v>
      </c>
      <c r="B430" t="s">
        <v>146</v>
      </c>
      <c r="C430" t="s">
        <v>67</v>
      </c>
      <c r="D430">
        <v>22179</v>
      </c>
      <c r="E430">
        <v>63</v>
      </c>
      <c r="F430" t="s">
        <v>52</v>
      </c>
      <c r="G430" t="s">
        <v>58</v>
      </c>
      <c r="H430" s="92">
        <v>22267</v>
      </c>
      <c r="I430" t="s">
        <v>92</v>
      </c>
      <c r="J430">
        <v>1</v>
      </c>
      <c r="K430" s="92">
        <v>1259</v>
      </c>
      <c r="L430" s="92">
        <v>3022</v>
      </c>
      <c r="M430" s="92">
        <v>5903</v>
      </c>
    </row>
    <row r="431" spans="1:13" x14ac:dyDescent="0.3">
      <c r="A431" t="s">
        <v>166</v>
      </c>
      <c r="B431" t="s">
        <v>140</v>
      </c>
      <c r="C431" t="s">
        <v>45</v>
      </c>
      <c r="D431">
        <v>31210</v>
      </c>
      <c r="E431">
        <v>38</v>
      </c>
      <c r="F431" t="s">
        <v>46</v>
      </c>
      <c r="G431" t="s">
        <v>63</v>
      </c>
      <c r="H431" s="92">
        <v>3376</v>
      </c>
      <c r="I431" t="s">
        <v>69</v>
      </c>
      <c r="J431">
        <v>3</v>
      </c>
      <c r="K431" s="92">
        <v>1015</v>
      </c>
      <c r="L431" s="92">
        <v>1119</v>
      </c>
      <c r="M431" s="92">
        <v>2393</v>
      </c>
    </row>
    <row r="432" spans="1:13" x14ac:dyDescent="0.3">
      <c r="A432" t="s">
        <v>131</v>
      </c>
      <c r="B432" t="s">
        <v>80</v>
      </c>
      <c r="C432" t="s">
        <v>123</v>
      </c>
      <c r="D432">
        <v>33702</v>
      </c>
      <c r="E432">
        <v>31</v>
      </c>
      <c r="F432" t="s">
        <v>57</v>
      </c>
      <c r="G432" t="s">
        <v>117</v>
      </c>
      <c r="H432" s="92">
        <v>29528</v>
      </c>
      <c r="I432" t="s">
        <v>64</v>
      </c>
      <c r="J432">
        <v>1</v>
      </c>
      <c r="K432" s="92">
        <v>1296</v>
      </c>
      <c r="L432" s="92">
        <v>2498</v>
      </c>
      <c r="M432" s="92">
        <v>6411</v>
      </c>
    </row>
    <row r="433" spans="1:13" x14ac:dyDescent="0.3">
      <c r="A433" t="s">
        <v>171</v>
      </c>
      <c r="B433" t="s">
        <v>78</v>
      </c>
      <c r="C433" t="s">
        <v>104</v>
      </c>
      <c r="D433">
        <v>29189</v>
      </c>
      <c r="E433">
        <v>44</v>
      </c>
      <c r="F433" t="s">
        <v>52</v>
      </c>
      <c r="G433" t="s">
        <v>53</v>
      </c>
      <c r="H433" s="92">
        <v>14560</v>
      </c>
      <c r="I433" t="s">
        <v>92</v>
      </c>
      <c r="J433">
        <v>0</v>
      </c>
      <c r="K433" s="92">
        <v>547</v>
      </c>
      <c r="L433" s="92">
        <v>3328</v>
      </c>
      <c r="M433" s="92">
        <v>9346</v>
      </c>
    </row>
    <row r="434" spans="1:13" x14ac:dyDescent="0.3">
      <c r="A434" t="s">
        <v>164</v>
      </c>
      <c r="B434" t="s">
        <v>142</v>
      </c>
      <c r="C434" t="s">
        <v>86</v>
      </c>
      <c r="D434">
        <v>31764</v>
      </c>
      <c r="E434">
        <v>37</v>
      </c>
      <c r="F434" t="s">
        <v>57</v>
      </c>
      <c r="G434" t="s">
        <v>47</v>
      </c>
      <c r="H434" s="92">
        <v>5689</v>
      </c>
      <c r="I434" t="s">
        <v>64</v>
      </c>
      <c r="J434">
        <v>3</v>
      </c>
      <c r="K434" s="92">
        <v>1618</v>
      </c>
      <c r="L434" s="92">
        <v>1967</v>
      </c>
      <c r="M434" s="92">
        <v>7949</v>
      </c>
    </row>
    <row r="435" spans="1:13" x14ac:dyDescent="0.3">
      <c r="A435" t="s">
        <v>133</v>
      </c>
      <c r="B435" t="s">
        <v>118</v>
      </c>
      <c r="C435" t="s">
        <v>122</v>
      </c>
      <c r="D435">
        <v>30487</v>
      </c>
      <c r="E435">
        <v>40</v>
      </c>
      <c r="F435" t="s">
        <v>46</v>
      </c>
      <c r="G435" t="s">
        <v>47</v>
      </c>
      <c r="H435" s="92">
        <v>16972</v>
      </c>
      <c r="I435" t="s">
        <v>92</v>
      </c>
      <c r="J435">
        <v>0</v>
      </c>
      <c r="K435" s="92">
        <v>641</v>
      </c>
      <c r="L435" s="92">
        <v>3917</v>
      </c>
      <c r="M435" s="92">
        <v>8236</v>
      </c>
    </row>
    <row r="436" spans="1:13" x14ac:dyDescent="0.3">
      <c r="A436" t="s">
        <v>144</v>
      </c>
      <c r="B436" t="s">
        <v>163</v>
      </c>
      <c r="C436" t="s">
        <v>62</v>
      </c>
      <c r="D436">
        <v>22203</v>
      </c>
      <c r="E436">
        <v>63</v>
      </c>
      <c r="F436" t="s">
        <v>46</v>
      </c>
      <c r="G436" t="s">
        <v>117</v>
      </c>
      <c r="H436" s="92">
        <v>11215</v>
      </c>
      <c r="I436" t="s">
        <v>69</v>
      </c>
      <c r="J436">
        <v>0</v>
      </c>
      <c r="K436" s="92">
        <v>1228</v>
      </c>
      <c r="L436" s="92">
        <v>3841</v>
      </c>
      <c r="M436" s="92">
        <v>5760</v>
      </c>
    </row>
    <row r="437" spans="1:13" x14ac:dyDescent="0.3">
      <c r="A437" t="s">
        <v>133</v>
      </c>
      <c r="B437" t="s">
        <v>151</v>
      </c>
      <c r="C437" t="s">
        <v>94</v>
      </c>
      <c r="D437">
        <v>25250</v>
      </c>
      <c r="E437">
        <v>54</v>
      </c>
      <c r="F437" t="s">
        <v>46</v>
      </c>
      <c r="G437" t="s">
        <v>81</v>
      </c>
      <c r="H437" s="92">
        <v>27836</v>
      </c>
      <c r="I437" t="s">
        <v>111</v>
      </c>
      <c r="J437">
        <v>3</v>
      </c>
      <c r="K437" s="92">
        <v>1801</v>
      </c>
      <c r="L437" s="92">
        <v>2560</v>
      </c>
      <c r="M437" s="92">
        <v>6295</v>
      </c>
    </row>
    <row r="438" spans="1:13" x14ac:dyDescent="0.3">
      <c r="A438" t="s">
        <v>27</v>
      </c>
      <c r="B438" t="s">
        <v>148</v>
      </c>
      <c r="C438" t="s">
        <v>51</v>
      </c>
      <c r="D438">
        <v>30677</v>
      </c>
      <c r="E438">
        <v>40</v>
      </c>
      <c r="F438" t="s">
        <v>46</v>
      </c>
      <c r="G438" t="s">
        <v>87</v>
      </c>
      <c r="H438" s="92">
        <v>26433</v>
      </c>
      <c r="I438" t="s">
        <v>69</v>
      </c>
      <c r="J438">
        <v>3</v>
      </c>
      <c r="K438" s="92">
        <v>786</v>
      </c>
      <c r="L438" s="92">
        <v>2594</v>
      </c>
      <c r="M438" s="92">
        <v>6292</v>
      </c>
    </row>
    <row r="439" spans="1:13" x14ac:dyDescent="0.3">
      <c r="A439" t="s">
        <v>143</v>
      </c>
      <c r="B439" t="s">
        <v>130</v>
      </c>
      <c r="C439" t="s">
        <v>51</v>
      </c>
      <c r="D439">
        <v>31355</v>
      </c>
      <c r="E439">
        <v>38</v>
      </c>
      <c r="F439" t="s">
        <v>52</v>
      </c>
      <c r="G439" t="s">
        <v>87</v>
      </c>
      <c r="H439" s="92">
        <v>29451</v>
      </c>
      <c r="I439" t="s">
        <v>59</v>
      </c>
      <c r="J439">
        <v>0</v>
      </c>
      <c r="K439" s="92">
        <v>1460</v>
      </c>
      <c r="L439" s="92">
        <v>4116</v>
      </c>
      <c r="M439" s="92">
        <v>4655</v>
      </c>
    </row>
    <row r="440" spans="1:13" x14ac:dyDescent="0.3">
      <c r="A440" t="s">
        <v>115</v>
      </c>
      <c r="B440" t="s">
        <v>113</v>
      </c>
      <c r="C440" t="s">
        <v>45</v>
      </c>
      <c r="D440">
        <v>33489</v>
      </c>
      <c r="E440">
        <v>32</v>
      </c>
      <c r="F440" t="s">
        <v>57</v>
      </c>
      <c r="G440" t="s">
        <v>68</v>
      </c>
      <c r="H440" s="92">
        <v>13411</v>
      </c>
      <c r="I440" t="s">
        <v>59</v>
      </c>
      <c r="J440">
        <v>0</v>
      </c>
      <c r="K440" s="92">
        <v>1013</v>
      </c>
      <c r="L440" s="92">
        <v>1697</v>
      </c>
      <c r="M440" s="92">
        <v>8631</v>
      </c>
    </row>
    <row r="441" spans="1:13" x14ac:dyDescent="0.3">
      <c r="A441" t="s">
        <v>139</v>
      </c>
      <c r="B441" t="s">
        <v>66</v>
      </c>
      <c r="C441" t="s">
        <v>122</v>
      </c>
      <c r="D441">
        <v>34577</v>
      </c>
      <c r="E441">
        <v>29</v>
      </c>
      <c r="F441" t="s">
        <v>46</v>
      </c>
      <c r="G441" t="s">
        <v>90</v>
      </c>
      <c r="H441" s="92">
        <v>28345</v>
      </c>
      <c r="I441" t="s">
        <v>101</v>
      </c>
      <c r="J441">
        <v>1</v>
      </c>
      <c r="K441" s="92">
        <v>1339</v>
      </c>
      <c r="L441" s="92">
        <v>2162</v>
      </c>
      <c r="M441" s="92">
        <v>259</v>
      </c>
    </row>
    <row r="442" spans="1:13" x14ac:dyDescent="0.3">
      <c r="A442" t="s">
        <v>164</v>
      </c>
      <c r="B442" t="s">
        <v>169</v>
      </c>
      <c r="C442" t="s">
        <v>100</v>
      </c>
      <c r="D442">
        <v>33019</v>
      </c>
      <c r="E442">
        <v>33</v>
      </c>
      <c r="F442" t="s">
        <v>46</v>
      </c>
      <c r="G442" t="s">
        <v>117</v>
      </c>
      <c r="H442" s="92">
        <v>23031</v>
      </c>
      <c r="I442" t="s">
        <v>59</v>
      </c>
      <c r="J442">
        <v>2</v>
      </c>
      <c r="K442" s="92">
        <v>949</v>
      </c>
      <c r="L442" s="92">
        <v>1356</v>
      </c>
      <c r="M442" s="92">
        <v>5751</v>
      </c>
    </row>
    <row r="443" spans="1:13" x14ac:dyDescent="0.3">
      <c r="A443" t="s">
        <v>134</v>
      </c>
      <c r="B443" t="s">
        <v>91</v>
      </c>
      <c r="C443" t="s">
        <v>62</v>
      </c>
      <c r="D443">
        <v>22370</v>
      </c>
      <c r="E443">
        <v>62</v>
      </c>
      <c r="F443" t="s">
        <v>57</v>
      </c>
      <c r="G443" t="s">
        <v>58</v>
      </c>
      <c r="H443" s="92">
        <v>12921</v>
      </c>
      <c r="I443" t="s">
        <v>92</v>
      </c>
      <c r="J443">
        <v>1</v>
      </c>
      <c r="K443" s="92">
        <v>665</v>
      </c>
      <c r="L443" s="92">
        <v>1697</v>
      </c>
      <c r="M443" s="92">
        <v>7412</v>
      </c>
    </row>
    <row r="444" spans="1:13" x14ac:dyDescent="0.3">
      <c r="A444" t="s">
        <v>164</v>
      </c>
      <c r="B444" t="s">
        <v>135</v>
      </c>
      <c r="C444" t="s">
        <v>160</v>
      </c>
      <c r="D444">
        <v>27361</v>
      </c>
      <c r="E444">
        <v>49</v>
      </c>
      <c r="F444" t="s">
        <v>46</v>
      </c>
      <c r="G444" t="s">
        <v>63</v>
      </c>
      <c r="H444" s="92">
        <v>29704</v>
      </c>
      <c r="I444" t="s">
        <v>76</v>
      </c>
      <c r="J444">
        <v>1</v>
      </c>
      <c r="K444" s="92">
        <v>1784</v>
      </c>
      <c r="L444" s="92">
        <v>2673</v>
      </c>
      <c r="M444" s="92">
        <v>7542</v>
      </c>
    </row>
    <row r="445" spans="1:13" x14ac:dyDescent="0.3">
      <c r="A445" t="s">
        <v>139</v>
      </c>
      <c r="B445" t="s">
        <v>96</v>
      </c>
      <c r="C445" t="s">
        <v>79</v>
      </c>
      <c r="D445">
        <v>34554</v>
      </c>
      <c r="E445">
        <v>29</v>
      </c>
      <c r="F445" t="s">
        <v>46</v>
      </c>
      <c r="G445" t="s">
        <v>87</v>
      </c>
      <c r="H445" s="92">
        <v>28269</v>
      </c>
      <c r="I445" t="s">
        <v>83</v>
      </c>
      <c r="J445">
        <v>0</v>
      </c>
      <c r="K445" s="92">
        <v>1100</v>
      </c>
      <c r="L445" s="92">
        <v>2716</v>
      </c>
      <c r="M445" s="92">
        <v>4315</v>
      </c>
    </row>
    <row r="446" spans="1:13" x14ac:dyDescent="0.3">
      <c r="A446" t="s">
        <v>133</v>
      </c>
      <c r="B446" t="s">
        <v>55</v>
      </c>
      <c r="C446" t="s">
        <v>97</v>
      </c>
      <c r="D446">
        <v>26733</v>
      </c>
      <c r="E446">
        <v>50</v>
      </c>
      <c r="F446" t="s">
        <v>46</v>
      </c>
      <c r="G446" t="s">
        <v>63</v>
      </c>
      <c r="H446" s="92">
        <v>9745</v>
      </c>
      <c r="I446" t="s">
        <v>83</v>
      </c>
      <c r="J446">
        <v>2</v>
      </c>
      <c r="K446" s="92">
        <v>1340</v>
      </c>
      <c r="L446" s="92">
        <v>3912</v>
      </c>
      <c r="M446" s="92">
        <v>5234</v>
      </c>
    </row>
    <row r="447" spans="1:13" x14ac:dyDescent="0.3">
      <c r="A447" t="s">
        <v>143</v>
      </c>
      <c r="B447" t="s">
        <v>142</v>
      </c>
      <c r="C447" t="s">
        <v>86</v>
      </c>
      <c r="D447">
        <v>35513</v>
      </c>
      <c r="E447">
        <v>26</v>
      </c>
      <c r="F447" t="s">
        <v>52</v>
      </c>
      <c r="G447" t="s">
        <v>90</v>
      </c>
      <c r="H447" s="92">
        <v>16309</v>
      </c>
      <c r="I447" t="s">
        <v>111</v>
      </c>
      <c r="J447">
        <v>3</v>
      </c>
      <c r="K447" s="92">
        <v>1214</v>
      </c>
      <c r="L447" s="92">
        <v>2698</v>
      </c>
      <c r="M447" s="92">
        <v>6170</v>
      </c>
    </row>
    <row r="448" spans="1:13" x14ac:dyDescent="0.3">
      <c r="A448" t="s">
        <v>102</v>
      </c>
      <c r="B448" t="s">
        <v>137</v>
      </c>
      <c r="C448" t="s">
        <v>45</v>
      </c>
      <c r="D448">
        <v>34728</v>
      </c>
      <c r="E448">
        <v>28</v>
      </c>
      <c r="F448" t="s">
        <v>52</v>
      </c>
      <c r="G448" t="s">
        <v>81</v>
      </c>
      <c r="H448" s="92">
        <v>20681</v>
      </c>
      <c r="I448" t="s">
        <v>92</v>
      </c>
      <c r="J448">
        <v>2</v>
      </c>
      <c r="K448" s="92">
        <v>762</v>
      </c>
      <c r="L448" s="92">
        <v>2167</v>
      </c>
      <c r="M448" s="92">
        <v>4449</v>
      </c>
    </row>
    <row r="449" spans="1:13" x14ac:dyDescent="0.3">
      <c r="A449" t="s">
        <v>159</v>
      </c>
      <c r="B449" t="s">
        <v>161</v>
      </c>
      <c r="C449" t="s">
        <v>94</v>
      </c>
      <c r="D449">
        <v>32604</v>
      </c>
      <c r="E449">
        <v>34</v>
      </c>
      <c r="F449" t="s">
        <v>57</v>
      </c>
      <c r="G449" t="s">
        <v>47</v>
      </c>
      <c r="H449" s="92">
        <v>4453</v>
      </c>
      <c r="I449" t="s">
        <v>101</v>
      </c>
      <c r="J449">
        <v>3</v>
      </c>
      <c r="K449" s="92">
        <v>1165</v>
      </c>
      <c r="L449" s="92">
        <v>2583</v>
      </c>
      <c r="M449" s="92">
        <v>6137</v>
      </c>
    </row>
    <row r="450" spans="1:13" x14ac:dyDescent="0.3">
      <c r="A450" t="s">
        <v>164</v>
      </c>
      <c r="B450" t="s">
        <v>91</v>
      </c>
      <c r="C450" t="s">
        <v>94</v>
      </c>
      <c r="D450">
        <v>23735</v>
      </c>
      <c r="E450">
        <v>59</v>
      </c>
      <c r="F450" t="s">
        <v>52</v>
      </c>
      <c r="G450" t="s">
        <v>47</v>
      </c>
      <c r="H450" s="92">
        <v>26062</v>
      </c>
      <c r="I450" t="s">
        <v>76</v>
      </c>
      <c r="J450">
        <v>2</v>
      </c>
      <c r="K450" s="92">
        <v>1471</v>
      </c>
      <c r="L450" s="92">
        <v>3517</v>
      </c>
      <c r="M450" s="92">
        <v>9731</v>
      </c>
    </row>
    <row r="451" spans="1:13" x14ac:dyDescent="0.3">
      <c r="A451" t="s">
        <v>23</v>
      </c>
      <c r="B451" t="s">
        <v>135</v>
      </c>
      <c r="C451" t="s">
        <v>123</v>
      </c>
      <c r="D451">
        <v>33853</v>
      </c>
      <c r="E451">
        <v>31</v>
      </c>
      <c r="F451" t="s">
        <v>52</v>
      </c>
      <c r="G451" t="s">
        <v>87</v>
      </c>
      <c r="H451" s="92">
        <v>7059</v>
      </c>
      <c r="I451" t="s">
        <v>59</v>
      </c>
      <c r="J451">
        <v>0</v>
      </c>
      <c r="K451" s="92">
        <v>1288</v>
      </c>
      <c r="L451" s="92">
        <v>2438</v>
      </c>
      <c r="M451" s="92">
        <v>710</v>
      </c>
    </row>
    <row r="452" spans="1:13" x14ac:dyDescent="0.3">
      <c r="A452" t="s">
        <v>60</v>
      </c>
      <c r="B452" t="s">
        <v>136</v>
      </c>
      <c r="C452" t="s">
        <v>67</v>
      </c>
      <c r="D452">
        <v>23596</v>
      </c>
      <c r="E452">
        <v>59</v>
      </c>
      <c r="F452" t="s">
        <v>52</v>
      </c>
      <c r="G452" t="s">
        <v>117</v>
      </c>
      <c r="H452" s="92">
        <v>24914</v>
      </c>
      <c r="I452" t="s">
        <v>111</v>
      </c>
      <c r="J452">
        <v>1</v>
      </c>
      <c r="K452" s="92">
        <v>842</v>
      </c>
      <c r="L452" s="92">
        <v>3247</v>
      </c>
      <c r="M452" s="92">
        <v>481</v>
      </c>
    </row>
    <row r="453" spans="1:13" x14ac:dyDescent="0.3">
      <c r="A453" t="s">
        <v>128</v>
      </c>
      <c r="B453" t="s">
        <v>61</v>
      </c>
      <c r="C453" t="s">
        <v>86</v>
      </c>
      <c r="D453">
        <v>31621</v>
      </c>
      <c r="E453">
        <v>37</v>
      </c>
      <c r="F453" t="s">
        <v>52</v>
      </c>
      <c r="G453" t="s">
        <v>58</v>
      </c>
      <c r="H453" s="92">
        <v>23115</v>
      </c>
      <c r="I453" t="s">
        <v>111</v>
      </c>
      <c r="J453">
        <v>0</v>
      </c>
      <c r="K453" s="92">
        <v>1096</v>
      </c>
      <c r="L453" s="92">
        <v>3529</v>
      </c>
      <c r="M453" s="92">
        <v>1352</v>
      </c>
    </row>
    <row r="454" spans="1:13" x14ac:dyDescent="0.3">
      <c r="A454" t="s">
        <v>43</v>
      </c>
      <c r="B454" t="s">
        <v>96</v>
      </c>
      <c r="C454" t="s">
        <v>56</v>
      </c>
      <c r="D454">
        <v>33547</v>
      </c>
      <c r="E454">
        <v>32</v>
      </c>
      <c r="F454" t="s">
        <v>52</v>
      </c>
      <c r="G454" t="s">
        <v>68</v>
      </c>
      <c r="H454" s="92">
        <v>18759</v>
      </c>
      <c r="I454" t="s">
        <v>101</v>
      </c>
      <c r="J454">
        <v>1</v>
      </c>
      <c r="K454" s="92">
        <v>1618</v>
      </c>
      <c r="L454" s="92">
        <v>1759</v>
      </c>
      <c r="M454" s="92">
        <v>2354</v>
      </c>
    </row>
    <row r="455" spans="1:13" x14ac:dyDescent="0.3">
      <c r="A455" t="s">
        <v>82</v>
      </c>
      <c r="B455" t="s">
        <v>99</v>
      </c>
      <c r="C455" t="s">
        <v>72</v>
      </c>
      <c r="D455">
        <v>35758</v>
      </c>
      <c r="E455">
        <v>26</v>
      </c>
      <c r="F455" t="s">
        <v>52</v>
      </c>
      <c r="G455" t="s">
        <v>81</v>
      </c>
      <c r="H455" s="92">
        <v>26453</v>
      </c>
      <c r="I455" t="s">
        <v>54</v>
      </c>
      <c r="J455">
        <v>3</v>
      </c>
      <c r="K455" s="92">
        <v>762</v>
      </c>
      <c r="L455" s="92">
        <v>2735</v>
      </c>
      <c r="M455" s="92">
        <v>6153</v>
      </c>
    </row>
    <row r="456" spans="1:13" x14ac:dyDescent="0.3">
      <c r="A456" t="s">
        <v>164</v>
      </c>
      <c r="B456" t="s">
        <v>107</v>
      </c>
      <c r="C456" t="s">
        <v>94</v>
      </c>
      <c r="D456">
        <v>25484</v>
      </c>
      <c r="E456">
        <v>54</v>
      </c>
      <c r="F456" t="s">
        <v>57</v>
      </c>
      <c r="G456" t="s">
        <v>117</v>
      </c>
      <c r="H456" s="92">
        <v>15220</v>
      </c>
      <c r="I456" t="s">
        <v>83</v>
      </c>
      <c r="J456">
        <v>1</v>
      </c>
      <c r="K456" s="92">
        <v>1776</v>
      </c>
      <c r="L456" s="92">
        <v>1188</v>
      </c>
      <c r="M456" s="92">
        <v>3935</v>
      </c>
    </row>
    <row r="457" spans="1:13" x14ac:dyDescent="0.3">
      <c r="A457" t="s">
        <v>170</v>
      </c>
      <c r="B457" t="s">
        <v>136</v>
      </c>
      <c r="C457" t="s">
        <v>160</v>
      </c>
      <c r="D457">
        <v>21961</v>
      </c>
      <c r="E457">
        <v>63</v>
      </c>
      <c r="F457" t="s">
        <v>52</v>
      </c>
      <c r="G457" t="s">
        <v>53</v>
      </c>
      <c r="H457" s="92">
        <v>7175</v>
      </c>
      <c r="I457" t="s">
        <v>92</v>
      </c>
      <c r="J457">
        <v>1</v>
      </c>
      <c r="K457" s="92">
        <v>542</v>
      </c>
      <c r="L457" s="92">
        <v>2084</v>
      </c>
      <c r="M457" s="92">
        <v>109</v>
      </c>
    </row>
    <row r="458" spans="1:13" x14ac:dyDescent="0.3">
      <c r="A458" t="s">
        <v>149</v>
      </c>
      <c r="B458" t="s">
        <v>150</v>
      </c>
      <c r="C458" t="s">
        <v>79</v>
      </c>
      <c r="D458">
        <v>24622</v>
      </c>
      <c r="E458">
        <v>56</v>
      </c>
      <c r="F458" t="s">
        <v>52</v>
      </c>
      <c r="G458" t="s">
        <v>63</v>
      </c>
      <c r="H458" s="92">
        <v>17417</v>
      </c>
      <c r="I458" t="s">
        <v>69</v>
      </c>
      <c r="J458">
        <v>1</v>
      </c>
      <c r="K458" s="92">
        <v>574</v>
      </c>
      <c r="L458" s="92">
        <v>1753</v>
      </c>
      <c r="M458" s="92">
        <v>6879</v>
      </c>
    </row>
    <row r="459" spans="1:13" x14ac:dyDescent="0.3">
      <c r="A459" t="s">
        <v>49</v>
      </c>
      <c r="B459" t="s">
        <v>148</v>
      </c>
      <c r="C459" t="s">
        <v>72</v>
      </c>
      <c r="D459">
        <v>30611</v>
      </c>
      <c r="E459">
        <v>40</v>
      </c>
      <c r="F459" t="s">
        <v>46</v>
      </c>
      <c r="G459" t="s">
        <v>90</v>
      </c>
      <c r="H459" s="92">
        <v>25733</v>
      </c>
      <c r="I459" t="s">
        <v>92</v>
      </c>
      <c r="J459">
        <v>3</v>
      </c>
      <c r="K459" s="92">
        <v>1350</v>
      </c>
      <c r="L459" s="92">
        <v>4660</v>
      </c>
      <c r="M459" s="92">
        <v>4541</v>
      </c>
    </row>
    <row r="460" spans="1:13" x14ac:dyDescent="0.3">
      <c r="A460" t="s">
        <v>119</v>
      </c>
      <c r="B460" t="s">
        <v>162</v>
      </c>
      <c r="C460" t="s">
        <v>97</v>
      </c>
      <c r="D460">
        <v>28030</v>
      </c>
      <c r="E460">
        <v>47</v>
      </c>
      <c r="F460" t="s">
        <v>57</v>
      </c>
      <c r="G460" t="s">
        <v>81</v>
      </c>
      <c r="H460" s="92">
        <v>7117</v>
      </c>
      <c r="I460" t="s">
        <v>64</v>
      </c>
      <c r="J460">
        <v>2</v>
      </c>
      <c r="K460" s="92">
        <v>1913</v>
      </c>
      <c r="L460" s="92">
        <v>1439</v>
      </c>
      <c r="M460" s="92">
        <v>8186</v>
      </c>
    </row>
    <row r="461" spans="1:13" x14ac:dyDescent="0.3">
      <c r="A461" t="s">
        <v>170</v>
      </c>
      <c r="B461" t="s">
        <v>121</v>
      </c>
      <c r="C461" t="s">
        <v>104</v>
      </c>
      <c r="D461">
        <v>28856</v>
      </c>
      <c r="E461">
        <v>44</v>
      </c>
      <c r="F461" t="s">
        <v>52</v>
      </c>
      <c r="G461" t="s">
        <v>68</v>
      </c>
      <c r="H461" s="92">
        <v>3747</v>
      </c>
      <c r="I461" t="s">
        <v>83</v>
      </c>
      <c r="J461">
        <v>2</v>
      </c>
      <c r="K461" s="92">
        <v>1825</v>
      </c>
      <c r="L461" s="92">
        <v>2086</v>
      </c>
      <c r="M461" s="92">
        <v>9248</v>
      </c>
    </row>
    <row r="462" spans="1:13" x14ac:dyDescent="0.3">
      <c r="A462" t="s">
        <v>170</v>
      </c>
      <c r="B462" t="s">
        <v>118</v>
      </c>
      <c r="C462" t="s">
        <v>67</v>
      </c>
      <c r="D462">
        <v>26473</v>
      </c>
      <c r="E462">
        <v>51</v>
      </c>
      <c r="F462" t="s">
        <v>52</v>
      </c>
      <c r="G462" t="s">
        <v>63</v>
      </c>
      <c r="H462" s="92">
        <v>23026</v>
      </c>
      <c r="I462" t="s">
        <v>92</v>
      </c>
      <c r="J462">
        <v>1</v>
      </c>
      <c r="K462" s="92">
        <v>770</v>
      </c>
      <c r="L462" s="92">
        <v>4579</v>
      </c>
      <c r="M462" s="92">
        <v>7874</v>
      </c>
    </row>
    <row r="463" spans="1:13" x14ac:dyDescent="0.3">
      <c r="A463" t="s">
        <v>141</v>
      </c>
      <c r="B463" t="s">
        <v>147</v>
      </c>
      <c r="C463" t="s">
        <v>86</v>
      </c>
      <c r="D463">
        <v>33815</v>
      </c>
      <c r="E463">
        <v>31</v>
      </c>
      <c r="F463" t="s">
        <v>46</v>
      </c>
      <c r="G463" t="s">
        <v>68</v>
      </c>
      <c r="H463" s="92">
        <v>18279</v>
      </c>
      <c r="I463" t="s">
        <v>54</v>
      </c>
      <c r="J463">
        <v>0</v>
      </c>
      <c r="K463" s="92">
        <v>912</v>
      </c>
      <c r="L463" s="92">
        <v>3310</v>
      </c>
      <c r="M463" s="92">
        <v>6903</v>
      </c>
    </row>
    <row r="464" spans="1:13" x14ac:dyDescent="0.3">
      <c r="A464" t="s">
        <v>128</v>
      </c>
      <c r="B464" t="s">
        <v>55</v>
      </c>
      <c r="C464" t="s">
        <v>67</v>
      </c>
      <c r="D464">
        <v>28769</v>
      </c>
      <c r="E464">
        <v>45</v>
      </c>
      <c r="F464" t="s">
        <v>46</v>
      </c>
      <c r="G464" t="s">
        <v>47</v>
      </c>
      <c r="H464" s="92">
        <v>18717</v>
      </c>
      <c r="I464" t="s">
        <v>54</v>
      </c>
      <c r="J464">
        <v>2</v>
      </c>
      <c r="K464" s="92">
        <v>654</v>
      </c>
      <c r="L464" s="92">
        <v>3978</v>
      </c>
      <c r="M464" s="92">
        <v>4319</v>
      </c>
    </row>
    <row r="465" spans="1:13" x14ac:dyDescent="0.3">
      <c r="A465" t="s">
        <v>165</v>
      </c>
      <c r="B465" t="s">
        <v>140</v>
      </c>
      <c r="C465" t="s">
        <v>97</v>
      </c>
      <c r="D465">
        <v>23577</v>
      </c>
      <c r="E465">
        <v>59</v>
      </c>
      <c r="F465" t="s">
        <v>52</v>
      </c>
      <c r="G465" t="s">
        <v>117</v>
      </c>
      <c r="H465" s="92">
        <v>17855</v>
      </c>
      <c r="I465" t="s">
        <v>83</v>
      </c>
      <c r="J465">
        <v>1</v>
      </c>
      <c r="K465" s="92">
        <v>1088</v>
      </c>
      <c r="L465" s="92">
        <v>4299</v>
      </c>
      <c r="M465" s="92">
        <v>9865</v>
      </c>
    </row>
    <row r="466" spans="1:13" x14ac:dyDescent="0.3">
      <c r="A466" t="s">
        <v>129</v>
      </c>
      <c r="B466" t="s">
        <v>96</v>
      </c>
      <c r="C466" t="s">
        <v>123</v>
      </c>
      <c r="D466">
        <v>23943</v>
      </c>
      <c r="E466">
        <v>58</v>
      </c>
      <c r="F466" t="s">
        <v>52</v>
      </c>
      <c r="G466" t="s">
        <v>90</v>
      </c>
      <c r="H466" s="92">
        <v>21994</v>
      </c>
      <c r="I466" t="s">
        <v>69</v>
      </c>
      <c r="J466">
        <v>2</v>
      </c>
      <c r="K466" s="92">
        <v>1640</v>
      </c>
      <c r="L466" s="92">
        <v>2488</v>
      </c>
      <c r="M466" s="92">
        <v>7352</v>
      </c>
    </row>
    <row r="467" spans="1:13" x14ac:dyDescent="0.3">
      <c r="A467" t="s">
        <v>112</v>
      </c>
      <c r="B467" t="s">
        <v>44</v>
      </c>
      <c r="C467" t="s">
        <v>160</v>
      </c>
      <c r="D467">
        <v>23453</v>
      </c>
      <c r="E467">
        <v>59</v>
      </c>
      <c r="F467" t="s">
        <v>52</v>
      </c>
      <c r="G467" t="s">
        <v>73</v>
      </c>
      <c r="H467" s="92">
        <v>12977</v>
      </c>
      <c r="I467" t="s">
        <v>101</v>
      </c>
      <c r="J467">
        <v>3</v>
      </c>
      <c r="K467" s="92">
        <v>957</v>
      </c>
      <c r="L467" s="92">
        <v>2538</v>
      </c>
      <c r="M467" s="92">
        <v>2213</v>
      </c>
    </row>
    <row r="468" spans="1:13" x14ac:dyDescent="0.3">
      <c r="A468" t="s">
        <v>139</v>
      </c>
      <c r="B468" t="s">
        <v>150</v>
      </c>
      <c r="C468" t="s">
        <v>51</v>
      </c>
      <c r="D468">
        <v>21648</v>
      </c>
      <c r="E468">
        <v>64</v>
      </c>
      <c r="F468" t="s">
        <v>52</v>
      </c>
      <c r="G468" t="s">
        <v>58</v>
      </c>
      <c r="H468" s="92">
        <v>11409</v>
      </c>
      <c r="I468" t="s">
        <v>64</v>
      </c>
      <c r="J468">
        <v>0</v>
      </c>
      <c r="K468" s="92">
        <v>572</v>
      </c>
      <c r="L468" s="92">
        <v>4043</v>
      </c>
      <c r="M468" s="92">
        <v>6220</v>
      </c>
    </row>
    <row r="469" spans="1:13" x14ac:dyDescent="0.3">
      <c r="A469" t="s">
        <v>125</v>
      </c>
      <c r="B469" t="s">
        <v>135</v>
      </c>
      <c r="C469" t="s">
        <v>51</v>
      </c>
      <c r="D469">
        <v>21222</v>
      </c>
      <c r="E469">
        <v>65</v>
      </c>
      <c r="F469" t="s">
        <v>57</v>
      </c>
      <c r="G469" t="s">
        <v>63</v>
      </c>
      <c r="H469" s="92">
        <v>13926</v>
      </c>
      <c r="I469" t="s">
        <v>92</v>
      </c>
      <c r="J469">
        <v>0</v>
      </c>
      <c r="K469" s="92">
        <v>1683</v>
      </c>
      <c r="L469" s="92">
        <v>3158</v>
      </c>
      <c r="M469" s="92">
        <v>7037</v>
      </c>
    </row>
    <row r="470" spans="1:13" x14ac:dyDescent="0.3">
      <c r="A470" t="s">
        <v>141</v>
      </c>
      <c r="B470" t="s">
        <v>85</v>
      </c>
      <c r="C470" t="s">
        <v>56</v>
      </c>
      <c r="D470">
        <v>31778</v>
      </c>
      <c r="E470">
        <v>36</v>
      </c>
      <c r="F470" t="s">
        <v>57</v>
      </c>
      <c r="G470" t="s">
        <v>58</v>
      </c>
      <c r="H470" s="92">
        <v>3595</v>
      </c>
      <c r="I470" t="s">
        <v>92</v>
      </c>
      <c r="J470">
        <v>2</v>
      </c>
      <c r="K470" s="92">
        <v>1512</v>
      </c>
      <c r="L470" s="92">
        <v>1788</v>
      </c>
      <c r="M470" s="92">
        <v>4026</v>
      </c>
    </row>
    <row r="471" spans="1:13" x14ac:dyDescent="0.3">
      <c r="A471" t="s">
        <v>98</v>
      </c>
      <c r="B471" t="s">
        <v>137</v>
      </c>
      <c r="C471" t="s">
        <v>100</v>
      </c>
      <c r="D471">
        <v>28057</v>
      </c>
      <c r="E471">
        <v>47</v>
      </c>
      <c r="F471" t="s">
        <v>57</v>
      </c>
      <c r="G471" t="s">
        <v>73</v>
      </c>
      <c r="H471" s="92">
        <v>13599</v>
      </c>
      <c r="I471" t="s">
        <v>95</v>
      </c>
      <c r="J471">
        <v>2</v>
      </c>
      <c r="K471" s="92">
        <v>1381</v>
      </c>
      <c r="L471" s="92">
        <v>4921</v>
      </c>
      <c r="M471" s="92">
        <v>354</v>
      </c>
    </row>
    <row r="472" spans="1:13" x14ac:dyDescent="0.3">
      <c r="A472" t="s">
        <v>77</v>
      </c>
      <c r="B472" t="s">
        <v>55</v>
      </c>
      <c r="C472" t="s">
        <v>97</v>
      </c>
      <c r="D472">
        <v>34715</v>
      </c>
      <c r="E472">
        <v>28</v>
      </c>
      <c r="F472" t="s">
        <v>57</v>
      </c>
      <c r="G472" t="s">
        <v>90</v>
      </c>
      <c r="H472" s="92">
        <v>10341</v>
      </c>
      <c r="I472" t="s">
        <v>101</v>
      </c>
      <c r="J472">
        <v>3</v>
      </c>
      <c r="K472" s="92">
        <v>1565</v>
      </c>
      <c r="L472" s="92">
        <v>4548</v>
      </c>
      <c r="M472" s="92">
        <v>9833</v>
      </c>
    </row>
    <row r="473" spans="1:13" x14ac:dyDescent="0.3">
      <c r="A473" t="s">
        <v>145</v>
      </c>
      <c r="B473" t="s">
        <v>135</v>
      </c>
      <c r="C473" t="s">
        <v>86</v>
      </c>
      <c r="D473">
        <v>30392</v>
      </c>
      <c r="E473">
        <v>40</v>
      </c>
      <c r="F473" t="s">
        <v>46</v>
      </c>
      <c r="G473" t="s">
        <v>73</v>
      </c>
      <c r="H473" s="92">
        <v>18519</v>
      </c>
      <c r="I473" t="s">
        <v>69</v>
      </c>
      <c r="J473">
        <v>2</v>
      </c>
      <c r="K473" s="92">
        <v>750</v>
      </c>
      <c r="L473" s="92">
        <v>1552</v>
      </c>
      <c r="M473" s="92">
        <v>1004</v>
      </c>
    </row>
    <row r="474" spans="1:13" x14ac:dyDescent="0.3">
      <c r="A474" t="s">
        <v>159</v>
      </c>
      <c r="B474" t="s">
        <v>162</v>
      </c>
      <c r="C474" t="s">
        <v>62</v>
      </c>
      <c r="D474">
        <v>30338</v>
      </c>
      <c r="E474">
        <v>40</v>
      </c>
      <c r="F474" t="s">
        <v>52</v>
      </c>
      <c r="G474" t="s">
        <v>63</v>
      </c>
      <c r="H474" s="92">
        <v>7126</v>
      </c>
      <c r="I474" t="s">
        <v>92</v>
      </c>
      <c r="J474">
        <v>0</v>
      </c>
      <c r="K474" s="92">
        <v>548</v>
      </c>
      <c r="L474" s="92">
        <v>3266</v>
      </c>
      <c r="M474" s="92">
        <v>3350</v>
      </c>
    </row>
    <row r="475" spans="1:13" x14ac:dyDescent="0.3">
      <c r="A475" t="s">
        <v>108</v>
      </c>
      <c r="B475" t="s">
        <v>120</v>
      </c>
      <c r="C475" t="s">
        <v>97</v>
      </c>
      <c r="D475">
        <v>31989</v>
      </c>
      <c r="E475">
        <v>36</v>
      </c>
      <c r="F475" t="s">
        <v>57</v>
      </c>
      <c r="G475" t="s">
        <v>117</v>
      </c>
      <c r="H475" s="92">
        <v>20642</v>
      </c>
      <c r="I475" t="s">
        <v>92</v>
      </c>
      <c r="J475">
        <v>0</v>
      </c>
      <c r="K475" s="92">
        <v>1095</v>
      </c>
      <c r="L475" s="92">
        <v>1035</v>
      </c>
      <c r="M475" s="92">
        <v>3987</v>
      </c>
    </row>
    <row r="476" spans="1:13" x14ac:dyDescent="0.3">
      <c r="A476" t="s">
        <v>149</v>
      </c>
      <c r="B476" t="s">
        <v>116</v>
      </c>
      <c r="C476" t="s">
        <v>75</v>
      </c>
      <c r="D476">
        <v>25777</v>
      </c>
      <c r="E476">
        <v>53</v>
      </c>
      <c r="F476" t="s">
        <v>52</v>
      </c>
      <c r="G476" t="s">
        <v>63</v>
      </c>
      <c r="H476" s="92">
        <v>25095</v>
      </c>
      <c r="I476" t="s">
        <v>76</v>
      </c>
      <c r="J476">
        <v>2</v>
      </c>
      <c r="K476" s="92">
        <v>883</v>
      </c>
      <c r="L476" s="92">
        <v>3940</v>
      </c>
      <c r="M476" s="92">
        <v>2936</v>
      </c>
    </row>
    <row r="477" spans="1:13" x14ac:dyDescent="0.3">
      <c r="A477" t="s">
        <v>166</v>
      </c>
      <c r="B477" t="s">
        <v>147</v>
      </c>
      <c r="C477" t="s">
        <v>51</v>
      </c>
      <c r="D477">
        <v>33704</v>
      </c>
      <c r="E477">
        <v>31</v>
      </c>
      <c r="F477" t="s">
        <v>57</v>
      </c>
      <c r="G477" t="s">
        <v>53</v>
      </c>
      <c r="H477" s="92">
        <v>20795</v>
      </c>
      <c r="I477" t="s">
        <v>69</v>
      </c>
      <c r="J477">
        <v>1</v>
      </c>
      <c r="K477" s="92">
        <v>1803</v>
      </c>
      <c r="L477" s="92">
        <v>1981</v>
      </c>
      <c r="M477" s="92">
        <v>4650</v>
      </c>
    </row>
    <row r="478" spans="1:13" x14ac:dyDescent="0.3">
      <c r="A478" t="s">
        <v>98</v>
      </c>
      <c r="B478" t="s">
        <v>99</v>
      </c>
      <c r="C478" t="s">
        <v>100</v>
      </c>
      <c r="D478">
        <v>25947</v>
      </c>
      <c r="E478">
        <v>52</v>
      </c>
      <c r="F478" t="s">
        <v>46</v>
      </c>
      <c r="G478" t="s">
        <v>68</v>
      </c>
      <c r="H478" s="92">
        <v>27562</v>
      </c>
      <c r="I478" t="s">
        <v>111</v>
      </c>
      <c r="J478">
        <v>2</v>
      </c>
      <c r="K478" s="92">
        <v>680</v>
      </c>
      <c r="L478" s="92">
        <v>2142</v>
      </c>
      <c r="M478" s="92">
        <v>6174</v>
      </c>
    </row>
    <row r="479" spans="1:13" x14ac:dyDescent="0.3">
      <c r="A479" t="s">
        <v>164</v>
      </c>
      <c r="B479" t="s">
        <v>99</v>
      </c>
      <c r="C479" t="s">
        <v>160</v>
      </c>
      <c r="D479">
        <v>28474</v>
      </c>
      <c r="E479">
        <v>46</v>
      </c>
      <c r="F479" t="s">
        <v>57</v>
      </c>
      <c r="G479" t="s">
        <v>90</v>
      </c>
      <c r="H479" s="92">
        <v>27109</v>
      </c>
      <c r="I479" t="s">
        <v>64</v>
      </c>
      <c r="J479">
        <v>0</v>
      </c>
      <c r="K479" s="92">
        <v>1706</v>
      </c>
      <c r="L479" s="92">
        <v>1246</v>
      </c>
      <c r="M479" s="92">
        <v>4520</v>
      </c>
    </row>
    <row r="480" spans="1:13" x14ac:dyDescent="0.3">
      <c r="A480" t="s">
        <v>153</v>
      </c>
      <c r="B480" t="s">
        <v>118</v>
      </c>
      <c r="C480" t="s">
        <v>79</v>
      </c>
      <c r="D480">
        <v>32887</v>
      </c>
      <c r="E480">
        <v>33</v>
      </c>
      <c r="F480" t="s">
        <v>52</v>
      </c>
      <c r="G480" t="s">
        <v>58</v>
      </c>
      <c r="H480" s="92">
        <v>15218</v>
      </c>
      <c r="I480" t="s">
        <v>95</v>
      </c>
      <c r="J480">
        <v>2</v>
      </c>
      <c r="K480" s="92">
        <v>1980</v>
      </c>
      <c r="L480" s="92">
        <v>2653</v>
      </c>
      <c r="M480" s="92">
        <v>6571</v>
      </c>
    </row>
    <row r="481" spans="1:13" x14ac:dyDescent="0.3">
      <c r="A481" t="s">
        <v>70</v>
      </c>
      <c r="B481" t="s">
        <v>130</v>
      </c>
      <c r="C481" t="s">
        <v>56</v>
      </c>
      <c r="D481">
        <v>31234</v>
      </c>
      <c r="E481">
        <v>38</v>
      </c>
      <c r="F481" t="s">
        <v>46</v>
      </c>
      <c r="G481" t="s">
        <v>87</v>
      </c>
      <c r="H481" s="92">
        <v>14842</v>
      </c>
      <c r="I481" t="s">
        <v>76</v>
      </c>
      <c r="J481">
        <v>2</v>
      </c>
      <c r="K481" s="92">
        <v>543</v>
      </c>
      <c r="L481" s="92">
        <v>3369</v>
      </c>
      <c r="M481" s="92">
        <v>5031</v>
      </c>
    </row>
    <row r="482" spans="1:13" x14ac:dyDescent="0.3">
      <c r="A482" t="s">
        <v>108</v>
      </c>
      <c r="B482" t="s">
        <v>140</v>
      </c>
      <c r="C482" t="s">
        <v>45</v>
      </c>
      <c r="D482">
        <v>24240</v>
      </c>
      <c r="E482">
        <v>57</v>
      </c>
      <c r="F482" t="s">
        <v>52</v>
      </c>
      <c r="G482" t="s">
        <v>53</v>
      </c>
      <c r="H482" s="92">
        <v>19828</v>
      </c>
      <c r="I482" t="s">
        <v>95</v>
      </c>
      <c r="J482">
        <v>0</v>
      </c>
      <c r="K482" s="92">
        <v>1686</v>
      </c>
      <c r="L482" s="92">
        <v>2494</v>
      </c>
      <c r="M482" s="92">
        <v>3954</v>
      </c>
    </row>
    <row r="483" spans="1:13" x14ac:dyDescent="0.3">
      <c r="A483" t="s">
        <v>49</v>
      </c>
      <c r="B483" t="s">
        <v>118</v>
      </c>
      <c r="C483" t="s">
        <v>51</v>
      </c>
      <c r="D483">
        <v>24053</v>
      </c>
      <c r="E483">
        <v>58</v>
      </c>
      <c r="F483" t="s">
        <v>57</v>
      </c>
      <c r="G483" t="s">
        <v>47</v>
      </c>
      <c r="H483" s="92">
        <v>27599</v>
      </c>
      <c r="I483" t="s">
        <v>76</v>
      </c>
      <c r="J483">
        <v>1</v>
      </c>
      <c r="K483" s="92">
        <v>1049</v>
      </c>
      <c r="L483" s="92">
        <v>1928</v>
      </c>
      <c r="M483" s="92">
        <v>1587</v>
      </c>
    </row>
    <row r="484" spans="1:13" x14ac:dyDescent="0.3">
      <c r="A484" t="s">
        <v>149</v>
      </c>
      <c r="B484" t="s">
        <v>107</v>
      </c>
      <c r="C484" t="s">
        <v>160</v>
      </c>
      <c r="D484">
        <v>33446</v>
      </c>
      <c r="E484">
        <v>32</v>
      </c>
      <c r="F484" t="s">
        <v>46</v>
      </c>
      <c r="G484" t="s">
        <v>90</v>
      </c>
      <c r="H484" s="92">
        <v>10424</v>
      </c>
      <c r="I484" t="s">
        <v>92</v>
      </c>
      <c r="J484">
        <v>2</v>
      </c>
      <c r="K484" s="92">
        <v>1924</v>
      </c>
      <c r="L484" s="92">
        <v>3585</v>
      </c>
      <c r="M484" s="92">
        <v>3320</v>
      </c>
    </row>
    <row r="485" spans="1:13" x14ac:dyDescent="0.3">
      <c r="A485" t="s">
        <v>133</v>
      </c>
      <c r="B485" t="s">
        <v>55</v>
      </c>
      <c r="C485" t="s">
        <v>104</v>
      </c>
      <c r="D485">
        <v>24032</v>
      </c>
      <c r="E485">
        <v>58</v>
      </c>
      <c r="F485" t="s">
        <v>46</v>
      </c>
      <c r="G485" t="s">
        <v>81</v>
      </c>
      <c r="H485" s="92">
        <v>15174</v>
      </c>
      <c r="I485" t="s">
        <v>92</v>
      </c>
      <c r="J485">
        <v>3</v>
      </c>
      <c r="K485" s="92">
        <v>557</v>
      </c>
      <c r="L485" s="92">
        <v>1739</v>
      </c>
      <c r="M485" s="92">
        <v>9640</v>
      </c>
    </row>
    <row r="486" spans="1:13" x14ac:dyDescent="0.3">
      <c r="A486" t="s">
        <v>49</v>
      </c>
      <c r="B486" t="s">
        <v>127</v>
      </c>
      <c r="C486" t="s">
        <v>56</v>
      </c>
      <c r="D486">
        <v>26388</v>
      </c>
      <c r="E486">
        <v>51</v>
      </c>
      <c r="F486" t="s">
        <v>57</v>
      </c>
      <c r="G486" t="s">
        <v>63</v>
      </c>
      <c r="H486" s="92">
        <v>17367</v>
      </c>
      <c r="I486" t="s">
        <v>92</v>
      </c>
      <c r="J486">
        <v>2</v>
      </c>
      <c r="K486" s="92">
        <v>1412</v>
      </c>
      <c r="L486" s="92">
        <v>1118</v>
      </c>
      <c r="M486" s="92">
        <v>4012</v>
      </c>
    </row>
    <row r="487" spans="1:13" x14ac:dyDescent="0.3">
      <c r="A487" t="s">
        <v>102</v>
      </c>
      <c r="B487" t="s">
        <v>169</v>
      </c>
      <c r="C487" t="s">
        <v>75</v>
      </c>
      <c r="D487">
        <v>29342</v>
      </c>
      <c r="E487">
        <v>43</v>
      </c>
      <c r="F487" t="s">
        <v>46</v>
      </c>
      <c r="G487" t="s">
        <v>63</v>
      </c>
      <c r="H487" s="92">
        <v>14591</v>
      </c>
      <c r="I487" t="s">
        <v>83</v>
      </c>
      <c r="J487">
        <v>0</v>
      </c>
      <c r="K487" s="92">
        <v>732</v>
      </c>
      <c r="L487" s="92">
        <v>2065</v>
      </c>
      <c r="M487" s="92">
        <v>7052</v>
      </c>
    </row>
    <row r="488" spans="1:13" x14ac:dyDescent="0.3">
      <c r="A488" t="s">
        <v>156</v>
      </c>
      <c r="B488" t="s">
        <v>136</v>
      </c>
      <c r="C488" t="s">
        <v>104</v>
      </c>
      <c r="D488">
        <v>26695</v>
      </c>
      <c r="E488">
        <v>50</v>
      </c>
      <c r="F488" t="s">
        <v>52</v>
      </c>
      <c r="G488" t="s">
        <v>68</v>
      </c>
      <c r="H488" s="92">
        <v>26086</v>
      </c>
      <c r="I488" t="s">
        <v>92</v>
      </c>
      <c r="J488">
        <v>1</v>
      </c>
      <c r="K488" s="92">
        <v>1206</v>
      </c>
      <c r="L488" s="92">
        <v>4486</v>
      </c>
      <c r="M488" s="92">
        <v>9799</v>
      </c>
    </row>
    <row r="489" spans="1:13" x14ac:dyDescent="0.3">
      <c r="A489" t="s">
        <v>49</v>
      </c>
      <c r="B489" t="s">
        <v>146</v>
      </c>
      <c r="C489" t="s">
        <v>56</v>
      </c>
      <c r="D489">
        <v>26140</v>
      </c>
      <c r="E489">
        <v>52</v>
      </c>
      <c r="F489" t="s">
        <v>52</v>
      </c>
      <c r="G489" t="s">
        <v>58</v>
      </c>
      <c r="H489" s="92">
        <v>24948</v>
      </c>
      <c r="I489" t="s">
        <v>76</v>
      </c>
      <c r="J489">
        <v>0</v>
      </c>
      <c r="K489" s="92">
        <v>805</v>
      </c>
      <c r="L489" s="92">
        <v>3592</v>
      </c>
      <c r="M489" s="92">
        <v>793</v>
      </c>
    </row>
    <row r="490" spans="1:13" x14ac:dyDescent="0.3">
      <c r="A490" t="s">
        <v>129</v>
      </c>
      <c r="B490" t="s">
        <v>163</v>
      </c>
      <c r="C490" t="s">
        <v>45</v>
      </c>
      <c r="D490">
        <v>28465</v>
      </c>
      <c r="E490">
        <v>46</v>
      </c>
      <c r="F490" t="s">
        <v>52</v>
      </c>
      <c r="G490" t="s">
        <v>53</v>
      </c>
      <c r="H490" s="92">
        <v>23166</v>
      </c>
      <c r="I490" t="s">
        <v>59</v>
      </c>
      <c r="J490">
        <v>3</v>
      </c>
      <c r="K490" s="92">
        <v>1104</v>
      </c>
      <c r="L490" s="92">
        <v>1716</v>
      </c>
      <c r="M490" s="92">
        <v>4344</v>
      </c>
    </row>
    <row r="491" spans="1:13" x14ac:dyDescent="0.3">
      <c r="A491" t="s">
        <v>168</v>
      </c>
      <c r="B491" t="s">
        <v>85</v>
      </c>
      <c r="C491" t="s">
        <v>104</v>
      </c>
      <c r="D491">
        <v>30987</v>
      </c>
      <c r="E491">
        <v>39</v>
      </c>
      <c r="F491" t="s">
        <v>52</v>
      </c>
      <c r="G491" t="s">
        <v>81</v>
      </c>
      <c r="H491" s="92">
        <v>24930</v>
      </c>
      <c r="I491" t="s">
        <v>101</v>
      </c>
      <c r="J491">
        <v>2</v>
      </c>
      <c r="K491" s="92">
        <v>1493</v>
      </c>
      <c r="L491" s="92">
        <v>1227</v>
      </c>
      <c r="M491" s="92">
        <v>8033</v>
      </c>
    </row>
    <row r="492" spans="1:13" x14ac:dyDescent="0.3">
      <c r="A492" t="s">
        <v>106</v>
      </c>
      <c r="B492" t="s">
        <v>169</v>
      </c>
      <c r="C492" t="s">
        <v>94</v>
      </c>
      <c r="D492">
        <v>21377</v>
      </c>
      <c r="E492">
        <v>65</v>
      </c>
      <c r="F492" t="s">
        <v>46</v>
      </c>
      <c r="G492" t="s">
        <v>58</v>
      </c>
      <c r="H492" s="92">
        <v>9420</v>
      </c>
      <c r="I492" t="s">
        <v>92</v>
      </c>
      <c r="J492">
        <v>3</v>
      </c>
      <c r="K492" s="92">
        <v>623</v>
      </c>
      <c r="L492" s="92">
        <v>2989</v>
      </c>
      <c r="M492" s="92">
        <v>9858</v>
      </c>
    </row>
    <row r="493" spans="1:13" x14ac:dyDescent="0.3">
      <c r="A493" t="s">
        <v>134</v>
      </c>
      <c r="B493" t="s">
        <v>113</v>
      </c>
      <c r="C493" t="s">
        <v>123</v>
      </c>
      <c r="D493">
        <v>22124</v>
      </c>
      <c r="E493">
        <v>63</v>
      </c>
      <c r="F493" t="s">
        <v>57</v>
      </c>
      <c r="G493" t="s">
        <v>68</v>
      </c>
      <c r="H493" s="92">
        <v>12067</v>
      </c>
      <c r="I493" t="s">
        <v>59</v>
      </c>
      <c r="J493">
        <v>2</v>
      </c>
      <c r="K493" s="92">
        <v>586</v>
      </c>
      <c r="L493" s="92">
        <v>1429</v>
      </c>
      <c r="M493" s="92">
        <v>4102</v>
      </c>
    </row>
    <row r="494" spans="1:13" x14ac:dyDescent="0.3">
      <c r="A494" t="s">
        <v>27</v>
      </c>
      <c r="B494" t="s">
        <v>167</v>
      </c>
      <c r="C494" t="s">
        <v>123</v>
      </c>
      <c r="D494">
        <v>27569</v>
      </c>
      <c r="E494">
        <v>48</v>
      </c>
      <c r="F494" t="s">
        <v>57</v>
      </c>
      <c r="G494" t="s">
        <v>53</v>
      </c>
      <c r="H494" s="92">
        <v>10662</v>
      </c>
      <c r="I494" t="s">
        <v>95</v>
      </c>
      <c r="J494">
        <v>2</v>
      </c>
      <c r="K494" s="92">
        <v>1763</v>
      </c>
      <c r="L494" s="92">
        <v>4594</v>
      </c>
      <c r="M494" s="92">
        <v>5828</v>
      </c>
    </row>
    <row r="495" spans="1:13" x14ac:dyDescent="0.3">
      <c r="A495" t="s">
        <v>152</v>
      </c>
      <c r="B495" t="s">
        <v>61</v>
      </c>
      <c r="C495" t="s">
        <v>45</v>
      </c>
      <c r="D495">
        <v>31907</v>
      </c>
      <c r="E495">
        <v>36</v>
      </c>
      <c r="F495" t="s">
        <v>52</v>
      </c>
      <c r="G495" t="s">
        <v>53</v>
      </c>
      <c r="H495" s="92">
        <v>8917</v>
      </c>
      <c r="I495" t="s">
        <v>83</v>
      </c>
      <c r="J495">
        <v>2</v>
      </c>
      <c r="K495" s="92">
        <v>607</v>
      </c>
      <c r="L495" s="92">
        <v>4043</v>
      </c>
      <c r="M495" s="92">
        <v>1972</v>
      </c>
    </row>
    <row r="496" spans="1:13" x14ac:dyDescent="0.3">
      <c r="A496" t="s">
        <v>166</v>
      </c>
      <c r="B496" t="s">
        <v>113</v>
      </c>
      <c r="C496" t="s">
        <v>56</v>
      </c>
      <c r="D496">
        <v>34998</v>
      </c>
      <c r="E496">
        <v>28</v>
      </c>
      <c r="F496" t="s">
        <v>57</v>
      </c>
      <c r="G496" t="s">
        <v>63</v>
      </c>
      <c r="H496" s="92">
        <v>21337</v>
      </c>
      <c r="I496" t="s">
        <v>76</v>
      </c>
      <c r="J496">
        <v>2</v>
      </c>
      <c r="K496" s="92">
        <v>1431</v>
      </c>
      <c r="L496" s="92">
        <v>1671</v>
      </c>
      <c r="M496" s="92">
        <v>6959</v>
      </c>
    </row>
    <row r="497" spans="1:13" x14ac:dyDescent="0.3">
      <c r="A497" t="s">
        <v>139</v>
      </c>
      <c r="B497" t="s">
        <v>161</v>
      </c>
      <c r="C497" t="s">
        <v>123</v>
      </c>
      <c r="D497">
        <v>34600</v>
      </c>
      <c r="E497">
        <v>29</v>
      </c>
      <c r="F497" t="s">
        <v>52</v>
      </c>
      <c r="G497" t="s">
        <v>68</v>
      </c>
      <c r="H497" s="92">
        <v>20729</v>
      </c>
      <c r="I497" t="s">
        <v>101</v>
      </c>
      <c r="J497">
        <v>3</v>
      </c>
      <c r="K497" s="92">
        <v>1431</v>
      </c>
      <c r="L497" s="92">
        <v>4984</v>
      </c>
      <c r="M497" s="92">
        <v>8208</v>
      </c>
    </row>
    <row r="498" spans="1:13" x14ac:dyDescent="0.3">
      <c r="A498" t="s">
        <v>77</v>
      </c>
      <c r="B498" t="s">
        <v>130</v>
      </c>
      <c r="C498" t="s">
        <v>62</v>
      </c>
      <c r="D498">
        <v>28477</v>
      </c>
      <c r="E498">
        <v>46</v>
      </c>
      <c r="F498" t="s">
        <v>57</v>
      </c>
      <c r="G498" t="s">
        <v>117</v>
      </c>
      <c r="H498" s="92">
        <v>8078</v>
      </c>
      <c r="I498" t="s">
        <v>111</v>
      </c>
      <c r="J498">
        <v>2</v>
      </c>
      <c r="K498" s="92">
        <v>604</v>
      </c>
      <c r="L498" s="92">
        <v>4562</v>
      </c>
      <c r="M498" s="92">
        <v>9635</v>
      </c>
    </row>
    <row r="499" spans="1:13" x14ac:dyDescent="0.3">
      <c r="A499" t="s">
        <v>125</v>
      </c>
      <c r="B499" t="s">
        <v>142</v>
      </c>
      <c r="C499" t="s">
        <v>123</v>
      </c>
      <c r="D499">
        <v>27597</v>
      </c>
      <c r="E499">
        <v>48</v>
      </c>
      <c r="F499" t="s">
        <v>57</v>
      </c>
      <c r="G499" t="s">
        <v>73</v>
      </c>
      <c r="H499" s="92">
        <v>11400</v>
      </c>
      <c r="I499" t="s">
        <v>92</v>
      </c>
      <c r="J499">
        <v>2</v>
      </c>
      <c r="K499" s="92">
        <v>1848</v>
      </c>
      <c r="L499" s="92">
        <v>2679</v>
      </c>
      <c r="M499" s="92">
        <v>6440</v>
      </c>
    </row>
    <row r="500" spans="1:13" x14ac:dyDescent="0.3">
      <c r="A500" t="s">
        <v>139</v>
      </c>
      <c r="B500" t="s">
        <v>55</v>
      </c>
      <c r="C500" t="s">
        <v>100</v>
      </c>
      <c r="D500">
        <v>31213</v>
      </c>
      <c r="E500">
        <v>38</v>
      </c>
      <c r="F500" t="s">
        <v>46</v>
      </c>
      <c r="G500" t="s">
        <v>47</v>
      </c>
      <c r="H500" s="92">
        <v>11362</v>
      </c>
      <c r="I500" t="s">
        <v>83</v>
      </c>
      <c r="J500">
        <v>3</v>
      </c>
      <c r="K500" s="92">
        <v>1418</v>
      </c>
      <c r="L500" s="92">
        <v>3360</v>
      </c>
      <c r="M500" s="92">
        <v>6639</v>
      </c>
    </row>
    <row r="501" spans="1:13" x14ac:dyDescent="0.3">
      <c r="A501" t="s">
        <v>131</v>
      </c>
      <c r="B501" t="s">
        <v>80</v>
      </c>
      <c r="C501" t="s">
        <v>94</v>
      </c>
      <c r="D501">
        <v>31451</v>
      </c>
      <c r="E501">
        <v>37</v>
      </c>
      <c r="F501" t="s">
        <v>46</v>
      </c>
      <c r="G501" t="s">
        <v>53</v>
      </c>
      <c r="H501" s="92">
        <v>16437</v>
      </c>
      <c r="I501" t="s">
        <v>92</v>
      </c>
      <c r="J501">
        <v>1</v>
      </c>
      <c r="K501" s="92">
        <v>1380</v>
      </c>
      <c r="L501" s="92">
        <v>4199</v>
      </c>
      <c r="M501" s="92">
        <v>1241</v>
      </c>
    </row>
  </sheetData>
  <customSheetViews>
    <customSheetView guid="{382D10FC-BAD9-4CEB-9262-7AB6ED9899CE}" topLeftCell="G1">
      <selection activeCell="G24" sqref="G24"/>
      <pageMargins left="0.7" right="0.7" top="0.75" bottom="0.75" header="0.3" footer="0.3"/>
    </customSheetView>
    <customSheetView guid="{571450AF-106A-4A88-AB98-8D87D8C3FF9C}" topLeftCell="G1">
      <selection activeCell="G24" sqref="G24"/>
      <pageMargins left="0.7" right="0.7" top="0.75" bottom="0.75" header="0.3" footer="0.3"/>
    </customSheetView>
    <customSheetView guid="{B5444264-7A01-45DB-AB02-F9E0EBA0FE55}" topLeftCell="G1">
      <selection activeCell="G24" sqref="G24"/>
      <pageMargins left="0.7" right="0.7" top="0.75" bottom="0.75" header="0.3" footer="0.3"/>
    </customSheetView>
  </customSheetViews>
  <conditionalFormatting sqref="L2:L501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{C6EB73C7-EBA6-42AD-B201-4CBB6724534D}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{E5A5FDE8-C9F3-46DE-940C-EAD5BFBB3444}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001BC51-3AD2-4EB3-AA34-E05DBDD15F4D}">
            <xm:f>NOT(ISERROR(SEARCH("-",C2)))</xm:f>
            <xm:f>"-"</xm:f>
            <x14:dxf>
              <font>
                <b/>
                <i val="0"/>
              </font>
            </x14:dxf>
          </x14:cfRule>
          <xm:sqref>C2:C501</xm:sqref>
        </x14:conditionalFormatting>
        <x14:conditionalFormatting xmlns:xm="http://schemas.microsoft.com/office/excel/2006/main">
          <x14:cfRule type="iconSet" priority="4" id="{6B5815D7-4A94-4AA8-B0FD-F6B53BBC013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K2:K501</xm:sqref>
        </x14:conditionalFormatting>
        <x14:conditionalFormatting xmlns:xm="http://schemas.microsoft.com/office/excel/2006/main">
          <x14:cfRule type="dataBar" id="{C6EB73C7-EBA6-42AD-B201-4CBB67245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A5FDE8-C9F3-46DE-940C-EAD5BFBB3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L2:L501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63FC-F3B7-463F-AAAD-CD8092C89E2B}">
  <sheetPr codeName="Arkusz11"/>
  <dimension ref="A1:N344"/>
  <sheetViews>
    <sheetView topLeftCell="D223" workbookViewId="0">
      <selection activeCell="L229" sqref="L229"/>
    </sheetView>
  </sheetViews>
  <sheetFormatPr defaultRowHeight="14.4" x14ac:dyDescent="0.3"/>
  <cols>
    <col min="1" max="1" width="10.33203125" customWidth="1"/>
    <col min="2" max="2" width="20.33203125" customWidth="1"/>
    <col min="3" max="3" width="12.109375" customWidth="1"/>
    <col min="4" max="4" width="19.77734375" customWidth="1"/>
    <col min="5" max="5" width="30.33203125" customWidth="1"/>
    <col min="6" max="6" width="28.6640625" customWidth="1"/>
    <col min="7" max="7" width="21.77734375" customWidth="1"/>
    <col min="8" max="8" width="14.88671875" customWidth="1"/>
    <col min="9" max="9" width="17.21875" customWidth="1"/>
    <col min="10" max="10" width="10" bestFit="1" customWidth="1"/>
    <col min="11" max="11" width="13.88671875" customWidth="1"/>
    <col min="12" max="12" width="21.21875" customWidth="1"/>
    <col min="13" max="13" width="13.88671875" bestFit="1" customWidth="1"/>
    <col min="14" max="14" width="27.21875" bestFit="1" customWidth="1"/>
  </cols>
  <sheetData>
    <row r="1" spans="1:14" ht="15" thickBot="1" x14ac:dyDescent="0.35">
      <c r="A1" s="30" t="s">
        <v>403</v>
      </c>
      <c r="B1" s="31" t="s">
        <v>404</v>
      </c>
      <c r="C1" s="31" t="s">
        <v>405</v>
      </c>
      <c r="D1" s="31" t="s">
        <v>406</v>
      </c>
      <c r="E1" s="31" t="s">
        <v>407</v>
      </c>
      <c r="F1" s="31" t="s">
        <v>408</v>
      </c>
    </row>
    <row r="2" spans="1:14" ht="15" thickTop="1" x14ac:dyDescent="0.3">
      <c r="A2" s="6" t="s">
        <v>409</v>
      </c>
      <c r="B2" s="32" t="s">
        <v>410</v>
      </c>
      <c r="C2" s="32" t="s">
        <v>411</v>
      </c>
      <c r="D2" s="107">
        <v>652230</v>
      </c>
      <c r="E2" s="32" t="s">
        <v>412</v>
      </c>
      <c r="F2" s="32">
        <v>45.74</v>
      </c>
    </row>
    <row r="3" spans="1:14" ht="15" thickBot="1" x14ac:dyDescent="0.35">
      <c r="A3" s="36" t="s">
        <v>413</v>
      </c>
      <c r="B3" s="37" t="s">
        <v>414</v>
      </c>
      <c r="C3" s="37" t="s">
        <v>415</v>
      </c>
      <c r="D3" s="108">
        <v>28748</v>
      </c>
      <c r="E3" s="37" t="s">
        <v>416</v>
      </c>
      <c r="F3" s="37">
        <v>111.1</v>
      </c>
      <c r="I3" s="93" t="s">
        <v>403</v>
      </c>
      <c r="J3" s="94" t="s">
        <v>404</v>
      </c>
      <c r="K3" s="94" t="s">
        <v>405</v>
      </c>
      <c r="L3" s="94" t="s">
        <v>406</v>
      </c>
      <c r="M3" s="94" t="s">
        <v>407</v>
      </c>
      <c r="N3" s="93" t="s">
        <v>408</v>
      </c>
    </row>
    <row r="4" spans="1:14" ht="15" thickTop="1" x14ac:dyDescent="0.3">
      <c r="A4" s="41" t="s">
        <v>417</v>
      </c>
      <c r="B4" s="42" t="s">
        <v>418</v>
      </c>
      <c r="C4" s="42" t="s">
        <v>419</v>
      </c>
      <c r="D4" s="109">
        <v>2381741</v>
      </c>
      <c r="E4" s="42" t="s">
        <v>420</v>
      </c>
      <c r="F4" s="42">
        <v>14.3</v>
      </c>
      <c r="I4" s="95" t="s">
        <v>513</v>
      </c>
      <c r="J4" t="str">
        <f>VLOOKUP(I4,$A$1:$F$194,2,0)</f>
        <v>Afryka</v>
      </c>
      <c r="K4" t="str">
        <f>VLOOKUP(I4,$A$1:$F$194,3,0)</f>
        <v>Ndżamena</v>
      </c>
      <c r="L4">
        <f>VLOOKUP(I4,A2:F194,4,0)</f>
        <v>1284000</v>
      </c>
      <c r="M4" t="str">
        <f>VLOOKUP($I$4,$A$2:$F$194,5,0)</f>
        <v>10 758 94514</v>
      </c>
      <c r="N4">
        <f>VLOOKUP($I$4,$A$2:$F$194,6,0)</f>
        <v>7.5</v>
      </c>
    </row>
    <row r="5" spans="1:14" x14ac:dyDescent="0.3">
      <c r="A5" s="36" t="s">
        <v>421</v>
      </c>
      <c r="B5" s="37" t="s">
        <v>414</v>
      </c>
      <c r="C5" s="37" t="s">
        <v>421</v>
      </c>
      <c r="D5" s="108">
        <v>468</v>
      </c>
      <c r="E5" s="37" t="s">
        <v>422</v>
      </c>
      <c r="F5" s="37">
        <v>180.6</v>
      </c>
    </row>
    <row r="6" spans="1:14" x14ac:dyDescent="0.3">
      <c r="A6" s="41" t="s">
        <v>423</v>
      </c>
      <c r="B6" s="42" t="s">
        <v>418</v>
      </c>
      <c r="C6" s="42" t="s">
        <v>424</v>
      </c>
      <c r="D6" s="109">
        <v>1246700</v>
      </c>
      <c r="E6" s="42" t="s">
        <v>425</v>
      </c>
      <c r="F6" s="42">
        <v>14</v>
      </c>
    </row>
    <row r="7" spans="1:14" x14ac:dyDescent="0.3">
      <c r="A7" s="36" t="s">
        <v>426</v>
      </c>
      <c r="B7" s="37" t="s">
        <v>427</v>
      </c>
      <c r="C7" s="37" t="s">
        <v>428</v>
      </c>
      <c r="D7" s="108">
        <v>435.3</v>
      </c>
      <c r="E7" s="37" t="s">
        <v>429</v>
      </c>
      <c r="F7" s="37">
        <v>196.2</v>
      </c>
    </row>
    <row r="8" spans="1:14" x14ac:dyDescent="0.3">
      <c r="A8" s="41" t="s">
        <v>430</v>
      </c>
      <c r="B8" s="42" t="s">
        <v>410</v>
      </c>
      <c r="C8" s="42" t="s">
        <v>431</v>
      </c>
      <c r="D8" s="109">
        <v>2149690</v>
      </c>
      <c r="E8" s="42" t="s">
        <v>432</v>
      </c>
      <c r="F8" s="42">
        <v>13.34</v>
      </c>
    </row>
    <row r="9" spans="1:14" x14ac:dyDescent="0.3">
      <c r="A9" s="36" t="s">
        <v>433</v>
      </c>
      <c r="B9" s="37" t="s">
        <v>434</v>
      </c>
      <c r="C9" s="37" t="s">
        <v>435</v>
      </c>
      <c r="D9" s="108">
        <v>2766890</v>
      </c>
      <c r="E9" s="37" t="s">
        <v>436</v>
      </c>
      <c r="F9" s="37">
        <v>15</v>
      </c>
    </row>
    <row r="10" spans="1:14" x14ac:dyDescent="0.3">
      <c r="A10" s="41" t="s">
        <v>437</v>
      </c>
      <c r="B10" s="42" t="s">
        <v>410</v>
      </c>
      <c r="C10" s="42" t="s">
        <v>438</v>
      </c>
      <c r="D10" s="109">
        <v>298003</v>
      </c>
      <c r="E10" s="42" t="s">
        <v>439</v>
      </c>
      <c r="F10" s="42">
        <v>108.4</v>
      </c>
    </row>
    <row r="11" spans="1:14" x14ac:dyDescent="0.3">
      <c r="A11" s="36" t="s">
        <v>440</v>
      </c>
      <c r="B11" s="37" t="s">
        <v>441</v>
      </c>
      <c r="C11" s="37" t="s">
        <v>442</v>
      </c>
      <c r="D11" s="108">
        <v>7686850</v>
      </c>
      <c r="E11" s="37" t="s">
        <v>443</v>
      </c>
      <c r="F11" s="37">
        <v>2.8</v>
      </c>
    </row>
    <row r="12" spans="1:14" x14ac:dyDescent="0.3">
      <c r="A12" s="41" t="s">
        <v>444</v>
      </c>
      <c r="B12" s="42" t="s">
        <v>414</v>
      </c>
      <c r="C12" s="42" t="s">
        <v>445</v>
      </c>
      <c r="D12" s="109">
        <v>83871</v>
      </c>
      <c r="E12" s="42" t="s">
        <v>446</v>
      </c>
      <c r="F12" s="42">
        <v>100.1</v>
      </c>
    </row>
    <row r="13" spans="1:14" x14ac:dyDescent="0.3">
      <c r="A13" s="36" t="s">
        <v>447</v>
      </c>
      <c r="B13" s="37" t="s">
        <v>410</v>
      </c>
      <c r="C13" s="37" t="s">
        <v>448</v>
      </c>
      <c r="D13" s="108">
        <v>86600</v>
      </c>
      <c r="E13" s="37" t="s">
        <v>449</v>
      </c>
      <c r="F13" s="37">
        <v>109</v>
      </c>
    </row>
    <row r="14" spans="1:14" x14ac:dyDescent="0.3">
      <c r="A14" s="41" t="s">
        <v>450</v>
      </c>
      <c r="B14" s="42" t="s">
        <v>427</v>
      </c>
      <c r="C14" s="42" t="s">
        <v>451</v>
      </c>
      <c r="D14" s="109">
        <v>13940</v>
      </c>
      <c r="E14" s="42" t="s">
        <v>452</v>
      </c>
      <c r="F14" s="42">
        <v>21</v>
      </c>
    </row>
    <row r="15" spans="1:14" x14ac:dyDescent="0.3">
      <c r="A15" s="36" t="s">
        <v>453</v>
      </c>
      <c r="B15" s="37" t="s">
        <v>410</v>
      </c>
      <c r="C15" s="37" t="s">
        <v>454</v>
      </c>
      <c r="D15" s="108">
        <v>620</v>
      </c>
      <c r="E15" s="37" t="s">
        <v>455</v>
      </c>
      <c r="F15" s="37">
        <v>1189</v>
      </c>
    </row>
    <row r="16" spans="1:14" x14ac:dyDescent="0.3">
      <c r="A16" s="41" t="s">
        <v>456</v>
      </c>
      <c r="B16" s="42" t="s">
        <v>410</v>
      </c>
      <c r="C16" s="42" t="s">
        <v>457</v>
      </c>
      <c r="D16" s="109">
        <v>144000</v>
      </c>
      <c r="E16" s="42" t="s">
        <v>458</v>
      </c>
      <c r="F16" s="42">
        <v>1099</v>
      </c>
    </row>
    <row r="17" spans="1:6" x14ac:dyDescent="0.3">
      <c r="A17" s="36" t="s">
        <v>459</v>
      </c>
      <c r="B17" s="37" t="s">
        <v>427</v>
      </c>
      <c r="C17" s="37" t="s">
        <v>460</v>
      </c>
      <c r="D17" s="108">
        <v>4316</v>
      </c>
      <c r="E17" s="37" t="s">
        <v>461</v>
      </c>
      <c r="F17" s="37">
        <v>654</v>
      </c>
    </row>
    <row r="18" spans="1:6" x14ac:dyDescent="0.3">
      <c r="A18" s="41" t="s">
        <v>462</v>
      </c>
      <c r="B18" s="42" t="s">
        <v>414</v>
      </c>
      <c r="C18" s="42" t="s">
        <v>463</v>
      </c>
      <c r="D18" s="109">
        <v>30528</v>
      </c>
      <c r="E18" s="42" t="s">
        <v>464</v>
      </c>
      <c r="F18" s="42">
        <v>346</v>
      </c>
    </row>
    <row r="19" spans="1:6" x14ac:dyDescent="0.3">
      <c r="A19" s="36" t="s">
        <v>465</v>
      </c>
      <c r="B19" s="37" t="s">
        <v>427</v>
      </c>
      <c r="C19" s="37" t="s">
        <v>466</v>
      </c>
      <c r="D19" s="108">
        <v>22966</v>
      </c>
      <c r="E19" s="37" t="s">
        <v>467</v>
      </c>
      <c r="F19" s="37">
        <v>11.6</v>
      </c>
    </row>
    <row r="20" spans="1:6" x14ac:dyDescent="0.3">
      <c r="A20" s="41" t="s">
        <v>468</v>
      </c>
      <c r="B20" s="42" t="s">
        <v>418</v>
      </c>
      <c r="C20" s="42" t="s">
        <v>469</v>
      </c>
      <c r="D20" s="109">
        <v>112620</v>
      </c>
      <c r="E20" s="42" t="s">
        <v>470</v>
      </c>
      <c r="F20" s="42">
        <v>74</v>
      </c>
    </row>
    <row r="21" spans="1:6" x14ac:dyDescent="0.3">
      <c r="A21" s="36" t="s">
        <v>471</v>
      </c>
      <c r="B21" s="37" t="s">
        <v>410</v>
      </c>
      <c r="C21" s="37" t="s">
        <v>472</v>
      </c>
      <c r="D21" s="108">
        <v>47000</v>
      </c>
      <c r="E21" s="37" t="s">
        <v>473</v>
      </c>
      <c r="F21" s="37">
        <v>14</v>
      </c>
    </row>
    <row r="22" spans="1:6" x14ac:dyDescent="0.3">
      <c r="A22" s="41" t="s">
        <v>474</v>
      </c>
      <c r="B22" s="42" t="s">
        <v>414</v>
      </c>
      <c r="C22" s="42" t="s">
        <v>475</v>
      </c>
      <c r="D22" s="109">
        <v>207600</v>
      </c>
      <c r="E22" s="42" t="s">
        <v>476</v>
      </c>
      <c r="F22" s="42">
        <v>46</v>
      </c>
    </row>
    <row r="23" spans="1:6" x14ac:dyDescent="0.3">
      <c r="A23" s="36" t="s">
        <v>477</v>
      </c>
      <c r="B23" s="37" t="s">
        <v>434</v>
      </c>
      <c r="C23" s="37" t="s">
        <v>478</v>
      </c>
      <c r="D23" s="108">
        <v>1098580</v>
      </c>
      <c r="E23" s="37" t="s">
        <v>479</v>
      </c>
      <c r="F23" s="37">
        <v>8.4</v>
      </c>
    </row>
    <row r="24" spans="1:6" x14ac:dyDescent="0.3">
      <c r="A24" s="41" t="s">
        <v>480</v>
      </c>
      <c r="B24" s="42" t="s">
        <v>414</v>
      </c>
      <c r="C24" s="42" t="s">
        <v>481</v>
      </c>
      <c r="D24" s="109">
        <v>51129</v>
      </c>
      <c r="E24" s="42" t="s">
        <v>482</v>
      </c>
      <c r="F24" s="42">
        <v>86</v>
      </c>
    </row>
    <row r="25" spans="1:6" x14ac:dyDescent="0.3">
      <c r="A25" s="36" t="s">
        <v>483</v>
      </c>
      <c r="B25" s="37" t="s">
        <v>418</v>
      </c>
      <c r="C25" s="37" t="s">
        <v>484</v>
      </c>
      <c r="D25" s="108">
        <v>600370</v>
      </c>
      <c r="E25" s="37" t="s">
        <v>485</v>
      </c>
      <c r="F25" s="37">
        <v>3</v>
      </c>
    </row>
    <row r="26" spans="1:6" x14ac:dyDescent="0.3">
      <c r="A26" s="41" t="s">
        <v>486</v>
      </c>
      <c r="B26" s="42" t="s">
        <v>434</v>
      </c>
      <c r="C26" s="42" t="s">
        <v>487</v>
      </c>
      <c r="D26" s="109">
        <v>85119659</v>
      </c>
      <c r="E26" s="42" t="s">
        <v>488</v>
      </c>
      <c r="F26" s="42">
        <v>23</v>
      </c>
    </row>
    <row r="27" spans="1:6" x14ac:dyDescent="0.3">
      <c r="A27" s="36" t="s">
        <v>489</v>
      </c>
      <c r="B27" s="37" t="s">
        <v>410</v>
      </c>
      <c r="C27" s="37" t="s">
        <v>490</v>
      </c>
      <c r="D27" s="108">
        <v>5770</v>
      </c>
      <c r="E27" s="37" t="s">
        <v>491</v>
      </c>
      <c r="F27" s="37">
        <v>66</v>
      </c>
    </row>
    <row r="28" spans="1:6" x14ac:dyDescent="0.3">
      <c r="A28" s="41" t="s">
        <v>492</v>
      </c>
      <c r="B28" s="42" t="s">
        <v>414</v>
      </c>
      <c r="C28" s="42" t="s">
        <v>493</v>
      </c>
      <c r="D28" s="109">
        <v>110910</v>
      </c>
      <c r="E28" s="42" t="s">
        <v>494</v>
      </c>
      <c r="F28" s="42">
        <v>67.900000000000006</v>
      </c>
    </row>
    <row r="29" spans="1:6" x14ac:dyDescent="0.3">
      <c r="A29" s="36" t="s">
        <v>495</v>
      </c>
      <c r="B29" s="37" t="s">
        <v>418</v>
      </c>
      <c r="C29" s="37" t="s">
        <v>496</v>
      </c>
      <c r="D29" s="108">
        <v>274200</v>
      </c>
      <c r="E29" s="37" t="s">
        <v>497</v>
      </c>
      <c r="F29" s="37">
        <v>57.4</v>
      </c>
    </row>
    <row r="30" spans="1:6" x14ac:dyDescent="0.3">
      <c r="A30" s="41" t="s">
        <v>498</v>
      </c>
      <c r="B30" s="42" t="s">
        <v>418</v>
      </c>
      <c r="C30" s="42" t="s">
        <v>499</v>
      </c>
      <c r="D30" s="109">
        <v>27830</v>
      </c>
      <c r="E30" s="42" t="s">
        <v>500</v>
      </c>
      <c r="F30" s="42">
        <v>312</v>
      </c>
    </row>
    <row r="31" spans="1:6" x14ac:dyDescent="0.3">
      <c r="A31" s="36" t="s">
        <v>501</v>
      </c>
      <c r="B31" s="37" t="s">
        <v>434</v>
      </c>
      <c r="C31" s="37" t="s">
        <v>502</v>
      </c>
      <c r="D31" s="108">
        <v>756950</v>
      </c>
      <c r="E31" s="37" t="s">
        <v>503</v>
      </c>
      <c r="F31" s="37">
        <v>22.1</v>
      </c>
    </row>
    <row r="32" spans="1:6" x14ac:dyDescent="0.3">
      <c r="A32" s="41" t="s">
        <v>504</v>
      </c>
      <c r="B32" s="42" t="s">
        <v>410</v>
      </c>
      <c r="C32" s="42" t="s">
        <v>505</v>
      </c>
      <c r="D32" s="109">
        <v>9596960</v>
      </c>
      <c r="E32" s="42" t="s">
        <v>506</v>
      </c>
      <c r="F32" s="42">
        <v>140.4</v>
      </c>
    </row>
    <row r="33" spans="1:6" x14ac:dyDescent="0.3">
      <c r="A33" s="36" t="s">
        <v>507</v>
      </c>
      <c r="B33" s="37" t="s">
        <v>414</v>
      </c>
      <c r="C33" s="37" t="s">
        <v>508</v>
      </c>
      <c r="D33" s="108">
        <v>56542</v>
      </c>
      <c r="E33" s="37" t="s">
        <v>509</v>
      </c>
      <c r="F33" s="37">
        <v>79</v>
      </c>
    </row>
    <row r="34" spans="1:6" x14ac:dyDescent="0.3">
      <c r="A34" s="41" t="s">
        <v>510</v>
      </c>
      <c r="B34" s="42" t="s">
        <v>410</v>
      </c>
      <c r="C34" s="42" t="s">
        <v>511</v>
      </c>
      <c r="D34" s="109">
        <v>9250</v>
      </c>
      <c r="E34" s="42" t="s">
        <v>512</v>
      </c>
      <c r="F34" s="42">
        <v>132</v>
      </c>
    </row>
    <row r="35" spans="1:6" x14ac:dyDescent="0.3">
      <c r="A35" s="36" t="s">
        <v>513</v>
      </c>
      <c r="B35" s="37" t="s">
        <v>418</v>
      </c>
      <c r="C35" s="37" t="s">
        <v>514</v>
      </c>
      <c r="D35" s="108">
        <v>1284000</v>
      </c>
      <c r="E35" s="37" t="s">
        <v>515</v>
      </c>
      <c r="F35" s="37">
        <v>7.5</v>
      </c>
    </row>
    <row r="36" spans="1:6" x14ac:dyDescent="0.3">
      <c r="A36" s="41" t="s">
        <v>516</v>
      </c>
      <c r="B36" s="42" t="s">
        <v>414</v>
      </c>
      <c r="C36" s="42" t="s">
        <v>517</v>
      </c>
      <c r="D36" s="109">
        <v>13812</v>
      </c>
      <c r="E36" s="42" t="s">
        <v>518</v>
      </c>
      <c r="F36" s="42">
        <v>48.7</v>
      </c>
    </row>
    <row r="37" spans="1:6" x14ac:dyDescent="0.3">
      <c r="A37" s="36" t="s">
        <v>519</v>
      </c>
      <c r="B37" s="37" t="s">
        <v>414</v>
      </c>
      <c r="C37" s="37" t="s">
        <v>520</v>
      </c>
      <c r="D37" s="108">
        <v>78866</v>
      </c>
      <c r="E37" s="37" t="s">
        <v>521</v>
      </c>
      <c r="F37" s="37">
        <v>133</v>
      </c>
    </row>
    <row r="38" spans="1:6" x14ac:dyDescent="0.3">
      <c r="A38" s="41" t="s">
        <v>522</v>
      </c>
      <c r="B38" s="42" t="s">
        <v>414</v>
      </c>
      <c r="C38" s="42" t="s">
        <v>523</v>
      </c>
      <c r="D38" s="109" t="s">
        <v>524</v>
      </c>
      <c r="E38" s="42" t="s">
        <v>525</v>
      </c>
      <c r="F38" s="42">
        <v>128.4</v>
      </c>
    </row>
    <row r="39" spans="1:6" x14ac:dyDescent="0.3">
      <c r="A39" s="36" t="s">
        <v>526</v>
      </c>
      <c r="B39" s="37" t="s">
        <v>418</v>
      </c>
      <c r="C39" s="37" t="s">
        <v>527</v>
      </c>
      <c r="D39" s="108">
        <v>2344858</v>
      </c>
      <c r="E39" s="37" t="s">
        <v>528</v>
      </c>
      <c r="F39" s="37">
        <v>28</v>
      </c>
    </row>
    <row r="40" spans="1:6" x14ac:dyDescent="0.3">
      <c r="A40" s="41" t="s">
        <v>168</v>
      </c>
      <c r="B40" s="42" t="s">
        <v>427</v>
      </c>
      <c r="C40" s="42" t="s">
        <v>529</v>
      </c>
      <c r="D40" s="109">
        <v>754</v>
      </c>
      <c r="E40" s="42" t="s">
        <v>530</v>
      </c>
      <c r="F40" s="42">
        <v>91.5</v>
      </c>
    </row>
    <row r="41" spans="1:6" x14ac:dyDescent="0.3">
      <c r="A41" s="36" t="s">
        <v>531</v>
      </c>
      <c r="B41" s="37" t="s">
        <v>427</v>
      </c>
      <c r="C41" s="37" t="s">
        <v>532</v>
      </c>
      <c r="D41" s="108">
        <v>48730</v>
      </c>
      <c r="E41" s="37" t="s">
        <v>533</v>
      </c>
      <c r="F41" s="37">
        <v>185</v>
      </c>
    </row>
    <row r="42" spans="1:6" x14ac:dyDescent="0.3">
      <c r="A42" s="41" t="s">
        <v>534</v>
      </c>
      <c r="B42" s="42" t="s">
        <v>418</v>
      </c>
      <c r="C42" s="42" t="s">
        <v>534</v>
      </c>
      <c r="D42" s="109">
        <v>2320019</v>
      </c>
      <c r="E42" s="42" t="s">
        <v>535</v>
      </c>
      <c r="F42" s="42">
        <v>21</v>
      </c>
    </row>
    <row r="43" spans="1:6" x14ac:dyDescent="0.3">
      <c r="A43" s="36" t="s">
        <v>536</v>
      </c>
      <c r="B43" s="37" t="s">
        <v>537</v>
      </c>
      <c r="C43" s="37" t="s">
        <v>538</v>
      </c>
      <c r="D43" s="108">
        <v>1001450</v>
      </c>
      <c r="E43" s="37" t="s">
        <v>539</v>
      </c>
      <c r="F43" s="37">
        <v>80</v>
      </c>
    </row>
    <row r="44" spans="1:6" x14ac:dyDescent="0.3">
      <c r="A44" s="41" t="s">
        <v>540</v>
      </c>
      <c r="B44" s="42" t="s">
        <v>434</v>
      </c>
      <c r="C44" s="42" t="s">
        <v>541</v>
      </c>
      <c r="D44" s="109">
        <v>283560</v>
      </c>
      <c r="E44" s="42" t="s">
        <v>542</v>
      </c>
      <c r="F44" s="42">
        <v>49</v>
      </c>
    </row>
    <row r="45" spans="1:6" x14ac:dyDescent="0.3">
      <c r="A45" s="36" t="s">
        <v>543</v>
      </c>
      <c r="B45" s="37" t="s">
        <v>418</v>
      </c>
      <c r="C45" s="37" t="s">
        <v>544</v>
      </c>
      <c r="D45" s="108">
        <v>121320</v>
      </c>
      <c r="E45" s="37" t="s">
        <v>545</v>
      </c>
      <c r="F45" s="37">
        <v>41</v>
      </c>
    </row>
    <row r="46" spans="1:6" x14ac:dyDescent="0.3">
      <c r="A46" s="41" t="s">
        <v>546</v>
      </c>
      <c r="B46" s="42" t="s">
        <v>414</v>
      </c>
      <c r="C46" s="42" t="s">
        <v>547</v>
      </c>
      <c r="D46" s="109">
        <v>45226</v>
      </c>
      <c r="E46" s="42" t="s">
        <v>548</v>
      </c>
      <c r="F46" s="42">
        <v>29</v>
      </c>
    </row>
    <row r="47" spans="1:6" x14ac:dyDescent="0.3">
      <c r="A47" s="36" t="s">
        <v>549</v>
      </c>
      <c r="B47" s="37" t="s">
        <v>418</v>
      </c>
      <c r="C47" s="37" t="s">
        <v>550</v>
      </c>
      <c r="D47" s="108">
        <v>17363</v>
      </c>
      <c r="E47" s="37" t="s">
        <v>551</v>
      </c>
      <c r="F47" s="37">
        <v>65.5</v>
      </c>
    </row>
    <row r="48" spans="1:6" x14ac:dyDescent="0.3">
      <c r="A48" s="41" t="s">
        <v>552</v>
      </c>
      <c r="B48" s="42" t="s">
        <v>418</v>
      </c>
      <c r="C48" s="42" t="s">
        <v>553</v>
      </c>
      <c r="D48" s="109">
        <v>1127127</v>
      </c>
      <c r="E48" s="42" t="s">
        <v>554</v>
      </c>
      <c r="F48" s="42">
        <v>72</v>
      </c>
    </row>
    <row r="49" spans="1:6" x14ac:dyDescent="0.3">
      <c r="A49" s="36" t="s">
        <v>555</v>
      </c>
      <c r="B49" s="37" t="s">
        <v>441</v>
      </c>
      <c r="C49" s="37" t="s">
        <v>556</v>
      </c>
      <c r="D49" s="108">
        <v>18272</v>
      </c>
      <c r="E49" s="37" t="s">
        <v>557</v>
      </c>
      <c r="F49" s="37">
        <v>46.5</v>
      </c>
    </row>
    <row r="50" spans="1:6" x14ac:dyDescent="0.3">
      <c r="A50" s="41" t="s">
        <v>558</v>
      </c>
      <c r="B50" s="42" t="s">
        <v>410</v>
      </c>
      <c r="C50" s="42" t="s">
        <v>559</v>
      </c>
      <c r="D50" s="109">
        <v>300000</v>
      </c>
      <c r="E50" s="42" t="s">
        <v>560</v>
      </c>
      <c r="F50" s="42">
        <v>309</v>
      </c>
    </row>
    <row r="51" spans="1:6" x14ac:dyDescent="0.3">
      <c r="A51" s="36" t="s">
        <v>561</v>
      </c>
      <c r="B51" s="37" t="s">
        <v>414</v>
      </c>
      <c r="C51" s="37" t="s">
        <v>562</v>
      </c>
      <c r="D51" s="108">
        <v>338145</v>
      </c>
      <c r="E51" s="37" t="s">
        <v>563</v>
      </c>
      <c r="F51" s="37">
        <v>15.71</v>
      </c>
    </row>
    <row r="52" spans="1:6" x14ac:dyDescent="0.3">
      <c r="A52" s="41" t="s">
        <v>564</v>
      </c>
      <c r="B52" s="42" t="s">
        <v>414</v>
      </c>
      <c r="C52" s="42" t="s">
        <v>565</v>
      </c>
      <c r="D52" s="109">
        <v>675417</v>
      </c>
      <c r="E52" s="42" t="s">
        <v>566</v>
      </c>
      <c r="F52" s="42">
        <v>98</v>
      </c>
    </row>
    <row r="53" spans="1:6" x14ac:dyDescent="0.3">
      <c r="A53" s="36" t="s">
        <v>567</v>
      </c>
      <c r="B53" s="37" t="s">
        <v>418</v>
      </c>
      <c r="C53" s="37" t="s">
        <v>568</v>
      </c>
      <c r="D53" s="108">
        <v>267667</v>
      </c>
      <c r="E53" s="37" t="s">
        <v>569</v>
      </c>
      <c r="F53" s="37">
        <v>5.4</v>
      </c>
    </row>
    <row r="54" spans="1:6" x14ac:dyDescent="0.3">
      <c r="A54" s="41" t="s">
        <v>570</v>
      </c>
      <c r="B54" s="42" t="s">
        <v>418</v>
      </c>
      <c r="C54" s="42" t="s">
        <v>571</v>
      </c>
      <c r="D54" s="109">
        <v>11295</v>
      </c>
      <c r="E54" s="42" t="s">
        <v>572</v>
      </c>
      <c r="F54" s="42">
        <v>150</v>
      </c>
    </row>
    <row r="55" spans="1:6" x14ac:dyDescent="0.3">
      <c r="A55" s="36" t="s">
        <v>573</v>
      </c>
      <c r="B55" s="37" t="s">
        <v>418</v>
      </c>
      <c r="C55" s="37" t="s">
        <v>574</v>
      </c>
      <c r="D55" s="108">
        <v>239460</v>
      </c>
      <c r="E55" s="37" t="s">
        <v>575</v>
      </c>
      <c r="F55" s="37">
        <v>96</v>
      </c>
    </row>
    <row r="56" spans="1:6" x14ac:dyDescent="0.3">
      <c r="A56" s="41" t="s">
        <v>576</v>
      </c>
      <c r="B56" s="42" t="s">
        <v>414</v>
      </c>
      <c r="C56" s="42" t="s">
        <v>577</v>
      </c>
      <c r="D56" s="109">
        <v>131957</v>
      </c>
      <c r="E56" s="42" t="s">
        <v>578</v>
      </c>
      <c r="F56" s="42">
        <v>85.01</v>
      </c>
    </row>
    <row r="57" spans="1:6" x14ac:dyDescent="0.3">
      <c r="A57" s="36" t="s">
        <v>579</v>
      </c>
      <c r="B57" s="37" t="s">
        <v>427</v>
      </c>
      <c r="C57" s="37" t="s">
        <v>580</v>
      </c>
      <c r="D57" s="108">
        <v>344</v>
      </c>
      <c r="E57" s="37" t="s">
        <v>581</v>
      </c>
      <c r="F57" s="37">
        <v>262</v>
      </c>
    </row>
    <row r="58" spans="1:6" x14ac:dyDescent="0.3">
      <c r="A58" s="41" t="s">
        <v>582</v>
      </c>
      <c r="B58" s="42" t="s">
        <v>583</v>
      </c>
      <c r="C58" s="42" t="s">
        <v>584</v>
      </c>
      <c r="D58" s="109">
        <v>6970025</v>
      </c>
      <c r="E58" s="42" t="s">
        <v>585</v>
      </c>
      <c r="F58" s="42">
        <v>67</v>
      </c>
    </row>
    <row r="59" spans="1:6" x14ac:dyDescent="0.3">
      <c r="A59" s="36" t="s">
        <v>586</v>
      </c>
      <c r="B59" s="37" t="s">
        <v>434</v>
      </c>
      <c r="C59" s="37" t="s">
        <v>587</v>
      </c>
      <c r="D59" s="108">
        <v>214970</v>
      </c>
      <c r="E59" s="37" t="s">
        <v>588</v>
      </c>
      <c r="F59" s="37">
        <v>3.6</v>
      </c>
    </row>
    <row r="60" spans="1:6" x14ac:dyDescent="0.3">
      <c r="A60" s="41" t="s">
        <v>589</v>
      </c>
      <c r="B60" s="42" t="s">
        <v>427</v>
      </c>
      <c r="C60" s="42" t="s">
        <v>589</v>
      </c>
      <c r="D60" s="109">
        <v>108890</v>
      </c>
      <c r="E60" s="42" t="s">
        <v>590</v>
      </c>
      <c r="F60" s="42">
        <v>119</v>
      </c>
    </row>
    <row r="61" spans="1:6" x14ac:dyDescent="0.3">
      <c r="A61" s="36" t="s">
        <v>591</v>
      </c>
      <c r="B61" s="37" t="s">
        <v>418</v>
      </c>
      <c r="C61" s="37" t="s">
        <v>592</v>
      </c>
      <c r="D61" s="108">
        <v>245857</v>
      </c>
      <c r="E61" s="37" t="s">
        <v>593</v>
      </c>
      <c r="F61" s="37">
        <v>40.5</v>
      </c>
    </row>
    <row r="62" spans="1:6" x14ac:dyDescent="0.3">
      <c r="A62" s="41" t="s">
        <v>594</v>
      </c>
      <c r="B62" s="42" t="s">
        <v>418</v>
      </c>
      <c r="C62" s="42" t="s">
        <v>595</v>
      </c>
      <c r="D62" s="109">
        <v>36120</v>
      </c>
      <c r="E62" s="42" t="s">
        <v>596</v>
      </c>
      <c r="F62" s="42">
        <v>41</v>
      </c>
    </row>
    <row r="63" spans="1:6" x14ac:dyDescent="0.3">
      <c r="A63" s="36" t="s">
        <v>597</v>
      </c>
      <c r="B63" s="37" t="s">
        <v>418</v>
      </c>
      <c r="C63" s="37" t="s">
        <v>598</v>
      </c>
      <c r="D63" s="108">
        <v>28051.46</v>
      </c>
      <c r="E63" s="37" t="s">
        <v>599</v>
      </c>
      <c r="F63" s="37">
        <v>22</v>
      </c>
    </row>
    <row r="64" spans="1:6" x14ac:dyDescent="0.3">
      <c r="A64" s="41" t="s">
        <v>600</v>
      </c>
      <c r="B64" s="42" t="s">
        <v>427</v>
      </c>
      <c r="C64" s="42" t="s">
        <v>601</v>
      </c>
      <c r="D64" s="109">
        <v>27750</v>
      </c>
      <c r="E64" s="42" t="s">
        <v>602</v>
      </c>
      <c r="F64" s="42">
        <v>322</v>
      </c>
    </row>
    <row r="65" spans="1:6" x14ac:dyDescent="0.3">
      <c r="A65" s="36" t="s">
        <v>603</v>
      </c>
      <c r="B65" s="37" t="s">
        <v>414</v>
      </c>
      <c r="C65" s="37" t="s">
        <v>604</v>
      </c>
      <c r="D65" s="108">
        <v>504645</v>
      </c>
      <c r="E65" s="37" t="s">
        <v>605</v>
      </c>
      <c r="F65" s="37">
        <v>93.43</v>
      </c>
    </row>
    <row r="66" spans="1:6" x14ac:dyDescent="0.3">
      <c r="A66" s="41" t="s">
        <v>606</v>
      </c>
      <c r="B66" s="42" t="s">
        <v>414</v>
      </c>
      <c r="C66" s="42" t="s">
        <v>607</v>
      </c>
      <c r="D66" s="109">
        <v>41526</v>
      </c>
      <c r="E66" s="42" t="s">
        <v>608</v>
      </c>
      <c r="F66" s="42">
        <v>397.6</v>
      </c>
    </row>
    <row r="67" spans="1:6" x14ac:dyDescent="0.3">
      <c r="A67" s="36" t="s">
        <v>609</v>
      </c>
      <c r="B67" s="37" t="s">
        <v>427</v>
      </c>
      <c r="C67" s="37" t="s">
        <v>610</v>
      </c>
      <c r="D67" s="108">
        <v>112090</v>
      </c>
      <c r="E67" s="37" t="s">
        <v>611</v>
      </c>
      <c r="F67" s="37">
        <v>65</v>
      </c>
    </row>
    <row r="68" spans="1:6" x14ac:dyDescent="0.3">
      <c r="A68" s="41" t="s">
        <v>612</v>
      </c>
      <c r="B68" s="42" t="s">
        <v>410</v>
      </c>
      <c r="C68" s="42" t="s">
        <v>613</v>
      </c>
      <c r="D68" s="109">
        <v>3287590</v>
      </c>
      <c r="E68" s="42" t="s">
        <v>614</v>
      </c>
      <c r="F68" s="42">
        <v>354.7</v>
      </c>
    </row>
    <row r="69" spans="1:6" x14ac:dyDescent="0.3">
      <c r="A69" s="36" t="s">
        <v>615</v>
      </c>
      <c r="B69" s="37" t="s">
        <v>410</v>
      </c>
      <c r="C69" s="37" t="s">
        <v>616</v>
      </c>
      <c r="D69" s="108">
        <v>1919440</v>
      </c>
      <c r="E69" s="37" t="s">
        <v>617</v>
      </c>
      <c r="F69" s="37">
        <v>124</v>
      </c>
    </row>
    <row r="70" spans="1:6" x14ac:dyDescent="0.3">
      <c r="A70" s="41" t="s">
        <v>618</v>
      </c>
      <c r="B70" s="42" t="s">
        <v>410</v>
      </c>
      <c r="C70" s="42" t="s">
        <v>619</v>
      </c>
      <c r="D70" s="109">
        <v>438317</v>
      </c>
      <c r="E70" s="42" t="s">
        <v>620</v>
      </c>
      <c r="F70" s="42">
        <v>69.540000000000006</v>
      </c>
    </row>
    <row r="71" spans="1:6" x14ac:dyDescent="0.3">
      <c r="A71" s="36" t="s">
        <v>621</v>
      </c>
      <c r="B71" s="37" t="s">
        <v>410</v>
      </c>
      <c r="C71" s="37" t="s">
        <v>622</v>
      </c>
      <c r="D71" s="108">
        <v>164819527</v>
      </c>
      <c r="E71" s="37" t="s">
        <v>623</v>
      </c>
      <c r="F71" s="37">
        <v>4327</v>
      </c>
    </row>
    <row r="72" spans="1:6" x14ac:dyDescent="0.3">
      <c r="A72" s="41" t="s">
        <v>624</v>
      </c>
      <c r="B72" s="42" t="s">
        <v>414</v>
      </c>
      <c r="C72" s="42" t="s">
        <v>625</v>
      </c>
      <c r="D72" s="109">
        <v>70273</v>
      </c>
      <c r="E72" s="42" t="s">
        <v>626</v>
      </c>
      <c r="F72" s="42">
        <v>63</v>
      </c>
    </row>
    <row r="73" spans="1:6" x14ac:dyDescent="0.3">
      <c r="A73" s="36" t="s">
        <v>627</v>
      </c>
      <c r="B73" s="37" t="s">
        <v>414</v>
      </c>
      <c r="C73" s="37" t="s">
        <v>628</v>
      </c>
      <c r="D73" s="108">
        <v>103125</v>
      </c>
      <c r="E73" s="37" t="s">
        <v>629</v>
      </c>
      <c r="F73" s="37">
        <v>2.5</v>
      </c>
    </row>
    <row r="74" spans="1:6" x14ac:dyDescent="0.3">
      <c r="A74" s="41" t="s">
        <v>630</v>
      </c>
      <c r="B74" s="42" t="s">
        <v>410</v>
      </c>
      <c r="C74" s="42" t="s">
        <v>631</v>
      </c>
      <c r="D74" s="109">
        <v>22072</v>
      </c>
      <c r="E74" s="42" t="s">
        <v>632</v>
      </c>
      <c r="F74" s="42">
        <v>351</v>
      </c>
    </row>
    <row r="75" spans="1:6" x14ac:dyDescent="0.3">
      <c r="A75" s="36" t="s">
        <v>633</v>
      </c>
      <c r="B75" s="37" t="s">
        <v>427</v>
      </c>
      <c r="C75" s="37" t="s">
        <v>634</v>
      </c>
      <c r="D75" s="108">
        <v>10991</v>
      </c>
      <c r="E75" s="37" t="s">
        <v>635</v>
      </c>
      <c r="F75" s="37">
        <v>245</v>
      </c>
    </row>
    <row r="76" spans="1:6" x14ac:dyDescent="0.3">
      <c r="A76" s="41" t="s">
        <v>636</v>
      </c>
      <c r="B76" s="42" t="s">
        <v>410</v>
      </c>
      <c r="C76" s="42" t="s">
        <v>637</v>
      </c>
      <c r="D76" s="109">
        <v>377835</v>
      </c>
      <c r="E76" s="42" t="s">
        <v>638</v>
      </c>
      <c r="F76" s="42">
        <v>336.3</v>
      </c>
    </row>
    <row r="77" spans="1:6" x14ac:dyDescent="0.3">
      <c r="A77" s="36" t="s">
        <v>639</v>
      </c>
      <c r="B77" s="37" t="s">
        <v>410</v>
      </c>
      <c r="C77" s="37" t="s">
        <v>640</v>
      </c>
      <c r="D77" s="108">
        <v>527968</v>
      </c>
      <c r="E77" s="37" t="s">
        <v>641</v>
      </c>
      <c r="F77" s="37">
        <v>44</v>
      </c>
    </row>
    <row r="78" spans="1:6" x14ac:dyDescent="0.3">
      <c r="A78" s="41" t="s">
        <v>642</v>
      </c>
      <c r="B78" s="42" t="s">
        <v>410</v>
      </c>
      <c r="C78" s="42" t="s">
        <v>643</v>
      </c>
      <c r="D78" s="109">
        <v>92300</v>
      </c>
      <c r="E78" s="42" t="s">
        <v>644</v>
      </c>
      <c r="F78" s="42">
        <v>62</v>
      </c>
    </row>
    <row r="79" spans="1:6" x14ac:dyDescent="0.3">
      <c r="A79" s="36" t="s">
        <v>645</v>
      </c>
      <c r="B79" s="37" t="s">
        <v>410</v>
      </c>
      <c r="C79" s="37" t="s">
        <v>646</v>
      </c>
      <c r="D79" s="108">
        <v>181040</v>
      </c>
      <c r="E79" s="37" t="s">
        <v>647</v>
      </c>
      <c r="F79" s="37">
        <v>75</v>
      </c>
    </row>
    <row r="80" spans="1:6" x14ac:dyDescent="0.3">
      <c r="A80" s="41" t="s">
        <v>648</v>
      </c>
      <c r="B80" s="42" t="s">
        <v>418</v>
      </c>
      <c r="C80" s="42" t="s">
        <v>649</v>
      </c>
      <c r="D80" s="109">
        <v>475440</v>
      </c>
      <c r="E80" s="42" t="s">
        <v>650</v>
      </c>
      <c r="F80" s="42">
        <v>38</v>
      </c>
    </row>
    <row r="81" spans="1:6" x14ac:dyDescent="0.3">
      <c r="A81" s="36" t="s">
        <v>651</v>
      </c>
      <c r="B81" s="37" t="s">
        <v>427</v>
      </c>
      <c r="C81" s="37" t="s">
        <v>652</v>
      </c>
      <c r="D81" s="108">
        <v>9976140</v>
      </c>
      <c r="E81" s="37" t="s">
        <v>653</v>
      </c>
      <c r="F81" s="37">
        <v>3.41</v>
      </c>
    </row>
    <row r="82" spans="1:6" x14ac:dyDescent="0.3">
      <c r="A82" s="41" t="s">
        <v>654</v>
      </c>
      <c r="B82" s="42" t="s">
        <v>410</v>
      </c>
      <c r="C82" s="42" t="s">
        <v>655</v>
      </c>
      <c r="D82" s="109">
        <v>11437</v>
      </c>
      <c r="E82" s="42" t="s">
        <v>656</v>
      </c>
      <c r="F82" s="42">
        <v>81</v>
      </c>
    </row>
    <row r="83" spans="1:6" x14ac:dyDescent="0.3">
      <c r="A83" s="36" t="s">
        <v>657</v>
      </c>
      <c r="B83" s="37" t="s">
        <v>658</v>
      </c>
      <c r="C83" s="37" t="s">
        <v>659</v>
      </c>
      <c r="D83" s="108">
        <v>2717300</v>
      </c>
      <c r="E83" s="37" t="s">
        <v>660</v>
      </c>
      <c r="F83" s="37">
        <v>5.67</v>
      </c>
    </row>
    <row r="84" spans="1:6" x14ac:dyDescent="0.3">
      <c r="A84" s="41" t="s">
        <v>661</v>
      </c>
      <c r="B84" s="42" t="s">
        <v>418</v>
      </c>
      <c r="C84" s="42" t="s">
        <v>662</v>
      </c>
      <c r="D84" s="109">
        <v>582650</v>
      </c>
      <c r="E84" s="42" t="s">
        <v>663</v>
      </c>
      <c r="F84" s="42">
        <v>68.599999999999994</v>
      </c>
    </row>
    <row r="85" spans="1:6" x14ac:dyDescent="0.3">
      <c r="A85" s="36" t="s">
        <v>664</v>
      </c>
      <c r="B85" s="37" t="s">
        <v>410</v>
      </c>
      <c r="C85" s="37" t="s">
        <v>665</v>
      </c>
      <c r="D85" s="108">
        <v>198500</v>
      </c>
      <c r="E85" s="37" t="s">
        <v>666</v>
      </c>
      <c r="F85" s="37">
        <v>27</v>
      </c>
    </row>
    <row r="86" spans="1:6" x14ac:dyDescent="0.3">
      <c r="A86" s="41" t="s">
        <v>667</v>
      </c>
      <c r="B86" s="42" t="s">
        <v>441</v>
      </c>
      <c r="C86" s="42" t="s">
        <v>668</v>
      </c>
      <c r="D86" s="109">
        <v>811</v>
      </c>
      <c r="E86" s="42" t="s">
        <v>669</v>
      </c>
      <c r="F86" s="42">
        <v>127</v>
      </c>
    </row>
    <row r="87" spans="1:6" x14ac:dyDescent="0.3">
      <c r="A87" s="36" t="s">
        <v>670</v>
      </c>
      <c r="B87" s="37" t="s">
        <v>434</v>
      </c>
      <c r="C87" s="37" t="s">
        <v>671</v>
      </c>
      <c r="D87" s="108">
        <v>113982535</v>
      </c>
      <c r="E87" s="37" t="s">
        <v>672</v>
      </c>
      <c r="F87" s="37">
        <v>40.1</v>
      </c>
    </row>
    <row r="88" spans="1:6" x14ac:dyDescent="0.3">
      <c r="A88" s="41" t="s">
        <v>673</v>
      </c>
      <c r="B88" s="42" t="s">
        <v>418</v>
      </c>
      <c r="C88" s="42" t="s">
        <v>674</v>
      </c>
      <c r="D88" s="109">
        <v>2170</v>
      </c>
      <c r="E88" s="42" t="s">
        <v>675</v>
      </c>
      <c r="F88" s="42">
        <v>309</v>
      </c>
    </row>
    <row r="89" spans="1:6" x14ac:dyDescent="0.3">
      <c r="A89" s="36" t="s">
        <v>676</v>
      </c>
      <c r="B89" s="37" t="s">
        <v>418</v>
      </c>
      <c r="C89" s="37" t="s">
        <v>677</v>
      </c>
      <c r="D89" s="108">
        <v>342000</v>
      </c>
      <c r="E89" s="37" t="s">
        <v>678</v>
      </c>
      <c r="F89" s="37">
        <v>11.2</v>
      </c>
    </row>
    <row r="90" spans="1:6" x14ac:dyDescent="0.3">
      <c r="A90" s="41" t="s">
        <v>679</v>
      </c>
      <c r="B90" s="42" t="s">
        <v>410</v>
      </c>
      <c r="C90" s="42" t="s">
        <v>680</v>
      </c>
      <c r="D90" s="109">
        <v>9972037</v>
      </c>
      <c r="E90" s="42" t="s">
        <v>681</v>
      </c>
      <c r="F90" s="42">
        <v>500</v>
      </c>
    </row>
    <row r="91" spans="1:6" x14ac:dyDescent="0.3">
      <c r="A91" s="36" t="s">
        <v>682</v>
      </c>
      <c r="B91" s="37" t="s">
        <v>410</v>
      </c>
      <c r="C91" s="37" t="s">
        <v>683</v>
      </c>
      <c r="D91" s="108">
        <v>120540</v>
      </c>
      <c r="E91" s="37" t="s">
        <v>684</v>
      </c>
      <c r="F91" s="37">
        <v>188.8</v>
      </c>
    </row>
    <row r="92" spans="1:6" x14ac:dyDescent="0.3">
      <c r="A92" s="41" t="s">
        <v>685</v>
      </c>
      <c r="B92" s="42" t="s">
        <v>427</v>
      </c>
      <c r="C92" s="42" t="s">
        <v>686</v>
      </c>
      <c r="D92" s="109">
        <v>51100</v>
      </c>
      <c r="E92" s="42" t="s">
        <v>687</v>
      </c>
      <c r="F92" s="42">
        <v>85</v>
      </c>
    </row>
    <row r="93" spans="1:6" x14ac:dyDescent="0.3">
      <c r="A93" s="36" t="s">
        <v>688</v>
      </c>
      <c r="B93" s="37" t="s">
        <v>427</v>
      </c>
      <c r="C93" s="37" t="s">
        <v>689</v>
      </c>
      <c r="D93" s="108">
        <v>110860</v>
      </c>
      <c r="E93" s="37" t="s">
        <v>690</v>
      </c>
      <c r="F93" s="37">
        <v>103</v>
      </c>
    </row>
    <row r="94" spans="1:6" x14ac:dyDescent="0.3">
      <c r="A94" s="41" t="s">
        <v>691</v>
      </c>
      <c r="B94" s="42" t="s">
        <v>410</v>
      </c>
      <c r="C94" s="42" t="s">
        <v>691</v>
      </c>
      <c r="D94" s="109">
        <v>17818</v>
      </c>
      <c r="E94" s="42" t="s">
        <v>692</v>
      </c>
      <c r="F94" s="42">
        <v>122</v>
      </c>
    </row>
    <row r="95" spans="1:6" x14ac:dyDescent="0.3">
      <c r="A95" s="36" t="s">
        <v>693</v>
      </c>
      <c r="B95" s="37" t="s">
        <v>410</v>
      </c>
      <c r="C95" s="37" t="s">
        <v>694</v>
      </c>
      <c r="D95" s="108">
        <v>236800</v>
      </c>
      <c r="E95" s="37" t="s">
        <v>695</v>
      </c>
      <c r="F95" s="37">
        <v>26</v>
      </c>
    </row>
    <row r="96" spans="1:6" x14ac:dyDescent="0.3">
      <c r="A96" s="41" t="s">
        <v>696</v>
      </c>
      <c r="B96" s="42" t="s">
        <v>418</v>
      </c>
      <c r="C96" s="42" t="s">
        <v>697</v>
      </c>
      <c r="D96" s="109">
        <v>30355</v>
      </c>
      <c r="E96" s="42" t="s">
        <v>698</v>
      </c>
      <c r="F96" s="42">
        <v>67</v>
      </c>
    </row>
    <row r="97" spans="1:6" x14ac:dyDescent="0.3">
      <c r="A97" s="36" t="s">
        <v>699</v>
      </c>
      <c r="B97" s="37" t="s">
        <v>410</v>
      </c>
      <c r="C97" s="37" t="s">
        <v>700</v>
      </c>
      <c r="D97" s="108">
        <v>10452</v>
      </c>
      <c r="E97" s="37" t="s">
        <v>701</v>
      </c>
      <c r="F97" s="37">
        <v>375.5</v>
      </c>
    </row>
    <row r="98" spans="1:6" x14ac:dyDescent="0.3">
      <c r="A98" s="41" t="s">
        <v>702</v>
      </c>
      <c r="B98" s="42" t="s">
        <v>418</v>
      </c>
      <c r="C98" s="42" t="s">
        <v>703</v>
      </c>
      <c r="D98" s="109">
        <v>111370</v>
      </c>
      <c r="E98" s="42" t="s">
        <v>704</v>
      </c>
      <c r="F98" s="42">
        <v>29</v>
      </c>
    </row>
    <row r="99" spans="1:6" x14ac:dyDescent="0.3">
      <c r="A99" s="36" t="s">
        <v>705</v>
      </c>
      <c r="B99" s="37" t="s">
        <v>418</v>
      </c>
      <c r="C99" s="37" t="s">
        <v>706</v>
      </c>
      <c r="D99" s="108">
        <v>1759540</v>
      </c>
      <c r="E99" s="37" t="s">
        <v>707</v>
      </c>
      <c r="F99" s="37">
        <v>3.6</v>
      </c>
    </row>
    <row r="100" spans="1:6" x14ac:dyDescent="0.3">
      <c r="A100" s="41" t="s">
        <v>708</v>
      </c>
      <c r="B100" s="42" t="s">
        <v>414</v>
      </c>
      <c r="C100" s="42" t="s">
        <v>709</v>
      </c>
      <c r="D100" s="109">
        <v>160</v>
      </c>
      <c r="E100" s="42" t="s">
        <v>710</v>
      </c>
      <c r="F100" s="42">
        <v>215</v>
      </c>
    </row>
    <row r="101" spans="1:6" x14ac:dyDescent="0.3">
      <c r="A101" s="36" t="s">
        <v>711</v>
      </c>
      <c r="B101" s="37" t="s">
        <v>414</v>
      </c>
      <c r="C101" s="37" t="s">
        <v>712</v>
      </c>
      <c r="D101" s="108">
        <v>6520040</v>
      </c>
      <c r="E101" s="37" t="s">
        <v>713</v>
      </c>
      <c r="F101" s="37">
        <v>52</v>
      </c>
    </row>
    <row r="102" spans="1:6" x14ac:dyDescent="0.3">
      <c r="A102" s="41" t="s">
        <v>714</v>
      </c>
      <c r="B102" s="42" t="s">
        <v>414</v>
      </c>
      <c r="C102" s="42" t="s">
        <v>714</v>
      </c>
      <c r="D102" s="109">
        <v>2586</v>
      </c>
      <c r="E102" s="42" t="s">
        <v>715</v>
      </c>
      <c r="F102" s="42">
        <v>183.45</v>
      </c>
    </row>
    <row r="103" spans="1:6" x14ac:dyDescent="0.3">
      <c r="A103" s="36" t="s">
        <v>716</v>
      </c>
      <c r="B103" s="37" t="s">
        <v>414</v>
      </c>
      <c r="C103" s="37" t="s">
        <v>717</v>
      </c>
      <c r="D103" s="108">
        <v>64589</v>
      </c>
      <c r="E103" s="37" t="s">
        <v>718</v>
      </c>
      <c r="F103" s="37">
        <v>35</v>
      </c>
    </row>
    <row r="104" spans="1:6" x14ac:dyDescent="0.3">
      <c r="A104" s="41" t="s">
        <v>719</v>
      </c>
      <c r="B104" s="42" t="s">
        <v>414</v>
      </c>
      <c r="C104" s="42" t="s">
        <v>720</v>
      </c>
      <c r="D104" s="109">
        <v>25713</v>
      </c>
      <c r="E104" s="42" t="s">
        <v>721</v>
      </c>
      <c r="F104" s="42">
        <v>81</v>
      </c>
    </row>
    <row r="105" spans="1:6" x14ac:dyDescent="0.3">
      <c r="A105" s="36" t="s">
        <v>722</v>
      </c>
      <c r="B105" s="37" t="s">
        <v>418</v>
      </c>
      <c r="C105" s="37" t="s">
        <v>723</v>
      </c>
      <c r="D105" s="108">
        <v>587040</v>
      </c>
      <c r="E105" s="37" t="s">
        <v>724</v>
      </c>
      <c r="F105" s="37">
        <v>34.14</v>
      </c>
    </row>
    <row r="106" spans="1:6" x14ac:dyDescent="0.3">
      <c r="A106" s="41" t="s">
        <v>725</v>
      </c>
      <c r="B106" s="42" t="s">
        <v>418</v>
      </c>
      <c r="C106" s="42" t="s">
        <v>726</v>
      </c>
      <c r="D106" s="109">
        <v>118480</v>
      </c>
      <c r="E106" s="42" t="s">
        <v>727</v>
      </c>
      <c r="F106" s="42">
        <v>115</v>
      </c>
    </row>
    <row r="107" spans="1:6" x14ac:dyDescent="0.3">
      <c r="A107" s="36" t="s">
        <v>728</v>
      </c>
      <c r="B107" s="37" t="s">
        <v>410</v>
      </c>
      <c r="C107" s="37" t="s">
        <v>729</v>
      </c>
      <c r="D107" s="108">
        <v>30043</v>
      </c>
      <c r="E107" s="37" t="s">
        <v>730</v>
      </c>
      <c r="F107" s="37">
        <v>1321</v>
      </c>
    </row>
    <row r="108" spans="1:6" x14ac:dyDescent="0.3">
      <c r="A108" s="41" t="s">
        <v>731</v>
      </c>
      <c r="B108" s="42" t="s">
        <v>410</v>
      </c>
      <c r="C108" s="42" t="s">
        <v>732</v>
      </c>
      <c r="D108" s="109">
        <v>329750</v>
      </c>
      <c r="E108" s="42" t="s">
        <v>733</v>
      </c>
      <c r="F108" s="42">
        <v>82.5</v>
      </c>
    </row>
    <row r="109" spans="1:6" x14ac:dyDescent="0.3">
      <c r="A109" s="36" t="s">
        <v>734</v>
      </c>
      <c r="B109" s="37" t="s">
        <v>418</v>
      </c>
      <c r="C109" s="37" t="s">
        <v>735</v>
      </c>
      <c r="D109" s="108">
        <v>1240192</v>
      </c>
      <c r="E109" s="37" t="s">
        <v>736</v>
      </c>
      <c r="F109" s="37">
        <v>10.199999999999999</v>
      </c>
    </row>
    <row r="110" spans="1:6" x14ac:dyDescent="0.3">
      <c r="A110" s="41" t="s">
        <v>737</v>
      </c>
      <c r="B110" s="42" t="s">
        <v>414</v>
      </c>
      <c r="C110" s="42" t="s">
        <v>738</v>
      </c>
      <c r="D110" s="109">
        <v>316</v>
      </c>
      <c r="E110" s="42" t="s">
        <v>739</v>
      </c>
      <c r="F110" s="42">
        <v>1277</v>
      </c>
    </row>
    <row r="111" spans="1:6" x14ac:dyDescent="0.3">
      <c r="A111" s="36" t="s">
        <v>740</v>
      </c>
      <c r="B111" s="37" t="s">
        <v>418</v>
      </c>
      <c r="C111" s="37" t="s">
        <v>741</v>
      </c>
      <c r="D111" s="108">
        <v>446550</v>
      </c>
      <c r="E111" s="37" t="s">
        <v>742</v>
      </c>
      <c r="F111" s="37">
        <v>78.099999999999994</v>
      </c>
    </row>
    <row r="112" spans="1:6" x14ac:dyDescent="0.3">
      <c r="A112" s="41" t="s">
        <v>743</v>
      </c>
      <c r="B112" s="42" t="s">
        <v>418</v>
      </c>
      <c r="C112" s="42" t="s">
        <v>744</v>
      </c>
      <c r="D112" s="109">
        <v>1030700</v>
      </c>
      <c r="E112" s="42" t="s">
        <v>745</v>
      </c>
      <c r="F112" s="42">
        <v>3.2</v>
      </c>
    </row>
    <row r="113" spans="1:6" x14ac:dyDescent="0.3">
      <c r="A113" s="36" t="s">
        <v>746</v>
      </c>
      <c r="B113" s="37" t="s">
        <v>418</v>
      </c>
      <c r="C113" s="37" t="s">
        <v>747</v>
      </c>
      <c r="D113" s="108">
        <v>2045</v>
      </c>
      <c r="E113" s="37" t="s">
        <v>748</v>
      </c>
      <c r="F113" s="37">
        <v>601</v>
      </c>
    </row>
    <row r="114" spans="1:6" x14ac:dyDescent="0.3">
      <c r="A114" s="41" t="s">
        <v>749</v>
      </c>
      <c r="B114" s="42" t="s">
        <v>427</v>
      </c>
      <c r="C114" s="42" t="s">
        <v>749</v>
      </c>
      <c r="D114" s="109">
        <v>197255045</v>
      </c>
      <c r="E114" s="42" t="s">
        <v>750</v>
      </c>
      <c r="F114" s="42">
        <v>56.9</v>
      </c>
    </row>
    <row r="115" spans="1:6" x14ac:dyDescent="0.3">
      <c r="A115" s="36" t="s">
        <v>751</v>
      </c>
      <c r="B115" s="37" t="s">
        <v>441</v>
      </c>
      <c r="C115" s="37" t="s">
        <v>752</v>
      </c>
      <c r="D115" s="108">
        <v>702</v>
      </c>
      <c r="E115" s="37" t="s">
        <v>753</v>
      </c>
      <c r="F115" s="37">
        <v>171</v>
      </c>
    </row>
    <row r="116" spans="1:6" x14ac:dyDescent="0.3">
      <c r="A116" s="41" t="s">
        <v>754</v>
      </c>
      <c r="B116" s="42" t="s">
        <v>410</v>
      </c>
      <c r="C116" s="42" t="s">
        <v>755</v>
      </c>
      <c r="D116" s="109">
        <v>678500</v>
      </c>
      <c r="E116" s="42" t="s">
        <v>756</v>
      </c>
      <c r="F116" s="42">
        <v>78.7</v>
      </c>
    </row>
    <row r="117" spans="1:6" x14ac:dyDescent="0.3">
      <c r="A117" s="36" t="s">
        <v>757</v>
      </c>
      <c r="B117" s="37" t="s">
        <v>414</v>
      </c>
      <c r="C117" s="37" t="s">
        <v>758</v>
      </c>
      <c r="D117" s="108">
        <v>33843</v>
      </c>
      <c r="E117" s="37" t="s">
        <v>759</v>
      </c>
      <c r="F117" s="37">
        <v>128</v>
      </c>
    </row>
    <row r="118" spans="1:6" x14ac:dyDescent="0.3">
      <c r="A118" s="41" t="s">
        <v>760</v>
      </c>
      <c r="B118" s="42" t="s">
        <v>414</v>
      </c>
      <c r="C118" s="42" t="s">
        <v>760</v>
      </c>
      <c r="D118" s="109">
        <v>1.95</v>
      </c>
      <c r="E118" s="42" t="s">
        <v>761</v>
      </c>
      <c r="F118" s="42">
        <v>16818</v>
      </c>
    </row>
    <row r="119" spans="1:6" x14ac:dyDescent="0.3">
      <c r="A119" s="36" t="s">
        <v>762</v>
      </c>
      <c r="B119" s="37" t="s">
        <v>410</v>
      </c>
      <c r="C119" s="37" t="s">
        <v>763</v>
      </c>
      <c r="D119" s="108">
        <v>1564116</v>
      </c>
      <c r="E119" s="37" t="s">
        <v>764</v>
      </c>
      <c r="F119" s="37">
        <v>1.75</v>
      </c>
    </row>
    <row r="120" spans="1:6" x14ac:dyDescent="0.3">
      <c r="A120" s="41" t="s">
        <v>765</v>
      </c>
      <c r="B120" s="42" t="s">
        <v>418</v>
      </c>
      <c r="C120" s="42" t="s">
        <v>766</v>
      </c>
      <c r="D120" s="109">
        <v>801590</v>
      </c>
      <c r="E120" s="42" t="s">
        <v>767</v>
      </c>
      <c r="F120" s="42">
        <v>26</v>
      </c>
    </row>
    <row r="121" spans="1:6" x14ac:dyDescent="0.3">
      <c r="A121" s="36" t="s">
        <v>768</v>
      </c>
      <c r="B121" s="37" t="s">
        <v>418</v>
      </c>
      <c r="C121" s="37" t="s">
        <v>769</v>
      </c>
      <c r="D121" s="108">
        <v>825418</v>
      </c>
      <c r="E121" s="37" t="s">
        <v>770</v>
      </c>
      <c r="F121" s="37">
        <v>2</v>
      </c>
    </row>
    <row r="122" spans="1:6" x14ac:dyDescent="0.3">
      <c r="A122" s="41" t="s">
        <v>771</v>
      </c>
      <c r="B122" s="42" t="s">
        <v>441</v>
      </c>
      <c r="C122" s="42" t="s">
        <v>772</v>
      </c>
      <c r="D122" s="109">
        <v>21.3</v>
      </c>
      <c r="E122" s="42" t="s">
        <v>773</v>
      </c>
      <c r="F122" s="42">
        <v>621</v>
      </c>
    </row>
    <row r="123" spans="1:6" x14ac:dyDescent="0.3">
      <c r="A123" s="36" t="s">
        <v>774</v>
      </c>
      <c r="B123" s="37" t="s">
        <v>410</v>
      </c>
      <c r="C123" s="37" t="s">
        <v>775</v>
      </c>
      <c r="D123" s="108">
        <v>140800</v>
      </c>
      <c r="E123" s="37" t="s">
        <v>776</v>
      </c>
      <c r="F123" s="37">
        <v>203</v>
      </c>
    </row>
    <row r="124" spans="1:6" x14ac:dyDescent="0.3">
      <c r="A124" s="41" t="s">
        <v>777</v>
      </c>
      <c r="B124" s="42" t="s">
        <v>414</v>
      </c>
      <c r="C124" s="42" t="s">
        <v>778</v>
      </c>
      <c r="D124" s="109">
        <v>357114.22</v>
      </c>
      <c r="E124" s="42" t="s">
        <v>779</v>
      </c>
      <c r="F124" s="42">
        <v>229</v>
      </c>
    </row>
    <row r="125" spans="1:6" x14ac:dyDescent="0.3">
      <c r="A125" s="36" t="s">
        <v>780</v>
      </c>
      <c r="B125" s="37" t="s">
        <v>418</v>
      </c>
      <c r="C125" s="37" t="s">
        <v>781</v>
      </c>
      <c r="D125" s="108">
        <v>1267000</v>
      </c>
      <c r="E125" s="37" t="s">
        <v>782</v>
      </c>
      <c r="F125" s="37">
        <v>12.1</v>
      </c>
    </row>
    <row r="126" spans="1:6" x14ac:dyDescent="0.3">
      <c r="A126" s="41" t="s">
        <v>783</v>
      </c>
      <c r="B126" s="42" t="s">
        <v>418</v>
      </c>
      <c r="C126" s="42" t="s">
        <v>784</v>
      </c>
      <c r="D126" s="109">
        <v>923768</v>
      </c>
      <c r="E126" s="42" t="s">
        <v>785</v>
      </c>
      <c r="F126" s="42">
        <v>167.5</v>
      </c>
    </row>
    <row r="127" spans="1:6" x14ac:dyDescent="0.3">
      <c r="A127" s="36" t="s">
        <v>786</v>
      </c>
      <c r="B127" s="37" t="s">
        <v>427</v>
      </c>
      <c r="C127" s="37" t="s">
        <v>787</v>
      </c>
      <c r="D127" s="108">
        <v>129494</v>
      </c>
      <c r="E127" s="37" t="s">
        <v>788</v>
      </c>
      <c r="F127" s="37">
        <v>43</v>
      </c>
    </row>
    <row r="128" spans="1:6" x14ac:dyDescent="0.3">
      <c r="A128" s="41" t="s">
        <v>789</v>
      </c>
      <c r="B128" s="42" t="s">
        <v>414</v>
      </c>
      <c r="C128" s="42" t="s">
        <v>790</v>
      </c>
      <c r="D128" s="109">
        <v>324220</v>
      </c>
      <c r="E128" s="42" t="s">
        <v>791</v>
      </c>
      <c r="F128" s="42">
        <v>15</v>
      </c>
    </row>
    <row r="129" spans="1:6" x14ac:dyDescent="0.3">
      <c r="A129" s="36" t="s">
        <v>792</v>
      </c>
      <c r="B129" s="37" t="s">
        <v>441</v>
      </c>
      <c r="C129" s="37" t="s">
        <v>793</v>
      </c>
      <c r="D129" s="108">
        <v>268680</v>
      </c>
      <c r="E129" s="37" t="s">
        <v>794</v>
      </c>
      <c r="F129" s="37">
        <v>16.350000000000001</v>
      </c>
    </row>
    <row r="130" spans="1:6" x14ac:dyDescent="0.3">
      <c r="A130" s="41" t="s">
        <v>795</v>
      </c>
      <c r="B130" s="42" t="s">
        <v>410</v>
      </c>
      <c r="C130" s="42" t="s">
        <v>796</v>
      </c>
      <c r="D130" s="109">
        <v>309500</v>
      </c>
      <c r="E130" s="42" t="s">
        <v>797</v>
      </c>
      <c r="F130" s="42">
        <v>10.7</v>
      </c>
    </row>
    <row r="131" spans="1:6" x14ac:dyDescent="0.3">
      <c r="A131" s="36" t="s">
        <v>798</v>
      </c>
      <c r="B131" s="37" t="s">
        <v>410</v>
      </c>
      <c r="C131" s="37" t="s">
        <v>799</v>
      </c>
      <c r="D131" s="108">
        <v>803940</v>
      </c>
      <c r="E131" s="37" t="s">
        <v>800</v>
      </c>
      <c r="F131" s="37">
        <v>219</v>
      </c>
    </row>
    <row r="132" spans="1:6" x14ac:dyDescent="0.3">
      <c r="A132" s="41" t="s">
        <v>801</v>
      </c>
      <c r="B132" s="42" t="s">
        <v>441</v>
      </c>
      <c r="C132" s="42" t="s">
        <v>802</v>
      </c>
      <c r="D132" s="109">
        <v>508</v>
      </c>
      <c r="E132" s="42" t="s">
        <v>803</v>
      </c>
      <c r="F132" s="42">
        <v>44</v>
      </c>
    </row>
    <row r="133" spans="1:6" x14ac:dyDescent="0.3">
      <c r="A133" s="36" t="s">
        <v>804</v>
      </c>
      <c r="B133" s="37" t="s">
        <v>427</v>
      </c>
      <c r="C133" s="37" t="s">
        <v>804</v>
      </c>
      <c r="D133" s="108">
        <v>78200</v>
      </c>
      <c r="E133" s="37" t="s">
        <v>805</v>
      </c>
      <c r="F133" s="37">
        <v>42</v>
      </c>
    </row>
    <row r="134" spans="1:6" x14ac:dyDescent="0.3">
      <c r="A134" s="41" t="s">
        <v>806</v>
      </c>
      <c r="B134" s="42" t="s">
        <v>441</v>
      </c>
      <c r="C134" s="42" t="s">
        <v>807</v>
      </c>
      <c r="D134" s="109">
        <v>462840</v>
      </c>
      <c r="E134" s="42" t="s">
        <v>808</v>
      </c>
      <c r="F134" s="42">
        <v>12.8</v>
      </c>
    </row>
    <row r="135" spans="1:6" x14ac:dyDescent="0.3">
      <c r="A135" s="36" t="s">
        <v>809</v>
      </c>
      <c r="B135" s="37" t="s">
        <v>434</v>
      </c>
      <c r="C135" s="37" t="s">
        <v>810</v>
      </c>
      <c r="D135" s="108">
        <v>406750</v>
      </c>
      <c r="E135" s="37" t="s">
        <v>811</v>
      </c>
      <c r="F135" s="37">
        <v>16.399999999999999</v>
      </c>
    </row>
    <row r="136" spans="1:6" x14ac:dyDescent="0.3">
      <c r="A136" s="41" t="s">
        <v>812</v>
      </c>
      <c r="B136" s="42" t="s">
        <v>434</v>
      </c>
      <c r="C136" s="42" t="s">
        <v>813</v>
      </c>
      <c r="D136" s="109">
        <v>1285220</v>
      </c>
      <c r="E136" s="42" t="s">
        <v>814</v>
      </c>
      <c r="F136" s="42">
        <v>23</v>
      </c>
    </row>
    <row r="137" spans="1:6" x14ac:dyDescent="0.3">
      <c r="A137" s="36" t="s">
        <v>815</v>
      </c>
      <c r="B137" s="37" t="s">
        <v>414</v>
      </c>
      <c r="C137" s="37" t="s">
        <v>816</v>
      </c>
      <c r="D137" s="108">
        <v>32257551</v>
      </c>
      <c r="E137" s="37" t="s">
        <v>817</v>
      </c>
      <c r="F137" s="37">
        <v>120.92</v>
      </c>
    </row>
    <row r="138" spans="1:6" x14ac:dyDescent="0.3">
      <c r="A138" s="41" t="s">
        <v>818</v>
      </c>
      <c r="B138" s="42" t="s">
        <v>418</v>
      </c>
      <c r="C138" s="42" t="s">
        <v>819</v>
      </c>
      <c r="D138" s="109">
        <v>1219912</v>
      </c>
      <c r="E138" s="42" t="s">
        <v>820</v>
      </c>
      <c r="F138" s="42">
        <v>40</v>
      </c>
    </row>
    <row r="139" spans="1:6" x14ac:dyDescent="0.3">
      <c r="A139" s="36" t="s">
        <v>821</v>
      </c>
      <c r="B139" s="37" t="s">
        <v>414</v>
      </c>
      <c r="C139" s="37" t="s">
        <v>822</v>
      </c>
      <c r="D139" s="108">
        <v>92391</v>
      </c>
      <c r="E139" s="37" t="s">
        <v>823</v>
      </c>
      <c r="F139" s="37">
        <v>116</v>
      </c>
    </row>
    <row r="140" spans="1:6" x14ac:dyDescent="0.3">
      <c r="A140" s="41" t="s">
        <v>824</v>
      </c>
      <c r="B140" s="42" t="s">
        <v>418</v>
      </c>
      <c r="C140" s="42" t="s">
        <v>825</v>
      </c>
      <c r="D140" s="109">
        <v>622984</v>
      </c>
      <c r="E140" s="42" t="s">
        <v>826</v>
      </c>
      <c r="F140" s="42">
        <v>7</v>
      </c>
    </row>
    <row r="141" spans="1:6" x14ac:dyDescent="0.3">
      <c r="A141" s="36" t="s">
        <v>827</v>
      </c>
      <c r="B141" s="37" t="s">
        <v>418</v>
      </c>
      <c r="C141" s="37" t="s">
        <v>828</v>
      </c>
      <c r="D141" s="108">
        <v>4033</v>
      </c>
      <c r="E141" s="37" t="s">
        <v>829</v>
      </c>
      <c r="F141" s="37">
        <v>118</v>
      </c>
    </row>
    <row r="142" spans="1:6" x14ac:dyDescent="0.3">
      <c r="A142" s="41" t="s">
        <v>830</v>
      </c>
      <c r="B142" s="42" t="s">
        <v>658</v>
      </c>
      <c r="C142" s="42" t="s">
        <v>831</v>
      </c>
      <c r="D142" s="109">
        <v>17075400</v>
      </c>
      <c r="E142" s="42" t="s">
        <v>832</v>
      </c>
      <c r="F142" s="42">
        <v>8.4</v>
      </c>
    </row>
    <row r="143" spans="1:6" x14ac:dyDescent="0.3">
      <c r="A143" s="36" t="s">
        <v>833</v>
      </c>
      <c r="B143" s="37" t="s">
        <v>414</v>
      </c>
      <c r="C143" s="37" t="s">
        <v>834</v>
      </c>
      <c r="D143" s="108">
        <v>238391</v>
      </c>
      <c r="E143" s="37" t="s">
        <v>835</v>
      </c>
      <c r="F143" s="37">
        <v>91</v>
      </c>
    </row>
    <row r="144" spans="1:6" x14ac:dyDescent="0.3">
      <c r="A144" s="41" t="s">
        <v>836</v>
      </c>
      <c r="B144" s="42" t="s">
        <v>418</v>
      </c>
      <c r="C144" s="42" t="s">
        <v>837</v>
      </c>
      <c r="D144" s="109">
        <v>26338</v>
      </c>
      <c r="E144" s="42" t="s">
        <v>838</v>
      </c>
      <c r="F144" s="42">
        <v>387</v>
      </c>
    </row>
    <row r="145" spans="1:6" x14ac:dyDescent="0.3">
      <c r="A145" s="36" t="s">
        <v>839</v>
      </c>
      <c r="B145" s="37" t="s">
        <v>427</v>
      </c>
      <c r="C145" s="37" t="s">
        <v>840</v>
      </c>
      <c r="D145" s="108">
        <v>261</v>
      </c>
      <c r="E145" s="37" t="s">
        <v>841</v>
      </c>
      <c r="F145" s="37">
        <v>149</v>
      </c>
    </row>
    <row r="146" spans="1:6" x14ac:dyDescent="0.3">
      <c r="A146" s="41" t="s">
        <v>842</v>
      </c>
      <c r="B146" s="42" t="s">
        <v>427</v>
      </c>
      <c r="C146" s="42" t="s">
        <v>843</v>
      </c>
      <c r="D146" s="109">
        <v>616</v>
      </c>
      <c r="E146" s="42" t="s">
        <v>844</v>
      </c>
      <c r="F146" s="42">
        <v>266.60000000000002</v>
      </c>
    </row>
    <row r="147" spans="1:6" x14ac:dyDescent="0.3">
      <c r="A147" s="36" t="s">
        <v>845</v>
      </c>
      <c r="B147" s="37" t="s">
        <v>427</v>
      </c>
      <c r="C147" s="37" t="s">
        <v>846</v>
      </c>
      <c r="D147" s="108">
        <v>389</v>
      </c>
      <c r="E147" s="37" t="s">
        <v>847</v>
      </c>
      <c r="F147" s="37">
        <v>307</v>
      </c>
    </row>
    <row r="148" spans="1:6" x14ac:dyDescent="0.3">
      <c r="A148" s="41" t="s">
        <v>848</v>
      </c>
      <c r="B148" s="42" t="s">
        <v>427</v>
      </c>
      <c r="C148" s="42" t="s">
        <v>849</v>
      </c>
      <c r="D148" s="109">
        <v>21040</v>
      </c>
      <c r="E148" s="42" t="s">
        <v>850</v>
      </c>
      <c r="F148" s="42">
        <v>324</v>
      </c>
    </row>
    <row r="149" spans="1:6" x14ac:dyDescent="0.3">
      <c r="A149" s="36" t="s">
        <v>851</v>
      </c>
      <c r="B149" s="37" t="s">
        <v>441</v>
      </c>
      <c r="C149" s="37" t="s">
        <v>852</v>
      </c>
      <c r="D149" s="108">
        <v>2944</v>
      </c>
      <c r="E149" s="37" t="s">
        <v>853</v>
      </c>
      <c r="F149" s="37">
        <v>60</v>
      </c>
    </row>
    <row r="150" spans="1:6" x14ac:dyDescent="0.3">
      <c r="A150" s="41" t="s">
        <v>854</v>
      </c>
      <c r="B150" s="42" t="s">
        <v>414</v>
      </c>
      <c r="C150" s="42" t="s">
        <v>854</v>
      </c>
      <c r="D150" s="109">
        <v>61.6</v>
      </c>
      <c r="E150" s="42" t="s">
        <v>855</v>
      </c>
      <c r="F150" s="42">
        <v>487</v>
      </c>
    </row>
    <row r="151" spans="1:6" x14ac:dyDescent="0.3">
      <c r="A151" s="36" t="s">
        <v>856</v>
      </c>
      <c r="B151" s="37" t="s">
        <v>418</v>
      </c>
      <c r="C151" s="37" t="s">
        <v>857</v>
      </c>
      <c r="D151" s="108">
        <v>196190</v>
      </c>
      <c r="E151" s="37" t="s">
        <v>858</v>
      </c>
      <c r="F151" s="37">
        <v>64</v>
      </c>
    </row>
    <row r="152" spans="1:6" x14ac:dyDescent="0.3">
      <c r="A152" s="41" t="s">
        <v>859</v>
      </c>
      <c r="B152" s="42" t="s">
        <v>414</v>
      </c>
      <c r="C152" s="42" t="s">
        <v>860</v>
      </c>
      <c r="D152" s="109">
        <v>77474</v>
      </c>
      <c r="E152" s="42" t="s">
        <v>861</v>
      </c>
      <c r="F152" s="42">
        <v>94.8</v>
      </c>
    </row>
    <row r="153" spans="1:6" x14ac:dyDescent="0.3">
      <c r="A153" s="36" t="s">
        <v>862</v>
      </c>
      <c r="B153" s="37" t="s">
        <v>418</v>
      </c>
      <c r="C153" s="37" t="s">
        <v>863</v>
      </c>
      <c r="D153" s="108">
        <v>455</v>
      </c>
      <c r="E153" s="37" t="s">
        <v>864</v>
      </c>
      <c r="F153" s="37">
        <v>190</v>
      </c>
    </row>
    <row r="154" spans="1:6" x14ac:dyDescent="0.3">
      <c r="A154" s="41" t="s">
        <v>865</v>
      </c>
      <c r="B154" s="42" t="s">
        <v>418</v>
      </c>
      <c r="C154" s="42" t="s">
        <v>866</v>
      </c>
      <c r="D154" s="109">
        <v>71740</v>
      </c>
      <c r="E154" s="42" t="s">
        <v>867</v>
      </c>
      <c r="F154" s="42">
        <v>86</v>
      </c>
    </row>
    <row r="155" spans="1:6" x14ac:dyDescent="0.3">
      <c r="A155" s="36" t="s">
        <v>868</v>
      </c>
      <c r="B155" s="37" t="s">
        <v>410</v>
      </c>
      <c r="C155" s="37" t="s">
        <v>868</v>
      </c>
      <c r="D155" s="108">
        <v>692.7</v>
      </c>
      <c r="E155" s="37" t="s">
        <v>869</v>
      </c>
      <c r="F155" s="37">
        <v>6652</v>
      </c>
    </row>
    <row r="156" spans="1:6" x14ac:dyDescent="0.3">
      <c r="A156" s="41" t="s">
        <v>870</v>
      </c>
      <c r="B156" s="42" t="s">
        <v>414</v>
      </c>
      <c r="C156" s="42" t="s">
        <v>871</v>
      </c>
      <c r="D156" s="109">
        <v>49035</v>
      </c>
      <c r="E156" s="42" t="s">
        <v>872</v>
      </c>
      <c r="F156" s="42">
        <v>111</v>
      </c>
    </row>
    <row r="157" spans="1:6" x14ac:dyDescent="0.3">
      <c r="A157" s="36" t="s">
        <v>873</v>
      </c>
      <c r="B157" s="37" t="s">
        <v>414</v>
      </c>
      <c r="C157" s="37" t="s">
        <v>874</v>
      </c>
      <c r="D157" s="108">
        <v>20273</v>
      </c>
      <c r="E157" s="37" t="s">
        <v>875</v>
      </c>
      <c r="F157" s="37">
        <v>99</v>
      </c>
    </row>
    <row r="158" spans="1:6" x14ac:dyDescent="0.3">
      <c r="A158" s="41" t="s">
        <v>876</v>
      </c>
      <c r="B158" s="42" t="s">
        <v>418</v>
      </c>
      <c r="C158" s="42" t="s">
        <v>877</v>
      </c>
      <c r="D158" s="109">
        <v>637700</v>
      </c>
      <c r="E158" s="42" t="s">
        <v>878</v>
      </c>
      <c r="F158" s="42">
        <v>15</v>
      </c>
    </row>
    <row r="159" spans="1:6" x14ac:dyDescent="0.3">
      <c r="A159" s="36" t="s">
        <v>879</v>
      </c>
      <c r="B159" s="37" t="s">
        <v>410</v>
      </c>
      <c r="C159" s="37" t="s">
        <v>880</v>
      </c>
      <c r="D159" s="108">
        <v>65610</v>
      </c>
      <c r="E159" s="37" t="s">
        <v>881</v>
      </c>
      <c r="F159" s="37">
        <v>320</v>
      </c>
    </row>
    <row r="160" spans="1:6" x14ac:dyDescent="0.3">
      <c r="A160" s="41" t="s">
        <v>882</v>
      </c>
      <c r="B160" s="42" t="s">
        <v>427</v>
      </c>
      <c r="C160" s="42" t="s">
        <v>883</v>
      </c>
      <c r="D160" s="109">
        <v>9373967</v>
      </c>
      <c r="E160" s="42" t="s">
        <v>884</v>
      </c>
      <c r="F160" s="42">
        <v>32.229999999999997</v>
      </c>
    </row>
    <row r="161" spans="1:6" x14ac:dyDescent="0.3">
      <c r="A161" s="36" t="s">
        <v>885</v>
      </c>
      <c r="B161" s="37" t="s">
        <v>418</v>
      </c>
      <c r="C161" s="37" t="s">
        <v>886</v>
      </c>
      <c r="D161" s="108">
        <v>1886068</v>
      </c>
      <c r="E161" s="37" t="s">
        <v>887</v>
      </c>
      <c r="F161" s="37">
        <v>16.399999999999999</v>
      </c>
    </row>
    <row r="162" spans="1:6" x14ac:dyDescent="0.3">
      <c r="A162" s="41" t="s">
        <v>888</v>
      </c>
      <c r="B162" s="42" t="s">
        <v>434</v>
      </c>
      <c r="C162" s="42" t="s">
        <v>889</v>
      </c>
      <c r="D162" s="109">
        <v>16327058</v>
      </c>
      <c r="E162" s="42" t="s">
        <v>890</v>
      </c>
      <c r="F162" s="42">
        <v>2.9</v>
      </c>
    </row>
    <row r="163" spans="1:6" x14ac:dyDescent="0.3">
      <c r="A163" s="36" t="s">
        <v>891</v>
      </c>
      <c r="B163" s="37" t="s">
        <v>410</v>
      </c>
      <c r="C163" s="37" t="s">
        <v>892</v>
      </c>
      <c r="D163" s="108">
        <v>185180</v>
      </c>
      <c r="E163" s="37" t="s">
        <v>893</v>
      </c>
      <c r="F163" s="37">
        <v>107</v>
      </c>
    </row>
    <row r="164" spans="1:6" x14ac:dyDescent="0.3">
      <c r="A164" s="41" t="s">
        <v>894</v>
      </c>
      <c r="B164" s="42" t="s">
        <v>414</v>
      </c>
      <c r="C164" s="42" t="s">
        <v>895</v>
      </c>
      <c r="D164" s="109">
        <v>41290</v>
      </c>
      <c r="E164" s="42" t="s">
        <v>896</v>
      </c>
      <c r="F164" s="42">
        <v>186</v>
      </c>
    </row>
    <row r="165" spans="1:6" x14ac:dyDescent="0.3">
      <c r="A165" s="36" t="s">
        <v>897</v>
      </c>
      <c r="B165" s="37" t="s">
        <v>414</v>
      </c>
      <c r="C165" s="37" t="s">
        <v>898</v>
      </c>
      <c r="D165" s="108">
        <v>449964</v>
      </c>
      <c r="E165" s="37" t="s">
        <v>899</v>
      </c>
      <c r="F165" s="37">
        <v>20</v>
      </c>
    </row>
    <row r="166" spans="1:6" x14ac:dyDescent="0.3">
      <c r="A166" s="41" t="s">
        <v>900</v>
      </c>
      <c r="B166" s="42" t="s">
        <v>410</v>
      </c>
      <c r="C166" s="42" t="s">
        <v>901</v>
      </c>
      <c r="D166" s="109">
        <v>1431006061</v>
      </c>
      <c r="E166" s="42" t="s">
        <v>902</v>
      </c>
      <c r="F166" s="42">
        <v>50</v>
      </c>
    </row>
    <row r="167" spans="1:6" x14ac:dyDescent="0.3">
      <c r="A167" s="36" t="s">
        <v>903</v>
      </c>
      <c r="B167" s="37" t="s">
        <v>410</v>
      </c>
      <c r="C167" s="37" t="s">
        <v>904</v>
      </c>
      <c r="D167" s="108">
        <v>51400062</v>
      </c>
      <c r="E167" s="37" t="s">
        <v>905</v>
      </c>
      <c r="F167" s="37">
        <v>127</v>
      </c>
    </row>
    <row r="168" spans="1:6" x14ac:dyDescent="0.3">
      <c r="A168" s="41" t="s">
        <v>906</v>
      </c>
      <c r="B168" s="42" t="s">
        <v>418</v>
      </c>
      <c r="C168" s="42" t="s">
        <v>907</v>
      </c>
      <c r="D168" s="109">
        <v>945087</v>
      </c>
      <c r="E168" s="42" t="s">
        <v>908</v>
      </c>
      <c r="F168" s="42">
        <v>42</v>
      </c>
    </row>
    <row r="169" spans="1:6" x14ac:dyDescent="0.3">
      <c r="A169" s="36" t="s">
        <v>909</v>
      </c>
      <c r="B169" s="37" t="s">
        <v>410</v>
      </c>
      <c r="C169" s="37" t="s">
        <v>910</v>
      </c>
      <c r="D169" s="108">
        <v>15007</v>
      </c>
      <c r="E169" s="37" t="s">
        <v>911</v>
      </c>
      <c r="F169" s="37">
        <v>74</v>
      </c>
    </row>
    <row r="170" spans="1:6" x14ac:dyDescent="0.3">
      <c r="A170" s="41" t="s">
        <v>912</v>
      </c>
      <c r="B170" s="42" t="s">
        <v>418</v>
      </c>
      <c r="C170" s="42" t="s">
        <v>913</v>
      </c>
      <c r="D170" s="109">
        <v>56785</v>
      </c>
      <c r="E170" s="42" t="s">
        <v>914</v>
      </c>
      <c r="F170" s="42">
        <v>95</v>
      </c>
    </row>
    <row r="171" spans="1:6" x14ac:dyDescent="0.3">
      <c r="A171" s="36" t="s">
        <v>915</v>
      </c>
      <c r="B171" s="37" t="s">
        <v>441</v>
      </c>
      <c r="C171" s="37" t="s">
        <v>916</v>
      </c>
      <c r="D171" s="108">
        <v>748</v>
      </c>
      <c r="E171" s="37" t="s">
        <v>917</v>
      </c>
      <c r="F171" s="37">
        <v>144</v>
      </c>
    </row>
    <row r="172" spans="1:6" x14ac:dyDescent="0.3">
      <c r="A172" s="41" t="s">
        <v>918</v>
      </c>
      <c r="B172" s="42" t="s">
        <v>434</v>
      </c>
      <c r="C172" s="42" t="s">
        <v>919</v>
      </c>
      <c r="D172" s="109">
        <v>5128</v>
      </c>
      <c r="E172" s="42" t="s">
        <v>920</v>
      </c>
      <c r="F172" s="42">
        <v>206</v>
      </c>
    </row>
    <row r="173" spans="1:6" x14ac:dyDescent="0.3">
      <c r="A173" s="36" t="s">
        <v>921</v>
      </c>
      <c r="B173" s="37" t="s">
        <v>418</v>
      </c>
      <c r="C173" s="37" t="s">
        <v>922</v>
      </c>
      <c r="D173" s="108">
        <v>163610</v>
      </c>
      <c r="E173" s="37" t="s">
        <v>923</v>
      </c>
      <c r="F173" s="37">
        <v>63.5</v>
      </c>
    </row>
    <row r="174" spans="1:6" x14ac:dyDescent="0.3">
      <c r="A174" s="41" t="s">
        <v>924</v>
      </c>
      <c r="B174" s="42" t="s">
        <v>658</v>
      </c>
      <c r="C174" s="42" t="s">
        <v>925</v>
      </c>
      <c r="D174" s="109">
        <v>783562</v>
      </c>
      <c r="E174" s="42" t="s">
        <v>926</v>
      </c>
      <c r="F174" s="42">
        <v>92</v>
      </c>
    </row>
    <row r="175" spans="1:6" x14ac:dyDescent="0.3">
      <c r="A175" s="36" t="s">
        <v>927</v>
      </c>
      <c r="B175" s="37" t="s">
        <v>410</v>
      </c>
      <c r="C175" s="37" t="s">
        <v>928</v>
      </c>
      <c r="D175" s="108">
        <v>488100</v>
      </c>
      <c r="E175" s="37" t="s">
        <v>929</v>
      </c>
      <c r="F175" s="37">
        <v>11</v>
      </c>
    </row>
    <row r="176" spans="1:6" x14ac:dyDescent="0.3">
      <c r="A176" s="41" t="s">
        <v>930</v>
      </c>
      <c r="B176" s="42" t="s">
        <v>441</v>
      </c>
      <c r="C176" s="42" t="s">
        <v>931</v>
      </c>
      <c r="D176" s="109">
        <v>26</v>
      </c>
      <c r="E176" s="42" t="s">
        <v>932</v>
      </c>
      <c r="F176" s="42">
        <v>475.9</v>
      </c>
    </row>
    <row r="177" spans="1:6" x14ac:dyDescent="0.3">
      <c r="A177" s="36" t="s">
        <v>933</v>
      </c>
      <c r="B177" s="37" t="s">
        <v>418</v>
      </c>
      <c r="C177" s="37" t="s">
        <v>934</v>
      </c>
      <c r="D177" s="108">
        <v>236036</v>
      </c>
      <c r="E177" s="37" t="s">
        <v>935</v>
      </c>
      <c r="F177" s="37">
        <v>136</v>
      </c>
    </row>
    <row r="178" spans="1:6" x14ac:dyDescent="0.3">
      <c r="A178" s="41" t="s">
        <v>936</v>
      </c>
      <c r="B178" s="42" t="s">
        <v>414</v>
      </c>
      <c r="C178" s="42" t="s">
        <v>937</v>
      </c>
      <c r="D178" s="109">
        <v>603700</v>
      </c>
      <c r="E178" s="42" t="s">
        <v>938</v>
      </c>
      <c r="F178" s="42">
        <v>77</v>
      </c>
    </row>
    <row r="179" spans="1:6" x14ac:dyDescent="0.3">
      <c r="A179" s="36" t="s">
        <v>939</v>
      </c>
      <c r="B179" s="37" t="s">
        <v>434</v>
      </c>
      <c r="C179" s="37" t="s">
        <v>940</v>
      </c>
      <c r="D179" s="108">
        <v>176220</v>
      </c>
      <c r="E179" s="37" t="s">
        <v>941</v>
      </c>
      <c r="F179" s="37">
        <v>20</v>
      </c>
    </row>
    <row r="180" spans="1:6" x14ac:dyDescent="0.3">
      <c r="A180" s="41" t="s">
        <v>942</v>
      </c>
      <c r="B180" s="42" t="s">
        <v>410</v>
      </c>
      <c r="C180" s="42" t="s">
        <v>943</v>
      </c>
      <c r="D180" s="109">
        <v>447400</v>
      </c>
      <c r="E180" s="42" t="s">
        <v>944</v>
      </c>
      <c r="F180" s="42">
        <v>62</v>
      </c>
    </row>
    <row r="181" spans="1:6" x14ac:dyDescent="0.3">
      <c r="A181" s="36" t="s">
        <v>945</v>
      </c>
      <c r="B181" s="37" t="s">
        <v>441</v>
      </c>
      <c r="C181" s="37" t="s">
        <v>946</v>
      </c>
      <c r="D181" s="108">
        <v>12189</v>
      </c>
      <c r="E181" s="37" t="s">
        <v>947</v>
      </c>
      <c r="F181" s="37">
        <v>20</v>
      </c>
    </row>
    <row r="182" spans="1:6" x14ac:dyDescent="0.3">
      <c r="A182" s="41" t="s">
        <v>948</v>
      </c>
      <c r="B182" s="42" t="s">
        <v>414</v>
      </c>
      <c r="C182" s="42" t="s">
        <v>948</v>
      </c>
      <c r="D182" s="109">
        <v>0.44</v>
      </c>
      <c r="E182" s="42" t="s">
        <v>949</v>
      </c>
      <c r="F182" s="42">
        <v>1873</v>
      </c>
    </row>
    <row r="183" spans="1:6" x14ac:dyDescent="0.3">
      <c r="A183" s="36" t="s">
        <v>950</v>
      </c>
      <c r="B183" s="37" t="s">
        <v>434</v>
      </c>
      <c r="C183" s="37" t="s">
        <v>951</v>
      </c>
      <c r="D183" s="108">
        <v>916445</v>
      </c>
      <c r="E183" s="37" t="s">
        <v>952</v>
      </c>
      <c r="F183" s="37">
        <v>32.85</v>
      </c>
    </row>
    <row r="184" spans="1:6" x14ac:dyDescent="0.3">
      <c r="A184" s="41" t="s">
        <v>953</v>
      </c>
      <c r="B184" s="42" t="s">
        <v>414</v>
      </c>
      <c r="C184" s="42" t="s">
        <v>954</v>
      </c>
      <c r="D184" s="109">
        <v>93030</v>
      </c>
      <c r="E184" s="42" t="s">
        <v>955</v>
      </c>
      <c r="F184" s="42">
        <v>107</v>
      </c>
    </row>
    <row r="185" spans="1:6" x14ac:dyDescent="0.3">
      <c r="A185" s="36" t="s">
        <v>956</v>
      </c>
      <c r="B185" s="37" t="s">
        <v>414</v>
      </c>
      <c r="C185" s="37" t="s">
        <v>957</v>
      </c>
      <c r="D185" s="108">
        <v>244820</v>
      </c>
      <c r="E185" s="37" t="s">
        <v>958</v>
      </c>
      <c r="F185" s="37">
        <v>254.1</v>
      </c>
    </row>
    <row r="186" spans="1:6" x14ac:dyDescent="0.3">
      <c r="A186" s="41" t="s">
        <v>959</v>
      </c>
      <c r="B186" s="42" t="s">
        <v>410</v>
      </c>
      <c r="C186" s="42" t="s">
        <v>960</v>
      </c>
      <c r="D186" s="109">
        <v>331051.46600000001</v>
      </c>
      <c r="E186" s="42" t="s">
        <v>961</v>
      </c>
      <c r="F186" s="42">
        <v>26066</v>
      </c>
    </row>
    <row r="187" spans="1:6" x14ac:dyDescent="0.3">
      <c r="A187" s="36" t="s">
        <v>962</v>
      </c>
      <c r="B187" s="37" t="s">
        <v>414</v>
      </c>
      <c r="C187" s="37" t="s">
        <v>963</v>
      </c>
      <c r="D187" s="108">
        <v>301230</v>
      </c>
      <c r="E187" s="37" t="s">
        <v>964</v>
      </c>
      <c r="F187" s="37">
        <v>199.8</v>
      </c>
    </row>
    <row r="188" spans="1:6" x14ac:dyDescent="0.3">
      <c r="A188" s="41" t="s">
        <v>965</v>
      </c>
      <c r="B188" s="42" t="s">
        <v>418</v>
      </c>
      <c r="C188" s="42" t="s">
        <v>966</v>
      </c>
      <c r="D188" s="109">
        <v>322460</v>
      </c>
      <c r="E188" s="42" t="s">
        <v>967</v>
      </c>
      <c r="F188" s="42">
        <v>57</v>
      </c>
    </row>
    <row r="189" spans="1:6" x14ac:dyDescent="0.3">
      <c r="A189" s="36" t="s">
        <v>968</v>
      </c>
      <c r="B189" s="37" t="s">
        <v>441</v>
      </c>
      <c r="C189" s="37" t="s">
        <v>969</v>
      </c>
      <c r="D189" s="108">
        <v>181</v>
      </c>
      <c r="E189" s="37" t="s">
        <v>970</v>
      </c>
      <c r="F189" s="37">
        <v>326</v>
      </c>
    </row>
    <row r="190" spans="1:6" x14ac:dyDescent="0.3">
      <c r="A190" s="41" t="s">
        <v>971</v>
      </c>
      <c r="B190" s="42" t="s">
        <v>441</v>
      </c>
      <c r="C190" s="42" t="s">
        <v>972</v>
      </c>
      <c r="D190" s="109">
        <v>28450</v>
      </c>
      <c r="E190" s="42" t="s">
        <v>973</v>
      </c>
      <c r="F190" s="42">
        <v>20</v>
      </c>
    </row>
    <row r="191" spans="1:6" x14ac:dyDescent="0.3">
      <c r="A191" s="36" t="s">
        <v>974</v>
      </c>
      <c r="B191" s="37" t="s">
        <v>418</v>
      </c>
      <c r="C191" s="37" t="s">
        <v>975</v>
      </c>
      <c r="D191" s="108">
        <v>1001</v>
      </c>
      <c r="E191" s="37" t="s">
        <v>976</v>
      </c>
      <c r="F191" s="37">
        <v>187</v>
      </c>
    </row>
    <row r="192" spans="1:6" x14ac:dyDescent="0.3">
      <c r="A192" s="41" t="s">
        <v>977</v>
      </c>
      <c r="B192" s="42" t="s">
        <v>418</v>
      </c>
      <c r="C192" s="42" t="s">
        <v>978</v>
      </c>
      <c r="D192" s="109">
        <v>752614</v>
      </c>
      <c r="E192" s="42" t="s">
        <v>979</v>
      </c>
      <c r="F192" s="42">
        <v>15.3</v>
      </c>
    </row>
    <row r="193" spans="1:7" x14ac:dyDescent="0.3">
      <c r="A193" s="36" t="s">
        <v>980</v>
      </c>
      <c r="B193" s="37" t="s">
        <v>418</v>
      </c>
      <c r="C193" s="37" t="s">
        <v>981</v>
      </c>
      <c r="D193" s="108">
        <v>390580</v>
      </c>
      <c r="E193" s="37" t="s">
        <v>982</v>
      </c>
      <c r="F193" s="37">
        <v>32</v>
      </c>
    </row>
    <row r="194" spans="1:7" x14ac:dyDescent="0.3">
      <c r="A194" s="41" t="s">
        <v>983</v>
      </c>
      <c r="B194" s="42" t="s">
        <v>410</v>
      </c>
      <c r="C194" s="42" t="s">
        <v>984</v>
      </c>
      <c r="D194" s="109">
        <v>83600</v>
      </c>
      <c r="E194" s="42" t="s">
        <v>985</v>
      </c>
      <c r="F194" s="42">
        <v>55</v>
      </c>
    </row>
    <row r="197" spans="1:7" s="5" customFormat="1" x14ac:dyDescent="0.3"/>
    <row r="201" spans="1:7" x14ac:dyDescent="0.3">
      <c r="A201" s="99" t="s">
        <v>354</v>
      </c>
      <c r="B201" s="99" t="s">
        <v>1062</v>
      </c>
      <c r="C201" s="99" t="s">
        <v>1063</v>
      </c>
      <c r="F201" s="170" t="s">
        <v>1064</v>
      </c>
      <c r="G201" s="171"/>
    </row>
    <row r="202" spans="1:7" x14ac:dyDescent="0.3">
      <c r="A202" s="100" t="s">
        <v>1065</v>
      </c>
      <c r="B202" s="111">
        <v>0.61</v>
      </c>
      <c r="C202" s="100"/>
      <c r="F202" s="112">
        <v>0.6</v>
      </c>
      <c r="G202" s="113">
        <v>100</v>
      </c>
    </row>
    <row r="203" spans="1:7" x14ac:dyDescent="0.3">
      <c r="A203" s="100" t="s">
        <v>1066</v>
      </c>
      <c r="B203" s="111">
        <v>0.65</v>
      </c>
      <c r="C203" s="100"/>
      <c r="F203" s="112">
        <v>0.7</v>
      </c>
      <c r="G203" s="113">
        <v>200</v>
      </c>
    </row>
    <row r="204" spans="1:7" x14ac:dyDescent="0.3">
      <c r="A204" s="100" t="s">
        <v>1067</v>
      </c>
      <c r="B204" s="111">
        <v>0.82</v>
      </c>
      <c r="C204" s="100"/>
      <c r="F204" s="112">
        <v>0.8</v>
      </c>
      <c r="G204" s="113">
        <v>300</v>
      </c>
    </row>
    <row r="205" spans="1:7" x14ac:dyDescent="0.3">
      <c r="A205" s="100" t="s">
        <v>1068</v>
      </c>
      <c r="B205" s="111">
        <v>0.9</v>
      </c>
      <c r="C205" s="100"/>
      <c r="F205" s="112">
        <v>0.9</v>
      </c>
      <c r="G205" s="113">
        <v>400</v>
      </c>
    </row>
    <row r="206" spans="1:7" x14ac:dyDescent="0.3">
      <c r="A206" s="100" t="s">
        <v>1069</v>
      </c>
      <c r="B206" s="111">
        <v>0.93</v>
      </c>
      <c r="C206" s="100"/>
      <c r="F206" s="112">
        <v>1</v>
      </c>
      <c r="G206" s="113">
        <v>500</v>
      </c>
    </row>
    <row r="207" spans="1:7" x14ac:dyDescent="0.3">
      <c r="A207" s="100" t="s">
        <v>1070</v>
      </c>
      <c r="B207" s="111">
        <v>0.74</v>
      </c>
      <c r="C207" s="100"/>
    </row>
    <row r="208" spans="1:7" x14ac:dyDescent="0.3">
      <c r="A208" s="100" t="s">
        <v>1071</v>
      </c>
      <c r="B208" s="111">
        <v>1</v>
      </c>
      <c r="C208" s="100"/>
    </row>
    <row r="209" spans="1:8" x14ac:dyDescent="0.3">
      <c r="A209" s="100" t="s">
        <v>1072</v>
      </c>
      <c r="B209" s="111">
        <v>0.82</v>
      </c>
      <c r="C209" s="100"/>
    </row>
    <row r="210" spans="1:8" x14ac:dyDescent="0.3">
      <c r="A210" s="100" t="s">
        <v>1073</v>
      </c>
      <c r="B210" s="111">
        <v>0.79</v>
      </c>
      <c r="C210" s="100"/>
    </row>
    <row r="211" spans="1:8" x14ac:dyDescent="0.3">
      <c r="A211" s="100" t="s">
        <v>1074</v>
      </c>
      <c r="B211" s="111">
        <v>0.65</v>
      </c>
      <c r="C211" s="100"/>
    </row>
    <row r="212" spans="1:8" x14ac:dyDescent="0.3">
      <c r="A212" s="100" t="s">
        <v>1075</v>
      </c>
      <c r="B212" s="111">
        <v>0.99</v>
      </c>
      <c r="C212" s="100"/>
    </row>
    <row r="217" spans="1:8" s="5" customFormat="1" x14ac:dyDescent="0.3"/>
    <row r="221" spans="1:8" ht="15" thickBot="1" x14ac:dyDescent="0.35">
      <c r="A221" s="87" t="s">
        <v>1026</v>
      </c>
      <c r="B221" s="114" t="s">
        <v>1027</v>
      </c>
      <c r="C221" s="114" t="s">
        <v>1028</v>
      </c>
      <c r="D221" s="114" t="s">
        <v>1029</v>
      </c>
      <c r="E221" s="114" t="s">
        <v>1030</v>
      </c>
      <c r="F221" s="114" t="s">
        <v>1031</v>
      </c>
      <c r="G221" s="114" t="s">
        <v>1032</v>
      </c>
      <c r="H221" s="114" t="s">
        <v>1033</v>
      </c>
    </row>
    <row r="222" spans="1:8" ht="15" thickTop="1" x14ac:dyDescent="0.3">
      <c r="A222" s="115" t="s">
        <v>1034</v>
      </c>
      <c r="B222" s="116">
        <v>1595</v>
      </c>
      <c r="C222" s="116" t="s">
        <v>1035</v>
      </c>
      <c r="D222" s="116">
        <v>101</v>
      </c>
      <c r="E222" s="116" t="s">
        <v>1036</v>
      </c>
      <c r="F222" s="116">
        <v>13.1</v>
      </c>
      <c r="G222" s="116">
        <v>184</v>
      </c>
      <c r="H222" s="116" t="s">
        <v>1037</v>
      </c>
    </row>
    <row r="223" spans="1:8" x14ac:dyDescent="0.3">
      <c r="A223" s="117" t="s">
        <v>1038</v>
      </c>
      <c r="B223" s="110">
        <v>1781</v>
      </c>
      <c r="C223" s="110" t="s">
        <v>1035</v>
      </c>
      <c r="D223" s="110">
        <v>125</v>
      </c>
      <c r="E223" s="110" t="s">
        <v>1039</v>
      </c>
      <c r="F223" s="110">
        <v>11.2</v>
      </c>
      <c r="G223" s="110">
        <v>199</v>
      </c>
      <c r="H223" s="110" t="s">
        <v>1037</v>
      </c>
    </row>
    <row r="224" spans="1:8" x14ac:dyDescent="0.3">
      <c r="A224" s="118" t="s">
        <v>1040</v>
      </c>
      <c r="B224" s="119">
        <v>1781</v>
      </c>
      <c r="C224" s="119" t="s">
        <v>1035</v>
      </c>
      <c r="D224" s="119">
        <v>150</v>
      </c>
      <c r="E224" s="119" t="s">
        <v>1041</v>
      </c>
      <c r="F224" s="119">
        <v>8.8000000000000007</v>
      </c>
      <c r="G224" s="119">
        <v>214</v>
      </c>
      <c r="H224" s="119" t="s">
        <v>1037</v>
      </c>
    </row>
    <row r="225" spans="1:12" x14ac:dyDescent="0.3">
      <c r="A225" s="117" t="s">
        <v>1042</v>
      </c>
      <c r="B225" s="110">
        <v>1984</v>
      </c>
      <c r="C225" s="110" t="s">
        <v>1035</v>
      </c>
      <c r="D225" s="110">
        <v>120</v>
      </c>
      <c r="E225" s="110" t="s">
        <v>1043</v>
      </c>
      <c r="F225" s="110">
        <v>12.6</v>
      </c>
      <c r="G225" s="110">
        <v>192</v>
      </c>
      <c r="H225" s="110" t="s">
        <v>1044</v>
      </c>
    </row>
    <row r="226" spans="1:12" x14ac:dyDescent="0.3">
      <c r="A226" s="118" t="s">
        <v>1045</v>
      </c>
      <c r="B226" s="119">
        <v>1984</v>
      </c>
      <c r="C226" s="119" t="s">
        <v>1035</v>
      </c>
      <c r="D226" s="119">
        <v>130</v>
      </c>
      <c r="E226" s="119" t="s">
        <v>1046</v>
      </c>
      <c r="F226" s="119">
        <v>9.9</v>
      </c>
      <c r="G226" s="119">
        <v>210</v>
      </c>
      <c r="H226" s="119" t="s">
        <v>1047</v>
      </c>
    </row>
    <row r="227" spans="1:12" x14ac:dyDescent="0.3">
      <c r="A227" s="117" t="s">
        <v>1048</v>
      </c>
      <c r="B227" s="110">
        <v>2324</v>
      </c>
      <c r="C227" s="110" t="s">
        <v>1049</v>
      </c>
      <c r="D227" s="110">
        <v>150</v>
      </c>
      <c r="E227" s="110" t="s">
        <v>1050</v>
      </c>
      <c r="F227" s="110">
        <v>9.1</v>
      </c>
      <c r="G227" s="110">
        <v>214</v>
      </c>
      <c r="H227" s="110" t="s">
        <v>1051</v>
      </c>
    </row>
    <row r="228" spans="1:12" x14ac:dyDescent="0.3">
      <c r="A228" s="118" t="s">
        <v>1052</v>
      </c>
      <c r="B228" s="119">
        <v>2771</v>
      </c>
      <c r="C228" s="119" t="s">
        <v>1053</v>
      </c>
      <c r="D228" s="119">
        <v>193</v>
      </c>
      <c r="E228" s="119" t="s">
        <v>1054</v>
      </c>
      <c r="F228" s="119">
        <v>7.9</v>
      </c>
      <c r="G228" s="119">
        <v>232</v>
      </c>
      <c r="H228" s="119" t="s">
        <v>1051</v>
      </c>
      <c r="L228" s="105" t="s">
        <v>1029</v>
      </c>
    </row>
    <row r="229" spans="1:12" x14ac:dyDescent="0.3">
      <c r="A229" s="117" t="s">
        <v>1055</v>
      </c>
      <c r="B229" s="110">
        <v>1896</v>
      </c>
      <c r="C229" s="110" t="s">
        <v>1035</v>
      </c>
      <c r="D229" s="110">
        <v>110</v>
      </c>
      <c r="E229" s="110" t="s">
        <v>1056</v>
      </c>
      <c r="F229" s="110">
        <v>11.3</v>
      </c>
      <c r="G229" s="110">
        <v>195</v>
      </c>
      <c r="H229" s="110" t="s">
        <v>1037</v>
      </c>
      <c r="K229" s="106" t="s">
        <v>1059</v>
      </c>
      <c r="L229">
        <f>INDEX(A221:H231,MATCH(K229,A221:A231,0),MATCH(L228,A221:H221,0))</f>
        <v>150</v>
      </c>
    </row>
    <row r="230" spans="1:12" x14ac:dyDescent="0.3">
      <c r="A230" s="118" t="s">
        <v>1057</v>
      </c>
      <c r="B230" s="119">
        <v>1896</v>
      </c>
      <c r="C230" s="119" t="s">
        <v>1035</v>
      </c>
      <c r="D230" s="119">
        <v>115</v>
      </c>
      <c r="E230" s="119" t="s">
        <v>1058</v>
      </c>
      <c r="F230" s="119">
        <v>12.8</v>
      </c>
      <c r="G230" s="119">
        <v>184</v>
      </c>
      <c r="H230" s="119" t="s">
        <v>1044</v>
      </c>
    </row>
    <row r="231" spans="1:12" x14ac:dyDescent="0.3">
      <c r="A231" s="117" t="s">
        <v>1059</v>
      </c>
      <c r="B231" s="110">
        <v>2496</v>
      </c>
      <c r="C231" s="110" t="s">
        <v>1053</v>
      </c>
      <c r="D231" s="110">
        <v>150</v>
      </c>
      <c r="E231" s="110" t="s">
        <v>1060</v>
      </c>
      <c r="F231" s="110">
        <v>9.6</v>
      </c>
      <c r="G231" s="110">
        <v>214</v>
      </c>
      <c r="H231" s="110" t="s">
        <v>1061</v>
      </c>
    </row>
    <row r="249" spans="1:9" s="5" customFormat="1" x14ac:dyDescent="0.3"/>
    <row r="252" spans="1:9" x14ac:dyDescent="0.3">
      <c r="A252" s="96" t="s">
        <v>986</v>
      </c>
      <c r="B252" s="97"/>
      <c r="C252" s="97"/>
      <c r="E252" s="96" t="s">
        <v>987</v>
      </c>
      <c r="F252" s="96"/>
      <c r="G252" s="97"/>
      <c r="H252" s="96" t="s">
        <v>988</v>
      </c>
      <c r="I252" s="98"/>
    </row>
    <row r="253" spans="1:9" x14ac:dyDescent="0.3">
      <c r="A253" s="99" t="s">
        <v>989</v>
      </c>
      <c r="B253" s="99" t="s">
        <v>990</v>
      </c>
      <c r="C253" s="99" t="s">
        <v>991</v>
      </c>
      <c r="E253" s="99" t="s">
        <v>989</v>
      </c>
      <c r="F253" s="99" t="s">
        <v>991</v>
      </c>
      <c r="G253" s="97"/>
      <c r="H253" s="99" t="s">
        <v>989</v>
      </c>
      <c r="I253" s="99" t="s">
        <v>991</v>
      </c>
    </row>
    <row r="254" spans="1:9" x14ac:dyDescent="0.3">
      <c r="A254" s="100" t="s">
        <v>992</v>
      </c>
      <c r="B254" s="100" t="s">
        <v>993</v>
      </c>
      <c r="C254" s="100" cm="1">
        <f t="array" ref="C254">_xlfn.XLOOKUP(A254,IF(B254="styczeń",$E$254:$E$273,$H$254:$H$273),IF(B254="styczeń",$F$254:$F$273,$I$254:$I$273))</f>
        <v>168.399552871738</v>
      </c>
      <c r="E254" s="100" t="s">
        <v>994</v>
      </c>
      <c r="F254" s="100">
        <v>131.76049427632799</v>
      </c>
      <c r="G254" s="97"/>
      <c r="H254" s="100" t="s">
        <v>994</v>
      </c>
      <c r="I254" s="100">
        <v>144.93654370396081</v>
      </c>
    </row>
    <row r="255" spans="1:9" x14ac:dyDescent="0.3">
      <c r="A255" s="100" t="s">
        <v>995</v>
      </c>
      <c r="B255" s="100" t="s">
        <v>993</v>
      </c>
      <c r="C255" s="100" cm="1">
        <f t="array" ref="C255">_xlfn.XLOOKUP(A255,IF(B255="styczeń",$E$254:$E$273,$H$254:$H$273),IF(B255="styczeń",$F$254:$F$273,$I$254:$I$273))</f>
        <v>190.50233588671099</v>
      </c>
      <c r="E255" s="100" t="s">
        <v>996</v>
      </c>
      <c r="F255" s="100">
        <v>131.14128782262699</v>
      </c>
      <c r="G255" s="97"/>
      <c r="H255" s="100" t="s">
        <v>996</v>
      </c>
      <c r="I255" s="100">
        <v>144.25541660488901</v>
      </c>
    </row>
    <row r="256" spans="1:9" x14ac:dyDescent="0.3">
      <c r="A256" s="100" t="s">
        <v>997</v>
      </c>
      <c r="B256" s="100" t="s">
        <v>993</v>
      </c>
      <c r="C256" s="100" cm="1">
        <f t="array" ref="C256">_xlfn.XLOOKUP(A256,IF(B256="styczeń",$E$254:$E$273,$H$254:$H$273),IF(B256="styczeń",$F$254:$F$273,$I$254:$I$273))</f>
        <v>171.46428345877601</v>
      </c>
      <c r="E256" s="100" t="s">
        <v>998</v>
      </c>
      <c r="F256" s="100">
        <v>149.91470601721147</v>
      </c>
      <c r="G256" s="97"/>
      <c r="H256" s="100" t="s">
        <v>998</v>
      </c>
      <c r="I256" s="100">
        <v>164.90617661893262</v>
      </c>
    </row>
    <row r="257" spans="1:9" x14ac:dyDescent="0.3">
      <c r="A257" s="100" t="s">
        <v>999</v>
      </c>
      <c r="B257" s="100" t="s">
        <v>993</v>
      </c>
      <c r="C257" s="100" cm="1">
        <f t="array" ref="C257">_xlfn.XLOOKUP(A257,IF(B257="styczeń",$E$254:$E$273,$H$254:$H$273),IF(B257="styczeń",$F$254:$F$273,$I$254:$I$273))</f>
        <v>174.52901404581399</v>
      </c>
      <c r="E257" s="100" t="s">
        <v>1000</v>
      </c>
      <c r="F257" s="100">
        <v>157.13442493195461</v>
      </c>
      <c r="G257" s="97"/>
      <c r="H257" s="100" t="s">
        <v>1000</v>
      </c>
      <c r="I257" s="100">
        <v>172.8478674251501</v>
      </c>
    </row>
    <row r="258" spans="1:9" x14ac:dyDescent="0.3">
      <c r="A258" s="100" t="s">
        <v>1001</v>
      </c>
      <c r="B258" s="100" t="s">
        <v>993</v>
      </c>
      <c r="C258" s="100" cm="1">
        <f t="array" ref="C258">_xlfn.XLOOKUP(A258,IF(B258="styczeń",$E$254:$E$273,$H$254:$H$273),IF(B258="styczeń",$F$254:$F$273,$I$254:$I$273))</f>
        <v>312.64522521003801</v>
      </c>
      <c r="E258" s="100" t="s">
        <v>1001</v>
      </c>
      <c r="F258" s="100">
        <v>312.64522521003801</v>
      </c>
      <c r="G258" s="97"/>
      <c r="H258" s="100" t="s">
        <v>1001</v>
      </c>
      <c r="I258" s="100">
        <v>343.90974773104182</v>
      </c>
    </row>
    <row r="259" spans="1:9" x14ac:dyDescent="0.3">
      <c r="A259" s="100" t="s">
        <v>994</v>
      </c>
      <c r="B259" s="100" t="s">
        <v>993</v>
      </c>
      <c r="C259" s="100" cm="1">
        <f t="array" ref="C259">_xlfn.XLOOKUP(A259,IF(B259="styczeń",$E$254:$E$273,$H$254:$H$273),IF(B259="styczeń",$F$254:$F$273,$I$254:$I$273))</f>
        <v>131.76049427632799</v>
      </c>
      <c r="E259" s="100" t="s">
        <v>1002</v>
      </c>
      <c r="F259" s="100">
        <v>134.76774338889001</v>
      </c>
      <c r="G259" s="97"/>
      <c r="H259" s="100" t="s">
        <v>1002</v>
      </c>
      <c r="I259" s="100">
        <v>148.24451772777903</v>
      </c>
    </row>
    <row r="260" spans="1:9" x14ac:dyDescent="0.3">
      <c r="A260" s="100" t="s">
        <v>1002</v>
      </c>
      <c r="B260" s="100" t="s">
        <v>993</v>
      </c>
      <c r="C260" s="100" cm="1">
        <f t="array" ref="C260">_xlfn.XLOOKUP(A260,IF(B260="styczeń",$E$254:$E$273,$H$254:$H$273),IF(B260="styczeń",$F$254:$F$273,$I$254:$I$273))</f>
        <v>134.76774338889001</v>
      </c>
      <c r="E260" s="100" t="s">
        <v>995</v>
      </c>
      <c r="F260" s="100">
        <v>190.50233588671099</v>
      </c>
      <c r="G260" s="97"/>
      <c r="H260" s="100" t="s">
        <v>995</v>
      </c>
      <c r="I260" s="100">
        <v>209.55256947538211</v>
      </c>
    </row>
    <row r="261" spans="1:9" x14ac:dyDescent="0.3">
      <c r="A261" s="100" t="s">
        <v>1003</v>
      </c>
      <c r="B261" s="100" t="s">
        <v>993</v>
      </c>
      <c r="C261" s="100" cm="1">
        <f t="array" ref="C261">_xlfn.XLOOKUP(A261,IF(B261="styczeń",$E$254:$E$273,$H$254:$H$273),IF(B261="styczeń",$F$254:$F$273,$I$254:$I$273))</f>
        <v>163.33575333410801</v>
      </c>
      <c r="E261" s="100" t="s">
        <v>1004</v>
      </c>
      <c r="F261" s="100">
        <v>512.28787041399926</v>
      </c>
      <c r="G261" s="97"/>
      <c r="H261" s="100" t="s">
        <v>1004</v>
      </c>
      <c r="I261" s="100">
        <v>563.51665745539924</v>
      </c>
    </row>
    <row r="262" spans="1:9" x14ac:dyDescent="0.3">
      <c r="A262" s="100" t="s">
        <v>1005</v>
      </c>
      <c r="B262" s="100" t="s">
        <v>993</v>
      </c>
      <c r="C262" s="100" cm="1">
        <f t="array" ref="C262">_xlfn.XLOOKUP(A262,IF(B262="styczeń",$E$254:$E$273,$H$254:$H$273),IF(B262="styczeń",$F$254:$F$273,$I$254:$I$273))</f>
        <v>104.03670673325</v>
      </c>
      <c r="E262" s="100" t="s">
        <v>1006</v>
      </c>
      <c r="F262" s="100">
        <v>149.84230915642101</v>
      </c>
      <c r="G262" s="97"/>
      <c r="H262" s="100" t="s">
        <v>1006</v>
      </c>
      <c r="I262" s="100">
        <v>164.82654007206312</v>
      </c>
    </row>
    <row r="263" spans="1:9" x14ac:dyDescent="0.3">
      <c r="A263" s="100" t="s">
        <v>1004</v>
      </c>
      <c r="B263" s="100" t="s">
        <v>993</v>
      </c>
      <c r="C263" s="100" cm="1">
        <f t="array" ref="C263">_xlfn.XLOOKUP(A263,IF(B263="styczeń",$E$254:$E$273,$H$254:$H$273),IF(B263="styczeń",$F$254:$F$273,$I$254:$I$273))</f>
        <v>512.28787041399926</v>
      </c>
      <c r="E263" s="100" t="s">
        <v>1007</v>
      </c>
      <c r="F263" s="100">
        <v>100.083787783331</v>
      </c>
      <c r="G263" s="97"/>
      <c r="H263" s="100" t="s">
        <v>1007</v>
      </c>
      <c r="I263" s="100">
        <v>110.09216656166411</v>
      </c>
    </row>
    <row r="264" spans="1:9" x14ac:dyDescent="0.3">
      <c r="A264" s="100" t="s">
        <v>1008</v>
      </c>
      <c r="B264" s="100" t="s">
        <v>1009</v>
      </c>
      <c r="C264" s="100" cm="1">
        <f t="array" ref="C264">_xlfn.XLOOKUP(A264,IF(B264="styczeń",$E$254:$E$273,$H$254:$H$273),IF(B264="styczeń",$F$254:$F$273,$I$254:$I$273))</f>
        <v>171.40620997530033</v>
      </c>
      <c r="E264" s="100" t="s">
        <v>1010</v>
      </c>
      <c r="F264" s="100">
        <v>134.206820098349</v>
      </c>
      <c r="G264" s="97"/>
      <c r="H264" s="100" t="s">
        <v>1010</v>
      </c>
      <c r="I264" s="100">
        <v>147.6275021081839</v>
      </c>
    </row>
    <row r="265" spans="1:9" x14ac:dyDescent="0.3">
      <c r="A265" s="100" t="s">
        <v>1011</v>
      </c>
      <c r="B265" s="100" t="s">
        <v>993</v>
      </c>
      <c r="C265" s="100" cm="1">
        <f t="array" ref="C265">_xlfn.XLOOKUP(A265,IF(B265="styczeń",$E$254:$E$273,$H$254:$H$273),IF(B265="styczeń",$F$254:$F$273,$I$254:$I$273))</f>
        <v>164.616658036741</v>
      </c>
      <c r="E265" s="100" t="s">
        <v>1008</v>
      </c>
      <c r="F265" s="100">
        <v>155.82382725027301</v>
      </c>
      <c r="G265" s="97"/>
      <c r="H265" s="100" t="s">
        <v>1008</v>
      </c>
      <c r="I265" s="100">
        <v>171.40620997530033</v>
      </c>
    </row>
    <row r="266" spans="1:9" x14ac:dyDescent="0.3">
      <c r="A266" s="100" t="s">
        <v>1006</v>
      </c>
      <c r="B266" s="100" t="s">
        <v>993</v>
      </c>
      <c r="C266" s="100" cm="1">
        <f t="array" ref="C266">_xlfn.XLOOKUP(A266,IF(B266="styczeń",$E$254:$E$273,$H$254:$H$273),IF(B266="styczeń",$F$254:$F$273,$I$254:$I$273))</f>
        <v>149.84230915642101</v>
      </c>
      <c r="E266" s="100" t="s">
        <v>1011</v>
      </c>
      <c r="F266" s="100">
        <v>164.616658036741</v>
      </c>
      <c r="G266" s="97"/>
      <c r="H266" s="100" t="s">
        <v>1011</v>
      </c>
      <c r="I266" s="100">
        <v>181.07832384041512</v>
      </c>
    </row>
    <row r="267" spans="1:9" x14ac:dyDescent="0.3">
      <c r="A267" s="100" t="s">
        <v>1012</v>
      </c>
      <c r="B267" s="100" t="s">
        <v>993</v>
      </c>
      <c r="C267" s="100" cm="1">
        <f t="array" ref="C267">_xlfn.XLOOKUP(A267,IF(B267="styczeń",$E$254:$E$273,$H$254:$H$273),IF(B267="styczeń",$F$254:$F$273,$I$254:$I$273))</f>
        <v>156.50718588258499</v>
      </c>
      <c r="E267" s="100" t="s">
        <v>1012</v>
      </c>
      <c r="F267" s="100">
        <v>156.50718588258499</v>
      </c>
      <c r="G267" s="97"/>
      <c r="H267" s="100" t="s">
        <v>1012</v>
      </c>
      <c r="I267" s="100">
        <v>172.1579044708435</v>
      </c>
    </row>
    <row r="268" spans="1:9" x14ac:dyDescent="0.3">
      <c r="A268" s="100" t="s">
        <v>998</v>
      </c>
      <c r="B268" s="100" t="s">
        <v>993</v>
      </c>
      <c r="C268" s="100" cm="1">
        <f t="array" ref="C268">_xlfn.XLOOKUP(A268,IF(B268="styczeń",$E$254:$E$273,$H$254:$H$273),IF(B268="styczeń",$F$254:$F$273,$I$254:$I$273))</f>
        <v>149.91470601721147</v>
      </c>
      <c r="E268" s="100" t="s">
        <v>1003</v>
      </c>
      <c r="F268" s="100">
        <v>163.33575333410801</v>
      </c>
      <c r="G268" s="97"/>
      <c r="H268" s="100" t="s">
        <v>1003</v>
      </c>
      <c r="I268" s="100">
        <v>179.66932866751881</v>
      </c>
    </row>
    <row r="269" spans="1:9" x14ac:dyDescent="0.3">
      <c r="A269" s="100" t="s">
        <v>1010</v>
      </c>
      <c r="B269" s="100" t="s">
        <v>993</v>
      </c>
      <c r="C269" s="100" cm="1">
        <f t="array" ref="C269">_xlfn.XLOOKUP(A269,IF(B269="styczeń",$E$254:$E$273,$H$254:$H$273),IF(B269="styczeń",$F$254:$F$273,$I$254:$I$273))</f>
        <v>134.206820098349</v>
      </c>
      <c r="E269" s="100" t="s">
        <v>1005</v>
      </c>
      <c r="F269" s="100">
        <v>104.03670673325</v>
      </c>
      <c r="G269" s="97"/>
      <c r="H269" s="100" t="s">
        <v>1005</v>
      </c>
      <c r="I269" s="100">
        <v>114.44037740657501</v>
      </c>
    </row>
    <row r="270" spans="1:9" x14ac:dyDescent="0.3">
      <c r="A270" s="100" t="s">
        <v>1007</v>
      </c>
      <c r="B270" s="100" t="s">
        <v>993</v>
      </c>
      <c r="C270" s="100" cm="1">
        <f t="array" ref="C270">_xlfn.XLOOKUP(A270,IF(B270="styczeń",$E$254:$E$273,$H$254:$H$273),IF(B270="styczeń",$F$254:$F$273,$I$254:$I$273))</f>
        <v>100.083787783331</v>
      </c>
      <c r="E270" s="100" t="s">
        <v>1013</v>
      </c>
      <c r="F270" s="100">
        <v>165.33482228470001</v>
      </c>
      <c r="G270" s="97"/>
      <c r="H270" s="100" t="s">
        <v>1013</v>
      </c>
      <c r="I270" s="100">
        <v>181.86830451317002</v>
      </c>
    </row>
    <row r="271" spans="1:9" x14ac:dyDescent="0.3">
      <c r="A271" s="100" t="s">
        <v>1000</v>
      </c>
      <c r="B271" s="100" t="s">
        <v>993</v>
      </c>
      <c r="C271" s="100" cm="1">
        <f t="array" ref="C271">_xlfn.XLOOKUP(A271,IF(B271="styczeń",$E$254:$E$273,$H$254:$H$273),IF(B271="styczeń",$F$254:$F$273,$I$254:$I$273))</f>
        <v>157.13442493195461</v>
      </c>
      <c r="E271" s="100" t="s">
        <v>992</v>
      </c>
      <c r="F271" s="100">
        <v>168.399552871738</v>
      </c>
      <c r="G271" s="97"/>
      <c r="H271" s="100" t="s">
        <v>992</v>
      </c>
      <c r="I271" s="100">
        <v>185.2395081589118</v>
      </c>
    </row>
    <row r="272" spans="1:9" x14ac:dyDescent="0.3">
      <c r="A272" s="100" t="s">
        <v>996</v>
      </c>
      <c r="B272" s="100" t="s">
        <v>993</v>
      </c>
      <c r="C272" s="100" cm="1">
        <f t="array" ref="C272">_xlfn.XLOOKUP(A272,IF(B272="styczeń",$E$254:$E$273,$H$254:$H$273),IF(B272="styczeń",$F$254:$F$273,$I$254:$I$273))</f>
        <v>131.14128782262699</v>
      </c>
      <c r="E272" s="100" t="s">
        <v>997</v>
      </c>
      <c r="F272" s="100">
        <v>171.46428345877601</v>
      </c>
      <c r="G272" s="97"/>
      <c r="H272" s="100" t="s">
        <v>997</v>
      </c>
      <c r="I272" s="100">
        <v>188.61071180465362</v>
      </c>
    </row>
    <row r="273" spans="1:9" x14ac:dyDescent="0.3">
      <c r="A273" s="100" t="s">
        <v>1013</v>
      </c>
      <c r="B273" s="100" t="s">
        <v>993</v>
      </c>
      <c r="C273" s="100" cm="1">
        <f t="array" ref="C273">_xlfn.XLOOKUP(A273,IF(B273="styczeń",$E$254:$E$273,$H$254:$H$273),IF(B273="styczeń",$F$254:$F$273,$I$254:$I$273))</f>
        <v>165.33482228470001</v>
      </c>
      <c r="E273" s="100" t="s">
        <v>999</v>
      </c>
      <c r="F273" s="100">
        <v>174.52901404581399</v>
      </c>
      <c r="G273" s="97"/>
      <c r="H273" s="100" t="s">
        <v>999</v>
      </c>
      <c r="I273" s="100">
        <v>191.98191545039541</v>
      </c>
    </row>
    <row r="274" spans="1:9" x14ac:dyDescent="0.3">
      <c r="A274" s="100" t="s">
        <v>1005</v>
      </c>
      <c r="B274" s="100" t="s">
        <v>1009</v>
      </c>
      <c r="C274" s="100" cm="1">
        <f t="array" ref="C274">_xlfn.XLOOKUP(A274,IF(B274="styczeń",$E$254:$E$273,$H$254:$H$273),IF(B274="styczeń",$F$254:$F$273,$I$254:$I$273))</f>
        <v>114.44037740657501</v>
      </c>
    </row>
    <row r="275" spans="1:9" x14ac:dyDescent="0.3">
      <c r="A275" s="100" t="s">
        <v>1004</v>
      </c>
      <c r="B275" s="100" t="s">
        <v>1009</v>
      </c>
      <c r="C275" s="100" cm="1">
        <f t="array" ref="C275">_xlfn.XLOOKUP(A275,IF(B275="styczeń",$E$254:$E$273,$H$254:$H$273),IF(B275="styczeń",$F$254:$F$273,$I$254:$I$273))</f>
        <v>563.51665745539924</v>
      </c>
    </row>
    <row r="276" spans="1:9" x14ac:dyDescent="0.3">
      <c r="A276" s="100" t="s">
        <v>1008</v>
      </c>
      <c r="B276" s="100" t="s">
        <v>1009</v>
      </c>
      <c r="C276" s="100" cm="1">
        <f t="array" ref="C276">_xlfn.XLOOKUP(A276,IF(B276="styczeń",$E$254:$E$273,$H$254:$H$273),IF(B276="styczeń",$F$254:$F$273,$I$254:$I$273))</f>
        <v>171.40620997530033</v>
      </c>
    </row>
    <row r="277" spans="1:9" x14ac:dyDescent="0.3">
      <c r="A277" s="100" t="s">
        <v>1011</v>
      </c>
      <c r="B277" s="100" t="s">
        <v>1009</v>
      </c>
      <c r="C277" s="100" cm="1">
        <f t="array" ref="C277">_xlfn.XLOOKUP(A277,IF(B277="styczeń",$E$254:$E$273,$H$254:$H$273),IF(B277="styczeń",$F$254:$F$273,$I$254:$I$273))</f>
        <v>181.07832384041512</v>
      </c>
    </row>
    <row r="278" spans="1:9" x14ac:dyDescent="0.3">
      <c r="A278" s="100" t="s">
        <v>1006</v>
      </c>
      <c r="B278" s="100" t="s">
        <v>1009</v>
      </c>
      <c r="C278" s="100" cm="1">
        <f t="array" ref="C278">_xlfn.XLOOKUP(A278,IF(B278="styczeń",$E$254:$E$273,$H$254:$H$273),IF(B278="styczeń",$F$254:$F$273,$I$254:$I$273))</f>
        <v>164.82654007206312</v>
      </c>
    </row>
    <row r="279" spans="1:9" x14ac:dyDescent="0.3">
      <c r="A279" s="100" t="s">
        <v>1012</v>
      </c>
      <c r="B279" s="100" t="s">
        <v>1009</v>
      </c>
      <c r="C279" s="100" cm="1">
        <f t="array" ref="C279">_xlfn.XLOOKUP(A279,IF(B279="styczeń",$E$254:$E$273,$H$254:$H$273),IF(B279="styczeń",$F$254:$F$273,$I$254:$I$273))</f>
        <v>172.1579044708435</v>
      </c>
    </row>
    <row r="280" spans="1:9" x14ac:dyDescent="0.3">
      <c r="A280" s="100" t="s">
        <v>998</v>
      </c>
      <c r="B280" s="100" t="s">
        <v>1009</v>
      </c>
      <c r="C280" s="100" cm="1">
        <f t="array" ref="C280">_xlfn.XLOOKUP(A280,IF(B280="styczeń",$E$254:$E$273,$H$254:$H$273),IF(B280="styczeń",$F$254:$F$273,$I$254:$I$273))</f>
        <v>164.90617661893262</v>
      </c>
    </row>
    <row r="281" spans="1:9" x14ac:dyDescent="0.3">
      <c r="A281" s="100" t="s">
        <v>1010</v>
      </c>
      <c r="B281" s="100" t="s">
        <v>1009</v>
      </c>
      <c r="C281" s="100" cm="1">
        <f t="array" ref="C281">_xlfn.XLOOKUP(A281,IF(B281="styczeń",$E$254:$E$273,$H$254:$H$273),IF(B281="styczeń",$F$254:$F$273,$I$254:$I$273))</f>
        <v>147.6275021081839</v>
      </c>
    </row>
    <row r="282" spans="1:9" x14ac:dyDescent="0.3">
      <c r="A282" s="100" t="s">
        <v>1007</v>
      </c>
      <c r="B282" s="100" t="s">
        <v>1009</v>
      </c>
      <c r="C282" s="100" cm="1">
        <f t="array" ref="C282">_xlfn.XLOOKUP(A282,IF(B282="styczeń",$E$254:$E$273,$H$254:$H$273),IF(B282="styczeń",$F$254:$F$273,$I$254:$I$273))</f>
        <v>110.09216656166411</v>
      </c>
    </row>
    <row r="283" spans="1:9" x14ac:dyDescent="0.3">
      <c r="A283" s="100" t="s">
        <v>1000</v>
      </c>
      <c r="B283" s="100" t="s">
        <v>1009</v>
      </c>
      <c r="C283" s="100" cm="1">
        <f t="array" ref="C283">_xlfn.XLOOKUP(A283,IF(B283="styczeń",$E$254:$E$273,$H$254:$H$273),IF(B283="styczeń",$F$254:$F$273,$I$254:$I$273))</f>
        <v>172.8478674251501</v>
      </c>
    </row>
    <row r="284" spans="1:9" x14ac:dyDescent="0.3">
      <c r="A284" s="100" t="s">
        <v>996</v>
      </c>
      <c r="B284" s="100" t="s">
        <v>1009</v>
      </c>
      <c r="C284" s="100" cm="1">
        <f t="array" ref="C284">_xlfn.XLOOKUP(A284,IF(B284="styczeń",$E$254:$E$273,$H$254:$H$273),IF(B284="styczeń",$F$254:$F$273,$I$254:$I$273))</f>
        <v>144.25541660488901</v>
      </c>
    </row>
    <row r="285" spans="1:9" x14ac:dyDescent="0.3">
      <c r="A285" s="100" t="s">
        <v>1013</v>
      </c>
      <c r="B285" s="100" t="s">
        <v>1009</v>
      </c>
      <c r="C285" s="100" cm="1">
        <f t="array" ref="C285">_xlfn.XLOOKUP(A285,IF(B285="styczeń",$E$254:$E$273,$H$254:$H$273),IF(B285="styczeń",$F$254:$F$273,$I$254:$I$273))</f>
        <v>181.86830451317002</v>
      </c>
    </row>
    <row r="288" spans="1:9" s="5" customFormat="1" x14ac:dyDescent="0.3"/>
    <row r="291" spans="1:9" x14ac:dyDescent="0.3">
      <c r="A291" s="96" t="s">
        <v>986</v>
      </c>
      <c r="B291" s="97"/>
      <c r="C291" s="97"/>
      <c r="E291" s="96" t="s">
        <v>987</v>
      </c>
      <c r="F291" s="96"/>
      <c r="G291" s="97"/>
      <c r="H291" s="96" t="s">
        <v>988</v>
      </c>
      <c r="I291" s="98"/>
    </row>
    <row r="292" spans="1:9" x14ac:dyDescent="0.3">
      <c r="A292" s="99" t="s">
        <v>989</v>
      </c>
      <c r="B292" s="99" t="s">
        <v>990</v>
      </c>
      <c r="C292" s="99" t="s">
        <v>991</v>
      </c>
      <c r="E292" s="99" t="s">
        <v>989</v>
      </c>
      <c r="F292" s="99" t="s">
        <v>991</v>
      </c>
      <c r="G292" s="97"/>
      <c r="H292" s="99" t="s">
        <v>989</v>
      </c>
      <c r="I292" s="99" t="s">
        <v>991</v>
      </c>
    </row>
    <row r="293" spans="1:9" x14ac:dyDescent="0.3">
      <c r="A293" s="100" t="s">
        <v>992</v>
      </c>
      <c r="B293" s="100" t="s">
        <v>993</v>
      </c>
      <c r="C293" s="100">
        <f>IF(B293="styczeń",VLOOKUP(A293,$E$292:$F$312,2,0),VLOOKUP(A293,$H$292:$I$312,2,0))</f>
        <v>168.399552871738</v>
      </c>
      <c r="E293" s="100" t="s">
        <v>994</v>
      </c>
      <c r="F293" s="100">
        <v>131.76049427632799</v>
      </c>
      <c r="G293" s="97"/>
      <c r="H293" s="100" t="s">
        <v>994</v>
      </c>
      <c r="I293" s="100">
        <v>144.93654370396081</v>
      </c>
    </row>
    <row r="294" spans="1:9" x14ac:dyDescent="0.3">
      <c r="A294" s="100" t="s">
        <v>995</v>
      </c>
      <c r="B294" s="100" t="s">
        <v>993</v>
      </c>
      <c r="C294" s="100">
        <f t="shared" ref="C294:C324" si="0">IF(B294="styczeń",VLOOKUP(A294,$E$292:$F$312,2,0),VLOOKUP(A294,$H$292:$I$312,2,0))</f>
        <v>190.50233588671099</v>
      </c>
      <c r="E294" s="100" t="s">
        <v>996</v>
      </c>
      <c r="F294" s="100">
        <v>131.14128782262699</v>
      </c>
      <c r="G294" s="97"/>
      <c r="H294" s="100" t="s">
        <v>996</v>
      </c>
      <c r="I294" s="100">
        <v>144.25541660488901</v>
      </c>
    </row>
    <row r="295" spans="1:9" x14ac:dyDescent="0.3">
      <c r="A295" s="100" t="s">
        <v>997</v>
      </c>
      <c r="B295" s="100" t="s">
        <v>993</v>
      </c>
      <c r="C295" s="100">
        <f t="shared" si="0"/>
        <v>171.46428345877601</v>
      </c>
      <c r="E295" s="100" t="s">
        <v>998</v>
      </c>
      <c r="F295" s="100">
        <v>149.91470601721147</v>
      </c>
      <c r="G295" s="97"/>
      <c r="H295" s="100" t="s">
        <v>998</v>
      </c>
      <c r="I295" s="100">
        <v>164.90617661893262</v>
      </c>
    </row>
    <row r="296" spans="1:9" x14ac:dyDescent="0.3">
      <c r="A296" s="100" t="s">
        <v>999</v>
      </c>
      <c r="B296" s="100" t="s">
        <v>993</v>
      </c>
      <c r="C296" s="100">
        <f t="shared" si="0"/>
        <v>174.52901404581399</v>
      </c>
      <c r="E296" s="100" t="s">
        <v>1000</v>
      </c>
      <c r="F296" s="100">
        <v>157.13442493195461</v>
      </c>
      <c r="G296" s="97"/>
      <c r="H296" s="100" t="s">
        <v>1000</v>
      </c>
      <c r="I296" s="100">
        <v>172.8478674251501</v>
      </c>
    </row>
    <row r="297" spans="1:9" x14ac:dyDescent="0.3">
      <c r="A297" s="100" t="s">
        <v>1001</v>
      </c>
      <c r="B297" s="100" t="s">
        <v>993</v>
      </c>
      <c r="C297" s="100">
        <f t="shared" si="0"/>
        <v>312.64522521003801</v>
      </c>
      <c r="E297" s="100" t="s">
        <v>1001</v>
      </c>
      <c r="F297" s="100">
        <v>312.64522521003801</v>
      </c>
      <c r="G297" s="97"/>
      <c r="H297" s="100" t="s">
        <v>1001</v>
      </c>
      <c r="I297" s="100">
        <v>343.90974773104182</v>
      </c>
    </row>
    <row r="298" spans="1:9" x14ac:dyDescent="0.3">
      <c r="A298" s="100" t="s">
        <v>994</v>
      </c>
      <c r="B298" s="100" t="s">
        <v>993</v>
      </c>
      <c r="C298" s="100">
        <f t="shared" si="0"/>
        <v>131.76049427632799</v>
      </c>
      <c r="E298" s="100" t="s">
        <v>1002</v>
      </c>
      <c r="F298" s="100">
        <v>134.76774338889001</v>
      </c>
      <c r="G298" s="97"/>
      <c r="H298" s="100" t="s">
        <v>1002</v>
      </c>
      <c r="I298" s="100">
        <v>148.24451772777903</v>
      </c>
    </row>
    <row r="299" spans="1:9" x14ac:dyDescent="0.3">
      <c r="A299" s="100" t="s">
        <v>1002</v>
      </c>
      <c r="B299" s="100" t="s">
        <v>993</v>
      </c>
      <c r="C299" s="100">
        <f t="shared" si="0"/>
        <v>134.76774338889001</v>
      </c>
      <c r="E299" s="100" t="s">
        <v>995</v>
      </c>
      <c r="F299" s="100">
        <v>190.50233588671099</v>
      </c>
      <c r="G299" s="97"/>
      <c r="H299" s="100" t="s">
        <v>995</v>
      </c>
      <c r="I299" s="100">
        <v>209.55256947538211</v>
      </c>
    </row>
    <row r="300" spans="1:9" x14ac:dyDescent="0.3">
      <c r="A300" s="100" t="s">
        <v>1003</v>
      </c>
      <c r="B300" s="100" t="s">
        <v>993</v>
      </c>
      <c r="C300" s="100">
        <f t="shared" si="0"/>
        <v>163.33575333410801</v>
      </c>
      <c r="E300" s="100" t="s">
        <v>1004</v>
      </c>
      <c r="F300" s="100">
        <v>512.28787041399926</v>
      </c>
      <c r="G300" s="97"/>
      <c r="H300" s="100" t="s">
        <v>1004</v>
      </c>
      <c r="I300" s="100">
        <v>563.51665745539924</v>
      </c>
    </row>
    <row r="301" spans="1:9" x14ac:dyDescent="0.3">
      <c r="A301" s="100" t="s">
        <v>1005</v>
      </c>
      <c r="B301" s="100" t="s">
        <v>993</v>
      </c>
      <c r="C301" s="100">
        <f t="shared" si="0"/>
        <v>104.03670673325</v>
      </c>
      <c r="E301" s="100" t="s">
        <v>1006</v>
      </c>
      <c r="F301" s="100">
        <v>149.84230915642101</v>
      </c>
      <c r="G301" s="97"/>
      <c r="H301" s="100" t="s">
        <v>1006</v>
      </c>
      <c r="I301" s="100">
        <v>164.82654007206312</v>
      </c>
    </row>
    <row r="302" spans="1:9" x14ac:dyDescent="0.3">
      <c r="A302" s="100" t="s">
        <v>1004</v>
      </c>
      <c r="B302" s="100" t="s">
        <v>993</v>
      </c>
      <c r="C302" s="100">
        <f t="shared" si="0"/>
        <v>512.28787041399926</v>
      </c>
      <c r="E302" s="100" t="s">
        <v>1007</v>
      </c>
      <c r="F302" s="100">
        <v>100.083787783331</v>
      </c>
      <c r="G302" s="97"/>
      <c r="H302" s="100" t="s">
        <v>1007</v>
      </c>
      <c r="I302" s="100">
        <v>110.09216656166411</v>
      </c>
    </row>
    <row r="303" spans="1:9" x14ac:dyDescent="0.3">
      <c r="A303" s="100" t="s">
        <v>1008</v>
      </c>
      <c r="B303" s="100" t="s">
        <v>1009</v>
      </c>
      <c r="C303" s="100">
        <f t="shared" si="0"/>
        <v>171.40620997530033</v>
      </c>
      <c r="E303" s="100" t="s">
        <v>1010</v>
      </c>
      <c r="F303" s="100">
        <v>134.206820098349</v>
      </c>
      <c r="G303" s="97"/>
      <c r="H303" s="100" t="s">
        <v>1010</v>
      </c>
      <c r="I303" s="100">
        <v>147.6275021081839</v>
      </c>
    </row>
    <row r="304" spans="1:9" x14ac:dyDescent="0.3">
      <c r="A304" s="100" t="s">
        <v>1011</v>
      </c>
      <c r="B304" s="100" t="s">
        <v>993</v>
      </c>
      <c r="C304" s="100">
        <f t="shared" si="0"/>
        <v>164.616658036741</v>
      </c>
      <c r="E304" s="100" t="s">
        <v>1008</v>
      </c>
      <c r="F304" s="100">
        <v>155.82382725027301</v>
      </c>
      <c r="G304" s="97"/>
      <c r="H304" s="100" t="s">
        <v>1008</v>
      </c>
      <c r="I304" s="100">
        <v>171.40620997530033</v>
      </c>
    </row>
    <row r="305" spans="1:9" x14ac:dyDescent="0.3">
      <c r="A305" s="100" t="s">
        <v>1006</v>
      </c>
      <c r="B305" s="100" t="s">
        <v>993</v>
      </c>
      <c r="C305" s="100">
        <f t="shared" si="0"/>
        <v>149.84230915642101</v>
      </c>
      <c r="E305" s="100" t="s">
        <v>1011</v>
      </c>
      <c r="F305" s="100">
        <v>164.616658036741</v>
      </c>
      <c r="G305" s="97"/>
      <c r="H305" s="100" t="s">
        <v>1011</v>
      </c>
      <c r="I305" s="100">
        <v>181.07832384041512</v>
      </c>
    </row>
    <row r="306" spans="1:9" x14ac:dyDescent="0.3">
      <c r="A306" s="100" t="s">
        <v>1012</v>
      </c>
      <c r="B306" s="100" t="s">
        <v>993</v>
      </c>
      <c r="C306" s="100">
        <f t="shared" si="0"/>
        <v>156.50718588258499</v>
      </c>
      <c r="E306" s="100" t="s">
        <v>1012</v>
      </c>
      <c r="F306" s="100">
        <v>156.50718588258499</v>
      </c>
      <c r="G306" s="97"/>
      <c r="H306" s="100" t="s">
        <v>1012</v>
      </c>
      <c r="I306" s="100">
        <v>172.1579044708435</v>
      </c>
    </row>
    <row r="307" spans="1:9" x14ac:dyDescent="0.3">
      <c r="A307" s="100" t="s">
        <v>998</v>
      </c>
      <c r="B307" s="100" t="s">
        <v>993</v>
      </c>
      <c r="C307" s="100">
        <f t="shared" si="0"/>
        <v>149.91470601721147</v>
      </c>
      <c r="E307" s="100" t="s">
        <v>1003</v>
      </c>
      <c r="F307" s="100">
        <v>163.33575333410801</v>
      </c>
      <c r="G307" s="97"/>
      <c r="H307" s="100" t="s">
        <v>1003</v>
      </c>
      <c r="I307" s="100">
        <v>179.66932866751881</v>
      </c>
    </row>
    <row r="308" spans="1:9" x14ac:dyDescent="0.3">
      <c r="A308" s="100" t="s">
        <v>1010</v>
      </c>
      <c r="B308" s="100" t="s">
        <v>993</v>
      </c>
      <c r="C308" s="100">
        <f t="shared" si="0"/>
        <v>134.206820098349</v>
      </c>
      <c r="E308" s="100" t="s">
        <v>1005</v>
      </c>
      <c r="F308" s="100">
        <v>104.03670673325</v>
      </c>
      <c r="G308" s="97"/>
      <c r="H308" s="100" t="s">
        <v>1005</v>
      </c>
      <c r="I308" s="100">
        <v>114.44037740657501</v>
      </c>
    </row>
    <row r="309" spans="1:9" x14ac:dyDescent="0.3">
      <c r="A309" s="100" t="s">
        <v>1007</v>
      </c>
      <c r="B309" s="100" t="s">
        <v>993</v>
      </c>
      <c r="C309" s="100">
        <f t="shared" si="0"/>
        <v>100.083787783331</v>
      </c>
      <c r="E309" s="100" t="s">
        <v>1013</v>
      </c>
      <c r="F309" s="100">
        <v>165.33482228470001</v>
      </c>
      <c r="G309" s="97"/>
      <c r="H309" s="100" t="s">
        <v>1013</v>
      </c>
      <c r="I309" s="100">
        <v>181.86830451317002</v>
      </c>
    </row>
    <row r="310" spans="1:9" x14ac:dyDescent="0.3">
      <c r="A310" s="100" t="s">
        <v>1000</v>
      </c>
      <c r="B310" s="100" t="s">
        <v>993</v>
      </c>
      <c r="C310" s="100">
        <f t="shared" si="0"/>
        <v>157.13442493195461</v>
      </c>
      <c r="E310" s="100" t="s">
        <v>992</v>
      </c>
      <c r="F310" s="100">
        <v>168.399552871738</v>
      </c>
      <c r="G310" s="97"/>
      <c r="H310" s="100" t="s">
        <v>992</v>
      </c>
      <c r="I310" s="100">
        <v>185.2395081589118</v>
      </c>
    </row>
    <row r="311" spans="1:9" x14ac:dyDescent="0.3">
      <c r="A311" s="100" t="s">
        <v>996</v>
      </c>
      <c r="B311" s="100" t="s">
        <v>993</v>
      </c>
      <c r="C311" s="100">
        <f t="shared" si="0"/>
        <v>131.14128782262699</v>
      </c>
      <c r="E311" s="100" t="s">
        <v>997</v>
      </c>
      <c r="F311" s="100">
        <v>171.46428345877601</v>
      </c>
      <c r="G311" s="97"/>
      <c r="H311" s="100" t="s">
        <v>997</v>
      </c>
      <c r="I311" s="100">
        <v>188.61071180465362</v>
      </c>
    </row>
    <row r="312" spans="1:9" x14ac:dyDescent="0.3">
      <c r="A312" s="100" t="s">
        <v>1013</v>
      </c>
      <c r="B312" s="100" t="s">
        <v>993</v>
      </c>
      <c r="C312" s="100">
        <f t="shared" si="0"/>
        <v>165.33482228470001</v>
      </c>
      <c r="E312" s="100" t="s">
        <v>999</v>
      </c>
      <c r="F312" s="100">
        <v>174.52901404581399</v>
      </c>
      <c r="G312" s="97"/>
      <c r="H312" s="100" t="s">
        <v>999</v>
      </c>
      <c r="I312" s="100">
        <v>191.98191545039541</v>
      </c>
    </row>
    <row r="313" spans="1:9" x14ac:dyDescent="0.3">
      <c r="A313" s="100" t="s">
        <v>1005</v>
      </c>
      <c r="B313" s="100" t="s">
        <v>1009</v>
      </c>
      <c r="C313" s="100">
        <f t="shared" si="0"/>
        <v>114.44037740657501</v>
      </c>
    </row>
    <row r="314" spans="1:9" x14ac:dyDescent="0.3">
      <c r="A314" s="100" t="s">
        <v>1004</v>
      </c>
      <c r="B314" s="100" t="s">
        <v>1009</v>
      </c>
      <c r="C314" s="100">
        <f t="shared" si="0"/>
        <v>563.51665745539924</v>
      </c>
    </row>
    <row r="315" spans="1:9" x14ac:dyDescent="0.3">
      <c r="A315" s="100" t="s">
        <v>1008</v>
      </c>
      <c r="B315" s="100" t="s">
        <v>1009</v>
      </c>
      <c r="C315" s="100">
        <f t="shared" si="0"/>
        <v>171.40620997530033</v>
      </c>
    </row>
    <row r="316" spans="1:9" x14ac:dyDescent="0.3">
      <c r="A316" s="100" t="s">
        <v>1011</v>
      </c>
      <c r="B316" s="100" t="s">
        <v>1009</v>
      </c>
      <c r="C316" s="100">
        <f t="shared" si="0"/>
        <v>181.07832384041512</v>
      </c>
    </row>
    <row r="317" spans="1:9" x14ac:dyDescent="0.3">
      <c r="A317" s="100" t="s">
        <v>1006</v>
      </c>
      <c r="B317" s="100" t="s">
        <v>1009</v>
      </c>
      <c r="C317" s="100">
        <f t="shared" si="0"/>
        <v>164.82654007206312</v>
      </c>
    </row>
    <row r="318" spans="1:9" x14ac:dyDescent="0.3">
      <c r="A318" s="100" t="s">
        <v>1012</v>
      </c>
      <c r="B318" s="100" t="s">
        <v>1009</v>
      </c>
      <c r="C318" s="100">
        <f t="shared" si="0"/>
        <v>172.1579044708435</v>
      </c>
    </row>
    <row r="319" spans="1:9" x14ac:dyDescent="0.3">
      <c r="A319" s="100" t="s">
        <v>998</v>
      </c>
      <c r="B319" s="100" t="s">
        <v>1009</v>
      </c>
      <c r="C319" s="100">
        <f t="shared" si="0"/>
        <v>164.90617661893262</v>
      </c>
    </row>
    <row r="320" spans="1:9" x14ac:dyDescent="0.3">
      <c r="A320" s="100" t="s">
        <v>1010</v>
      </c>
      <c r="B320" s="100" t="s">
        <v>1009</v>
      </c>
      <c r="C320" s="100">
        <f t="shared" si="0"/>
        <v>147.6275021081839</v>
      </c>
    </row>
    <row r="321" spans="1:3" x14ac:dyDescent="0.3">
      <c r="A321" s="100" t="s">
        <v>1007</v>
      </c>
      <c r="B321" s="100" t="s">
        <v>1009</v>
      </c>
      <c r="C321" s="100">
        <f t="shared" si="0"/>
        <v>110.09216656166411</v>
      </c>
    </row>
    <row r="322" spans="1:3" x14ac:dyDescent="0.3">
      <c r="A322" s="100" t="s">
        <v>1000</v>
      </c>
      <c r="B322" s="100" t="s">
        <v>1009</v>
      </c>
      <c r="C322" s="100">
        <f t="shared" si="0"/>
        <v>172.8478674251501</v>
      </c>
    </row>
    <row r="323" spans="1:3" x14ac:dyDescent="0.3">
      <c r="A323" s="100" t="s">
        <v>996</v>
      </c>
      <c r="B323" s="100" t="s">
        <v>1009</v>
      </c>
      <c r="C323" s="100">
        <f t="shared" si="0"/>
        <v>144.25541660488901</v>
      </c>
    </row>
    <row r="324" spans="1:3" x14ac:dyDescent="0.3">
      <c r="A324" s="100" t="s">
        <v>1013</v>
      </c>
      <c r="B324" s="100" t="s">
        <v>1009</v>
      </c>
      <c r="C324" s="100">
        <f t="shared" si="0"/>
        <v>181.86830451317002</v>
      </c>
    </row>
    <row r="327" spans="1:3" s="5" customFormat="1" x14ac:dyDescent="0.3"/>
    <row r="329" spans="1:3" ht="15" thickBot="1" x14ac:dyDescent="0.35">
      <c r="A329" s="101" t="s">
        <v>1014</v>
      </c>
    </row>
    <row r="330" spans="1:3" ht="15" thickTop="1" x14ac:dyDescent="0.3">
      <c r="A330" s="102" t="s">
        <v>1015</v>
      </c>
      <c r="B330" t="e">
        <f>VLOOKUP(A330,A331:A344,1,0)</f>
        <v>#N/A</v>
      </c>
    </row>
    <row r="331" spans="1:3" x14ac:dyDescent="0.3">
      <c r="A331" s="103" t="s">
        <v>1016</v>
      </c>
      <c r="B331" t="str">
        <f t="shared" ref="B331:B344" si="1">VLOOKUP(A331,A332:A345,1,0)</f>
        <v>XYZ456</v>
      </c>
    </row>
    <row r="332" spans="1:3" x14ac:dyDescent="0.3">
      <c r="A332" s="104" t="s">
        <v>1017</v>
      </c>
      <c r="B332" t="e">
        <f t="shared" si="1"/>
        <v>#N/A</v>
      </c>
    </row>
    <row r="333" spans="1:3" x14ac:dyDescent="0.3">
      <c r="A333" s="103" t="s">
        <v>1018</v>
      </c>
      <c r="B333" t="str">
        <f t="shared" si="1"/>
        <v>GHI101</v>
      </c>
    </row>
    <row r="334" spans="1:3" x14ac:dyDescent="0.3">
      <c r="A334" s="104" t="s">
        <v>1019</v>
      </c>
      <c r="B334" t="str">
        <f t="shared" si="1"/>
        <v>JKL202</v>
      </c>
    </row>
    <row r="335" spans="1:3" x14ac:dyDescent="0.3">
      <c r="A335" s="103" t="s">
        <v>1016</v>
      </c>
      <c r="B335" t="e">
        <f t="shared" si="1"/>
        <v>#N/A</v>
      </c>
    </row>
    <row r="336" spans="1:3" x14ac:dyDescent="0.3">
      <c r="A336" s="104" t="s">
        <v>1020</v>
      </c>
      <c r="B336" t="e">
        <f t="shared" si="1"/>
        <v>#N/A</v>
      </c>
    </row>
    <row r="337" spans="1:2" x14ac:dyDescent="0.3">
      <c r="A337" s="103" t="s">
        <v>1019</v>
      </c>
      <c r="B337" t="str">
        <f t="shared" si="1"/>
        <v>JKL202</v>
      </c>
    </row>
    <row r="338" spans="1:2" x14ac:dyDescent="0.3">
      <c r="A338" s="104" t="s">
        <v>1021</v>
      </c>
      <c r="B338" t="e">
        <f t="shared" si="1"/>
        <v>#N/A</v>
      </c>
    </row>
    <row r="339" spans="1:2" x14ac:dyDescent="0.3">
      <c r="A339" s="103" t="s">
        <v>1022</v>
      </c>
      <c r="B339" t="e">
        <f t="shared" si="1"/>
        <v>#N/A</v>
      </c>
    </row>
    <row r="340" spans="1:2" x14ac:dyDescent="0.3">
      <c r="A340" s="104" t="s">
        <v>1018</v>
      </c>
      <c r="B340" t="e">
        <f t="shared" si="1"/>
        <v>#N/A</v>
      </c>
    </row>
    <row r="341" spans="1:2" x14ac:dyDescent="0.3">
      <c r="A341" s="103" t="s">
        <v>1023</v>
      </c>
      <c r="B341" t="e">
        <f t="shared" si="1"/>
        <v>#N/A</v>
      </c>
    </row>
    <row r="342" spans="1:2" x14ac:dyDescent="0.3">
      <c r="A342" s="104" t="s">
        <v>1024</v>
      </c>
      <c r="B342" t="e">
        <f t="shared" si="1"/>
        <v>#N/A</v>
      </c>
    </row>
    <row r="343" spans="1:2" x14ac:dyDescent="0.3">
      <c r="A343" s="103" t="s">
        <v>1025</v>
      </c>
      <c r="B343" t="e">
        <f t="shared" si="1"/>
        <v>#N/A</v>
      </c>
    </row>
    <row r="344" spans="1:2" x14ac:dyDescent="0.3">
      <c r="A344" s="104" t="s">
        <v>1019</v>
      </c>
      <c r="B344" t="e">
        <f t="shared" si="1"/>
        <v>#N/A</v>
      </c>
    </row>
  </sheetData>
  <customSheetViews>
    <customSheetView guid="{382D10FC-BAD9-4CEB-9262-7AB6ED9899CE}" topLeftCell="A232">
      <selection activeCell="I9" sqref="I9"/>
      <pageMargins left="0.7" right="0.7" top="0.75" bottom="0.75" header="0.3" footer="0.3"/>
    </customSheetView>
    <customSheetView guid="{571450AF-106A-4A88-AB98-8D87D8C3FF9C}" topLeftCell="A232">
      <selection activeCell="I9" sqref="I9"/>
      <pageMargins left="0.7" right="0.7" top="0.75" bottom="0.75" header="0.3" footer="0.3"/>
    </customSheetView>
    <customSheetView guid="{B5444264-7A01-45DB-AB02-F9E0EBA0FE55}" topLeftCell="A232">
      <selection activeCell="I9" sqref="I9"/>
      <pageMargins left="0.7" right="0.7" top="0.75" bottom="0.75" header="0.3" footer="0.3"/>
    </customSheetView>
  </customSheetViews>
  <mergeCells count="1">
    <mergeCell ref="F201:G201"/>
  </mergeCells>
  <dataValidations count="2">
    <dataValidation type="list" allowBlank="1" showInputMessage="1" showErrorMessage="1" sqref="L228" xr:uid="{57AA6AA8-B2F2-4A74-BA6C-181FA4D5427A}">
      <formula1>$B$221:$H$221</formula1>
    </dataValidation>
    <dataValidation type="list" allowBlank="1" showInputMessage="1" showErrorMessage="1" sqref="K229" xr:uid="{ACE85D90-E80F-4FF5-919A-B3DDF7AC6487}">
      <formula1>$A$222:$A$231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527B-77FF-4A7B-A42E-2810CDC5BBE2}">
  <sheetPr codeName="Arkusz13"/>
  <dimension ref="A1:B101"/>
  <sheetViews>
    <sheetView workbookViewId="0">
      <selection activeCell="H8" sqref="H8"/>
    </sheetView>
  </sheetViews>
  <sheetFormatPr defaultRowHeight="14.4" x14ac:dyDescent="0.3"/>
  <cols>
    <col min="3" max="3" width="8.6640625" customWidth="1"/>
    <col min="4" max="4" width="10.5546875" bestFit="1" customWidth="1"/>
    <col min="5" max="5" width="9.5546875" bestFit="1" customWidth="1"/>
    <col min="6" max="6" width="15.6640625" customWidth="1"/>
  </cols>
  <sheetData>
    <row r="1" spans="1:2" x14ac:dyDescent="0.3">
      <c r="A1" t="s">
        <v>1169</v>
      </c>
    </row>
    <row r="2" spans="1:2" x14ac:dyDescent="0.3">
      <c r="A2" t="s">
        <v>1170</v>
      </c>
      <c r="B2" t="s">
        <v>1171</v>
      </c>
    </row>
    <row r="3" spans="1:2" x14ac:dyDescent="0.3">
      <c r="A3" t="s">
        <v>1172</v>
      </c>
      <c r="B3" t="s">
        <v>1173</v>
      </c>
    </row>
    <row r="4" spans="1:2" x14ac:dyDescent="0.3">
      <c r="A4" t="s">
        <v>1174</v>
      </c>
      <c r="B4" t="s">
        <v>1175</v>
      </c>
    </row>
    <row r="5" spans="1:2" x14ac:dyDescent="0.3">
      <c r="A5" t="s">
        <v>1176</v>
      </c>
    </row>
    <row r="6" spans="1:2" x14ac:dyDescent="0.3">
      <c r="A6" t="s">
        <v>1177</v>
      </c>
    </row>
    <row r="7" spans="1:2" x14ac:dyDescent="0.3">
      <c r="A7" t="s">
        <v>1178</v>
      </c>
    </row>
    <row r="8" spans="1:2" x14ac:dyDescent="0.3">
      <c r="A8" t="s">
        <v>1179</v>
      </c>
    </row>
    <row r="9" spans="1:2" x14ac:dyDescent="0.3">
      <c r="A9" t="s">
        <v>1180</v>
      </c>
    </row>
    <row r="10" spans="1:2" x14ac:dyDescent="0.3">
      <c r="A10" t="s">
        <v>1181</v>
      </c>
    </row>
    <row r="11" spans="1:2" x14ac:dyDescent="0.3">
      <c r="A11" t="s">
        <v>1182</v>
      </c>
    </row>
    <row r="12" spans="1:2" x14ac:dyDescent="0.3">
      <c r="A12" t="s">
        <v>1183</v>
      </c>
    </row>
    <row r="13" spans="1:2" x14ac:dyDescent="0.3">
      <c r="A13" t="s">
        <v>1184</v>
      </c>
    </row>
    <row r="14" spans="1:2" x14ac:dyDescent="0.3">
      <c r="A14" t="s">
        <v>1185</v>
      </c>
    </row>
    <row r="15" spans="1:2" x14ac:dyDescent="0.3">
      <c r="A15" t="s">
        <v>1186</v>
      </c>
    </row>
    <row r="16" spans="1:2" x14ac:dyDescent="0.3">
      <c r="A16" t="s">
        <v>1187</v>
      </c>
    </row>
    <row r="17" spans="1:1" x14ac:dyDescent="0.3">
      <c r="A17" t="s">
        <v>1188</v>
      </c>
    </row>
    <row r="18" spans="1:1" x14ac:dyDescent="0.3">
      <c r="A18" t="s">
        <v>1189</v>
      </c>
    </row>
    <row r="19" spans="1:1" x14ac:dyDescent="0.3">
      <c r="A19" t="s">
        <v>1190</v>
      </c>
    </row>
    <row r="20" spans="1:1" x14ac:dyDescent="0.3">
      <c r="A20" t="s">
        <v>1191</v>
      </c>
    </row>
    <row r="21" spans="1:1" x14ac:dyDescent="0.3">
      <c r="A21" t="s">
        <v>1192</v>
      </c>
    </row>
    <row r="22" spans="1:1" x14ac:dyDescent="0.3">
      <c r="A22" t="s">
        <v>1193</v>
      </c>
    </row>
    <row r="23" spans="1:1" x14ac:dyDescent="0.3">
      <c r="A23" t="s">
        <v>1194</v>
      </c>
    </row>
    <row r="24" spans="1:1" x14ac:dyDescent="0.3">
      <c r="A24" t="s">
        <v>1195</v>
      </c>
    </row>
    <row r="25" spans="1:1" x14ac:dyDescent="0.3">
      <c r="A25" t="s">
        <v>1196</v>
      </c>
    </row>
    <row r="26" spans="1:1" x14ac:dyDescent="0.3">
      <c r="A26" t="s">
        <v>1197</v>
      </c>
    </row>
    <row r="27" spans="1:1" x14ac:dyDescent="0.3">
      <c r="A27" t="s">
        <v>1198</v>
      </c>
    </row>
    <row r="28" spans="1:1" x14ac:dyDescent="0.3">
      <c r="A28" t="s">
        <v>1199</v>
      </c>
    </row>
    <row r="29" spans="1:1" x14ac:dyDescent="0.3">
      <c r="A29" t="s">
        <v>1200</v>
      </c>
    </row>
    <row r="30" spans="1:1" x14ac:dyDescent="0.3">
      <c r="A30" t="s">
        <v>1201</v>
      </c>
    </row>
    <row r="31" spans="1:1" x14ac:dyDescent="0.3">
      <c r="A31" t="s">
        <v>1202</v>
      </c>
    </row>
    <row r="32" spans="1:1" x14ac:dyDescent="0.3">
      <c r="A32" t="s">
        <v>1203</v>
      </c>
    </row>
    <row r="33" spans="1:1" x14ac:dyDescent="0.3">
      <c r="A33" t="s">
        <v>1204</v>
      </c>
    </row>
    <row r="34" spans="1:1" x14ac:dyDescent="0.3">
      <c r="A34" t="s">
        <v>1205</v>
      </c>
    </row>
    <row r="35" spans="1:1" x14ac:dyDescent="0.3">
      <c r="A35" t="s">
        <v>1206</v>
      </c>
    </row>
    <row r="36" spans="1:1" x14ac:dyDescent="0.3">
      <c r="A36" t="s">
        <v>1207</v>
      </c>
    </row>
    <row r="37" spans="1:1" x14ac:dyDescent="0.3">
      <c r="A37" t="s">
        <v>1208</v>
      </c>
    </row>
    <row r="38" spans="1:1" x14ac:dyDescent="0.3">
      <c r="A38" t="s">
        <v>1209</v>
      </c>
    </row>
    <row r="39" spans="1:1" x14ac:dyDescent="0.3">
      <c r="A39" t="s">
        <v>1210</v>
      </c>
    </row>
    <row r="40" spans="1:1" x14ac:dyDescent="0.3">
      <c r="A40" t="s">
        <v>1211</v>
      </c>
    </row>
    <row r="41" spans="1:1" x14ac:dyDescent="0.3">
      <c r="A41" t="s">
        <v>1212</v>
      </c>
    </row>
    <row r="42" spans="1:1" x14ac:dyDescent="0.3">
      <c r="A42" t="s">
        <v>1213</v>
      </c>
    </row>
    <row r="43" spans="1:1" x14ac:dyDescent="0.3">
      <c r="A43" t="s">
        <v>1214</v>
      </c>
    </row>
    <row r="44" spans="1:1" x14ac:dyDescent="0.3">
      <c r="A44" t="s">
        <v>1215</v>
      </c>
    </row>
    <row r="45" spans="1:1" x14ac:dyDescent="0.3">
      <c r="A45" t="s">
        <v>1216</v>
      </c>
    </row>
    <row r="46" spans="1:1" x14ac:dyDescent="0.3">
      <c r="A46" t="s">
        <v>1217</v>
      </c>
    </row>
    <row r="47" spans="1:1" x14ac:dyDescent="0.3">
      <c r="A47" t="s">
        <v>1218</v>
      </c>
    </row>
    <row r="48" spans="1:1" x14ac:dyDescent="0.3">
      <c r="A48" t="s">
        <v>1219</v>
      </c>
    </row>
    <row r="49" spans="1:1" x14ac:dyDescent="0.3">
      <c r="A49" t="s">
        <v>1220</v>
      </c>
    </row>
    <row r="50" spans="1:1" x14ac:dyDescent="0.3">
      <c r="A50" t="s">
        <v>1221</v>
      </c>
    </row>
    <row r="51" spans="1:1" x14ac:dyDescent="0.3">
      <c r="A51" t="s">
        <v>1222</v>
      </c>
    </row>
    <row r="52" spans="1:1" x14ac:dyDescent="0.3">
      <c r="A52" t="s">
        <v>1223</v>
      </c>
    </row>
    <row r="53" spans="1:1" x14ac:dyDescent="0.3">
      <c r="A53" t="s">
        <v>1224</v>
      </c>
    </row>
    <row r="54" spans="1:1" x14ac:dyDescent="0.3">
      <c r="A54" t="s">
        <v>1225</v>
      </c>
    </row>
    <row r="55" spans="1:1" x14ac:dyDescent="0.3">
      <c r="A55" t="s">
        <v>1226</v>
      </c>
    </row>
    <row r="56" spans="1:1" x14ac:dyDescent="0.3">
      <c r="A56" t="s">
        <v>1227</v>
      </c>
    </row>
    <row r="57" spans="1:1" x14ac:dyDescent="0.3">
      <c r="A57" t="s">
        <v>1228</v>
      </c>
    </row>
    <row r="58" spans="1:1" x14ac:dyDescent="0.3">
      <c r="A58" t="s">
        <v>1229</v>
      </c>
    </row>
    <row r="59" spans="1:1" x14ac:dyDescent="0.3">
      <c r="A59" t="s">
        <v>1230</v>
      </c>
    </row>
    <row r="60" spans="1:1" x14ac:dyDescent="0.3">
      <c r="A60" t="s">
        <v>1231</v>
      </c>
    </row>
    <row r="61" spans="1:1" x14ac:dyDescent="0.3">
      <c r="A61" t="s">
        <v>1232</v>
      </c>
    </row>
    <row r="62" spans="1:1" x14ac:dyDescent="0.3">
      <c r="A62" t="s">
        <v>1233</v>
      </c>
    </row>
    <row r="63" spans="1:1" x14ac:dyDescent="0.3">
      <c r="A63" t="s">
        <v>1234</v>
      </c>
    </row>
    <row r="64" spans="1:1" x14ac:dyDescent="0.3">
      <c r="A64" t="s">
        <v>1235</v>
      </c>
    </row>
    <row r="65" spans="1:1" x14ac:dyDescent="0.3">
      <c r="A65" t="s">
        <v>1236</v>
      </c>
    </row>
    <row r="66" spans="1:1" x14ac:dyDescent="0.3">
      <c r="A66" t="s">
        <v>1237</v>
      </c>
    </row>
    <row r="67" spans="1:1" x14ac:dyDescent="0.3">
      <c r="A67" t="s">
        <v>1238</v>
      </c>
    </row>
    <row r="68" spans="1:1" x14ac:dyDescent="0.3">
      <c r="A68" t="s">
        <v>1239</v>
      </c>
    </row>
    <row r="69" spans="1:1" x14ac:dyDescent="0.3">
      <c r="A69" t="s">
        <v>1240</v>
      </c>
    </row>
    <row r="70" spans="1:1" x14ac:dyDescent="0.3">
      <c r="A70" t="s">
        <v>1241</v>
      </c>
    </row>
    <row r="71" spans="1:1" x14ac:dyDescent="0.3">
      <c r="A71" t="s">
        <v>1242</v>
      </c>
    </row>
    <row r="72" spans="1:1" x14ac:dyDescent="0.3">
      <c r="A72" t="s">
        <v>1243</v>
      </c>
    </row>
    <row r="73" spans="1:1" x14ac:dyDescent="0.3">
      <c r="A73" t="s">
        <v>1244</v>
      </c>
    </row>
    <row r="74" spans="1:1" x14ac:dyDescent="0.3">
      <c r="A74" t="s">
        <v>1245</v>
      </c>
    </row>
    <row r="75" spans="1:1" x14ac:dyDescent="0.3">
      <c r="A75" t="s">
        <v>1246</v>
      </c>
    </row>
    <row r="76" spans="1:1" x14ac:dyDescent="0.3">
      <c r="A76" t="s">
        <v>1247</v>
      </c>
    </row>
    <row r="77" spans="1:1" x14ac:dyDescent="0.3">
      <c r="A77" t="s">
        <v>1248</v>
      </c>
    </row>
    <row r="78" spans="1:1" x14ac:dyDescent="0.3">
      <c r="A78" t="s">
        <v>1249</v>
      </c>
    </row>
    <row r="79" spans="1:1" x14ac:dyDescent="0.3">
      <c r="A79" t="s">
        <v>1250</v>
      </c>
    </row>
    <row r="80" spans="1:1" x14ac:dyDescent="0.3">
      <c r="A80" t="s">
        <v>1251</v>
      </c>
    </row>
    <row r="81" spans="1:1" x14ac:dyDescent="0.3">
      <c r="A81" t="s">
        <v>1252</v>
      </c>
    </row>
    <row r="82" spans="1:1" x14ac:dyDescent="0.3">
      <c r="A82" t="s">
        <v>1253</v>
      </c>
    </row>
    <row r="83" spans="1:1" x14ac:dyDescent="0.3">
      <c r="A83" t="s">
        <v>1254</v>
      </c>
    </row>
    <row r="84" spans="1:1" x14ac:dyDescent="0.3">
      <c r="A84" t="s">
        <v>1255</v>
      </c>
    </row>
    <row r="85" spans="1:1" x14ac:dyDescent="0.3">
      <c r="A85" t="s">
        <v>1256</v>
      </c>
    </row>
    <row r="86" spans="1:1" x14ac:dyDescent="0.3">
      <c r="A86" t="s">
        <v>1257</v>
      </c>
    </row>
    <row r="87" spans="1:1" x14ac:dyDescent="0.3">
      <c r="A87" t="s">
        <v>1258</v>
      </c>
    </row>
    <row r="88" spans="1:1" x14ac:dyDescent="0.3">
      <c r="A88" t="s">
        <v>1259</v>
      </c>
    </row>
    <row r="89" spans="1:1" x14ac:dyDescent="0.3">
      <c r="A89" t="s">
        <v>1260</v>
      </c>
    </row>
    <row r="90" spans="1:1" x14ac:dyDescent="0.3">
      <c r="A90" t="s">
        <v>1261</v>
      </c>
    </row>
    <row r="91" spans="1:1" x14ac:dyDescent="0.3">
      <c r="A91" t="s">
        <v>1262</v>
      </c>
    </row>
    <row r="92" spans="1:1" x14ac:dyDescent="0.3">
      <c r="A92" t="s">
        <v>1263</v>
      </c>
    </row>
    <row r="93" spans="1:1" x14ac:dyDescent="0.3">
      <c r="A93" t="s">
        <v>1264</v>
      </c>
    </row>
    <row r="94" spans="1:1" x14ac:dyDescent="0.3">
      <c r="A94" t="s">
        <v>1265</v>
      </c>
    </row>
    <row r="95" spans="1:1" x14ac:dyDescent="0.3">
      <c r="A95" t="s">
        <v>1266</v>
      </c>
    </row>
    <row r="96" spans="1:1" x14ac:dyDescent="0.3">
      <c r="A96" t="s">
        <v>1267</v>
      </c>
    </row>
    <row r="97" spans="1:1" x14ac:dyDescent="0.3">
      <c r="A97" t="s">
        <v>1268</v>
      </c>
    </row>
    <row r="98" spans="1:1" x14ac:dyDescent="0.3">
      <c r="A98" t="s">
        <v>1269</v>
      </c>
    </row>
    <row r="99" spans="1:1" x14ac:dyDescent="0.3">
      <c r="A99" t="s">
        <v>1270</v>
      </c>
    </row>
    <row r="100" spans="1:1" x14ac:dyDescent="0.3">
      <c r="A100" t="s">
        <v>1271</v>
      </c>
    </row>
    <row r="101" spans="1:1" x14ac:dyDescent="0.3">
      <c r="A101" t="s">
        <v>1272</v>
      </c>
    </row>
  </sheetData>
  <customSheetViews>
    <customSheetView guid="{382D10FC-BAD9-4CEB-9262-7AB6ED9899CE}">
      <selection activeCell="O29" sqref="O29"/>
      <pageMargins left="0.7" right="0.7" top="0.75" bottom="0.75" header="0.3" footer="0.3"/>
    </customSheetView>
    <customSheetView guid="{571450AF-106A-4A88-AB98-8D87D8C3FF9C}">
      <selection activeCell="O29" sqref="O29"/>
      <pageMargins left="0.7" right="0.7" top="0.75" bottom="0.75" header="0.3" footer="0.3"/>
    </customSheetView>
    <customSheetView guid="{B5444264-7A01-45DB-AB02-F9E0EBA0FE55}">
      <selection activeCell="O29" sqref="O29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94FA-3E19-479D-95E1-3E934D8FDC47}">
  <sheetPr codeName="Arkusz12"/>
  <dimension ref="A3:F33"/>
  <sheetViews>
    <sheetView workbookViewId="0">
      <selection activeCell="C26" sqref="C26"/>
    </sheetView>
  </sheetViews>
  <sheetFormatPr defaultRowHeight="14.4" x14ac:dyDescent="0.3"/>
  <cols>
    <col min="1" max="2" width="17.21875" bestFit="1" customWidth="1"/>
    <col min="3" max="3" width="14.44140625" bestFit="1" customWidth="1"/>
    <col min="4" max="4" width="15.5546875" bestFit="1" customWidth="1"/>
    <col min="5" max="5" width="18.5546875" bestFit="1" customWidth="1"/>
    <col min="6" max="7" width="14" bestFit="1" customWidth="1"/>
  </cols>
  <sheetData>
    <row r="3" spans="1:6" x14ac:dyDescent="0.3">
      <c r="A3" s="162" t="s">
        <v>1156</v>
      </c>
      <c r="B3" s="162" t="s">
        <v>1153</v>
      </c>
    </row>
    <row r="4" spans="1:6" x14ac:dyDescent="0.3">
      <c r="A4" s="162" t="s">
        <v>1155</v>
      </c>
      <c r="B4" t="s">
        <v>1084</v>
      </c>
      <c r="C4" t="s">
        <v>1083</v>
      </c>
      <c r="D4" t="s">
        <v>1081</v>
      </c>
      <c r="E4" t="s">
        <v>1088</v>
      </c>
      <c r="F4" t="s">
        <v>1154</v>
      </c>
    </row>
    <row r="5" spans="1:6" x14ac:dyDescent="0.3">
      <c r="A5" s="163" t="s">
        <v>1090</v>
      </c>
      <c r="B5">
        <v>18577.490000000002</v>
      </c>
      <c r="C5">
        <v>12669.8</v>
      </c>
      <c r="D5">
        <v>18067.120000000003</v>
      </c>
      <c r="E5">
        <v>26675.440000000002</v>
      </c>
      <c r="F5">
        <v>75989.850000000006</v>
      </c>
    </row>
    <row r="6" spans="1:6" x14ac:dyDescent="0.3">
      <c r="A6" s="164" t="s">
        <v>1157</v>
      </c>
      <c r="B6">
        <v>9726.9600000000009</v>
      </c>
      <c r="D6">
        <v>4884.7700000000004</v>
      </c>
      <c r="E6">
        <v>4822.08</v>
      </c>
      <c r="F6">
        <v>19433.810000000001</v>
      </c>
    </row>
    <row r="7" spans="1:6" x14ac:dyDescent="0.3">
      <c r="A7" s="164" t="s">
        <v>1158</v>
      </c>
      <c r="B7">
        <v>4698.58</v>
      </c>
      <c r="C7">
        <v>3761.29</v>
      </c>
      <c r="D7">
        <v>9000.35</v>
      </c>
      <c r="E7">
        <v>8973.51</v>
      </c>
      <c r="F7">
        <v>26433.730000000003</v>
      </c>
    </row>
    <row r="8" spans="1:6" x14ac:dyDescent="0.3">
      <c r="A8" s="164" t="s">
        <v>1159</v>
      </c>
      <c r="B8">
        <v>4151.9500000000007</v>
      </c>
      <c r="C8">
        <v>8908.51</v>
      </c>
      <c r="D8">
        <v>4182</v>
      </c>
      <c r="E8">
        <v>12879.85</v>
      </c>
      <c r="F8">
        <v>30122.309999999998</v>
      </c>
    </row>
    <row r="9" spans="1:6" x14ac:dyDescent="0.3">
      <c r="A9" s="163" t="s">
        <v>1092</v>
      </c>
      <c r="B9">
        <v>7720.7099999999991</v>
      </c>
      <c r="C9">
        <v>18594.38</v>
      </c>
      <c r="D9">
        <v>12701.4</v>
      </c>
      <c r="E9">
        <v>3442.95</v>
      </c>
      <c r="F9">
        <v>42459.44</v>
      </c>
    </row>
    <row r="10" spans="1:6" x14ac:dyDescent="0.3">
      <c r="A10" s="164" t="s">
        <v>1157</v>
      </c>
      <c r="C10">
        <v>2072.3000000000002</v>
      </c>
      <c r="E10">
        <v>3442.95</v>
      </c>
      <c r="F10">
        <v>5515.25</v>
      </c>
    </row>
    <row r="11" spans="1:6" x14ac:dyDescent="0.3">
      <c r="A11" s="164" t="s">
        <v>1158</v>
      </c>
      <c r="C11">
        <v>6198.01</v>
      </c>
      <c r="D11">
        <v>11743.02</v>
      </c>
      <c r="F11">
        <v>17941.03</v>
      </c>
    </row>
    <row r="12" spans="1:6" x14ac:dyDescent="0.3">
      <c r="A12" s="164" t="s">
        <v>1159</v>
      </c>
      <c r="B12">
        <v>7720.7099999999991</v>
      </c>
      <c r="C12">
        <v>10324.07</v>
      </c>
      <c r="D12">
        <v>958.38</v>
      </c>
      <c r="F12">
        <v>19003.16</v>
      </c>
    </row>
    <row r="13" spans="1:6" x14ac:dyDescent="0.3">
      <c r="A13" s="163" t="s">
        <v>1085</v>
      </c>
      <c r="B13">
        <v>9384.67</v>
      </c>
      <c r="D13">
        <v>6041.16</v>
      </c>
      <c r="E13">
        <v>14815.35</v>
      </c>
      <c r="F13">
        <v>30241.18</v>
      </c>
    </row>
    <row r="14" spans="1:6" x14ac:dyDescent="0.3">
      <c r="A14" s="164" t="s">
        <v>1157</v>
      </c>
      <c r="D14">
        <v>4709.28</v>
      </c>
      <c r="E14">
        <v>2303.34</v>
      </c>
      <c r="F14">
        <v>7012.62</v>
      </c>
    </row>
    <row r="15" spans="1:6" x14ac:dyDescent="0.3">
      <c r="A15" s="164" t="s">
        <v>1158</v>
      </c>
      <c r="B15">
        <v>9384.67</v>
      </c>
      <c r="E15">
        <v>11551.53</v>
      </c>
      <c r="F15">
        <v>20936.2</v>
      </c>
    </row>
    <row r="16" spans="1:6" x14ac:dyDescent="0.3">
      <c r="A16" s="164" t="s">
        <v>1159</v>
      </c>
      <c r="D16">
        <v>1331.88</v>
      </c>
      <c r="E16">
        <v>960.48</v>
      </c>
      <c r="F16">
        <v>2292.36</v>
      </c>
    </row>
    <row r="17" spans="1:6" x14ac:dyDescent="0.3">
      <c r="A17" s="163" t="s">
        <v>1089</v>
      </c>
      <c r="B17">
        <v>17433.739999999998</v>
      </c>
      <c r="D17">
        <v>21559.84</v>
      </c>
      <c r="E17">
        <v>18470.939999999999</v>
      </c>
      <c r="F17">
        <v>57464.52</v>
      </c>
    </row>
    <row r="18" spans="1:6" x14ac:dyDescent="0.3">
      <c r="A18" s="164" t="s">
        <v>1157</v>
      </c>
      <c r="B18">
        <v>3128.24</v>
      </c>
      <c r="E18">
        <v>3007.89</v>
      </c>
      <c r="F18">
        <v>6136.1299999999992</v>
      </c>
    </row>
    <row r="19" spans="1:6" x14ac:dyDescent="0.3">
      <c r="A19" s="164" t="s">
        <v>1158</v>
      </c>
      <c r="B19">
        <v>14305.5</v>
      </c>
      <c r="D19">
        <v>8421.6</v>
      </c>
      <c r="E19">
        <v>3897.2</v>
      </c>
      <c r="F19">
        <v>26624.3</v>
      </c>
    </row>
    <row r="20" spans="1:6" x14ac:dyDescent="0.3">
      <c r="A20" s="164" t="s">
        <v>1159</v>
      </c>
      <c r="D20">
        <v>13138.24</v>
      </c>
      <c r="E20">
        <v>11565.849999999999</v>
      </c>
      <c r="F20">
        <v>24704.089999999997</v>
      </c>
    </row>
    <row r="21" spans="1:6" x14ac:dyDescent="0.3">
      <c r="A21" s="163" t="s">
        <v>1087</v>
      </c>
      <c r="B21">
        <v>7568.26</v>
      </c>
      <c r="C21">
        <v>13880.7</v>
      </c>
      <c r="D21">
        <v>18604.21</v>
      </c>
      <c r="E21">
        <v>29626.959999999999</v>
      </c>
      <c r="F21">
        <v>69680.13</v>
      </c>
    </row>
    <row r="22" spans="1:6" x14ac:dyDescent="0.3">
      <c r="A22" s="164" t="s">
        <v>1157</v>
      </c>
      <c r="B22">
        <v>5039.68</v>
      </c>
      <c r="C22">
        <v>10416.780000000001</v>
      </c>
      <c r="D22">
        <v>12568.4</v>
      </c>
      <c r="F22">
        <v>28024.86</v>
      </c>
    </row>
    <row r="23" spans="1:6" x14ac:dyDescent="0.3">
      <c r="A23" s="164" t="s">
        <v>1158</v>
      </c>
      <c r="B23">
        <v>713.88</v>
      </c>
      <c r="D23">
        <v>6035.8099999999995</v>
      </c>
      <c r="E23">
        <v>27256.720000000001</v>
      </c>
      <c r="F23">
        <v>34006.410000000003</v>
      </c>
    </row>
    <row r="24" spans="1:6" x14ac:dyDescent="0.3">
      <c r="A24" s="164" t="s">
        <v>1159</v>
      </c>
      <c r="B24">
        <v>1814.7</v>
      </c>
      <c r="C24">
        <v>3463.92</v>
      </c>
      <c r="E24">
        <v>2370.2399999999998</v>
      </c>
      <c r="F24">
        <v>7648.86</v>
      </c>
    </row>
    <row r="25" spans="1:6" x14ac:dyDescent="0.3">
      <c r="A25" s="163" t="s">
        <v>1091</v>
      </c>
      <c r="B25">
        <v>11976.29</v>
      </c>
      <c r="C25">
        <v>25606.400000000001</v>
      </c>
      <c r="D25">
        <v>1574.22</v>
      </c>
      <c r="E25">
        <v>16967.849999999999</v>
      </c>
      <c r="F25">
        <v>56124.76</v>
      </c>
    </row>
    <row r="26" spans="1:6" x14ac:dyDescent="0.3">
      <c r="A26" s="164" t="s">
        <v>1157</v>
      </c>
      <c r="B26">
        <v>5901.3</v>
      </c>
      <c r="C26">
        <v>15226.7</v>
      </c>
      <c r="F26">
        <v>21128</v>
      </c>
    </row>
    <row r="27" spans="1:6" x14ac:dyDescent="0.3">
      <c r="A27" s="164" t="s">
        <v>1158</v>
      </c>
      <c r="B27">
        <v>1495.91</v>
      </c>
      <c r="C27">
        <v>5324</v>
      </c>
      <c r="E27">
        <v>14862.75</v>
      </c>
      <c r="F27">
        <v>21682.66</v>
      </c>
    </row>
    <row r="28" spans="1:6" x14ac:dyDescent="0.3">
      <c r="A28" s="164" t="s">
        <v>1159</v>
      </c>
      <c r="B28">
        <v>4579.08</v>
      </c>
      <c r="C28">
        <v>5055.7</v>
      </c>
      <c r="D28">
        <v>1574.22</v>
      </c>
      <c r="E28">
        <v>2105.1</v>
      </c>
      <c r="F28">
        <v>13314.099999999999</v>
      </c>
    </row>
    <row r="29" spans="1:6" x14ac:dyDescent="0.3">
      <c r="A29" s="163" t="s">
        <v>1082</v>
      </c>
      <c r="B29">
        <v>9105.6299999999992</v>
      </c>
      <c r="C29">
        <v>14495.81</v>
      </c>
      <c r="D29">
        <v>24325.54</v>
      </c>
      <c r="F29">
        <v>47926.98</v>
      </c>
    </row>
    <row r="30" spans="1:6" x14ac:dyDescent="0.3">
      <c r="A30" s="164" t="s">
        <v>1157</v>
      </c>
      <c r="B30">
        <v>3863.34</v>
      </c>
      <c r="C30">
        <v>6859.44</v>
      </c>
      <c r="D30">
        <v>19337.310000000001</v>
      </c>
      <c r="F30">
        <v>30060.09</v>
      </c>
    </row>
    <row r="31" spans="1:6" x14ac:dyDescent="0.3">
      <c r="A31" s="164" t="s">
        <v>1158</v>
      </c>
      <c r="B31">
        <v>2647.47</v>
      </c>
      <c r="F31">
        <v>2647.47</v>
      </c>
    </row>
    <row r="32" spans="1:6" x14ac:dyDescent="0.3">
      <c r="A32" s="164" t="s">
        <v>1159</v>
      </c>
      <c r="B32">
        <v>2594.8200000000002</v>
      </c>
      <c r="C32">
        <v>7636.37</v>
      </c>
      <c r="D32">
        <v>4988.2299999999996</v>
      </c>
      <c r="F32">
        <v>15219.42</v>
      </c>
    </row>
    <row r="33" spans="1:6" x14ac:dyDescent="0.3">
      <c r="A33" s="163" t="s">
        <v>1154</v>
      </c>
      <c r="B33">
        <v>81766.790000000008</v>
      </c>
      <c r="C33">
        <v>85247.09</v>
      </c>
      <c r="D33">
        <v>102873.48999999999</v>
      </c>
      <c r="E33">
        <v>109999.49</v>
      </c>
      <c r="F33">
        <v>379886.85999999993</v>
      </c>
    </row>
  </sheetData>
  <customSheetViews>
    <customSheetView guid="{382D10FC-BAD9-4CEB-9262-7AB6ED9899CE}">
      <selection activeCell="C26" sqref="C26"/>
      <pageMargins left="0.7" right="0.7" top="0.75" bottom="0.75" header="0.3" footer="0.3"/>
    </customSheetView>
    <customSheetView guid="{571450AF-106A-4A88-AB98-8D87D8C3FF9C}">
      <selection activeCell="C26" sqref="C26"/>
      <pageMargins left="0.7" right="0.7" top="0.75" bottom="0.75" header="0.3" footer="0.3"/>
    </customSheetView>
    <customSheetView guid="{B5444264-7A01-45DB-AB02-F9E0EBA0FE55}">
      <selection activeCell="C26" sqref="C26"/>
      <pageMargins left="0.7" right="0.7" top="0.75" bottom="0.75" header="0.3" footer="0.3"/>
    </customSheetView>
  </customSheetView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348F-3E80-4AE6-8284-120B2936ACDA}">
  <sheetPr codeName="Arkusz14"/>
  <dimension ref="A1:R103"/>
  <sheetViews>
    <sheetView topLeftCell="D49" workbookViewId="0">
      <selection activeCell="M14" sqref="M14"/>
    </sheetView>
  </sheetViews>
  <sheetFormatPr defaultColWidth="15.21875" defaultRowHeight="14.4" x14ac:dyDescent="0.3"/>
  <cols>
    <col min="14" max="14" width="15.21875" customWidth="1"/>
  </cols>
  <sheetData>
    <row r="1" spans="1:16" x14ac:dyDescent="0.3">
      <c r="A1" s="172" t="s">
        <v>1076</v>
      </c>
      <c r="B1" s="172"/>
      <c r="C1" s="172"/>
      <c r="D1" s="172"/>
      <c r="E1" s="172"/>
      <c r="F1" s="172"/>
    </row>
    <row r="2" spans="1:16" ht="15" thickBot="1" x14ac:dyDescent="0.35"/>
    <row r="3" spans="1:16" ht="15" thickBot="1" x14ac:dyDescent="0.35">
      <c r="A3" s="143" t="s">
        <v>1077</v>
      </c>
      <c r="B3" s="143" t="s">
        <v>1078</v>
      </c>
      <c r="C3" s="143" t="s">
        <v>262</v>
      </c>
      <c r="D3" s="143" t="s">
        <v>326</v>
      </c>
      <c r="E3" s="143" t="s">
        <v>1079</v>
      </c>
      <c r="F3" s="143" t="s">
        <v>1080</v>
      </c>
    </row>
    <row r="4" spans="1:16" x14ac:dyDescent="0.3">
      <c r="A4" s="144" t="s">
        <v>1081</v>
      </c>
      <c r="B4" s="144" t="s">
        <v>59</v>
      </c>
      <c r="C4" s="144" t="s">
        <v>1082</v>
      </c>
      <c r="D4" s="145">
        <v>44873</v>
      </c>
      <c r="E4" s="145">
        <v>5833.49</v>
      </c>
      <c r="F4" s="146">
        <v>44652</v>
      </c>
    </row>
    <row r="5" spans="1:16" x14ac:dyDescent="0.3">
      <c r="A5" t="s">
        <v>1083</v>
      </c>
      <c r="B5" t="s">
        <v>59</v>
      </c>
      <c r="C5" t="s">
        <v>1082</v>
      </c>
      <c r="D5" s="92">
        <v>25995</v>
      </c>
      <c r="E5" s="92">
        <v>2079.6</v>
      </c>
      <c r="F5" s="82">
        <v>44652</v>
      </c>
      <c r="P5" s="18"/>
    </row>
    <row r="6" spans="1:16" ht="15" thickBot="1" x14ac:dyDescent="0.35">
      <c r="A6" s="147" t="s">
        <v>1084</v>
      </c>
      <c r="B6" s="147" t="s">
        <v>59</v>
      </c>
      <c r="C6" s="147" t="s">
        <v>1082</v>
      </c>
      <c r="D6" s="148">
        <v>26338</v>
      </c>
      <c r="E6" s="148">
        <v>2370.42</v>
      </c>
      <c r="F6" s="149">
        <v>44652</v>
      </c>
      <c r="P6" s="18"/>
    </row>
    <row r="7" spans="1:16" ht="15" thickBot="1" x14ac:dyDescent="0.35">
      <c r="A7" t="s">
        <v>1081</v>
      </c>
      <c r="B7" t="s">
        <v>95</v>
      </c>
      <c r="C7" t="s">
        <v>1085</v>
      </c>
      <c r="D7" s="92">
        <v>29433</v>
      </c>
      <c r="E7" s="92">
        <v>4709.28</v>
      </c>
      <c r="F7" s="82">
        <v>44653</v>
      </c>
      <c r="H7" s="173" t="s">
        <v>1086</v>
      </c>
      <c r="I7" s="174"/>
      <c r="J7" s="174"/>
      <c r="K7" s="175"/>
      <c r="L7" s="181">
        <f>SUM(E4:E103)/SUM(D4:D103)</f>
        <v>0.12239959840974904</v>
      </c>
      <c r="M7" s="182"/>
      <c r="P7" s="18"/>
    </row>
    <row r="8" spans="1:16" x14ac:dyDescent="0.3">
      <c r="A8" s="147" t="s">
        <v>1081</v>
      </c>
      <c r="B8" s="147" t="s">
        <v>59</v>
      </c>
      <c r="C8" s="147" t="s">
        <v>1087</v>
      </c>
      <c r="D8" s="148">
        <v>48460</v>
      </c>
      <c r="E8" s="148">
        <v>8722.7999999999993</v>
      </c>
      <c r="F8" s="149">
        <v>44654</v>
      </c>
      <c r="P8" s="18"/>
    </row>
    <row r="9" spans="1:16" x14ac:dyDescent="0.3">
      <c r="A9" t="s">
        <v>1081</v>
      </c>
      <c r="B9" t="s">
        <v>59</v>
      </c>
      <c r="C9" t="s">
        <v>1082</v>
      </c>
      <c r="D9" s="92">
        <v>15093</v>
      </c>
      <c r="E9" s="92">
        <v>1811.1599999999999</v>
      </c>
      <c r="F9" s="82">
        <v>44654</v>
      </c>
    </row>
    <row r="10" spans="1:16" x14ac:dyDescent="0.3">
      <c r="A10" s="147" t="s">
        <v>1083</v>
      </c>
      <c r="B10" s="147" t="s">
        <v>59</v>
      </c>
      <c r="C10" s="147" t="s">
        <v>1087</v>
      </c>
      <c r="D10" s="148">
        <v>10757</v>
      </c>
      <c r="E10" s="148">
        <v>1936.26</v>
      </c>
      <c r="F10" s="149">
        <v>44657</v>
      </c>
    </row>
    <row r="11" spans="1:16" x14ac:dyDescent="0.3">
      <c r="A11" t="s">
        <v>1081</v>
      </c>
      <c r="B11" t="s">
        <v>59</v>
      </c>
      <c r="C11" t="s">
        <v>1087</v>
      </c>
      <c r="D11" s="92">
        <v>48070</v>
      </c>
      <c r="E11" s="92">
        <v>3845.6</v>
      </c>
      <c r="F11" s="82">
        <v>44657</v>
      </c>
    </row>
    <row r="12" spans="1:16" x14ac:dyDescent="0.3">
      <c r="A12" s="147" t="s">
        <v>1088</v>
      </c>
      <c r="B12" s="147" t="s">
        <v>95</v>
      </c>
      <c r="C12" s="147" t="s">
        <v>1089</v>
      </c>
      <c r="D12" s="148">
        <v>15831</v>
      </c>
      <c r="E12" s="148">
        <v>3007.89</v>
      </c>
      <c r="F12" s="149">
        <v>44658</v>
      </c>
    </row>
    <row r="13" spans="1:16" x14ac:dyDescent="0.3">
      <c r="A13" t="s">
        <v>1084</v>
      </c>
      <c r="B13" t="s">
        <v>59</v>
      </c>
      <c r="C13" t="s">
        <v>1082</v>
      </c>
      <c r="D13" s="92">
        <v>11484</v>
      </c>
      <c r="E13" s="92">
        <v>1492.92</v>
      </c>
      <c r="F13" s="82">
        <v>44658</v>
      </c>
    </row>
    <row r="14" spans="1:16" ht="15" thickBot="1" x14ac:dyDescent="0.35">
      <c r="A14" s="147" t="s">
        <v>1088</v>
      </c>
      <c r="B14" s="147" t="s">
        <v>95</v>
      </c>
      <c r="C14" s="147" t="s">
        <v>1090</v>
      </c>
      <c r="D14" s="148">
        <v>47670</v>
      </c>
      <c r="E14" s="148">
        <v>3813.6</v>
      </c>
      <c r="F14" s="149">
        <v>44659</v>
      </c>
    </row>
    <row r="15" spans="1:16" ht="15" thickBot="1" x14ac:dyDescent="0.35">
      <c r="A15" t="s">
        <v>1088</v>
      </c>
      <c r="B15" t="s">
        <v>95</v>
      </c>
      <c r="C15" t="s">
        <v>1085</v>
      </c>
      <c r="D15" s="92">
        <v>38389</v>
      </c>
      <c r="E15" s="92">
        <v>2303.3399999999997</v>
      </c>
      <c r="F15" s="82">
        <v>44660</v>
      </c>
      <c r="H15" s="173" t="s">
        <v>1081</v>
      </c>
      <c r="I15" s="174"/>
      <c r="J15" s="174"/>
      <c r="K15" s="175"/>
      <c r="L15" s="165">
        <f>SUMIF($A$4:$A$103,H15,$E$4:$E$103)</f>
        <v>102873.49</v>
      </c>
    </row>
    <row r="16" spans="1:16" ht="15" thickBot="1" x14ac:dyDescent="0.35">
      <c r="A16" s="147" t="s">
        <v>1084</v>
      </c>
      <c r="B16" s="147" t="s">
        <v>95</v>
      </c>
      <c r="C16" s="147" t="s">
        <v>1089</v>
      </c>
      <c r="D16" s="148">
        <v>39103</v>
      </c>
      <c r="E16" s="148">
        <v>3128.2400000000002</v>
      </c>
      <c r="F16" s="149">
        <v>44660</v>
      </c>
      <c r="H16" s="173" t="s">
        <v>1083</v>
      </c>
      <c r="I16" s="174"/>
      <c r="J16" s="174"/>
      <c r="K16" s="175"/>
      <c r="L16" s="165">
        <f t="shared" ref="L16:L18" si="0">SUMIF($A$4:$A$103,H16,$E$4:$E$103)</f>
        <v>85247.09</v>
      </c>
    </row>
    <row r="17" spans="1:18" ht="15" thickBot="1" x14ac:dyDescent="0.35">
      <c r="A17" t="s">
        <v>1083</v>
      </c>
      <c r="B17" t="s">
        <v>59</v>
      </c>
      <c r="C17" t="s">
        <v>1091</v>
      </c>
      <c r="D17" s="92">
        <v>30322</v>
      </c>
      <c r="E17" s="92">
        <v>2728.98</v>
      </c>
      <c r="F17" s="82">
        <v>44661</v>
      </c>
      <c r="H17" s="173" t="s">
        <v>1088</v>
      </c>
      <c r="I17" s="174"/>
      <c r="J17" s="174"/>
      <c r="K17" s="175"/>
      <c r="L17" s="165">
        <f t="shared" si="0"/>
        <v>109999.49</v>
      </c>
      <c r="Q17" s="51"/>
    </row>
    <row r="18" spans="1:18" ht="15" thickBot="1" x14ac:dyDescent="0.35">
      <c r="A18" s="147" t="s">
        <v>1088</v>
      </c>
      <c r="B18" s="147" t="s">
        <v>95</v>
      </c>
      <c r="C18" s="147" t="s">
        <v>1092</v>
      </c>
      <c r="D18" s="148">
        <v>49185</v>
      </c>
      <c r="E18" s="148">
        <v>3442.9500000000003</v>
      </c>
      <c r="F18" s="149">
        <v>44662</v>
      </c>
      <c r="H18" s="173" t="s">
        <v>1084</v>
      </c>
      <c r="I18" s="174"/>
      <c r="J18" s="174"/>
      <c r="K18" s="175"/>
      <c r="L18" s="165">
        <f t="shared" si="0"/>
        <v>81766.789999999979</v>
      </c>
      <c r="R18" s="82"/>
    </row>
    <row r="19" spans="1:18" x14ac:dyDescent="0.3">
      <c r="A19" t="s">
        <v>1083</v>
      </c>
      <c r="B19" t="s">
        <v>59</v>
      </c>
      <c r="C19" t="s">
        <v>1082</v>
      </c>
      <c r="D19" s="92">
        <v>12210</v>
      </c>
      <c r="E19" s="92">
        <v>2197.7999999999997</v>
      </c>
      <c r="F19" s="82">
        <v>44663</v>
      </c>
    </row>
    <row r="20" spans="1:18" x14ac:dyDescent="0.3">
      <c r="A20" s="147" t="s">
        <v>1083</v>
      </c>
      <c r="B20" s="147" t="s">
        <v>59</v>
      </c>
      <c r="C20" s="147" t="s">
        <v>1082</v>
      </c>
      <c r="D20" s="148">
        <v>12738</v>
      </c>
      <c r="E20" s="148">
        <v>1019.0400000000001</v>
      </c>
      <c r="F20" s="149">
        <v>44664</v>
      </c>
    </row>
    <row r="21" spans="1:18" x14ac:dyDescent="0.3">
      <c r="A21" t="s">
        <v>1081</v>
      </c>
      <c r="B21" t="s">
        <v>59</v>
      </c>
      <c r="C21" t="s">
        <v>1082</v>
      </c>
      <c r="D21" s="92">
        <v>35179</v>
      </c>
      <c r="E21" s="92">
        <v>5628.64</v>
      </c>
      <c r="F21" s="82">
        <v>44666</v>
      </c>
    </row>
    <row r="22" spans="1:18" x14ac:dyDescent="0.3">
      <c r="A22" s="147" t="s">
        <v>1083</v>
      </c>
      <c r="B22" s="147" t="s">
        <v>59</v>
      </c>
      <c r="C22" s="147" t="s">
        <v>1091</v>
      </c>
      <c r="D22" s="148">
        <v>10880</v>
      </c>
      <c r="E22" s="148">
        <v>1414.4</v>
      </c>
      <c r="F22" s="149">
        <v>44669</v>
      </c>
    </row>
    <row r="23" spans="1:18" x14ac:dyDescent="0.3">
      <c r="A23" t="s">
        <v>1081</v>
      </c>
      <c r="B23" t="s">
        <v>95</v>
      </c>
      <c r="C23" t="s">
        <v>1090</v>
      </c>
      <c r="D23" s="92">
        <v>44407</v>
      </c>
      <c r="E23" s="92">
        <v>4884.7700000000004</v>
      </c>
      <c r="F23" s="82">
        <v>44671</v>
      </c>
    </row>
    <row r="24" spans="1:18" ht="15" thickBot="1" x14ac:dyDescent="0.35">
      <c r="A24" s="147" t="s">
        <v>1084</v>
      </c>
      <c r="B24" s="147" t="s">
        <v>59</v>
      </c>
      <c r="C24" s="147" t="s">
        <v>1091</v>
      </c>
      <c r="D24" s="148">
        <v>39342</v>
      </c>
      <c r="E24" s="148">
        <v>5901.3</v>
      </c>
      <c r="F24" s="149">
        <v>44672</v>
      </c>
    </row>
    <row r="25" spans="1:18" ht="15" thickBot="1" x14ac:dyDescent="0.35">
      <c r="A25" t="s">
        <v>1083</v>
      </c>
      <c r="B25" t="s">
        <v>59</v>
      </c>
      <c r="C25" t="s">
        <v>1091</v>
      </c>
      <c r="D25" s="92">
        <v>47058</v>
      </c>
      <c r="E25" s="92">
        <v>7529.28</v>
      </c>
      <c r="F25" s="82">
        <v>44673</v>
      </c>
      <c r="H25" s="178">
        <f>SUMIF(F4:F103,"&gt;=01.06.2022",D4:D103)</f>
        <v>942668</v>
      </c>
      <c r="I25" s="179"/>
      <c r="J25" s="179"/>
      <c r="K25" s="180"/>
    </row>
    <row r="26" spans="1:18" x14ac:dyDescent="0.3">
      <c r="A26" s="147" t="s">
        <v>1083</v>
      </c>
      <c r="B26" s="147" t="s">
        <v>59</v>
      </c>
      <c r="C26" s="147" t="s">
        <v>1087</v>
      </c>
      <c r="D26" s="148">
        <v>47114</v>
      </c>
      <c r="E26" s="148">
        <v>8480.52</v>
      </c>
      <c r="F26" s="149">
        <v>44673</v>
      </c>
    </row>
    <row r="27" spans="1:18" x14ac:dyDescent="0.3">
      <c r="A27" t="s">
        <v>1083</v>
      </c>
      <c r="B27" t="s">
        <v>59</v>
      </c>
      <c r="C27" t="s">
        <v>1082</v>
      </c>
      <c r="D27" s="92">
        <v>26050</v>
      </c>
      <c r="E27" s="92">
        <v>1563</v>
      </c>
      <c r="F27" s="82">
        <v>44673</v>
      </c>
    </row>
    <row r="28" spans="1:18" x14ac:dyDescent="0.3">
      <c r="A28" s="147" t="s">
        <v>1084</v>
      </c>
      <c r="B28" s="147" t="s">
        <v>59</v>
      </c>
      <c r="C28" s="147" t="s">
        <v>1087</v>
      </c>
      <c r="D28" s="148">
        <v>27431</v>
      </c>
      <c r="E28" s="148">
        <v>3566.03</v>
      </c>
      <c r="F28" s="149">
        <v>44674</v>
      </c>
    </row>
    <row r="29" spans="1:18" x14ac:dyDescent="0.3">
      <c r="A29" t="s">
        <v>1088</v>
      </c>
      <c r="B29" t="s">
        <v>95</v>
      </c>
      <c r="C29" t="s">
        <v>1090</v>
      </c>
      <c r="D29" s="92">
        <v>12606</v>
      </c>
      <c r="E29" s="92">
        <v>1008.48</v>
      </c>
      <c r="F29" s="82">
        <v>44675</v>
      </c>
    </row>
    <row r="30" spans="1:18" x14ac:dyDescent="0.3">
      <c r="A30" s="147" t="s">
        <v>1084</v>
      </c>
      <c r="B30" s="147" t="s">
        <v>95</v>
      </c>
      <c r="C30" s="147" t="s">
        <v>1090</v>
      </c>
      <c r="D30" s="148">
        <v>47226</v>
      </c>
      <c r="E30" s="148">
        <v>8500.68</v>
      </c>
      <c r="F30" s="149">
        <v>44677</v>
      </c>
    </row>
    <row r="31" spans="1:18" x14ac:dyDescent="0.3">
      <c r="A31" t="s">
        <v>1081</v>
      </c>
      <c r="B31" t="s">
        <v>59</v>
      </c>
      <c r="C31" t="s">
        <v>1082</v>
      </c>
      <c r="D31" s="92">
        <v>33689</v>
      </c>
      <c r="E31" s="92">
        <v>6064.0199999999995</v>
      </c>
      <c r="F31" s="82">
        <v>44677</v>
      </c>
    </row>
    <row r="32" spans="1:18" x14ac:dyDescent="0.3">
      <c r="A32" s="147" t="s">
        <v>1084</v>
      </c>
      <c r="B32" s="147" t="s">
        <v>59</v>
      </c>
      <c r="C32" s="147" t="s">
        <v>1087</v>
      </c>
      <c r="D32" s="148">
        <v>29473</v>
      </c>
      <c r="E32" s="148">
        <v>1473.65</v>
      </c>
      <c r="F32" s="149">
        <v>44677</v>
      </c>
    </row>
    <row r="33" spans="1:13" x14ac:dyDescent="0.3">
      <c r="A33" t="s">
        <v>1083</v>
      </c>
      <c r="B33" t="s">
        <v>59</v>
      </c>
      <c r="C33" t="s">
        <v>1091</v>
      </c>
      <c r="D33" s="92">
        <v>40179</v>
      </c>
      <c r="E33" s="92">
        <v>2812.53</v>
      </c>
      <c r="F33" s="82">
        <v>44678</v>
      </c>
    </row>
    <row r="34" spans="1:13" ht="15" thickBot="1" x14ac:dyDescent="0.35">
      <c r="A34" s="147" t="s">
        <v>1083</v>
      </c>
      <c r="B34" s="147" t="s">
        <v>59</v>
      </c>
      <c r="C34" s="147" t="s">
        <v>1091</v>
      </c>
      <c r="D34" s="148">
        <v>10593</v>
      </c>
      <c r="E34" s="148">
        <v>741.5100000000001</v>
      </c>
      <c r="F34" s="149">
        <v>44679</v>
      </c>
    </row>
    <row r="35" spans="1:13" ht="15" thickBot="1" x14ac:dyDescent="0.35">
      <c r="A35" t="s">
        <v>1084</v>
      </c>
      <c r="B35" t="s">
        <v>95</v>
      </c>
      <c r="C35" t="s">
        <v>1090</v>
      </c>
      <c r="D35" s="92">
        <v>20438</v>
      </c>
      <c r="E35" s="92">
        <v>1226.28</v>
      </c>
      <c r="F35" s="82">
        <v>44681</v>
      </c>
      <c r="H35" s="173" t="s">
        <v>1093</v>
      </c>
      <c r="I35" s="174"/>
      <c r="J35" s="174"/>
      <c r="K35" s="175"/>
      <c r="L35" s="176">
        <f>SUMIF($E$4:$E$103,"&lt;1500")</f>
        <v>16268.529999999997</v>
      </c>
      <c r="M35" s="177"/>
    </row>
    <row r="36" spans="1:13" ht="15" thickBot="1" x14ac:dyDescent="0.35">
      <c r="A36" s="147" t="s">
        <v>1083</v>
      </c>
      <c r="B36" s="147" t="s">
        <v>95</v>
      </c>
      <c r="C36" s="147" t="s">
        <v>1092</v>
      </c>
      <c r="D36" s="148">
        <v>41446</v>
      </c>
      <c r="E36" s="148">
        <v>2072.3000000000002</v>
      </c>
      <c r="F36" s="149">
        <v>44681</v>
      </c>
      <c r="H36" s="173" t="s">
        <v>1094</v>
      </c>
      <c r="I36" s="174"/>
      <c r="J36" s="174"/>
      <c r="K36" s="175"/>
      <c r="L36" s="176">
        <f>SUMIF($E$4:$E$103,"&gt;8000")</f>
        <v>52186.48</v>
      </c>
      <c r="M36" s="177"/>
    </row>
    <row r="37" spans="1:13" x14ac:dyDescent="0.3">
      <c r="A37" t="s">
        <v>1088</v>
      </c>
      <c r="B37" t="s">
        <v>95</v>
      </c>
      <c r="C37" t="s">
        <v>1085</v>
      </c>
      <c r="D37" s="92">
        <v>34370</v>
      </c>
      <c r="E37" s="92">
        <v>4468.1000000000004</v>
      </c>
      <c r="F37" s="82">
        <v>44683</v>
      </c>
    </row>
    <row r="38" spans="1:13" x14ac:dyDescent="0.3">
      <c r="A38" s="147" t="s">
        <v>1084</v>
      </c>
      <c r="B38" s="147" t="s">
        <v>59</v>
      </c>
      <c r="C38" s="147" t="s">
        <v>1091</v>
      </c>
      <c r="D38" s="148">
        <v>11507</v>
      </c>
      <c r="E38" s="148">
        <v>1495.91</v>
      </c>
      <c r="F38" s="149">
        <v>44683</v>
      </c>
    </row>
    <row r="39" spans="1:13" x14ac:dyDescent="0.3">
      <c r="A39" t="s">
        <v>1081</v>
      </c>
      <c r="B39" t="s">
        <v>59</v>
      </c>
      <c r="C39" t="s">
        <v>1087</v>
      </c>
      <c r="D39" s="92">
        <v>24684</v>
      </c>
      <c r="E39" s="92">
        <v>3949.44</v>
      </c>
      <c r="F39" s="82">
        <v>44683</v>
      </c>
    </row>
    <row r="40" spans="1:13" x14ac:dyDescent="0.3">
      <c r="A40" s="147" t="s">
        <v>1083</v>
      </c>
      <c r="B40" s="147" t="s">
        <v>59</v>
      </c>
      <c r="C40" s="147" t="s">
        <v>1091</v>
      </c>
      <c r="D40" s="148">
        <v>48400</v>
      </c>
      <c r="E40" s="148">
        <v>5324</v>
      </c>
      <c r="F40" s="149">
        <v>44683</v>
      </c>
    </row>
    <row r="41" spans="1:13" x14ac:dyDescent="0.3">
      <c r="A41" t="s">
        <v>1084</v>
      </c>
      <c r="B41" t="s">
        <v>59</v>
      </c>
      <c r="C41" t="s">
        <v>1087</v>
      </c>
      <c r="D41" s="92">
        <v>11898</v>
      </c>
      <c r="E41" s="92">
        <v>713.88</v>
      </c>
      <c r="F41" s="82">
        <v>44683</v>
      </c>
    </row>
    <row r="42" spans="1:13" x14ac:dyDescent="0.3">
      <c r="A42" s="147" t="s">
        <v>1088</v>
      </c>
      <c r="B42" s="147" t="s">
        <v>59</v>
      </c>
      <c r="C42" s="147" t="s">
        <v>1091</v>
      </c>
      <c r="D42" s="148">
        <v>27334</v>
      </c>
      <c r="E42" s="148">
        <v>4920.12</v>
      </c>
      <c r="F42" s="149">
        <v>44684</v>
      </c>
    </row>
    <row r="43" spans="1:13" x14ac:dyDescent="0.3">
      <c r="A43" t="s">
        <v>1081</v>
      </c>
      <c r="B43" t="s">
        <v>95</v>
      </c>
      <c r="C43" t="s">
        <v>1092</v>
      </c>
      <c r="D43" s="92">
        <v>36366</v>
      </c>
      <c r="E43" s="92">
        <v>4363.92</v>
      </c>
      <c r="F43" s="82">
        <v>44687</v>
      </c>
    </row>
    <row r="44" spans="1:13" x14ac:dyDescent="0.3">
      <c r="A44" s="147" t="s">
        <v>1088</v>
      </c>
      <c r="B44" s="147" t="s">
        <v>59</v>
      </c>
      <c r="C44" s="147" t="s">
        <v>1087</v>
      </c>
      <c r="D44" s="148">
        <v>35947</v>
      </c>
      <c r="E44" s="148">
        <v>6110.9900000000007</v>
      </c>
      <c r="F44" s="149">
        <v>44688</v>
      </c>
    </row>
    <row r="45" spans="1:13" x14ac:dyDescent="0.3">
      <c r="A45" t="s">
        <v>1088</v>
      </c>
      <c r="B45" t="s">
        <v>59</v>
      </c>
      <c r="C45" t="s">
        <v>1087</v>
      </c>
      <c r="D45" s="92">
        <v>44621</v>
      </c>
      <c r="E45" s="92">
        <v>4015.89</v>
      </c>
      <c r="F45" s="82">
        <v>44689</v>
      </c>
    </row>
    <row r="46" spans="1:13" x14ac:dyDescent="0.3">
      <c r="A46" s="147" t="s">
        <v>1084</v>
      </c>
      <c r="B46" s="147" t="s">
        <v>95</v>
      </c>
      <c r="C46" s="147" t="s">
        <v>1089</v>
      </c>
      <c r="D46" s="148">
        <v>36360</v>
      </c>
      <c r="E46" s="148">
        <v>6181.2000000000007</v>
      </c>
      <c r="F46" s="149">
        <v>44690</v>
      </c>
    </row>
    <row r="47" spans="1:13" x14ac:dyDescent="0.3">
      <c r="A47" t="s">
        <v>1088</v>
      </c>
      <c r="B47" t="s">
        <v>59</v>
      </c>
      <c r="C47" t="s">
        <v>1087</v>
      </c>
      <c r="D47" s="92">
        <v>39260</v>
      </c>
      <c r="E47" s="92">
        <v>5103.8</v>
      </c>
      <c r="F47" s="82">
        <v>44691</v>
      </c>
    </row>
    <row r="48" spans="1:13" x14ac:dyDescent="0.3">
      <c r="A48" s="147" t="s">
        <v>1088</v>
      </c>
      <c r="B48" s="147" t="s">
        <v>59</v>
      </c>
      <c r="C48" s="147" t="s">
        <v>1091</v>
      </c>
      <c r="D48" s="148">
        <v>36596</v>
      </c>
      <c r="E48" s="148">
        <v>6587.28</v>
      </c>
      <c r="F48" s="149">
        <v>44693</v>
      </c>
    </row>
    <row r="49" spans="1:6" x14ac:dyDescent="0.3">
      <c r="A49" t="s">
        <v>1088</v>
      </c>
      <c r="B49" t="s">
        <v>59</v>
      </c>
      <c r="C49" t="s">
        <v>1087</v>
      </c>
      <c r="D49" s="92">
        <v>32244</v>
      </c>
      <c r="E49" s="92">
        <v>1612.2</v>
      </c>
      <c r="F49" s="82">
        <v>44693</v>
      </c>
    </row>
    <row r="50" spans="1:6" x14ac:dyDescent="0.3">
      <c r="A50" s="147" t="s">
        <v>1084</v>
      </c>
      <c r="B50" s="147" t="s">
        <v>95</v>
      </c>
      <c r="C50" s="147" t="s">
        <v>1089</v>
      </c>
      <c r="D50" s="148">
        <v>45135</v>
      </c>
      <c r="E50" s="148">
        <v>8124.2999999999993</v>
      </c>
      <c r="F50" s="149">
        <v>44693</v>
      </c>
    </row>
    <row r="51" spans="1:6" x14ac:dyDescent="0.3">
      <c r="A51" t="s">
        <v>1088</v>
      </c>
      <c r="B51" t="s">
        <v>95</v>
      </c>
      <c r="C51" t="s">
        <v>1090</v>
      </c>
      <c r="D51" s="92">
        <v>47229</v>
      </c>
      <c r="E51" s="92">
        <v>8973.51</v>
      </c>
      <c r="F51" s="82">
        <v>44695</v>
      </c>
    </row>
    <row r="52" spans="1:6" x14ac:dyDescent="0.3">
      <c r="A52" s="147" t="s">
        <v>1088</v>
      </c>
      <c r="B52" s="147" t="s">
        <v>95</v>
      </c>
      <c r="C52" s="147" t="s">
        <v>1085</v>
      </c>
      <c r="D52" s="148">
        <v>46241</v>
      </c>
      <c r="E52" s="148">
        <v>5086.51</v>
      </c>
      <c r="F52" s="149">
        <v>44696</v>
      </c>
    </row>
    <row r="53" spans="1:6" x14ac:dyDescent="0.3">
      <c r="A53" t="s">
        <v>1088</v>
      </c>
      <c r="B53" t="s">
        <v>95</v>
      </c>
      <c r="C53" t="s">
        <v>1089</v>
      </c>
      <c r="D53" s="92">
        <v>48715</v>
      </c>
      <c r="E53" s="92">
        <v>3897.2000000000003</v>
      </c>
      <c r="F53" s="82">
        <v>44697</v>
      </c>
    </row>
    <row r="54" spans="1:6" x14ac:dyDescent="0.3">
      <c r="A54" s="147" t="s">
        <v>1083</v>
      </c>
      <c r="B54" s="147" t="s">
        <v>95</v>
      </c>
      <c r="C54" s="147" t="s">
        <v>1090</v>
      </c>
      <c r="D54" s="148">
        <v>17476</v>
      </c>
      <c r="E54" s="148">
        <v>1572.84</v>
      </c>
      <c r="F54" s="149">
        <v>44699</v>
      </c>
    </row>
    <row r="55" spans="1:6" x14ac:dyDescent="0.3">
      <c r="A55" t="s">
        <v>1088</v>
      </c>
      <c r="B55" t="s">
        <v>59</v>
      </c>
      <c r="C55" t="s">
        <v>1087</v>
      </c>
      <c r="D55" s="92">
        <v>17286</v>
      </c>
      <c r="E55" s="92">
        <v>3284.34</v>
      </c>
      <c r="F55" s="82">
        <v>44699</v>
      </c>
    </row>
    <row r="56" spans="1:6" x14ac:dyDescent="0.3">
      <c r="A56" s="147" t="s">
        <v>1084</v>
      </c>
      <c r="B56" s="147" t="s">
        <v>95</v>
      </c>
      <c r="C56" s="147" t="s">
        <v>1090</v>
      </c>
      <c r="D56" s="148">
        <v>23631</v>
      </c>
      <c r="E56" s="148">
        <v>3308.34</v>
      </c>
      <c r="F56" s="149">
        <v>44700</v>
      </c>
    </row>
    <row r="57" spans="1:6" x14ac:dyDescent="0.3">
      <c r="A57" t="s">
        <v>1084</v>
      </c>
      <c r="B57" t="s">
        <v>59</v>
      </c>
      <c r="C57" t="s">
        <v>1082</v>
      </c>
      <c r="D57" s="92">
        <v>37821</v>
      </c>
      <c r="E57" s="92">
        <v>2647.4700000000003</v>
      </c>
      <c r="F57" s="82">
        <v>44700</v>
      </c>
    </row>
    <row r="58" spans="1:6" x14ac:dyDescent="0.3">
      <c r="A58" s="147" t="s">
        <v>1084</v>
      </c>
      <c r="B58" s="147" t="s">
        <v>95</v>
      </c>
      <c r="C58" s="147" t="s">
        <v>1085</v>
      </c>
      <c r="D58" s="148">
        <v>49393</v>
      </c>
      <c r="E58" s="148">
        <v>9384.67</v>
      </c>
      <c r="F58" s="149">
        <v>44700</v>
      </c>
    </row>
    <row r="59" spans="1:6" x14ac:dyDescent="0.3">
      <c r="A59" t="s">
        <v>1084</v>
      </c>
      <c r="B59" t="s">
        <v>95</v>
      </c>
      <c r="C59" t="s">
        <v>1090</v>
      </c>
      <c r="D59" s="92">
        <v>17378</v>
      </c>
      <c r="E59" s="92">
        <v>1390.24</v>
      </c>
      <c r="F59" s="82">
        <v>44701</v>
      </c>
    </row>
    <row r="60" spans="1:6" x14ac:dyDescent="0.3">
      <c r="A60" s="147" t="s">
        <v>1081</v>
      </c>
      <c r="B60" s="147" t="s">
        <v>95</v>
      </c>
      <c r="C60" s="147" t="s">
        <v>1090</v>
      </c>
      <c r="D60" s="148">
        <v>14180</v>
      </c>
      <c r="E60" s="148">
        <v>2268.8000000000002</v>
      </c>
      <c r="F60" s="149">
        <v>44701</v>
      </c>
    </row>
    <row r="61" spans="1:6" x14ac:dyDescent="0.3">
      <c r="A61" t="s">
        <v>1081</v>
      </c>
      <c r="B61" t="s">
        <v>95</v>
      </c>
      <c r="C61" t="s">
        <v>1089</v>
      </c>
      <c r="D61" s="92">
        <v>35792</v>
      </c>
      <c r="E61" s="92">
        <v>4295.04</v>
      </c>
      <c r="F61" s="82">
        <v>44702</v>
      </c>
    </row>
    <row r="62" spans="1:6" x14ac:dyDescent="0.3">
      <c r="A62" s="147" t="s">
        <v>1081</v>
      </c>
      <c r="B62" s="147" t="s">
        <v>95</v>
      </c>
      <c r="C62" s="147" t="s">
        <v>1092</v>
      </c>
      <c r="D62" s="148">
        <v>49194</v>
      </c>
      <c r="E62" s="148">
        <v>7379.0999999999995</v>
      </c>
      <c r="F62" s="149">
        <v>44703</v>
      </c>
    </row>
    <row r="63" spans="1:6" x14ac:dyDescent="0.3">
      <c r="A63" t="s">
        <v>1088</v>
      </c>
      <c r="B63" t="s">
        <v>59</v>
      </c>
      <c r="C63" t="s">
        <v>1087</v>
      </c>
      <c r="D63" s="92">
        <v>15186</v>
      </c>
      <c r="E63" s="92">
        <v>2581.6200000000003</v>
      </c>
      <c r="F63" s="82">
        <v>44703</v>
      </c>
    </row>
    <row r="64" spans="1:6" x14ac:dyDescent="0.3">
      <c r="A64" s="147" t="s">
        <v>1081</v>
      </c>
      <c r="B64" s="147" t="s">
        <v>95</v>
      </c>
      <c r="C64" s="147" t="s">
        <v>1090</v>
      </c>
      <c r="D64" s="148">
        <v>44877</v>
      </c>
      <c r="E64" s="148">
        <v>6731.55</v>
      </c>
      <c r="F64" s="149">
        <v>44704</v>
      </c>
    </row>
    <row r="65" spans="1:6" x14ac:dyDescent="0.3">
      <c r="A65" t="s">
        <v>1083</v>
      </c>
      <c r="B65" t="s">
        <v>95</v>
      </c>
      <c r="C65" t="s">
        <v>1090</v>
      </c>
      <c r="D65" s="92">
        <v>43769</v>
      </c>
      <c r="E65" s="92">
        <v>2188.4500000000003</v>
      </c>
      <c r="F65" s="82">
        <v>44704</v>
      </c>
    </row>
    <row r="66" spans="1:6" x14ac:dyDescent="0.3">
      <c r="A66" s="147" t="s">
        <v>1083</v>
      </c>
      <c r="B66" s="147" t="s">
        <v>95</v>
      </c>
      <c r="C66" s="147" t="s">
        <v>1092</v>
      </c>
      <c r="D66" s="148">
        <v>16723</v>
      </c>
      <c r="E66" s="148">
        <v>3177.37</v>
      </c>
      <c r="F66" s="149">
        <v>44704</v>
      </c>
    </row>
    <row r="67" spans="1:6" x14ac:dyDescent="0.3">
      <c r="A67" t="s">
        <v>1088</v>
      </c>
      <c r="B67" t="s">
        <v>59</v>
      </c>
      <c r="C67" t="s">
        <v>1091</v>
      </c>
      <c r="D67" s="92">
        <v>22369</v>
      </c>
      <c r="E67" s="92">
        <v>3355.35</v>
      </c>
      <c r="F67" s="82">
        <v>44707</v>
      </c>
    </row>
    <row r="68" spans="1:6" x14ac:dyDescent="0.3">
      <c r="A68" s="147" t="s">
        <v>1083</v>
      </c>
      <c r="B68" s="147" t="s">
        <v>95</v>
      </c>
      <c r="C68" s="147" t="s">
        <v>1092</v>
      </c>
      <c r="D68" s="148">
        <v>43152</v>
      </c>
      <c r="E68" s="148">
        <v>3020.6400000000003</v>
      </c>
      <c r="F68" s="149">
        <v>44708</v>
      </c>
    </row>
    <row r="69" spans="1:6" x14ac:dyDescent="0.3">
      <c r="A69" t="s">
        <v>1088</v>
      </c>
      <c r="B69" t="s">
        <v>59</v>
      </c>
      <c r="C69" t="s">
        <v>1087</v>
      </c>
      <c r="D69" s="92">
        <v>25266</v>
      </c>
      <c r="E69" s="92">
        <v>4547.88</v>
      </c>
      <c r="F69" s="82">
        <v>44710</v>
      </c>
    </row>
    <row r="70" spans="1:6" x14ac:dyDescent="0.3">
      <c r="A70" s="147" t="s">
        <v>1088</v>
      </c>
      <c r="B70" s="147" t="s">
        <v>95</v>
      </c>
      <c r="C70" s="147" t="s">
        <v>1085</v>
      </c>
      <c r="D70" s="148">
        <v>11094</v>
      </c>
      <c r="E70" s="148">
        <v>1996.9199999999998</v>
      </c>
      <c r="F70" s="149">
        <v>44710</v>
      </c>
    </row>
    <row r="71" spans="1:6" x14ac:dyDescent="0.3">
      <c r="A71" t="s">
        <v>1081</v>
      </c>
      <c r="B71" t="s">
        <v>59</v>
      </c>
      <c r="C71" t="s">
        <v>1087</v>
      </c>
      <c r="D71" s="92">
        <v>16049</v>
      </c>
      <c r="E71" s="92">
        <v>2086.37</v>
      </c>
      <c r="F71" s="82">
        <v>44711</v>
      </c>
    </row>
    <row r="72" spans="1:6" x14ac:dyDescent="0.3">
      <c r="A72" s="147" t="s">
        <v>1081</v>
      </c>
      <c r="B72" s="147" t="s">
        <v>95</v>
      </c>
      <c r="C72" s="147" t="s">
        <v>1089</v>
      </c>
      <c r="D72" s="148">
        <v>34388</v>
      </c>
      <c r="E72" s="148">
        <v>4126.5599999999995</v>
      </c>
      <c r="F72" s="149">
        <v>44712</v>
      </c>
    </row>
    <row r="73" spans="1:6" x14ac:dyDescent="0.3">
      <c r="A73" t="s">
        <v>1083</v>
      </c>
      <c r="B73" t="s">
        <v>95</v>
      </c>
      <c r="C73" t="s">
        <v>1090</v>
      </c>
      <c r="D73" s="92">
        <v>29567</v>
      </c>
      <c r="E73" s="92">
        <v>3843.71</v>
      </c>
      <c r="F73" s="82">
        <v>44713</v>
      </c>
    </row>
    <row r="74" spans="1:6" x14ac:dyDescent="0.3">
      <c r="A74" s="147" t="s">
        <v>1081</v>
      </c>
      <c r="B74" s="147" t="s">
        <v>95</v>
      </c>
      <c r="C74" s="147" t="s">
        <v>1089</v>
      </c>
      <c r="D74" s="148">
        <v>38096</v>
      </c>
      <c r="E74" s="148">
        <v>6857.28</v>
      </c>
      <c r="F74" s="149">
        <v>44713</v>
      </c>
    </row>
    <row r="75" spans="1:6" x14ac:dyDescent="0.3">
      <c r="A75" t="s">
        <v>1081</v>
      </c>
      <c r="B75" t="s">
        <v>95</v>
      </c>
      <c r="C75" t="s">
        <v>1092</v>
      </c>
      <c r="D75" s="92">
        <v>15973</v>
      </c>
      <c r="E75" s="92">
        <v>958.38</v>
      </c>
      <c r="F75" s="82">
        <v>44713</v>
      </c>
    </row>
    <row r="76" spans="1:6" x14ac:dyDescent="0.3">
      <c r="A76" s="147" t="s">
        <v>1088</v>
      </c>
      <c r="B76" s="147" t="s">
        <v>59</v>
      </c>
      <c r="C76" s="147" t="s">
        <v>1087</v>
      </c>
      <c r="D76" s="148">
        <v>29628</v>
      </c>
      <c r="E76" s="148">
        <v>2370.2400000000002</v>
      </c>
      <c r="F76" s="149">
        <v>44714</v>
      </c>
    </row>
    <row r="77" spans="1:6" x14ac:dyDescent="0.3">
      <c r="A77" t="s">
        <v>1081</v>
      </c>
      <c r="B77" t="s">
        <v>95</v>
      </c>
      <c r="C77" t="s">
        <v>1085</v>
      </c>
      <c r="D77" s="92">
        <v>11099</v>
      </c>
      <c r="E77" s="92">
        <v>1331.8799999999999</v>
      </c>
      <c r="F77" s="82">
        <v>44714</v>
      </c>
    </row>
    <row r="78" spans="1:6" x14ac:dyDescent="0.3">
      <c r="A78" s="147" t="s">
        <v>1083</v>
      </c>
      <c r="B78" s="147" t="s">
        <v>95</v>
      </c>
      <c r="C78" s="147" t="s">
        <v>1092</v>
      </c>
      <c r="D78" s="148">
        <v>36465</v>
      </c>
      <c r="E78" s="148">
        <v>2552.5500000000002</v>
      </c>
      <c r="F78" s="149">
        <v>44716</v>
      </c>
    </row>
    <row r="79" spans="1:6" x14ac:dyDescent="0.3">
      <c r="A79" t="s">
        <v>1083</v>
      </c>
      <c r="B79" t="s">
        <v>59</v>
      </c>
      <c r="C79" t="s">
        <v>1082</v>
      </c>
      <c r="D79" s="92">
        <v>35327</v>
      </c>
      <c r="E79" s="92">
        <v>2472.8900000000003</v>
      </c>
      <c r="F79" s="82">
        <v>44716</v>
      </c>
    </row>
    <row r="80" spans="1:6" x14ac:dyDescent="0.3">
      <c r="A80" s="147" t="s">
        <v>1081</v>
      </c>
      <c r="B80" s="147" t="s">
        <v>59</v>
      </c>
      <c r="C80" s="147" t="s">
        <v>1082</v>
      </c>
      <c r="D80" s="148">
        <v>38371</v>
      </c>
      <c r="E80" s="148">
        <v>4988.2300000000005</v>
      </c>
      <c r="F80" s="149">
        <v>44716</v>
      </c>
    </row>
    <row r="81" spans="1:6" x14ac:dyDescent="0.3">
      <c r="A81" t="s">
        <v>1084</v>
      </c>
      <c r="B81" t="s">
        <v>59</v>
      </c>
      <c r="C81" t="s">
        <v>1087</v>
      </c>
      <c r="D81" s="92">
        <v>30245</v>
      </c>
      <c r="E81" s="92">
        <v>1814.7</v>
      </c>
      <c r="F81" s="82">
        <v>44717</v>
      </c>
    </row>
    <row r="82" spans="1:6" x14ac:dyDescent="0.3">
      <c r="A82" s="147" t="s">
        <v>1084</v>
      </c>
      <c r="B82" s="147" t="s">
        <v>95</v>
      </c>
      <c r="C82" s="147" t="s">
        <v>1092</v>
      </c>
      <c r="D82" s="148">
        <v>12649</v>
      </c>
      <c r="E82" s="148">
        <v>1897.35</v>
      </c>
      <c r="F82" s="149">
        <v>44717</v>
      </c>
    </row>
    <row r="83" spans="1:6" x14ac:dyDescent="0.3">
      <c r="A83" t="s">
        <v>1083</v>
      </c>
      <c r="B83" t="s">
        <v>59</v>
      </c>
      <c r="C83" t="s">
        <v>1087</v>
      </c>
      <c r="D83" s="92">
        <v>28866</v>
      </c>
      <c r="E83" s="92">
        <v>3463.92</v>
      </c>
      <c r="F83" s="82">
        <v>44721</v>
      </c>
    </row>
    <row r="84" spans="1:6" x14ac:dyDescent="0.3">
      <c r="A84" s="147" t="s">
        <v>1084</v>
      </c>
      <c r="B84" s="147" t="s">
        <v>95</v>
      </c>
      <c r="C84" s="147" t="s">
        <v>1092</v>
      </c>
      <c r="D84" s="148">
        <v>32352</v>
      </c>
      <c r="E84" s="148">
        <v>5823.36</v>
      </c>
      <c r="F84" s="149">
        <v>44721</v>
      </c>
    </row>
    <row r="85" spans="1:6" x14ac:dyDescent="0.3">
      <c r="A85" t="s">
        <v>1084</v>
      </c>
      <c r="B85" t="s">
        <v>59</v>
      </c>
      <c r="C85" t="s">
        <v>1082</v>
      </c>
      <c r="D85" s="92">
        <v>43247</v>
      </c>
      <c r="E85" s="92">
        <v>2594.8199999999997</v>
      </c>
      <c r="F85" s="82">
        <v>44723</v>
      </c>
    </row>
    <row r="86" spans="1:6" x14ac:dyDescent="0.3">
      <c r="A86" s="147" t="s">
        <v>1083</v>
      </c>
      <c r="B86" s="147" t="s">
        <v>59</v>
      </c>
      <c r="C86" s="147" t="s">
        <v>1082</v>
      </c>
      <c r="D86" s="148">
        <v>17358</v>
      </c>
      <c r="E86" s="148">
        <v>1041.48</v>
      </c>
      <c r="F86" s="149">
        <v>44724</v>
      </c>
    </row>
    <row r="87" spans="1:6" x14ac:dyDescent="0.3">
      <c r="A87" t="s">
        <v>1083</v>
      </c>
      <c r="B87" t="s">
        <v>95</v>
      </c>
      <c r="C87" t="s">
        <v>1092</v>
      </c>
      <c r="D87" s="92">
        <v>48572</v>
      </c>
      <c r="E87" s="92">
        <v>7771.52</v>
      </c>
      <c r="F87" s="82">
        <v>44725</v>
      </c>
    </row>
    <row r="88" spans="1:6" x14ac:dyDescent="0.3">
      <c r="A88" s="147" t="s">
        <v>1088</v>
      </c>
      <c r="B88" s="147" t="s">
        <v>95</v>
      </c>
      <c r="C88" s="147" t="s">
        <v>1089</v>
      </c>
      <c r="D88" s="148">
        <v>46066</v>
      </c>
      <c r="E88" s="148">
        <v>6909.9</v>
      </c>
      <c r="F88" s="149">
        <v>44726</v>
      </c>
    </row>
    <row r="89" spans="1:6" x14ac:dyDescent="0.3">
      <c r="A89" t="s">
        <v>1084</v>
      </c>
      <c r="B89" t="s">
        <v>59</v>
      </c>
      <c r="C89" t="s">
        <v>1091</v>
      </c>
      <c r="D89" s="92">
        <v>38159</v>
      </c>
      <c r="E89" s="92">
        <v>4579.08</v>
      </c>
      <c r="F89" s="82">
        <v>44726</v>
      </c>
    </row>
    <row r="90" spans="1:6" x14ac:dyDescent="0.3">
      <c r="A90" s="147" t="s">
        <v>1083</v>
      </c>
      <c r="B90" s="147" t="s">
        <v>59</v>
      </c>
      <c r="C90" s="147" t="s">
        <v>1091</v>
      </c>
      <c r="D90" s="148">
        <v>38890</v>
      </c>
      <c r="E90" s="148">
        <v>5055.7</v>
      </c>
      <c r="F90" s="149">
        <v>44729</v>
      </c>
    </row>
    <row r="91" spans="1:6" x14ac:dyDescent="0.3">
      <c r="A91" t="s">
        <v>1088</v>
      </c>
      <c r="B91" t="s">
        <v>95</v>
      </c>
      <c r="C91" t="s">
        <v>1085</v>
      </c>
      <c r="D91" s="92">
        <v>12006</v>
      </c>
      <c r="E91" s="92">
        <v>960.48</v>
      </c>
      <c r="F91" s="82">
        <v>44730</v>
      </c>
    </row>
    <row r="92" spans="1:6" x14ac:dyDescent="0.3">
      <c r="A92" s="147" t="s">
        <v>1088</v>
      </c>
      <c r="B92" s="147" t="s">
        <v>95</v>
      </c>
      <c r="C92" s="147" t="s">
        <v>1090</v>
      </c>
      <c r="D92" s="148">
        <v>21225</v>
      </c>
      <c r="E92" s="148">
        <v>1910.25</v>
      </c>
      <c r="F92" s="149">
        <v>44730</v>
      </c>
    </row>
    <row r="93" spans="1:6" x14ac:dyDescent="0.3">
      <c r="A93" t="s">
        <v>1083</v>
      </c>
      <c r="B93" t="s">
        <v>95</v>
      </c>
      <c r="C93" t="s">
        <v>1090</v>
      </c>
      <c r="D93" s="92">
        <v>38960</v>
      </c>
      <c r="E93" s="92">
        <v>5064.8</v>
      </c>
      <c r="F93" s="82">
        <v>44730</v>
      </c>
    </row>
    <row r="94" spans="1:6" x14ac:dyDescent="0.3">
      <c r="A94" s="147" t="s">
        <v>1081</v>
      </c>
      <c r="B94" s="147" t="s">
        <v>95</v>
      </c>
      <c r="C94" s="147" t="s">
        <v>1090</v>
      </c>
      <c r="D94" s="148">
        <v>24600</v>
      </c>
      <c r="E94" s="148">
        <v>4182</v>
      </c>
      <c r="F94" s="149">
        <v>44731</v>
      </c>
    </row>
    <row r="95" spans="1:6" x14ac:dyDescent="0.3">
      <c r="A95" t="s">
        <v>1083</v>
      </c>
      <c r="B95" t="s">
        <v>59</v>
      </c>
      <c r="C95" t="s">
        <v>1082</v>
      </c>
      <c r="D95" s="92">
        <v>27480</v>
      </c>
      <c r="E95" s="92">
        <v>4122</v>
      </c>
      <c r="F95" s="82">
        <v>44734</v>
      </c>
    </row>
    <row r="96" spans="1:6" x14ac:dyDescent="0.3">
      <c r="A96" s="147" t="s">
        <v>1088</v>
      </c>
      <c r="B96" s="147" t="s">
        <v>95</v>
      </c>
      <c r="C96" s="147" t="s">
        <v>1090</v>
      </c>
      <c r="D96" s="148">
        <v>49551</v>
      </c>
      <c r="E96" s="148">
        <v>7928.16</v>
      </c>
      <c r="F96" s="149">
        <v>44735</v>
      </c>
    </row>
    <row r="97" spans="1:6" x14ac:dyDescent="0.3">
      <c r="A97" t="s">
        <v>1084</v>
      </c>
      <c r="B97" t="s">
        <v>95</v>
      </c>
      <c r="C97" t="s">
        <v>1090</v>
      </c>
      <c r="D97" s="92">
        <v>45416</v>
      </c>
      <c r="E97" s="92">
        <v>2270.8000000000002</v>
      </c>
      <c r="F97" s="82">
        <v>44735</v>
      </c>
    </row>
    <row r="98" spans="1:6" x14ac:dyDescent="0.3">
      <c r="A98" s="147" t="s">
        <v>1088</v>
      </c>
      <c r="B98" s="147" t="s">
        <v>95</v>
      </c>
      <c r="C98" s="147" t="s">
        <v>1090</v>
      </c>
      <c r="D98" s="148">
        <v>19009</v>
      </c>
      <c r="E98" s="148">
        <v>3041.44</v>
      </c>
      <c r="F98" s="149">
        <v>44738</v>
      </c>
    </row>
    <row r="99" spans="1:6" x14ac:dyDescent="0.3">
      <c r="A99" t="s">
        <v>1081</v>
      </c>
      <c r="B99" t="s">
        <v>59</v>
      </c>
      <c r="C99" t="s">
        <v>1091</v>
      </c>
      <c r="D99" s="92">
        <v>26237</v>
      </c>
      <c r="E99" s="92">
        <v>1574.22</v>
      </c>
      <c r="F99" s="82">
        <v>44739</v>
      </c>
    </row>
    <row r="100" spans="1:6" x14ac:dyDescent="0.3">
      <c r="A100" s="147" t="s">
        <v>1088</v>
      </c>
      <c r="B100" s="147" t="s">
        <v>95</v>
      </c>
      <c r="C100" s="147" t="s">
        <v>1089</v>
      </c>
      <c r="D100" s="148">
        <v>35815</v>
      </c>
      <c r="E100" s="148">
        <v>4655.95</v>
      </c>
      <c r="F100" s="149">
        <v>44741</v>
      </c>
    </row>
    <row r="101" spans="1:6" x14ac:dyDescent="0.3">
      <c r="A101" t="s">
        <v>1084</v>
      </c>
      <c r="B101" t="s">
        <v>95</v>
      </c>
      <c r="C101" t="s">
        <v>1090</v>
      </c>
      <c r="D101" s="92">
        <v>12541</v>
      </c>
      <c r="E101" s="92">
        <v>1881.1499999999999</v>
      </c>
      <c r="F101" s="82">
        <v>44742</v>
      </c>
    </row>
    <row r="102" spans="1:6" x14ac:dyDescent="0.3">
      <c r="A102" s="147" t="s">
        <v>1088</v>
      </c>
      <c r="B102" s="147" t="s">
        <v>59</v>
      </c>
      <c r="C102" s="147" t="s">
        <v>1091</v>
      </c>
      <c r="D102" s="148">
        <v>14034</v>
      </c>
      <c r="E102" s="148">
        <v>2105.1</v>
      </c>
      <c r="F102" s="149">
        <v>44742</v>
      </c>
    </row>
    <row r="103" spans="1:6" ht="15" thickBot="1" x14ac:dyDescent="0.35">
      <c r="A103" s="150" t="s">
        <v>1081</v>
      </c>
      <c r="B103" s="150" t="s">
        <v>95</v>
      </c>
      <c r="C103" s="150" t="s">
        <v>1089</v>
      </c>
      <c r="D103" s="151">
        <v>44864</v>
      </c>
      <c r="E103" s="151">
        <v>6280.9600000000009</v>
      </c>
      <c r="F103" s="152">
        <v>44742</v>
      </c>
    </row>
  </sheetData>
  <customSheetViews>
    <customSheetView guid="{382D10FC-BAD9-4CEB-9262-7AB6ED9899CE}" topLeftCell="D25">
      <selection activeCell="M10" sqref="M10"/>
      <pageMargins left="0.7" right="0.7" top="0.75" bottom="0.75" header="0.3" footer="0.3"/>
    </customSheetView>
    <customSheetView guid="{571450AF-106A-4A88-AB98-8D87D8C3FF9C}" topLeftCell="D25">
      <selection activeCell="M10" sqref="M10"/>
      <pageMargins left="0.7" right="0.7" top="0.75" bottom="0.75" header="0.3" footer="0.3"/>
    </customSheetView>
    <customSheetView guid="{B5444264-7A01-45DB-AB02-F9E0EBA0FE55}" topLeftCell="D25">
      <selection activeCell="M10" sqref="M10"/>
      <pageMargins left="0.7" right="0.7" top="0.75" bottom="0.75" header="0.3" footer="0.3"/>
    </customSheetView>
  </customSheetViews>
  <mergeCells count="12">
    <mergeCell ref="A1:F1"/>
    <mergeCell ref="H7:K7"/>
    <mergeCell ref="H35:K35"/>
    <mergeCell ref="L35:M35"/>
    <mergeCell ref="H36:K36"/>
    <mergeCell ref="L36:M36"/>
    <mergeCell ref="H25:K25"/>
    <mergeCell ref="L7:M7"/>
    <mergeCell ref="H15:K15"/>
    <mergeCell ref="H17:K17"/>
    <mergeCell ref="H18:K18"/>
    <mergeCell ref="H16:K1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97C4-B159-4E67-9BE1-651E7D851799}">
  <sheetPr codeName="Arkusz15"/>
  <dimension ref="A8:S509"/>
  <sheetViews>
    <sheetView topLeftCell="G22" workbookViewId="0">
      <selection activeCell="P39" sqref="P39"/>
    </sheetView>
  </sheetViews>
  <sheetFormatPr defaultRowHeight="14.4" x14ac:dyDescent="0.3"/>
  <cols>
    <col min="1" max="1" width="10" bestFit="1" customWidth="1"/>
    <col min="2" max="2" width="11.109375" bestFit="1" customWidth="1"/>
    <col min="3" max="3" width="19.33203125" bestFit="1" customWidth="1"/>
    <col min="4" max="4" width="14.88671875" customWidth="1"/>
    <col min="5" max="5" width="7.109375" customWidth="1"/>
    <col min="6" max="6" width="14.88671875" customWidth="1"/>
    <col min="7" max="7" width="14.77734375" bestFit="1" customWidth="1"/>
    <col min="8" max="8" width="18.6640625" customWidth="1"/>
    <col min="9" max="9" width="11.88671875" customWidth="1"/>
    <col min="10" max="10" width="19.44140625" customWidth="1"/>
    <col min="11" max="11" width="21.44140625" customWidth="1"/>
    <col min="12" max="12" width="22.109375" customWidth="1"/>
    <col min="13" max="13" width="26.109375" customWidth="1"/>
    <col min="15" max="15" width="14.44140625" bestFit="1" customWidth="1"/>
    <col min="16" max="19" width="11.44140625" customWidth="1"/>
  </cols>
  <sheetData>
    <row r="8" spans="1:18" ht="15" thickBot="1" x14ac:dyDescent="0.35">
      <c r="A8" s="30" t="s">
        <v>30</v>
      </c>
      <c r="B8" s="31" t="s">
        <v>31</v>
      </c>
      <c r="C8" s="31" t="s">
        <v>32</v>
      </c>
      <c r="D8" s="31" t="s">
        <v>33</v>
      </c>
      <c r="E8" s="31" t="s">
        <v>34</v>
      </c>
      <c r="F8" s="31" t="s">
        <v>35</v>
      </c>
      <c r="G8" s="31" t="s">
        <v>36</v>
      </c>
      <c r="H8" s="31" t="s">
        <v>37</v>
      </c>
      <c r="I8" s="31" t="s">
        <v>38</v>
      </c>
      <c r="J8" s="31" t="s">
        <v>39</v>
      </c>
      <c r="K8" s="31" t="s">
        <v>40</v>
      </c>
      <c r="L8" s="31" t="s">
        <v>41</v>
      </c>
      <c r="M8" s="31" t="s">
        <v>42</v>
      </c>
    </row>
    <row r="9" spans="1:18" ht="15" thickTop="1" x14ac:dyDescent="0.3">
      <c r="A9" s="6" t="s">
        <v>43</v>
      </c>
      <c r="B9" s="32" t="s">
        <v>44</v>
      </c>
      <c r="C9" s="32" t="s">
        <v>45</v>
      </c>
      <c r="D9" s="33">
        <v>30229</v>
      </c>
      <c r="E9" s="34">
        <v>41</v>
      </c>
      <c r="F9" s="32" t="s">
        <v>46</v>
      </c>
      <c r="G9" s="32" t="s">
        <v>47</v>
      </c>
      <c r="H9" s="35">
        <v>19249</v>
      </c>
      <c r="I9" s="32"/>
      <c r="J9" s="32">
        <v>2</v>
      </c>
      <c r="K9" s="35">
        <v>1166</v>
      </c>
      <c r="L9" s="35">
        <v>3635</v>
      </c>
      <c r="M9" s="35">
        <v>9177</v>
      </c>
    </row>
    <row r="10" spans="1:18" x14ac:dyDescent="0.3">
      <c r="A10" s="36" t="s">
        <v>49</v>
      </c>
      <c r="B10" s="37" t="s">
        <v>50</v>
      </c>
      <c r="C10" s="37" t="s">
        <v>51</v>
      </c>
      <c r="D10" s="38">
        <v>30593</v>
      </c>
      <c r="E10" s="39">
        <v>40</v>
      </c>
      <c r="F10" s="37" t="s">
        <v>52</v>
      </c>
      <c r="G10" s="37" t="s">
        <v>53</v>
      </c>
      <c r="H10" s="40">
        <v>20436</v>
      </c>
      <c r="I10" s="37" t="s">
        <v>54</v>
      </c>
      <c r="J10" s="37">
        <v>2</v>
      </c>
      <c r="K10" s="40">
        <v>1851</v>
      </c>
      <c r="L10" s="40">
        <v>4001</v>
      </c>
      <c r="M10" s="40">
        <v>7192</v>
      </c>
    </row>
    <row r="11" spans="1:18" x14ac:dyDescent="0.3">
      <c r="A11" s="41" t="s">
        <v>49</v>
      </c>
      <c r="B11" s="42" t="s">
        <v>55</v>
      </c>
      <c r="C11" s="42" t="s">
        <v>56</v>
      </c>
      <c r="D11" s="43">
        <v>21219</v>
      </c>
      <c r="E11" s="44">
        <v>65</v>
      </c>
      <c r="F11" s="42" t="s">
        <v>57</v>
      </c>
      <c r="G11" s="42" t="s">
        <v>58</v>
      </c>
      <c r="H11" s="45">
        <v>12752</v>
      </c>
      <c r="I11" s="42" t="s">
        <v>59</v>
      </c>
      <c r="J11" s="42">
        <v>1</v>
      </c>
      <c r="K11" s="45">
        <v>695</v>
      </c>
      <c r="L11" s="45">
        <v>3563</v>
      </c>
      <c r="M11" s="45">
        <v>2337</v>
      </c>
    </row>
    <row r="12" spans="1:18" x14ac:dyDescent="0.3">
      <c r="A12" s="36" t="s">
        <v>60</v>
      </c>
      <c r="B12" s="37" t="s">
        <v>61</v>
      </c>
      <c r="C12" s="37" t="s">
        <v>62</v>
      </c>
      <c r="D12" s="38">
        <v>28208</v>
      </c>
      <c r="E12" s="39">
        <v>46</v>
      </c>
      <c r="F12" s="37" t="s">
        <v>52</v>
      </c>
      <c r="G12" s="37" t="s">
        <v>63</v>
      </c>
      <c r="H12" s="40">
        <v>6409</v>
      </c>
      <c r="I12" s="37" t="s">
        <v>64</v>
      </c>
      <c r="J12" s="37">
        <v>1</v>
      </c>
      <c r="K12" s="40">
        <v>874</v>
      </c>
      <c r="L12" s="40">
        <v>4636</v>
      </c>
      <c r="M12" s="40">
        <v>7627</v>
      </c>
    </row>
    <row r="13" spans="1:18" x14ac:dyDescent="0.3">
      <c r="A13" s="41" t="s">
        <v>65</v>
      </c>
      <c r="B13" s="42" t="s">
        <v>66</v>
      </c>
      <c r="C13" s="42" t="s">
        <v>67</v>
      </c>
      <c r="D13" s="43">
        <v>27315</v>
      </c>
      <c r="E13" s="44">
        <v>49</v>
      </c>
      <c r="F13" s="42" t="s">
        <v>46</v>
      </c>
      <c r="G13" s="42" t="s">
        <v>68</v>
      </c>
      <c r="H13" s="45">
        <v>5272</v>
      </c>
      <c r="I13" s="42" t="s">
        <v>69</v>
      </c>
      <c r="J13" s="42">
        <v>1</v>
      </c>
      <c r="K13" s="45">
        <v>1872</v>
      </c>
      <c r="L13" s="45">
        <v>3927</v>
      </c>
      <c r="M13" s="45">
        <v>1343</v>
      </c>
    </row>
    <row r="14" spans="1:18" x14ac:dyDescent="0.3">
      <c r="A14" s="36" t="s">
        <v>70</v>
      </c>
      <c r="B14" s="37" t="s">
        <v>71</v>
      </c>
      <c r="C14" s="37" t="s">
        <v>72</v>
      </c>
      <c r="D14" s="38">
        <v>29865</v>
      </c>
      <c r="E14" s="39">
        <v>42</v>
      </c>
      <c r="F14" s="37" t="s">
        <v>46</v>
      </c>
      <c r="G14" s="37" t="s">
        <v>73</v>
      </c>
      <c r="H14" s="40">
        <v>5185</v>
      </c>
      <c r="I14" s="37" t="s">
        <v>69</v>
      </c>
      <c r="J14" s="37">
        <v>2</v>
      </c>
      <c r="K14" s="40">
        <v>1947</v>
      </c>
      <c r="L14" s="40">
        <v>4643</v>
      </c>
      <c r="M14" s="40">
        <v>6441</v>
      </c>
    </row>
    <row r="15" spans="1:18" x14ac:dyDescent="0.3">
      <c r="A15" s="41" t="s">
        <v>74</v>
      </c>
      <c r="B15" s="42" t="s">
        <v>50</v>
      </c>
      <c r="C15" s="42" t="s">
        <v>75</v>
      </c>
      <c r="D15" s="43">
        <v>25106</v>
      </c>
      <c r="E15" s="44">
        <v>55</v>
      </c>
      <c r="F15" s="42" t="s">
        <v>52</v>
      </c>
      <c r="G15" s="42" t="s">
        <v>63</v>
      </c>
      <c r="H15" s="45">
        <v>10580</v>
      </c>
      <c r="I15" s="42" t="s">
        <v>76</v>
      </c>
      <c r="J15" s="42">
        <v>2</v>
      </c>
      <c r="K15" s="45">
        <v>1149</v>
      </c>
      <c r="L15" s="45">
        <v>4752</v>
      </c>
      <c r="M15" s="45">
        <v>8469</v>
      </c>
    </row>
    <row r="16" spans="1:18" ht="15" thickBot="1" x14ac:dyDescent="0.35">
      <c r="A16" s="36" t="s">
        <v>77</v>
      </c>
      <c r="B16" s="37" t="s">
        <v>78</v>
      </c>
      <c r="C16" s="37" t="s">
        <v>79</v>
      </c>
      <c r="D16" s="38">
        <v>35759</v>
      </c>
      <c r="E16" s="39">
        <v>26</v>
      </c>
      <c r="F16" s="37" t="s">
        <v>52</v>
      </c>
      <c r="G16" s="37" t="s">
        <v>68</v>
      </c>
      <c r="H16" s="40">
        <v>9208</v>
      </c>
      <c r="I16" s="37" t="s">
        <v>64</v>
      </c>
      <c r="J16" s="37">
        <v>0</v>
      </c>
      <c r="K16" s="40">
        <v>1521</v>
      </c>
      <c r="L16" s="40">
        <v>2119</v>
      </c>
      <c r="M16" s="40">
        <v>7726</v>
      </c>
      <c r="O16" s="101"/>
      <c r="P16" s="154" t="s">
        <v>30</v>
      </c>
      <c r="Q16" s="154" t="s">
        <v>31</v>
      </c>
      <c r="R16" s="154" t="s">
        <v>1095</v>
      </c>
    </row>
    <row r="17" spans="1:18" ht="15.6" thickTop="1" thickBot="1" x14ac:dyDescent="0.35">
      <c r="A17" s="41" t="s">
        <v>60</v>
      </c>
      <c r="B17" s="42" t="s">
        <v>80</v>
      </c>
      <c r="C17" s="42" t="s">
        <v>72</v>
      </c>
      <c r="D17" s="43">
        <v>23681</v>
      </c>
      <c r="E17" s="44">
        <v>59</v>
      </c>
      <c r="F17" s="42" t="s">
        <v>46</v>
      </c>
      <c r="G17" s="42" t="s">
        <v>81</v>
      </c>
      <c r="H17" s="45">
        <v>14326</v>
      </c>
      <c r="I17" s="42" t="s">
        <v>54</v>
      </c>
      <c r="J17" s="42">
        <v>0</v>
      </c>
      <c r="K17" s="45">
        <v>1408</v>
      </c>
      <c r="L17" s="45">
        <v>2365</v>
      </c>
      <c r="M17" s="45">
        <v>6449</v>
      </c>
      <c r="O17" s="102" t="s">
        <v>1096</v>
      </c>
      <c r="P17" s="155" t="str">
        <f>_xlfn.XLOOKUP(R17,H:H,A:A)</f>
        <v>Łukasz</v>
      </c>
      <c r="Q17" s="155" t="str">
        <f>_xlfn.XLOOKUP(R17,H:H,B:B)</f>
        <v>Kiwi</v>
      </c>
      <c r="R17" s="166">
        <f>MAX(H9:H508)</f>
        <v>29834</v>
      </c>
    </row>
    <row r="18" spans="1:18" ht="15" thickTop="1" x14ac:dyDescent="0.3">
      <c r="A18" s="36" t="s">
        <v>82</v>
      </c>
      <c r="B18" s="37" t="s">
        <v>44</v>
      </c>
      <c r="C18" s="37" t="s">
        <v>75</v>
      </c>
      <c r="D18" s="38">
        <v>23028</v>
      </c>
      <c r="E18" s="39">
        <v>60</v>
      </c>
      <c r="F18" s="37" t="s">
        <v>52</v>
      </c>
      <c r="G18" s="37" t="s">
        <v>47</v>
      </c>
      <c r="H18" s="40">
        <v>23341</v>
      </c>
      <c r="I18" s="37" t="s">
        <v>83</v>
      </c>
      <c r="J18" s="37">
        <v>2</v>
      </c>
      <c r="K18" s="40">
        <v>1442</v>
      </c>
      <c r="L18" s="40">
        <v>2238</v>
      </c>
      <c r="M18" s="40">
        <v>9811</v>
      </c>
      <c r="O18" s="103" t="s">
        <v>1100</v>
      </c>
      <c r="P18" s="155" t="str">
        <f>INDEX($A$8:$M$508,MATCH(R18,H8:H508,0),1)</f>
        <v>Hubert</v>
      </c>
      <c r="Q18" s="155" t="str">
        <f>INDEX(A8:M508,MATCH(R18,H8:H508,0),2)</f>
        <v>Truskawka</v>
      </c>
      <c r="R18" s="166">
        <f>MIN(H9:H508)</f>
        <v>3168</v>
      </c>
    </row>
    <row r="19" spans="1:18" x14ac:dyDescent="0.3">
      <c r="A19" s="41" t="s">
        <v>84</v>
      </c>
      <c r="B19" s="42" t="s">
        <v>85</v>
      </c>
      <c r="C19" s="42" t="s">
        <v>86</v>
      </c>
      <c r="D19" s="43">
        <v>26764</v>
      </c>
      <c r="E19" s="44">
        <v>50</v>
      </c>
      <c r="F19" s="42" t="s">
        <v>46</v>
      </c>
      <c r="G19" s="42" t="s">
        <v>87</v>
      </c>
      <c r="H19" s="45">
        <v>16759</v>
      </c>
      <c r="I19" s="42" t="s">
        <v>54</v>
      </c>
      <c r="J19" s="42">
        <v>0</v>
      </c>
      <c r="K19" s="45">
        <v>526</v>
      </c>
      <c r="L19" s="45">
        <v>4355</v>
      </c>
      <c r="M19" s="45">
        <v>8146</v>
      </c>
    </row>
    <row r="20" spans="1:18" x14ac:dyDescent="0.3">
      <c r="A20" s="36" t="s">
        <v>88</v>
      </c>
      <c r="B20" s="37" t="s">
        <v>89</v>
      </c>
      <c r="C20" s="37" t="s">
        <v>79</v>
      </c>
      <c r="D20" s="38">
        <v>32461</v>
      </c>
      <c r="E20" s="39">
        <v>35</v>
      </c>
      <c r="F20" s="37" t="s">
        <v>46</v>
      </c>
      <c r="G20" s="37" t="s">
        <v>90</v>
      </c>
      <c r="H20" s="40">
        <v>19015</v>
      </c>
      <c r="I20" s="37" t="s">
        <v>83</v>
      </c>
      <c r="J20" s="37">
        <v>0</v>
      </c>
      <c r="K20" s="40">
        <v>1679</v>
      </c>
      <c r="L20" s="40">
        <v>3053</v>
      </c>
      <c r="M20" s="40">
        <v>1807</v>
      </c>
    </row>
    <row r="21" spans="1:18" x14ac:dyDescent="0.3">
      <c r="A21" s="41" t="s">
        <v>23</v>
      </c>
      <c r="B21" s="42" t="s">
        <v>91</v>
      </c>
      <c r="C21" s="42" t="s">
        <v>56</v>
      </c>
      <c r="D21" s="43">
        <v>34114</v>
      </c>
      <c r="E21" s="44">
        <v>30</v>
      </c>
      <c r="F21" s="42" t="s">
        <v>57</v>
      </c>
      <c r="G21" s="42" t="s">
        <v>63</v>
      </c>
      <c r="H21" s="45">
        <v>29356</v>
      </c>
      <c r="I21" s="42" t="s">
        <v>92</v>
      </c>
      <c r="J21" s="42">
        <v>0</v>
      </c>
      <c r="K21" s="45">
        <v>1279</v>
      </c>
      <c r="L21" s="45">
        <v>3562</v>
      </c>
      <c r="M21" s="45">
        <v>9950</v>
      </c>
    </row>
    <row r="22" spans="1:18" x14ac:dyDescent="0.3">
      <c r="A22" s="36" t="s">
        <v>74</v>
      </c>
      <c r="B22" s="37" t="s">
        <v>93</v>
      </c>
      <c r="C22" s="37" t="s">
        <v>94</v>
      </c>
      <c r="D22" s="38">
        <v>21651</v>
      </c>
      <c r="E22" s="39">
        <v>64</v>
      </c>
      <c r="F22" s="37" t="s">
        <v>57</v>
      </c>
      <c r="G22" s="37" t="s">
        <v>47</v>
      </c>
      <c r="H22" s="40">
        <v>19700</v>
      </c>
      <c r="I22" s="37" t="s">
        <v>95</v>
      </c>
      <c r="J22" s="37">
        <v>0</v>
      </c>
      <c r="K22" s="40">
        <v>828</v>
      </c>
      <c r="L22" s="40">
        <v>2053</v>
      </c>
      <c r="M22" s="40">
        <v>698</v>
      </c>
    </row>
    <row r="23" spans="1:18" x14ac:dyDescent="0.3">
      <c r="A23" s="41" t="s">
        <v>60</v>
      </c>
      <c r="B23" s="42" t="s">
        <v>96</v>
      </c>
      <c r="C23" s="42" t="s">
        <v>97</v>
      </c>
      <c r="D23" s="43">
        <v>29897</v>
      </c>
      <c r="E23" s="44">
        <v>42</v>
      </c>
      <c r="F23" s="42" t="s">
        <v>52</v>
      </c>
      <c r="G23" s="42" t="s">
        <v>81</v>
      </c>
      <c r="H23" s="45">
        <v>3430</v>
      </c>
      <c r="I23" s="42" t="s">
        <v>92</v>
      </c>
      <c r="J23" s="42">
        <v>3</v>
      </c>
      <c r="K23" s="45">
        <v>1271</v>
      </c>
      <c r="L23" s="45">
        <v>3966</v>
      </c>
      <c r="M23" s="45">
        <v>7705</v>
      </c>
    </row>
    <row r="24" spans="1:18" x14ac:dyDescent="0.3">
      <c r="A24" s="36" t="s">
        <v>98</v>
      </c>
      <c r="B24" s="37" t="s">
        <v>99</v>
      </c>
      <c r="C24" s="37" t="s">
        <v>100</v>
      </c>
      <c r="D24" s="38">
        <v>27645</v>
      </c>
      <c r="E24" s="39">
        <v>48</v>
      </c>
      <c r="F24" s="37" t="s">
        <v>46</v>
      </c>
      <c r="G24" s="37" t="s">
        <v>58</v>
      </c>
      <c r="H24" s="40">
        <v>3309</v>
      </c>
      <c r="I24" s="37" t="s">
        <v>59</v>
      </c>
      <c r="J24" s="37">
        <v>1</v>
      </c>
      <c r="K24" s="40">
        <v>526</v>
      </c>
      <c r="L24" s="40">
        <v>1016</v>
      </c>
      <c r="M24" s="40">
        <v>256</v>
      </c>
    </row>
    <row r="25" spans="1:18" x14ac:dyDescent="0.3">
      <c r="A25" s="41" t="s">
        <v>60</v>
      </c>
      <c r="B25" s="42" t="s">
        <v>96</v>
      </c>
      <c r="C25" s="42" t="s">
        <v>67</v>
      </c>
      <c r="D25" s="43">
        <v>33549</v>
      </c>
      <c r="E25" s="44">
        <v>32</v>
      </c>
      <c r="F25" s="42" t="s">
        <v>57</v>
      </c>
      <c r="G25" s="42" t="s">
        <v>63</v>
      </c>
      <c r="H25" s="45">
        <v>3737</v>
      </c>
      <c r="I25" s="42" t="s">
        <v>64</v>
      </c>
      <c r="J25" s="42">
        <v>1</v>
      </c>
      <c r="K25" s="45">
        <v>752</v>
      </c>
      <c r="L25" s="45">
        <v>4686</v>
      </c>
      <c r="M25" s="45">
        <v>7786</v>
      </c>
    </row>
    <row r="26" spans="1:18" ht="15" thickBot="1" x14ac:dyDescent="0.35">
      <c r="A26" s="36" t="s">
        <v>74</v>
      </c>
      <c r="B26" s="37" t="s">
        <v>50</v>
      </c>
      <c r="C26" s="37" t="s">
        <v>79</v>
      </c>
      <c r="D26" s="38">
        <v>25339</v>
      </c>
      <c r="E26" s="39">
        <v>54</v>
      </c>
      <c r="F26" s="37" t="s">
        <v>46</v>
      </c>
      <c r="G26" s="37" t="s">
        <v>73</v>
      </c>
      <c r="H26" s="40">
        <v>23422</v>
      </c>
      <c r="I26" s="37" t="s">
        <v>101</v>
      </c>
      <c r="J26" s="37">
        <v>1</v>
      </c>
      <c r="K26" s="40">
        <v>925</v>
      </c>
      <c r="L26" s="40">
        <v>2969</v>
      </c>
      <c r="M26" s="40">
        <v>564</v>
      </c>
    </row>
    <row r="27" spans="1:18" ht="15" thickBot="1" x14ac:dyDescent="0.35">
      <c r="A27" s="41" t="s">
        <v>102</v>
      </c>
      <c r="B27" s="42" t="s">
        <v>103</v>
      </c>
      <c r="C27" s="42" t="s">
        <v>104</v>
      </c>
      <c r="D27" s="43">
        <v>22511</v>
      </c>
      <c r="E27" s="44">
        <v>62</v>
      </c>
      <c r="F27" s="42" t="s">
        <v>52</v>
      </c>
      <c r="G27" s="42" t="s">
        <v>68</v>
      </c>
      <c r="H27" s="45">
        <v>18253</v>
      </c>
      <c r="I27" s="42" t="s">
        <v>92</v>
      </c>
      <c r="J27" s="42">
        <v>0</v>
      </c>
      <c r="K27" s="45">
        <v>1422</v>
      </c>
      <c r="L27" s="45">
        <v>3855</v>
      </c>
      <c r="M27" s="45">
        <v>700</v>
      </c>
      <c r="O27" s="168" t="s">
        <v>1097</v>
      </c>
      <c r="P27" s="168"/>
      <c r="Q27" s="183"/>
      <c r="R27" s="153" t="s">
        <v>1162</v>
      </c>
    </row>
    <row r="28" spans="1:18" x14ac:dyDescent="0.3">
      <c r="A28" s="36" t="s">
        <v>49</v>
      </c>
      <c r="B28" s="37" t="s">
        <v>105</v>
      </c>
      <c r="C28" s="37" t="s">
        <v>72</v>
      </c>
      <c r="D28" s="38">
        <v>31655</v>
      </c>
      <c r="E28" s="39">
        <v>37</v>
      </c>
      <c r="F28" s="37" t="s">
        <v>52</v>
      </c>
      <c r="G28" s="37" t="s">
        <v>87</v>
      </c>
      <c r="H28" s="40">
        <v>7384</v>
      </c>
      <c r="I28" s="37" t="s">
        <v>101</v>
      </c>
      <c r="J28" s="37">
        <v>1</v>
      </c>
      <c r="K28" s="40">
        <v>1495</v>
      </c>
      <c r="L28" s="40">
        <v>2271</v>
      </c>
      <c r="M28" s="40">
        <v>8849</v>
      </c>
    </row>
    <row r="29" spans="1:18" x14ac:dyDescent="0.3">
      <c r="A29" s="41" t="s">
        <v>106</v>
      </c>
      <c r="B29" s="42" t="s">
        <v>107</v>
      </c>
      <c r="C29" s="42" t="s">
        <v>97</v>
      </c>
      <c r="D29" s="43">
        <v>24056</v>
      </c>
      <c r="E29" s="44">
        <v>58</v>
      </c>
      <c r="F29" s="42" t="s">
        <v>57</v>
      </c>
      <c r="G29" s="42" t="s">
        <v>87</v>
      </c>
      <c r="H29" s="45">
        <v>17878</v>
      </c>
      <c r="I29" s="42" t="s">
        <v>59</v>
      </c>
      <c r="J29" s="42">
        <v>2</v>
      </c>
      <c r="K29" s="45">
        <v>1998</v>
      </c>
      <c r="L29" s="45">
        <v>2424</v>
      </c>
      <c r="M29" s="45">
        <v>938</v>
      </c>
    </row>
    <row r="30" spans="1:18" x14ac:dyDescent="0.3">
      <c r="A30" s="36" t="s">
        <v>108</v>
      </c>
      <c r="B30" s="37" t="s">
        <v>109</v>
      </c>
      <c r="C30" s="37" t="s">
        <v>56</v>
      </c>
      <c r="D30" s="38">
        <v>30347</v>
      </c>
      <c r="E30" s="39">
        <v>40</v>
      </c>
      <c r="F30" s="37" t="s">
        <v>57</v>
      </c>
      <c r="G30" s="37" t="s">
        <v>87</v>
      </c>
      <c r="H30" s="40">
        <v>9260</v>
      </c>
      <c r="I30" s="37" t="s">
        <v>59</v>
      </c>
      <c r="J30" s="37">
        <v>1</v>
      </c>
      <c r="K30" s="40">
        <v>1861</v>
      </c>
      <c r="L30" s="40">
        <v>2706</v>
      </c>
      <c r="M30" s="40">
        <v>7656</v>
      </c>
    </row>
    <row r="31" spans="1:18" x14ac:dyDescent="0.3">
      <c r="A31" s="41" t="s">
        <v>110</v>
      </c>
      <c r="B31" s="42" t="s">
        <v>44</v>
      </c>
      <c r="C31" s="42" t="s">
        <v>97</v>
      </c>
      <c r="D31" s="43">
        <v>28290</v>
      </c>
      <c r="E31" s="44">
        <v>46</v>
      </c>
      <c r="F31" s="42" t="s">
        <v>52</v>
      </c>
      <c r="G31" s="42" t="s">
        <v>73</v>
      </c>
      <c r="H31" s="45">
        <v>28741</v>
      </c>
      <c r="I31" s="42" t="s">
        <v>111</v>
      </c>
      <c r="J31" s="42">
        <v>2</v>
      </c>
      <c r="K31" s="45">
        <v>1751</v>
      </c>
      <c r="L31" s="45">
        <v>4991</v>
      </c>
      <c r="M31" s="45">
        <v>1808</v>
      </c>
    </row>
    <row r="32" spans="1:18" x14ac:dyDescent="0.3">
      <c r="A32" s="36" t="s">
        <v>82</v>
      </c>
      <c r="B32" s="37" t="s">
        <v>66</v>
      </c>
      <c r="C32" s="37" t="s">
        <v>67</v>
      </c>
      <c r="D32" s="38">
        <v>29972</v>
      </c>
      <c r="E32" s="39">
        <v>41</v>
      </c>
      <c r="F32" s="37" t="s">
        <v>57</v>
      </c>
      <c r="G32" s="37" t="s">
        <v>90</v>
      </c>
      <c r="H32" s="40">
        <v>23756</v>
      </c>
      <c r="I32" s="37" t="s">
        <v>92</v>
      </c>
      <c r="J32" s="37">
        <v>0</v>
      </c>
      <c r="K32" s="40">
        <v>1760</v>
      </c>
      <c r="L32" s="40">
        <v>4299</v>
      </c>
      <c r="M32" s="40">
        <v>351</v>
      </c>
    </row>
    <row r="33" spans="1:19" x14ac:dyDescent="0.3">
      <c r="A33" s="41" t="s">
        <v>112</v>
      </c>
      <c r="B33" s="42" t="s">
        <v>113</v>
      </c>
      <c r="C33" s="42" t="s">
        <v>72</v>
      </c>
      <c r="D33" s="43">
        <v>33697</v>
      </c>
      <c r="E33" s="44">
        <v>31</v>
      </c>
      <c r="F33" s="42" t="s">
        <v>52</v>
      </c>
      <c r="G33" s="42" t="s">
        <v>63</v>
      </c>
      <c r="H33" s="45">
        <v>26944</v>
      </c>
      <c r="I33" s="42" t="s">
        <v>101</v>
      </c>
      <c r="J33" s="42">
        <v>1</v>
      </c>
      <c r="K33" s="45">
        <v>1452</v>
      </c>
      <c r="L33" s="45">
        <v>2224</v>
      </c>
      <c r="M33" s="45">
        <v>1584</v>
      </c>
    </row>
    <row r="34" spans="1:19" ht="15" thickBot="1" x14ac:dyDescent="0.35">
      <c r="A34" s="36" t="s">
        <v>114</v>
      </c>
      <c r="B34" s="37" t="s">
        <v>50</v>
      </c>
      <c r="C34" s="37" t="s">
        <v>94</v>
      </c>
      <c r="D34" s="38">
        <v>33933</v>
      </c>
      <c r="E34" s="39">
        <v>31</v>
      </c>
      <c r="F34" s="37" t="s">
        <v>46</v>
      </c>
      <c r="G34" s="37" t="s">
        <v>90</v>
      </c>
      <c r="H34" s="40">
        <v>17622</v>
      </c>
      <c r="I34" s="37" t="s">
        <v>95</v>
      </c>
      <c r="J34" s="37">
        <v>2</v>
      </c>
      <c r="K34" s="40">
        <v>1852</v>
      </c>
      <c r="L34" s="40">
        <v>3885</v>
      </c>
      <c r="M34" s="40">
        <v>8672</v>
      </c>
      <c r="O34" s="184" t="s">
        <v>1098</v>
      </c>
      <c r="P34" s="185"/>
      <c r="Q34" s="185"/>
      <c r="R34" s="186"/>
      <c r="S34" s="156">
        <f ca="1">AVERAGEIF(G8:G508,"Hotelarstwo",H9:H508)</f>
        <v>17420.5</v>
      </c>
    </row>
    <row r="35" spans="1:19" ht="15" thickBot="1" x14ac:dyDescent="0.35">
      <c r="A35" s="41" t="s">
        <v>115</v>
      </c>
      <c r="B35" s="42" t="s">
        <v>116</v>
      </c>
      <c r="C35" s="42" t="s">
        <v>86</v>
      </c>
      <c r="D35" s="43">
        <v>22895</v>
      </c>
      <c r="E35" s="44">
        <v>61</v>
      </c>
      <c r="F35" s="42" t="s">
        <v>57</v>
      </c>
      <c r="G35" s="42" t="s">
        <v>117</v>
      </c>
      <c r="H35" s="45">
        <v>20209</v>
      </c>
      <c r="I35" s="42" t="s">
        <v>95</v>
      </c>
      <c r="J35" s="42">
        <v>3</v>
      </c>
      <c r="K35" s="45">
        <v>613</v>
      </c>
      <c r="L35" s="45">
        <v>1033</v>
      </c>
      <c r="M35" s="45">
        <v>4290</v>
      </c>
      <c r="O35" s="187" t="s">
        <v>1101</v>
      </c>
      <c r="P35" s="188"/>
      <c r="Q35" s="188"/>
      <c r="R35" s="189"/>
      <c r="S35" s="157">
        <f>COUNTIF(F9:F508,"Wyższe")</f>
        <v>167</v>
      </c>
    </row>
    <row r="36" spans="1:19" ht="15" thickBot="1" x14ac:dyDescent="0.35">
      <c r="A36" s="36" t="s">
        <v>49</v>
      </c>
      <c r="B36" s="37" t="s">
        <v>118</v>
      </c>
      <c r="C36" s="37" t="s">
        <v>56</v>
      </c>
      <c r="D36" s="38">
        <v>28401</v>
      </c>
      <c r="E36" s="39">
        <v>46</v>
      </c>
      <c r="F36" s="37" t="s">
        <v>46</v>
      </c>
      <c r="G36" s="37" t="s">
        <v>53</v>
      </c>
      <c r="H36" s="40">
        <v>29834</v>
      </c>
      <c r="I36" s="37" t="s">
        <v>69</v>
      </c>
      <c r="J36" s="37">
        <v>2</v>
      </c>
      <c r="K36" s="40">
        <v>736</v>
      </c>
      <c r="L36" s="40">
        <v>2326</v>
      </c>
      <c r="M36" s="40">
        <v>61</v>
      </c>
      <c r="O36" s="190" t="s">
        <v>1099</v>
      </c>
      <c r="P36" s="191"/>
      <c r="Q36" s="191"/>
      <c r="R36" s="192"/>
      <c r="S36" s="158">
        <f>COUNTBLANK(I8:I508)</f>
        <v>4</v>
      </c>
    </row>
    <row r="37" spans="1:19" x14ac:dyDescent="0.3">
      <c r="A37" s="41" t="s">
        <v>119</v>
      </c>
      <c r="B37" s="42" t="s">
        <v>120</v>
      </c>
      <c r="C37" s="42" t="s">
        <v>62</v>
      </c>
      <c r="D37" s="43">
        <v>32457</v>
      </c>
      <c r="E37" s="44">
        <v>35</v>
      </c>
      <c r="F37" s="42" t="s">
        <v>52</v>
      </c>
      <c r="G37" s="42" t="s">
        <v>63</v>
      </c>
      <c r="H37" s="45">
        <v>13812</v>
      </c>
      <c r="I37" s="42" t="s">
        <v>76</v>
      </c>
      <c r="J37" s="42">
        <v>1</v>
      </c>
      <c r="K37" s="45">
        <v>1212</v>
      </c>
      <c r="L37" s="45">
        <v>2036</v>
      </c>
      <c r="M37" s="45">
        <v>9226</v>
      </c>
    </row>
    <row r="38" spans="1:19" x14ac:dyDescent="0.3">
      <c r="A38" s="36" t="s">
        <v>102</v>
      </c>
      <c r="B38" s="37" t="s">
        <v>113</v>
      </c>
      <c r="C38" s="37" t="s">
        <v>56</v>
      </c>
      <c r="D38" s="38">
        <v>29097</v>
      </c>
      <c r="E38" s="39">
        <v>44</v>
      </c>
      <c r="F38" s="37" t="s">
        <v>52</v>
      </c>
      <c r="G38" s="37" t="s">
        <v>68</v>
      </c>
      <c r="H38" s="40">
        <v>29601</v>
      </c>
      <c r="I38" s="37" t="s">
        <v>83</v>
      </c>
      <c r="J38" s="37">
        <v>2</v>
      </c>
      <c r="K38" s="40">
        <v>1104</v>
      </c>
      <c r="L38" s="40">
        <v>3380</v>
      </c>
      <c r="M38" s="40">
        <v>761</v>
      </c>
    </row>
    <row r="39" spans="1:19" x14ac:dyDescent="0.3">
      <c r="A39" s="41" t="s">
        <v>119</v>
      </c>
      <c r="B39" s="42" t="s">
        <v>121</v>
      </c>
      <c r="C39" s="42" t="s">
        <v>122</v>
      </c>
      <c r="D39" s="43">
        <v>33767</v>
      </c>
      <c r="E39" s="44">
        <v>31</v>
      </c>
      <c r="F39" s="42" t="s">
        <v>57</v>
      </c>
      <c r="G39" s="42" t="s">
        <v>81</v>
      </c>
      <c r="H39" s="45">
        <v>19935</v>
      </c>
      <c r="I39" s="42" t="s">
        <v>95</v>
      </c>
      <c r="J39" s="42">
        <v>1</v>
      </c>
      <c r="K39" s="45">
        <v>1386</v>
      </c>
      <c r="L39" s="45">
        <v>1501</v>
      </c>
      <c r="M39" s="45">
        <v>6677</v>
      </c>
    </row>
    <row r="40" spans="1:19" ht="15" thickBot="1" x14ac:dyDescent="0.35">
      <c r="A40" s="36" t="s">
        <v>60</v>
      </c>
      <c r="B40" s="37" t="s">
        <v>61</v>
      </c>
      <c r="C40" s="37" t="s">
        <v>79</v>
      </c>
      <c r="D40" s="38">
        <v>26028</v>
      </c>
      <c r="E40" s="39">
        <v>52</v>
      </c>
      <c r="F40" s="37" t="s">
        <v>57</v>
      </c>
      <c r="G40" s="37" t="s">
        <v>58</v>
      </c>
      <c r="H40" s="40">
        <v>3510</v>
      </c>
      <c r="I40" s="37" t="s">
        <v>59</v>
      </c>
      <c r="J40" s="37">
        <v>3</v>
      </c>
      <c r="K40" s="40">
        <v>743</v>
      </c>
      <c r="L40" s="40">
        <v>3045</v>
      </c>
      <c r="M40" s="40">
        <v>409</v>
      </c>
    </row>
    <row r="41" spans="1:19" ht="15" thickTop="1" x14ac:dyDescent="0.3">
      <c r="A41" s="41" t="s">
        <v>102</v>
      </c>
      <c r="B41" s="42" t="s">
        <v>66</v>
      </c>
      <c r="C41" s="42" t="s">
        <v>123</v>
      </c>
      <c r="D41" s="43">
        <v>33137</v>
      </c>
      <c r="E41" s="44">
        <v>33</v>
      </c>
      <c r="F41" s="42" t="s">
        <v>46</v>
      </c>
      <c r="G41" s="42" t="s">
        <v>81</v>
      </c>
      <c r="H41" s="45">
        <v>14584</v>
      </c>
      <c r="I41" s="32"/>
      <c r="J41" s="42">
        <v>0</v>
      </c>
      <c r="K41" s="45">
        <v>1774</v>
      </c>
      <c r="L41" s="45">
        <v>3076</v>
      </c>
      <c r="M41" s="45">
        <v>2374</v>
      </c>
    </row>
    <row r="42" spans="1:19" x14ac:dyDescent="0.3">
      <c r="A42" s="36" t="s">
        <v>60</v>
      </c>
      <c r="B42" s="37" t="s">
        <v>124</v>
      </c>
      <c r="C42" s="37" t="s">
        <v>86</v>
      </c>
      <c r="D42" s="38">
        <v>24619</v>
      </c>
      <c r="E42" s="39">
        <v>56</v>
      </c>
      <c r="F42" s="37" t="s">
        <v>46</v>
      </c>
      <c r="G42" s="37" t="s">
        <v>90</v>
      </c>
      <c r="H42" s="40">
        <v>27543</v>
      </c>
      <c r="I42" s="37" t="s">
        <v>111</v>
      </c>
      <c r="J42" s="37">
        <v>2</v>
      </c>
      <c r="K42" s="40">
        <v>1350</v>
      </c>
      <c r="L42" s="40">
        <v>4245</v>
      </c>
      <c r="M42" s="40">
        <v>7682</v>
      </c>
    </row>
    <row r="43" spans="1:19" x14ac:dyDescent="0.3">
      <c r="A43" s="41" t="s">
        <v>106</v>
      </c>
      <c r="B43" s="42" t="s">
        <v>124</v>
      </c>
      <c r="C43" s="42" t="s">
        <v>72</v>
      </c>
      <c r="D43" s="43">
        <v>35585</v>
      </c>
      <c r="E43" s="44">
        <v>26</v>
      </c>
      <c r="F43" s="42" t="s">
        <v>57</v>
      </c>
      <c r="G43" s="42" t="s">
        <v>73</v>
      </c>
      <c r="H43" s="45">
        <v>17302</v>
      </c>
      <c r="I43" s="42" t="s">
        <v>69</v>
      </c>
      <c r="J43" s="42">
        <v>3</v>
      </c>
      <c r="K43" s="45">
        <v>655</v>
      </c>
      <c r="L43" s="45">
        <v>2219</v>
      </c>
      <c r="M43" s="45">
        <v>6815</v>
      </c>
      <c r="S43" s="92"/>
    </row>
    <row r="44" spans="1:19" x14ac:dyDescent="0.3">
      <c r="A44" s="36" t="s">
        <v>125</v>
      </c>
      <c r="B44" s="37" t="s">
        <v>126</v>
      </c>
      <c r="C44" s="37" t="s">
        <v>56</v>
      </c>
      <c r="D44" s="38">
        <v>22355</v>
      </c>
      <c r="E44" s="39">
        <v>62</v>
      </c>
      <c r="F44" s="37" t="s">
        <v>46</v>
      </c>
      <c r="G44" s="37" t="s">
        <v>73</v>
      </c>
      <c r="H44" s="40">
        <v>11178</v>
      </c>
      <c r="I44" s="37" t="s">
        <v>64</v>
      </c>
      <c r="J44" s="37">
        <v>1</v>
      </c>
      <c r="K44" s="40">
        <v>963</v>
      </c>
      <c r="L44" s="40">
        <v>1747</v>
      </c>
      <c r="M44" s="40">
        <v>9088</v>
      </c>
    </row>
    <row r="45" spans="1:19" x14ac:dyDescent="0.3">
      <c r="A45" s="41" t="s">
        <v>74</v>
      </c>
      <c r="B45" s="42" t="s">
        <v>127</v>
      </c>
      <c r="C45" s="42" t="s">
        <v>94</v>
      </c>
      <c r="D45" s="43">
        <v>35351</v>
      </c>
      <c r="E45" s="44">
        <v>27</v>
      </c>
      <c r="F45" s="42" t="s">
        <v>57</v>
      </c>
      <c r="G45" s="42" t="s">
        <v>53</v>
      </c>
      <c r="H45" s="45">
        <v>26071</v>
      </c>
      <c r="I45" s="42" t="s">
        <v>54</v>
      </c>
      <c r="J45" s="42">
        <v>0</v>
      </c>
      <c r="K45" s="45">
        <v>1508</v>
      </c>
      <c r="L45" s="45">
        <v>3101</v>
      </c>
      <c r="M45" s="45">
        <v>9704</v>
      </c>
    </row>
    <row r="46" spans="1:19" x14ac:dyDescent="0.3">
      <c r="A46" s="36" t="s">
        <v>128</v>
      </c>
      <c r="B46" s="37" t="s">
        <v>120</v>
      </c>
      <c r="C46" s="37" t="s">
        <v>86</v>
      </c>
      <c r="D46" s="38">
        <v>21879</v>
      </c>
      <c r="E46" s="39">
        <v>64</v>
      </c>
      <c r="F46" s="37" t="s">
        <v>52</v>
      </c>
      <c r="G46" s="37" t="s">
        <v>81</v>
      </c>
      <c r="H46" s="40">
        <v>19016</v>
      </c>
      <c r="I46" s="37" t="s">
        <v>83</v>
      </c>
      <c r="J46" s="37">
        <v>0</v>
      </c>
      <c r="K46" s="40">
        <v>535</v>
      </c>
      <c r="L46" s="40">
        <v>1647</v>
      </c>
      <c r="M46" s="40">
        <v>3697</v>
      </c>
    </row>
    <row r="47" spans="1:19" x14ac:dyDescent="0.3">
      <c r="A47" s="41" t="s">
        <v>27</v>
      </c>
      <c r="B47" s="42" t="s">
        <v>85</v>
      </c>
      <c r="C47" s="42" t="s">
        <v>123</v>
      </c>
      <c r="D47" s="43">
        <v>29540</v>
      </c>
      <c r="E47" s="44">
        <v>43</v>
      </c>
      <c r="F47" s="42" t="s">
        <v>52</v>
      </c>
      <c r="G47" s="42" t="s">
        <v>87</v>
      </c>
      <c r="H47" s="45">
        <v>23572</v>
      </c>
      <c r="I47" s="42" t="s">
        <v>83</v>
      </c>
      <c r="J47" s="42">
        <v>3</v>
      </c>
      <c r="K47" s="45">
        <v>1185</v>
      </c>
      <c r="L47" s="45">
        <v>4671</v>
      </c>
      <c r="M47" s="45">
        <v>5613</v>
      </c>
    </row>
    <row r="48" spans="1:19" x14ac:dyDescent="0.3">
      <c r="A48" s="36" t="s">
        <v>43</v>
      </c>
      <c r="B48" s="37" t="s">
        <v>121</v>
      </c>
      <c r="C48" s="37" t="s">
        <v>86</v>
      </c>
      <c r="D48" s="38">
        <v>33979</v>
      </c>
      <c r="E48" s="39">
        <v>30</v>
      </c>
      <c r="F48" s="37" t="s">
        <v>52</v>
      </c>
      <c r="G48" s="37" t="s">
        <v>87</v>
      </c>
      <c r="H48" s="40">
        <v>27903</v>
      </c>
      <c r="I48" s="37" t="s">
        <v>76</v>
      </c>
      <c r="J48" s="37">
        <v>2</v>
      </c>
      <c r="K48" s="40">
        <v>1864</v>
      </c>
      <c r="L48" s="40">
        <v>2760</v>
      </c>
      <c r="M48" s="40">
        <v>8473</v>
      </c>
    </row>
    <row r="49" spans="1:13" x14ac:dyDescent="0.3">
      <c r="A49" s="41" t="s">
        <v>129</v>
      </c>
      <c r="B49" s="42" t="s">
        <v>130</v>
      </c>
      <c r="C49" s="42" t="s">
        <v>123</v>
      </c>
      <c r="D49" s="43">
        <v>33875</v>
      </c>
      <c r="E49" s="44">
        <v>31</v>
      </c>
      <c r="F49" s="42" t="s">
        <v>57</v>
      </c>
      <c r="G49" s="42" t="s">
        <v>87</v>
      </c>
      <c r="H49" s="45">
        <v>19220</v>
      </c>
      <c r="I49" s="42" t="s">
        <v>76</v>
      </c>
      <c r="J49" s="42">
        <v>0</v>
      </c>
      <c r="K49" s="45">
        <v>1016</v>
      </c>
      <c r="L49" s="45">
        <v>3548</v>
      </c>
      <c r="M49" s="45">
        <v>407</v>
      </c>
    </row>
    <row r="50" spans="1:13" x14ac:dyDescent="0.3">
      <c r="A50" s="36" t="s">
        <v>43</v>
      </c>
      <c r="B50" s="37" t="s">
        <v>105</v>
      </c>
      <c r="C50" s="37" t="s">
        <v>104</v>
      </c>
      <c r="D50" s="38">
        <v>30324</v>
      </c>
      <c r="E50" s="39">
        <v>40</v>
      </c>
      <c r="F50" s="37" t="s">
        <v>46</v>
      </c>
      <c r="G50" s="37" t="s">
        <v>87</v>
      </c>
      <c r="H50" s="40">
        <v>13016</v>
      </c>
      <c r="I50" s="37" t="s">
        <v>95</v>
      </c>
      <c r="J50" s="37">
        <v>1</v>
      </c>
      <c r="K50" s="40">
        <v>516</v>
      </c>
      <c r="L50" s="40">
        <v>1844</v>
      </c>
      <c r="M50" s="40">
        <v>4924</v>
      </c>
    </row>
    <row r="51" spans="1:13" x14ac:dyDescent="0.3">
      <c r="A51" s="41" t="s">
        <v>110</v>
      </c>
      <c r="B51" s="42" t="s">
        <v>105</v>
      </c>
      <c r="C51" s="42" t="s">
        <v>75</v>
      </c>
      <c r="D51" s="43">
        <v>29302</v>
      </c>
      <c r="E51" s="44">
        <v>43</v>
      </c>
      <c r="F51" s="42" t="s">
        <v>57</v>
      </c>
      <c r="G51" s="42" t="s">
        <v>58</v>
      </c>
      <c r="H51" s="45">
        <v>5920</v>
      </c>
      <c r="I51" s="42" t="s">
        <v>76</v>
      </c>
      <c r="J51" s="42">
        <v>0</v>
      </c>
      <c r="K51" s="45">
        <v>630</v>
      </c>
      <c r="L51" s="45">
        <v>2064</v>
      </c>
      <c r="M51" s="45">
        <v>7150</v>
      </c>
    </row>
    <row r="52" spans="1:13" x14ac:dyDescent="0.3">
      <c r="A52" s="36" t="s">
        <v>131</v>
      </c>
      <c r="B52" s="37" t="s">
        <v>91</v>
      </c>
      <c r="C52" s="37" t="s">
        <v>97</v>
      </c>
      <c r="D52" s="38">
        <v>22545</v>
      </c>
      <c r="E52" s="39">
        <v>62</v>
      </c>
      <c r="F52" s="37" t="s">
        <v>46</v>
      </c>
      <c r="G52" s="37" t="s">
        <v>117</v>
      </c>
      <c r="H52" s="40">
        <v>21884</v>
      </c>
      <c r="I52" s="37" t="s">
        <v>92</v>
      </c>
      <c r="J52" s="37">
        <v>3</v>
      </c>
      <c r="K52" s="40">
        <v>1320</v>
      </c>
      <c r="L52" s="40">
        <v>1325</v>
      </c>
      <c r="M52" s="40">
        <v>3447</v>
      </c>
    </row>
    <row r="53" spans="1:13" x14ac:dyDescent="0.3">
      <c r="A53" s="41" t="s">
        <v>43</v>
      </c>
      <c r="B53" s="42" t="s">
        <v>96</v>
      </c>
      <c r="C53" s="42" t="s">
        <v>94</v>
      </c>
      <c r="D53" s="43">
        <v>29934</v>
      </c>
      <c r="E53" s="44">
        <v>42</v>
      </c>
      <c r="F53" s="42" t="s">
        <v>52</v>
      </c>
      <c r="G53" s="42" t="s">
        <v>90</v>
      </c>
      <c r="H53" s="45">
        <v>17788</v>
      </c>
      <c r="I53" s="42" t="s">
        <v>54</v>
      </c>
      <c r="J53" s="42">
        <v>2</v>
      </c>
      <c r="K53" s="45">
        <v>1603</v>
      </c>
      <c r="L53" s="45">
        <v>1638</v>
      </c>
      <c r="M53" s="45">
        <v>9567</v>
      </c>
    </row>
    <row r="54" spans="1:13" x14ac:dyDescent="0.3">
      <c r="A54" s="36" t="s">
        <v>43</v>
      </c>
      <c r="B54" s="37" t="s">
        <v>132</v>
      </c>
      <c r="C54" s="37" t="s">
        <v>51</v>
      </c>
      <c r="D54" s="38">
        <v>28819</v>
      </c>
      <c r="E54" s="39">
        <v>45</v>
      </c>
      <c r="F54" s="37" t="s">
        <v>52</v>
      </c>
      <c r="G54" s="37" t="s">
        <v>73</v>
      </c>
      <c r="H54" s="40">
        <v>16021</v>
      </c>
      <c r="I54" s="37" t="s">
        <v>69</v>
      </c>
      <c r="J54" s="37">
        <v>1</v>
      </c>
      <c r="K54" s="40">
        <v>1509</v>
      </c>
      <c r="L54" s="40">
        <v>3979</v>
      </c>
      <c r="M54" s="40">
        <v>2930</v>
      </c>
    </row>
    <row r="55" spans="1:13" x14ac:dyDescent="0.3">
      <c r="A55" s="41" t="s">
        <v>133</v>
      </c>
      <c r="B55" s="42" t="s">
        <v>121</v>
      </c>
      <c r="C55" s="42" t="s">
        <v>97</v>
      </c>
      <c r="D55" s="43">
        <v>22030</v>
      </c>
      <c r="E55" s="44">
        <v>63</v>
      </c>
      <c r="F55" s="42" t="s">
        <v>46</v>
      </c>
      <c r="G55" s="42" t="s">
        <v>58</v>
      </c>
      <c r="H55" s="45">
        <v>24972</v>
      </c>
      <c r="I55" s="42" t="s">
        <v>76</v>
      </c>
      <c r="J55" s="42">
        <v>3</v>
      </c>
      <c r="K55" s="45">
        <v>1973</v>
      </c>
      <c r="L55" s="45">
        <v>3328</v>
      </c>
      <c r="M55" s="45">
        <v>6611</v>
      </c>
    </row>
    <row r="56" spans="1:13" x14ac:dyDescent="0.3">
      <c r="A56" s="36" t="s">
        <v>134</v>
      </c>
      <c r="B56" s="37" t="s">
        <v>103</v>
      </c>
      <c r="C56" s="37" t="s">
        <v>123</v>
      </c>
      <c r="D56" s="38">
        <v>27245</v>
      </c>
      <c r="E56" s="39">
        <v>49</v>
      </c>
      <c r="F56" s="37" t="s">
        <v>52</v>
      </c>
      <c r="G56" s="37" t="s">
        <v>68</v>
      </c>
      <c r="H56" s="40">
        <v>19981</v>
      </c>
      <c r="I56" s="37" t="s">
        <v>64</v>
      </c>
      <c r="J56" s="37">
        <v>3</v>
      </c>
      <c r="K56" s="40">
        <v>698</v>
      </c>
      <c r="L56" s="40">
        <v>4919</v>
      </c>
      <c r="M56" s="40">
        <v>4616</v>
      </c>
    </row>
    <row r="57" spans="1:13" x14ac:dyDescent="0.3">
      <c r="A57" s="41" t="s">
        <v>112</v>
      </c>
      <c r="B57" s="42" t="s">
        <v>135</v>
      </c>
      <c r="C57" s="42" t="s">
        <v>100</v>
      </c>
      <c r="D57" s="43">
        <v>21666</v>
      </c>
      <c r="E57" s="44">
        <v>64</v>
      </c>
      <c r="F57" s="42" t="s">
        <v>52</v>
      </c>
      <c r="G57" s="42" t="s">
        <v>53</v>
      </c>
      <c r="H57" s="45">
        <v>4978</v>
      </c>
      <c r="I57" s="42" t="s">
        <v>64</v>
      </c>
      <c r="J57" s="42">
        <v>0</v>
      </c>
      <c r="K57" s="45">
        <v>738</v>
      </c>
      <c r="L57" s="45">
        <v>4367</v>
      </c>
      <c r="M57" s="45">
        <v>4943</v>
      </c>
    </row>
    <row r="58" spans="1:13" x14ac:dyDescent="0.3">
      <c r="A58" s="36" t="s">
        <v>43</v>
      </c>
      <c r="B58" s="37" t="s">
        <v>109</v>
      </c>
      <c r="C58" s="37" t="s">
        <v>97</v>
      </c>
      <c r="D58" s="38">
        <v>30256</v>
      </c>
      <c r="E58" s="39">
        <v>41</v>
      </c>
      <c r="F58" s="37" t="s">
        <v>52</v>
      </c>
      <c r="G58" s="37" t="s">
        <v>68</v>
      </c>
      <c r="H58" s="40">
        <v>3419</v>
      </c>
      <c r="I58" s="37" t="s">
        <v>69</v>
      </c>
      <c r="J58" s="37">
        <v>2</v>
      </c>
      <c r="K58" s="40">
        <v>1750</v>
      </c>
      <c r="L58" s="40">
        <v>2274</v>
      </c>
      <c r="M58" s="40">
        <v>1167</v>
      </c>
    </row>
    <row r="59" spans="1:13" x14ac:dyDescent="0.3">
      <c r="A59" s="41" t="s">
        <v>115</v>
      </c>
      <c r="B59" s="42" t="s">
        <v>136</v>
      </c>
      <c r="C59" s="42" t="s">
        <v>75</v>
      </c>
      <c r="D59" s="43">
        <v>30585</v>
      </c>
      <c r="E59" s="44">
        <v>40</v>
      </c>
      <c r="F59" s="42" t="s">
        <v>52</v>
      </c>
      <c r="G59" s="42" t="s">
        <v>58</v>
      </c>
      <c r="H59" s="45">
        <v>7954</v>
      </c>
      <c r="I59" s="42" t="s">
        <v>59</v>
      </c>
      <c r="J59" s="42">
        <v>2</v>
      </c>
      <c r="K59" s="45">
        <v>953</v>
      </c>
      <c r="L59" s="45">
        <v>2202</v>
      </c>
      <c r="M59" s="45">
        <v>9062</v>
      </c>
    </row>
    <row r="60" spans="1:13" x14ac:dyDescent="0.3">
      <c r="A60" s="36" t="s">
        <v>108</v>
      </c>
      <c r="B60" s="37" t="s">
        <v>135</v>
      </c>
      <c r="C60" s="37" t="s">
        <v>86</v>
      </c>
      <c r="D60" s="38">
        <v>30675</v>
      </c>
      <c r="E60" s="39">
        <v>40</v>
      </c>
      <c r="F60" s="37" t="s">
        <v>46</v>
      </c>
      <c r="G60" s="37" t="s">
        <v>73</v>
      </c>
      <c r="H60" s="40">
        <v>4589</v>
      </c>
      <c r="I60" s="37" t="s">
        <v>59</v>
      </c>
      <c r="J60" s="37">
        <v>1</v>
      </c>
      <c r="K60" s="40">
        <v>1426</v>
      </c>
      <c r="L60" s="40">
        <v>3528</v>
      </c>
      <c r="M60" s="40">
        <v>5110</v>
      </c>
    </row>
    <row r="61" spans="1:13" x14ac:dyDescent="0.3">
      <c r="A61" s="41" t="s">
        <v>114</v>
      </c>
      <c r="B61" s="42" t="s">
        <v>137</v>
      </c>
      <c r="C61" s="42" t="s">
        <v>45</v>
      </c>
      <c r="D61" s="43">
        <v>34631</v>
      </c>
      <c r="E61" s="44">
        <v>29</v>
      </c>
      <c r="F61" s="42" t="s">
        <v>52</v>
      </c>
      <c r="G61" s="42" t="s">
        <v>90</v>
      </c>
      <c r="H61" s="45">
        <v>13643</v>
      </c>
      <c r="I61" s="42" t="s">
        <v>83</v>
      </c>
      <c r="J61" s="42">
        <v>3</v>
      </c>
      <c r="K61" s="45">
        <v>614</v>
      </c>
      <c r="L61" s="45">
        <v>1882</v>
      </c>
      <c r="M61" s="45">
        <v>2531</v>
      </c>
    </row>
    <row r="62" spans="1:13" x14ac:dyDescent="0.3">
      <c r="A62" s="36" t="s">
        <v>60</v>
      </c>
      <c r="B62" s="37" t="s">
        <v>137</v>
      </c>
      <c r="C62" s="37" t="s">
        <v>122</v>
      </c>
      <c r="D62" s="38">
        <v>23778</v>
      </c>
      <c r="E62" s="39">
        <v>58</v>
      </c>
      <c r="F62" s="37" t="s">
        <v>52</v>
      </c>
      <c r="G62" s="37" t="s">
        <v>58</v>
      </c>
      <c r="H62" s="40">
        <v>26713</v>
      </c>
      <c r="I62" s="37" t="s">
        <v>69</v>
      </c>
      <c r="J62" s="37">
        <v>0</v>
      </c>
      <c r="K62" s="40">
        <v>1714</v>
      </c>
      <c r="L62" s="40">
        <v>3486</v>
      </c>
      <c r="M62" s="40">
        <v>5276</v>
      </c>
    </row>
    <row r="63" spans="1:13" x14ac:dyDescent="0.3">
      <c r="A63" s="41" t="s">
        <v>102</v>
      </c>
      <c r="B63" s="42" t="s">
        <v>93</v>
      </c>
      <c r="C63" s="42" t="s">
        <v>56</v>
      </c>
      <c r="D63" s="43">
        <v>32661</v>
      </c>
      <c r="E63" s="44">
        <v>34</v>
      </c>
      <c r="F63" s="42" t="s">
        <v>46</v>
      </c>
      <c r="G63" s="42" t="s">
        <v>47</v>
      </c>
      <c r="H63" s="45">
        <v>12851</v>
      </c>
      <c r="I63" s="42" t="s">
        <v>92</v>
      </c>
      <c r="J63" s="42">
        <v>1</v>
      </c>
      <c r="K63" s="45">
        <v>970</v>
      </c>
      <c r="L63" s="45">
        <v>3683</v>
      </c>
      <c r="M63" s="45">
        <v>9223</v>
      </c>
    </row>
    <row r="64" spans="1:13" x14ac:dyDescent="0.3">
      <c r="A64" s="36" t="s">
        <v>134</v>
      </c>
      <c r="B64" s="37" t="s">
        <v>138</v>
      </c>
      <c r="C64" s="37" t="s">
        <v>123</v>
      </c>
      <c r="D64" s="38">
        <v>33914</v>
      </c>
      <c r="E64" s="39">
        <v>31</v>
      </c>
      <c r="F64" s="37" t="s">
        <v>52</v>
      </c>
      <c r="G64" s="37" t="s">
        <v>90</v>
      </c>
      <c r="H64" s="40">
        <v>23756</v>
      </c>
      <c r="I64" s="37" t="s">
        <v>101</v>
      </c>
      <c r="J64" s="37">
        <v>1</v>
      </c>
      <c r="K64" s="40">
        <v>1749</v>
      </c>
      <c r="L64" s="40">
        <v>3753</v>
      </c>
      <c r="M64" s="40">
        <v>637</v>
      </c>
    </row>
    <row r="65" spans="1:13" x14ac:dyDescent="0.3">
      <c r="A65" s="41" t="s">
        <v>74</v>
      </c>
      <c r="B65" s="42" t="s">
        <v>80</v>
      </c>
      <c r="C65" s="42" t="s">
        <v>75</v>
      </c>
      <c r="D65" s="43">
        <v>34465</v>
      </c>
      <c r="E65" s="44">
        <v>29</v>
      </c>
      <c r="F65" s="42" t="s">
        <v>57</v>
      </c>
      <c r="G65" s="42" t="s">
        <v>90</v>
      </c>
      <c r="H65" s="45">
        <v>26240</v>
      </c>
      <c r="I65" s="42" t="s">
        <v>92</v>
      </c>
      <c r="J65" s="42">
        <v>2</v>
      </c>
      <c r="K65" s="45">
        <v>652</v>
      </c>
      <c r="L65" s="45">
        <v>3064</v>
      </c>
      <c r="M65" s="45">
        <v>4843</v>
      </c>
    </row>
    <row r="66" spans="1:13" x14ac:dyDescent="0.3">
      <c r="A66" s="36" t="s">
        <v>139</v>
      </c>
      <c r="B66" s="37" t="s">
        <v>140</v>
      </c>
      <c r="C66" s="37" t="s">
        <v>123</v>
      </c>
      <c r="D66" s="38">
        <v>26399</v>
      </c>
      <c r="E66" s="39">
        <v>51</v>
      </c>
      <c r="F66" s="37" t="s">
        <v>57</v>
      </c>
      <c r="G66" s="37" t="s">
        <v>117</v>
      </c>
      <c r="H66" s="40">
        <v>19499</v>
      </c>
      <c r="I66" s="37" t="s">
        <v>54</v>
      </c>
      <c r="J66" s="37">
        <v>0</v>
      </c>
      <c r="K66" s="40">
        <v>1435</v>
      </c>
      <c r="L66" s="40">
        <v>1880</v>
      </c>
      <c r="M66" s="40">
        <v>8686</v>
      </c>
    </row>
    <row r="67" spans="1:13" x14ac:dyDescent="0.3">
      <c r="A67" s="41" t="s">
        <v>108</v>
      </c>
      <c r="B67" s="42" t="s">
        <v>78</v>
      </c>
      <c r="C67" s="42" t="s">
        <v>75</v>
      </c>
      <c r="D67" s="43">
        <v>35749</v>
      </c>
      <c r="E67" s="44">
        <v>26</v>
      </c>
      <c r="F67" s="42" t="s">
        <v>57</v>
      </c>
      <c r="G67" s="42" t="s">
        <v>90</v>
      </c>
      <c r="H67" s="45">
        <v>28926</v>
      </c>
      <c r="I67" s="42" t="s">
        <v>54</v>
      </c>
      <c r="J67" s="42">
        <v>1</v>
      </c>
      <c r="K67" s="45">
        <v>1258</v>
      </c>
      <c r="L67" s="45">
        <v>1630</v>
      </c>
      <c r="M67" s="45">
        <v>8809</v>
      </c>
    </row>
    <row r="68" spans="1:13" x14ac:dyDescent="0.3">
      <c r="A68" s="36" t="s">
        <v>112</v>
      </c>
      <c r="B68" s="37" t="s">
        <v>44</v>
      </c>
      <c r="C68" s="37" t="s">
        <v>79</v>
      </c>
      <c r="D68" s="38">
        <v>27494</v>
      </c>
      <c r="E68" s="39">
        <v>48</v>
      </c>
      <c r="F68" s="37" t="s">
        <v>52</v>
      </c>
      <c r="G68" s="37" t="s">
        <v>117</v>
      </c>
      <c r="H68" s="40">
        <v>22156</v>
      </c>
      <c r="I68" s="37" t="s">
        <v>64</v>
      </c>
      <c r="J68" s="37">
        <v>0</v>
      </c>
      <c r="K68" s="40">
        <v>823</v>
      </c>
      <c r="L68" s="40">
        <v>4446</v>
      </c>
      <c r="M68" s="40">
        <v>2641</v>
      </c>
    </row>
    <row r="69" spans="1:13" x14ac:dyDescent="0.3">
      <c r="A69" s="41" t="s">
        <v>110</v>
      </c>
      <c r="B69" s="42" t="s">
        <v>109</v>
      </c>
      <c r="C69" s="42" t="s">
        <v>122</v>
      </c>
      <c r="D69" s="43">
        <v>22309</v>
      </c>
      <c r="E69" s="44">
        <v>62</v>
      </c>
      <c r="F69" s="42" t="s">
        <v>57</v>
      </c>
      <c r="G69" s="42" t="s">
        <v>58</v>
      </c>
      <c r="H69" s="45">
        <v>19644</v>
      </c>
      <c r="I69" s="42" t="s">
        <v>111</v>
      </c>
      <c r="J69" s="42">
        <v>3</v>
      </c>
      <c r="K69" s="45">
        <v>823</v>
      </c>
      <c r="L69" s="45">
        <v>2075</v>
      </c>
      <c r="M69" s="45">
        <v>2379</v>
      </c>
    </row>
    <row r="70" spans="1:13" x14ac:dyDescent="0.3">
      <c r="A70" s="36" t="s">
        <v>27</v>
      </c>
      <c r="B70" s="37" t="s">
        <v>132</v>
      </c>
      <c r="C70" s="37" t="s">
        <v>94</v>
      </c>
      <c r="D70" s="38">
        <v>23667</v>
      </c>
      <c r="E70" s="39">
        <v>59</v>
      </c>
      <c r="F70" s="37" t="s">
        <v>46</v>
      </c>
      <c r="G70" s="37" t="s">
        <v>47</v>
      </c>
      <c r="H70" s="40">
        <v>6810</v>
      </c>
      <c r="I70" s="37" t="s">
        <v>64</v>
      </c>
      <c r="J70" s="37">
        <v>3</v>
      </c>
      <c r="K70" s="40">
        <v>773</v>
      </c>
      <c r="L70" s="40">
        <v>1032</v>
      </c>
      <c r="M70" s="40">
        <v>8575</v>
      </c>
    </row>
    <row r="71" spans="1:13" x14ac:dyDescent="0.3">
      <c r="A71" s="41" t="s">
        <v>141</v>
      </c>
      <c r="B71" s="42" t="s">
        <v>120</v>
      </c>
      <c r="C71" s="42" t="s">
        <v>79</v>
      </c>
      <c r="D71" s="43">
        <v>30131</v>
      </c>
      <c r="E71" s="44">
        <v>41</v>
      </c>
      <c r="F71" s="42" t="s">
        <v>46</v>
      </c>
      <c r="G71" s="42" t="s">
        <v>81</v>
      </c>
      <c r="H71" s="45">
        <v>4175</v>
      </c>
      <c r="I71" s="42" t="s">
        <v>83</v>
      </c>
      <c r="J71" s="42">
        <v>0</v>
      </c>
      <c r="K71" s="45">
        <v>1790</v>
      </c>
      <c r="L71" s="45">
        <v>2342</v>
      </c>
      <c r="M71" s="45">
        <v>3286</v>
      </c>
    </row>
    <row r="72" spans="1:13" x14ac:dyDescent="0.3">
      <c r="A72" s="36" t="s">
        <v>134</v>
      </c>
      <c r="B72" s="37" t="s">
        <v>96</v>
      </c>
      <c r="C72" s="37" t="s">
        <v>122</v>
      </c>
      <c r="D72" s="38">
        <v>30391</v>
      </c>
      <c r="E72" s="39">
        <v>40</v>
      </c>
      <c r="F72" s="37" t="s">
        <v>52</v>
      </c>
      <c r="G72" s="37" t="s">
        <v>63</v>
      </c>
      <c r="H72" s="40">
        <v>13584</v>
      </c>
      <c r="I72" s="37" t="s">
        <v>111</v>
      </c>
      <c r="J72" s="37">
        <v>3</v>
      </c>
      <c r="K72" s="40">
        <v>602</v>
      </c>
      <c r="L72" s="40">
        <v>4455</v>
      </c>
      <c r="M72" s="40">
        <v>8303</v>
      </c>
    </row>
    <row r="73" spans="1:13" x14ac:dyDescent="0.3">
      <c r="A73" s="41" t="s">
        <v>114</v>
      </c>
      <c r="B73" s="42" t="s">
        <v>126</v>
      </c>
      <c r="C73" s="42" t="s">
        <v>86</v>
      </c>
      <c r="D73" s="43">
        <v>32334</v>
      </c>
      <c r="E73" s="44">
        <v>35</v>
      </c>
      <c r="F73" s="42" t="s">
        <v>46</v>
      </c>
      <c r="G73" s="42" t="s">
        <v>63</v>
      </c>
      <c r="H73" s="45">
        <v>6822</v>
      </c>
      <c r="I73" s="42" t="s">
        <v>59</v>
      </c>
      <c r="J73" s="42">
        <v>0</v>
      </c>
      <c r="K73" s="45">
        <v>1080</v>
      </c>
      <c r="L73" s="45">
        <v>2264</v>
      </c>
      <c r="M73" s="45">
        <v>1006</v>
      </c>
    </row>
    <row r="74" spans="1:13" x14ac:dyDescent="0.3">
      <c r="A74" s="36" t="s">
        <v>106</v>
      </c>
      <c r="B74" s="37" t="s">
        <v>138</v>
      </c>
      <c r="C74" s="37" t="s">
        <v>122</v>
      </c>
      <c r="D74" s="38">
        <v>32844</v>
      </c>
      <c r="E74" s="39">
        <v>34</v>
      </c>
      <c r="F74" s="37" t="s">
        <v>57</v>
      </c>
      <c r="G74" s="37" t="s">
        <v>73</v>
      </c>
      <c r="H74" s="40">
        <v>24567</v>
      </c>
      <c r="I74" s="37" t="s">
        <v>59</v>
      </c>
      <c r="J74" s="37">
        <v>2</v>
      </c>
      <c r="K74" s="40">
        <v>1143</v>
      </c>
      <c r="L74" s="40">
        <v>3778</v>
      </c>
      <c r="M74" s="40">
        <v>2783</v>
      </c>
    </row>
    <row r="75" spans="1:13" x14ac:dyDescent="0.3">
      <c r="A75" s="41" t="s">
        <v>106</v>
      </c>
      <c r="B75" s="42" t="s">
        <v>142</v>
      </c>
      <c r="C75" s="42" t="s">
        <v>67</v>
      </c>
      <c r="D75" s="43">
        <v>33842</v>
      </c>
      <c r="E75" s="44">
        <v>31</v>
      </c>
      <c r="F75" s="42" t="s">
        <v>46</v>
      </c>
      <c r="G75" s="42" t="s">
        <v>53</v>
      </c>
      <c r="H75" s="45">
        <v>23968</v>
      </c>
      <c r="I75" s="42" t="s">
        <v>101</v>
      </c>
      <c r="J75" s="42">
        <v>0</v>
      </c>
      <c r="K75" s="45">
        <v>1179</v>
      </c>
      <c r="L75" s="45">
        <v>1657</v>
      </c>
      <c r="M75" s="45">
        <v>9581</v>
      </c>
    </row>
    <row r="76" spans="1:13" x14ac:dyDescent="0.3">
      <c r="A76" s="36" t="s">
        <v>112</v>
      </c>
      <c r="B76" s="37" t="s">
        <v>140</v>
      </c>
      <c r="C76" s="37" t="s">
        <v>62</v>
      </c>
      <c r="D76" s="38">
        <v>32040</v>
      </c>
      <c r="E76" s="39">
        <v>36</v>
      </c>
      <c r="F76" s="37" t="s">
        <v>46</v>
      </c>
      <c r="G76" s="37" t="s">
        <v>47</v>
      </c>
      <c r="H76" s="40">
        <v>10468</v>
      </c>
      <c r="I76" s="37" t="s">
        <v>111</v>
      </c>
      <c r="J76" s="37">
        <v>2</v>
      </c>
      <c r="K76" s="40">
        <v>617</v>
      </c>
      <c r="L76" s="40">
        <v>3404</v>
      </c>
      <c r="M76" s="40">
        <v>5724</v>
      </c>
    </row>
    <row r="77" spans="1:13" x14ac:dyDescent="0.3">
      <c r="A77" s="41" t="s">
        <v>143</v>
      </c>
      <c r="B77" s="42" t="s">
        <v>142</v>
      </c>
      <c r="C77" s="42" t="s">
        <v>67</v>
      </c>
      <c r="D77" s="43">
        <v>28258</v>
      </c>
      <c r="E77" s="44">
        <v>46</v>
      </c>
      <c r="F77" s="42" t="s">
        <v>52</v>
      </c>
      <c r="G77" s="42" t="s">
        <v>68</v>
      </c>
      <c r="H77" s="45">
        <v>11994</v>
      </c>
      <c r="I77" s="42" t="s">
        <v>64</v>
      </c>
      <c r="J77" s="42">
        <v>2</v>
      </c>
      <c r="K77" s="45">
        <v>949</v>
      </c>
      <c r="L77" s="45">
        <v>1704</v>
      </c>
      <c r="M77" s="45">
        <v>3840</v>
      </c>
    </row>
    <row r="78" spans="1:13" x14ac:dyDescent="0.3">
      <c r="A78" s="36" t="s">
        <v>144</v>
      </c>
      <c r="B78" s="37" t="s">
        <v>99</v>
      </c>
      <c r="C78" s="37" t="s">
        <v>104</v>
      </c>
      <c r="D78" s="38">
        <v>28292</v>
      </c>
      <c r="E78" s="39">
        <v>46</v>
      </c>
      <c r="F78" s="37" t="s">
        <v>46</v>
      </c>
      <c r="G78" s="37" t="s">
        <v>47</v>
      </c>
      <c r="H78" s="40">
        <v>5505</v>
      </c>
      <c r="I78" s="37" t="s">
        <v>111</v>
      </c>
      <c r="J78" s="37">
        <v>3</v>
      </c>
      <c r="K78" s="40">
        <v>1723</v>
      </c>
      <c r="L78" s="40">
        <v>3833</v>
      </c>
      <c r="M78" s="40">
        <v>6885</v>
      </c>
    </row>
    <row r="79" spans="1:13" x14ac:dyDescent="0.3">
      <c r="A79" s="41" t="s">
        <v>145</v>
      </c>
      <c r="B79" s="42" t="s">
        <v>66</v>
      </c>
      <c r="C79" s="42" t="s">
        <v>67</v>
      </c>
      <c r="D79" s="43">
        <v>30408</v>
      </c>
      <c r="E79" s="44">
        <v>40</v>
      </c>
      <c r="F79" s="42" t="s">
        <v>46</v>
      </c>
      <c r="G79" s="42" t="s">
        <v>58</v>
      </c>
      <c r="H79" s="45">
        <v>23931</v>
      </c>
      <c r="I79" s="42" t="s">
        <v>92</v>
      </c>
      <c r="J79" s="42">
        <v>0</v>
      </c>
      <c r="K79" s="45">
        <v>1892</v>
      </c>
      <c r="L79" s="45">
        <v>3827</v>
      </c>
      <c r="M79" s="45">
        <v>8449</v>
      </c>
    </row>
    <row r="80" spans="1:13" x14ac:dyDescent="0.3">
      <c r="A80" s="36" t="s">
        <v>131</v>
      </c>
      <c r="B80" s="37" t="s">
        <v>146</v>
      </c>
      <c r="C80" s="37" t="s">
        <v>62</v>
      </c>
      <c r="D80" s="38">
        <v>32867</v>
      </c>
      <c r="E80" s="39">
        <v>34</v>
      </c>
      <c r="F80" s="37" t="s">
        <v>46</v>
      </c>
      <c r="G80" s="37" t="s">
        <v>58</v>
      </c>
      <c r="H80" s="40">
        <v>20631</v>
      </c>
      <c r="I80" s="37" t="s">
        <v>69</v>
      </c>
      <c r="J80" s="37">
        <v>2</v>
      </c>
      <c r="K80" s="40">
        <v>734</v>
      </c>
      <c r="L80" s="40">
        <v>3251</v>
      </c>
      <c r="M80" s="40">
        <v>61</v>
      </c>
    </row>
    <row r="81" spans="1:13" x14ac:dyDescent="0.3">
      <c r="A81" s="41" t="s">
        <v>82</v>
      </c>
      <c r="B81" s="42" t="s">
        <v>147</v>
      </c>
      <c r="C81" s="42" t="s">
        <v>51</v>
      </c>
      <c r="D81" s="43">
        <v>35104</v>
      </c>
      <c r="E81" s="44">
        <v>27</v>
      </c>
      <c r="F81" s="42" t="s">
        <v>52</v>
      </c>
      <c r="G81" s="42" t="s">
        <v>90</v>
      </c>
      <c r="H81" s="45">
        <v>22372</v>
      </c>
      <c r="I81" s="42" t="s">
        <v>101</v>
      </c>
      <c r="J81" s="42">
        <v>2</v>
      </c>
      <c r="K81" s="45">
        <v>814</v>
      </c>
      <c r="L81" s="45">
        <v>2454</v>
      </c>
      <c r="M81" s="45">
        <v>5977</v>
      </c>
    </row>
    <row r="82" spans="1:13" x14ac:dyDescent="0.3">
      <c r="A82" s="36" t="s">
        <v>88</v>
      </c>
      <c r="B82" s="37" t="s">
        <v>124</v>
      </c>
      <c r="C82" s="37" t="s">
        <v>51</v>
      </c>
      <c r="D82" s="38">
        <v>31303</v>
      </c>
      <c r="E82" s="39">
        <v>38</v>
      </c>
      <c r="F82" s="37" t="s">
        <v>57</v>
      </c>
      <c r="G82" s="37" t="s">
        <v>58</v>
      </c>
      <c r="H82" s="40">
        <v>28208</v>
      </c>
      <c r="I82" s="37" t="s">
        <v>83</v>
      </c>
      <c r="J82" s="37">
        <v>3</v>
      </c>
      <c r="K82" s="40">
        <v>1650</v>
      </c>
      <c r="L82" s="40">
        <v>3999</v>
      </c>
      <c r="M82" s="40">
        <v>2299</v>
      </c>
    </row>
    <row r="83" spans="1:13" x14ac:dyDescent="0.3">
      <c r="A83" s="41" t="s">
        <v>114</v>
      </c>
      <c r="B83" s="42" t="s">
        <v>135</v>
      </c>
      <c r="C83" s="42" t="s">
        <v>104</v>
      </c>
      <c r="D83" s="43">
        <v>30655</v>
      </c>
      <c r="E83" s="44">
        <v>40</v>
      </c>
      <c r="F83" s="42" t="s">
        <v>46</v>
      </c>
      <c r="G83" s="42" t="s">
        <v>87</v>
      </c>
      <c r="H83" s="45">
        <v>26530</v>
      </c>
      <c r="I83" s="42" t="s">
        <v>76</v>
      </c>
      <c r="J83" s="42">
        <v>3</v>
      </c>
      <c r="K83" s="45">
        <v>1710</v>
      </c>
      <c r="L83" s="45">
        <v>1442</v>
      </c>
      <c r="M83" s="45">
        <v>9888</v>
      </c>
    </row>
    <row r="84" spans="1:13" x14ac:dyDescent="0.3">
      <c r="A84" s="36" t="s">
        <v>70</v>
      </c>
      <c r="B84" s="37" t="s">
        <v>148</v>
      </c>
      <c r="C84" s="37" t="s">
        <v>75</v>
      </c>
      <c r="D84" s="38">
        <v>28936</v>
      </c>
      <c r="E84" s="39">
        <v>44</v>
      </c>
      <c r="F84" s="37" t="s">
        <v>46</v>
      </c>
      <c r="G84" s="37" t="s">
        <v>81</v>
      </c>
      <c r="H84" s="40">
        <v>15633</v>
      </c>
      <c r="I84" s="37" t="s">
        <v>83</v>
      </c>
      <c r="J84" s="37">
        <v>0</v>
      </c>
      <c r="K84" s="40">
        <v>1718</v>
      </c>
      <c r="L84" s="40">
        <v>3721</v>
      </c>
      <c r="M84" s="40">
        <v>2541</v>
      </c>
    </row>
    <row r="85" spans="1:13" x14ac:dyDescent="0.3">
      <c r="A85" s="41" t="s">
        <v>84</v>
      </c>
      <c r="B85" s="42" t="s">
        <v>124</v>
      </c>
      <c r="C85" s="42" t="s">
        <v>94</v>
      </c>
      <c r="D85" s="43">
        <v>29758</v>
      </c>
      <c r="E85" s="44">
        <v>42</v>
      </c>
      <c r="F85" s="42" t="s">
        <v>52</v>
      </c>
      <c r="G85" s="42" t="s">
        <v>58</v>
      </c>
      <c r="H85" s="45">
        <v>22426</v>
      </c>
      <c r="I85" s="42" t="s">
        <v>54</v>
      </c>
      <c r="J85" s="42">
        <v>3</v>
      </c>
      <c r="K85" s="45">
        <v>1363</v>
      </c>
      <c r="L85" s="45">
        <v>4032</v>
      </c>
      <c r="M85" s="45">
        <v>2090</v>
      </c>
    </row>
    <row r="86" spans="1:13" x14ac:dyDescent="0.3">
      <c r="A86" s="36" t="s">
        <v>82</v>
      </c>
      <c r="B86" s="37" t="s">
        <v>147</v>
      </c>
      <c r="C86" s="37" t="s">
        <v>94</v>
      </c>
      <c r="D86" s="38">
        <v>26399</v>
      </c>
      <c r="E86" s="39">
        <v>51</v>
      </c>
      <c r="F86" s="37" t="s">
        <v>57</v>
      </c>
      <c r="G86" s="37" t="s">
        <v>90</v>
      </c>
      <c r="H86" s="40">
        <v>5534</v>
      </c>
      <c r="I86" s="37" t="s">
        <v>69</v>
      </c>
      <c r="J86" s="37">
        <v>1</v>
      </c>
      <c r="K86" s="40">
        <v>528</v>
      </c>
      <c r="L86" s="40">
        <v>3202</v>
      </c>
      <c r="M86" s="40">
        <v>2601</v>
      </c>
    </row>
    <row r="87" spans="1:13" x14ac:dyDescent="0.3">
      <c r="A87" s="41" t="s">
        <v>149</v>
      </c>
      <c r="B87" s="42" t="s">
        <v>66</v>
      </c>
      <c r="C87" s="42" t="s">
        <v>122</v>
      </c>
      <c r="D87" s="43">
        <v>34200</v>
      </c>
      <c r="E87" s="44">
        <v>30</v>
      </c>
      <c r="F87" s="42" t="s">
        <v>46</v>
      </c>
      <c r="G87" s="42" t="s">
        <v>68</v>
      </c>
      <c r="H87" s="45">
        <v>23443</v>
      </c>
      <c r="I87" s="42" t="s">
        <v>64</v>
      </c>
      <c r="J87" s="42">
        <v>1</v>
      </c>
      <c r="K87" s="45">
        <v>1265</v>
      </c>
      <c r="L87" s="45">
        <v>3191</v>
      </c>
      <c r="M87" s="45">
        <v>9954</v>
      </c>
    </row>
    <row r="88" spans="1:13" x14ac:dyDescent="0.3">
      <c r="A88" s="36" t="s">
        <v>129</v>
      </c>
      <c r="B88" s="37" t="s">
        <v>107</v>
      </c>
      <c r="C88" s="37" t="s">
        <v>56</v>
      </c>
      <c r="D88" s="38">
        <v>34208</v>
      </c>
      <c r="E88" s="39">
        <v>30</v>
      </c>
      <c r="F88" s="37" t="s">
        <v>52</v>
      </c>
      <c r="G88" s="37" t="s">
        <v>87</v>
      </c>
      <c r="H88" s="40">
        <v>23116</v>
      </c>
      <c r="I88" s="37" t="s">
        <v>64</v>
      </c>
      <c r="J88" s="37">
        <v>2</v>
      </c>
      <c r="K88" s="40">
        <v>1211</v>
      </c>
      <c r="L88" s="40">
        <v>2339</v>
      </c>
      <c r="M88" s="40">
        <v>4619</v>
      </c>
    </row>
    <row r="89" spans="1:13" x14ac:dyDescent="0.3">
      <c r="A89" s="41" t="s">
        <v>144</v>
      </c>
      <c r="B89" s="42" t="s">
        <v>150</v>
      </c>
      <c r="C89" s="42" t="s">
        <v>122</v>
      </c>
      <c r="D89" s="43">
        <v>24170</v>
      </c>
      <c r="E89" s="44">
        <v>57</v>
      </c>
      <c r="F89" s="42" t="s">
        <v>57</v>
      </c>
      <c r="G89" s="42" t="s">
        <v>63</v>
      </c>
      <c r="H89" s="45">
        <v>23433</v>
      </c>
      <c r="I89" s="42" t="s">
        <v>95</v>
      </c>
      <c r="J89" s="42">
        <v>3</v>
      </c>
      <c r="K89" s="45">
        <v>1713</v>
      </c>
      <c r="L89" s="45">
        <v>2510</v>
      </c>
      <c r="M89" s="45">
        <v>783</v>
      </c>
    </row>
    <row r="90" spans="1:13" x14ac:dyDescent="0.3">
      <c r="A90" s="36" t="s">
        <v>82</v>
      </c>
      <c r="B90" s="37" t="s">
        <v>137</v>
      </c>
      <c r="C90" s="37" t="s">
        <v>123</v>
      </c>
      <c r="D90" s="38">
        <v>35084</v>
      </c>
      <c r="E90" s="39">
        <v>27</v>
      </c>
      <c r="F90" s="37" t="s">
        <v>46</v>
      </c>
      <c r="G90" s="37" t="s">
        <v>63</v>
      </c>
      <c r="H90" s="40">
        <v>27223</v>
      </c>
      <c r="I90" s="37" t="s">
        <v>92</v>
      </c>
      <c r="J90" s="37">
        <v>1</v>
      </c>
      <c r="K90" s="40">
        <v>761</v>
      </c>
      <c r="L90" s="40">
        <v>4352</v>
      </c>
      <c r="M90" s="40">
        <v>8185</v>
      </c>
    </row>
    <row r="91" spans="1:13" x14ac:dyDescent="0.3">
      <c r="A91" s="41" t="s">
        <v>88</v>
      </c>
      <c r="B91" s="42" t="s">
        <v>151</v>
      </c>
      <c r="C91" s="42" t="s">
        <v>72</v>
      </c>
      <c r="D91" s="43">
        <v>33291</v>
      </c>
      <c r="E91" s="44">
        <v>32</v>
      </c>
      <c r="F91" s="42" t="s">
        <v>57</v>
      </c>
      <c r="G91" s="42" t="s">
        <v>87</v>
      </c>
      <c r="H91" s="45">
        <v>24375</v>
      </c>
      <c r="I91" s="42" t="s">
        <v>83</v>
      </c>
      <c r="J91" s="42">
        <v>0</v>
      </c>
      <c r="K91" s="45">
        <v>1631</v>
      </c>
      <c r="L91" s="45">
        <v>4347</v>
      </c>
      <c r="M91" s="45">
        <v>4741</v>
      </c>
    </row>
    <row r="92" spans="1:13" x14ac:dyDescent="0.3">
      <c r="A92" s="36" t="s">
        <v>110</v>
      </c>
      <c r="B92" s="37" t="s">
        <v>105</v>
      </c>
      <c r="C92" s="37" t="s">
        <v>72</v>
      </c>
      <c r="D92" s="38">
        <v>32419</v>
      </c>
      <c r="E92" s="39">
        <v>35</v>
      </c>
      <c r="F92" s="37" t="s">
        <v>52</v>
      </c>
      <c r="G92" s="37" t="s">
        <v>73</v>
      </c>
      <c r="H92" s="40">
        <v>8280</v>
      </c>
      <c r="I92" s="37" t="s">
        <v>76</v>
      </c>
      <c r="J92" s="37">
        <v>2</v>
      </c>
      <c r="K92" s="40">
        <v>1617</v>
      </c>
      <c r="L92" s="40">
        <v>2796</v>
      </c>
      <c r="M92" s="40">
        <v>4560</v>
      </c>
    </row>
    <row r="93" spans="1:13" x14ac:dyDescent="0.3">
      <c r="A93" s="41" t="s">
        <v>152</v>
      </c>
      <c r="B93" s="42" t="s">
        <v>136</v>
      </c>
      <c r="C93" s="42" t="s">
        <v>67</v>
      </c>
      <c r="D93" s="43">
        <v>22940</v>
      </c>
      <c r="E93" s="44">
        <v>61</v>
      </c>
      <c r="F93" s="42" t="s">
        <v>46</v>
      </c>
      <c r="G93" s="42" t="s">
        <v>58</v>
      </c>
      <c r="H93" s="45">
        <v>19603</v>
      </c>
      <c r="I93" s="42" t="s">
        <v>83</v>
      </c>
      <c r="J93" s="42">
        <v>1</v>
      </c>
      <c r="K93" s="45">
        <v>1533</v>
      </c>
      <c r="L93" s="45">
        <v>1843</v>
      </c>
      <c r="M93" s="45">
        <v>2226</v>
      </c>
    </row>
    <row r="94" spans="1:13" x14ac:dyDescent="0.3">
      <c r="A94" s="36" t="s">
        <v>82</v>
      </c>
      <c r="B94" s="37" t="s">
        <v>93</v>
      </c>
      <c r="C94" s="37" t="s">
        <v>86</v>
      </c>
      <c r="D94" s="38">
        <v>25378</v>
      </c>
      <c r="E94" s="39">
        <v>54</v>
      </c>
      <c r="F94" s="37" t="s">
        <v>52</v>
      </c>
      <c r="G94" s="37" t="s">
        <v>63</v>
      </c>
      <c r="H94" s="40">
        <v>14821</v>
      </c>
      <c r="I94" s="37" t="s">
        <v>83</v>
      </c>
      <c r="J94" s="37">
        <v>3</v>
      </c>
      <c r="K94" s="40">
        <v>1749</v>
      </c>
      <c r="L94" s="40">
        <v>3979</v>
      </c>
      <c r="M94" s="40">
        <v>9762</v>
      </c>
    </row>
    <row r="95" spans="1:13" x14ac:dyDescent="0.3">
      <c r="A95" s="41" t="s">
        <v>49</v>
      </c>
      <c r="B95" s="42" t="s">
        <v>99</v>
      </c>
      <c r="C95" s="42" t="s">
        <v>56</v>
      </c>
      <c r="D95" s="43">
        <v>34459</v>
      </c>
      <c r="E95" s="44">
        <v>29</v>
      </c>
      <c r="F95" s="42" t="s">
        <v>57</v>
      </c>
      <c r="G95" s="42" t="s">
        <v>47</v>
      </c>
      <c r="H95" s="45">
        <v>20978</v>
      </c>
      <c r="I95" s="42" t="s">
        <v>92</v>
      </c>
      <c r="J95" s="42">
        <v>2</v>
      </c>
      <c r="K95" s="45">
        <v>1684</v>
      </c>
      <c r="L95" s="45">
        <v>3958</v>
      </c>
      <c r="M95" s="45">
        <v>2442</v>
      </c>
    </row>
    <row r="96" spans="1:13" x14ac:dyDescent="0.3">
      <c r="A96" s="36" t="s">
        <v>153</v>
      </c>
      <c r="B96" s="37" t="s">
        <v>85</v>
      </c>
      <c r="C96" s="37" t="s">
        <v>94</v>
      </c>
      <c r="D96" s="38">
        <v>22826</v>
      </c>
      <c r="E96" s="39">
        <v>61</v>
      </c>
      <c r="F96" s="37" t="s">
        <v>57</v>
      </c>
      <c r="G96" s="37" t="s">
        <v>63</v>
      </c>
      <c r="H96" s="40">
        <v>25554</v>
      </c>
      <c r="I96" s="37" t="s">
        <v>111</v>
      </c>
      <c r="J96" s="37">
        <v>2</v>
      </c>
      <c r="K96" s="40">
        <v>556</v>
      </c>
      <c r="L96" s="40">
        <v>2037</v>
      </c>
      <c r="M96" s="40">
        <v>9282</v>
      </c>
    </row>
    <row r="97" spans="1:13" x14ac:dyDescent="0.3">
      <c r="A97" s="41" t="s">
        <v>154</v>
      </c>
      <c r="B97" s="42" t="s">
        <v>155</v>
      </c>
      <c r="C97" s="42" t="s">
        <v>122</v>
      </c>
      <c r="D97" s="43">
        <v>32450</v>
      </c>
      <c r="E97" s="44">
        <v>35</v>
      </c>
      <c r="F97" s="42" t="s">
        <v>57</v>
      </c>
      <c r="G97" s="42" t="s">
        <v>87</v>
      </c>
      <c r="H97" s="45">
        <v>7218</v>
      </c>
      <c r="I97" s="42" t="s">
        <v>95</v>
      </c>
      <c r="J97" s="42">
        <v>0</v>
      </c>
      <c r="K97" s="45">
        <v>1151</v>
      </c>
      <c r="L97" s="45">
        <v>2337</v>
      </c>
      <c r="M97" s="45">
        <v>9425</v>
      </c>
    </row>
    <row r="98" spans="1:13" x14ac:dyDescent="0.3">
      <c r="A98" s="36" t="s">
        <v>128</v>
      </c>
      <c r="B98" s="37" t="s">
        <v>99</v>
      </c>
      <c r="C98" s="37" t="s">
        <v>75</v>
      </c>
      <c r="D98" s="38">
        <v>27393</v>
      </c>
      <c r="E98" s="39">
        <v>49</v>
      </c>
      <c r="F98" s="37" t="s">
        <v>52</v>
      </c>
      <c r="G98" s="37" t="s">
        <v>73</v>
      </c>
      <c r="H98" s="40">
        <v>13489</v>
      </c>
      <c r="I98" s="37" t="s">
        <v>101</v>
      </c>
      <c r="J98" s="37">
        <v>3</v>
      </c>
      <c r="K98" s="40">
        <v>1362</v>
      </c>
      <c r="L98" s="40">
        <v>4442</v>
      </c>
      <c r="M98" s="40">
        <v>3226</v>
      </c>
    </row>
    <row r="99" spans="1:13" x14ac:dyDescent="0.3">
      <c r="A99" s="41" t="s">
        <v>143</v>
      </c>
      <c r="B99" s="42" t="s">
        <v>135</v>
      </c>
      <c r="C99" s="42" t="s">
        <v>86</v>
      </c>
      <c r="D99" s="43">
        <v>29336</v>
      </c>
      <c r="E99" s="44">
        <v>43</v>
      </c>
      <c r="F99" s="42" t="s">
        <v>52</v>
      </c>
      <c r="G99" s="42" t="s">
        <v>81</v>
      </c>
      <c r="H99" s="45">
        <v>15920</v>
      </c>
      <c r="I99" s="42" t="s">
        <v>69</v>
      </c>
      <c r="J99" s="42">
        <v>0</v>
      </c>
      <c r="K99" s="45">
        <v>1534</v>
      </c>
      <c r="L99" s="45">
        <v>3440</v>
      </c>
      <c r="M99" s="45">
        <v>787</v>
      </c>
    </row>
    <row r="100" spans="1:13" x14ac:dyDescent="0.3">
      <c r="A100" s="36" t="s">
        <v>156</v>
      </c>
      <c r="B100" s="37" t="s">
        <v>85</v>
      </c>
      <c r="C100" s="37" t="s">
        <v>51</v>
      </c>
      <c r="D100" s="38">
        <v>35790</v>
      </c>
      <c r="E100" s="39">
        <v>26</v>
      </c>
      <c r="F100" s="37" t="s">
        <v>46</v>
      </c>
      <c r="G100" s="37" t="s">
        <v>87</v>
      </c>
      <c r="H100" s="40">
        <v>9935</v>
      </c>
      <c r="I100" s="37" t="s">
        <v>54</v>
      </c>
      <c r="J100" s="37">
        <v>3</v>
      </c>
      <c r="K100" s="40">
        <v>721</v>
      </c>
      <c r="L100" s="40">
        <v>2104</v>
      </c>
      <c r="M100" s="40">
        <v>3511</v>
      </c>
    </row>
    <row r="101" spans="1:13" x14ac:dyDescent="0.3">
      <c r="A101" s="41" t="s">
        <v>152</v>
      </c>
      <c r="B101" s="42" t="s">
        <v>96</v>
      </c>
      <c r="C101" s="42" t="s">
        <v>79</v>
      </c>
      <c r="D101" s="43">
        <v>32422</v>
      </c>
      <c r="E101" s="44">
        <v>35</v>
      </c>
      <c r="F101" s="42" t="s">
        <v>46</v>
      </c>
      <c r="G101" s="42" t="s">
        <v>53</v>
      </c>
      <c r="H101" s="45">
        <v>29157</v>
      </c>
      <c r="I101" s="42" t="s">
        <v>64</v>
      </c>
      <c r="J101" s="42">
        <v>2</v>
      </c>
      <c r="K101" s="45">
        <v>764</v>
      </c>
      <c r="L101" s="45">
        <v>2909</v>
      </c>
      <c r="M101" s="45">
        <v>2955</v>
      </c>
    </row>
    <row r="102" spans="1:13" x14ac:dyDescent="0.3">
      <c r="A102" s="36" t="s">
        <v>128</v>
      </c>
      <c r="B102" s="37" t="s">
        <v>89</v>
      </c>
      <c r="C102" s="37" t="s">
        <v>51</v>
      </c>
      <c r="D102" s="38">
        <v>23658</v>
      </c>
      <c r="E102" s="39">
        <v>59</v>
      </c>
      <c r="F102" s="37" t="s">
        <v>57</v>
      </c>
      <c r="G102" s="37" t="s">
        <v>53</v>
      </c>
      <c r="H102" s="40">
        <v>20131</v>
      </c>
      <c r="I102" s="37" t="s">
        <v>95</v>
      </c>
      <c r="J102" s="37">
        <v>3</v>
      </c>
      <c r="K102" s="40">
        <v>1384</v>
      </c>
      <c r="L102" s="40">
        <v>1351</v>
      </c>
      <c r="M102" s="40">
        <v>5234</v>
      </c>
    </row>
    <row r="103" spans="1:13" x14ac:dyDescent="0.3">
      <c r="A103" s="41" t="s">
        <v>145</v>
      </c>
      <c r="B103" s="42" t="s">
        <v>157</v>
      </c>
      <c r="C103" s="42" t="s">
        <v>86</v>
      </c>
      <c r="D103" s="43">
        <v>25600</v>
      </c>
      <c r="E103" s="44">
        <v>53</v>
      </c>
      <c r="F103" s="42" t="s">
        <v>46</v>
      </c>
      <c r="G103" s="42" t="s">
        <v>63</v>
      </c>
      <c r="H103" s="45">
        <v>10535</v>
      </c>
      <c r="I103" s="42" t="s">
        <v>101</v>
      </c>
      <c r="J103" s="42">
        <v>1</v>
      </c>
      <c r="K103" s="45">
        <v>1744</v>
      </c>
      <c r="L103" s="45">
        <v>3430</v>
      </c>
      <c r="M103" s="45">
        <v>7077</v>
      </c>
    </row>
    <row r="104" spans="1:13" x14ac:dyDescent="0.3">
      <c r="A104" s="36" t="s">
        <v>145</v>
      </c>
      <c r="B104" s="37" t="s">
        <v>66</v>
      </c>
      <c r="C104" s="37" t="s">
        <v>94</v>
      </c>
      <c r="D104" s="38">
        <v>23734</v>
      </c>
      <c r="E104" s="39">
        <v>59</v>
      </c>
      <c r="F104" s="37" t="s">
        <v>52</v>
      </c>
      <c r="G104" s="37" t="s">
        <v>90</v>
      </c>
      <c r="H104" s="40">
        <v>14512</v>
      </c>
      <c r="I104" s="37" t="s">
        <v>59</v>
      </c>
      <c r="J104" s="37">
        <v>2</v>
      </c>
      <c r="K104" s="40">
        <v>671</v>
      </c>
      <c r="L104" s="40">
        <v>1223</v>
      </c>
      <c r="M104" s="40">
        <v>5450</v>
      </c>
    </row>
    <row r="105" spans="1:13" x14ac:dyDescent="0.3">
      <c r="A105" s="41" t="s">
        <v>23</v>
      </c>
      <c r="B105" s="42" t="s">
        <v>136</v>
      </c>
      <c r="C105" s="42" t="s">
        <v>97</v>
      </c>
      <c r="D105" s="43">
        <v>33132</v>
      </c>
      <c r="E105" s="44">
        <v>33</v>
      </c>
      <c r="F105" s="42" t="s">
        <v>46</v>
      </c>
      <c r="G105" s="42" t="s">
        <v>87</v>
      </c>
      <c r="H105" s="45">
        <v>19613</v>
      </c>
      <c r="I105" s="42" t="s">
        <v>111</v>
      </c>
      <c r="J105" s="42">
        <v>0</v>
      </c>
      <c r="K105" s="45">
        <v>1091</v>
      </c>
      <c r="L105" s="45">
        <v>4700</v>
      </c>
      <c r="M105" s="45">
        <v>6910</v>
      </c>
    </row>
    <row r="106" spans="1:13" x14ac:dyDescent="0.3">
      <c r="A106" s="36" t="s">
        <v>158</v>
      </c>
      <c r="B106" s="37" t="s">
        <v>132</v>
      </c>
      <c r="C106" s="37" t="s">
        <v>104</v>
      </c>
      <c r="D106" s="38">
        <v>33881</v>
      </c>
      <c r="E106" s="39">
        <v>31</v>
      </c>
      <c r="F106" s="37" t="s">
        <v>57</v>
      </c>
      <c r="G106" s="37" t="s">
        <v>47</v>
      </c>
      <c r="H106" s="40">
        <v>23910</v>
      </c>
      <c r="I106" s="37" t="s">
        <v>76</v>
      </c>
      <c r="J106" s="37">
        <v>0</v>
      </c>
      <c r="K106" s="40">
        <v>1866</v>
      </c>
      <c r="L106" s="40">
        <v>4140</v>
      </c>
      <c r="M106" s="40">
        <v>625</v>
      </c>
    </row>
    <row r="107" spans="1:13" x14ac:dyDescent="0.3">
      <c r="A107" s="41" t="s">
        <v>159</v>
      </c>
      <c r="B107" s="42" t="s">
        <v>142</v>
      </c>
      <c r="C107" s="42" t="s">
        <v>97</v>
      </c>
      <c r="D107" s="43">
        <v>29346</v>
      </c>
      <c r="E107" s="44">
        <v>43</v>
      </c>
      <c r="F107" s="42" t="s">
        <v>52</v>
      </c>
      <c r="G107" s="42" t="s">
        <v>87</v>
      </c>
      <c r="H107" s="45">
        <v>17875</v>
      </c>
      <c r="I107" s="42" t="s">
        <v>101</v>
      </c>
      <c r="J107" s="42">
        <v>2</v>
      </c>
      <c r="K107" s="45">
        <v>1205</v>
      </c>
      <c r="L107" s="45">
        <v>1029</v>
      </c>
      <c r="M107" s="45">
        <v>6595</v>
      </c>
    </row>
    <row r="108" spans="1:13" x14ac:dyDescent="0.3">
      <c r="A108" s="36" t="s">
        <v>125</v>
      </c>
      <c r="B108" s="37" t="s">
        <v>151</v>
      </c>
      <c r="C108" s="37" t="s">
        <v>100</v>
      </c>
      <c r="D108" s="38">
        <v>34590</v>
      </c>
      <c r="E108" s="39">
        <v>29</v>
      </c>
      <c r="F108" s="37" t="s">
        <v>57</v>
      </c>
      <c r="G108" s="37" t="s">
        <v>73</v>
      </c>
      <c r="H108" s="40">
        <v>16388</v>
      </c>
      <c r="I108" s="37" t="s">
        <v>92</v>
      </c>
      <c r="J108" s="37">
        <v>0</v>
      </c>
      <c r="K108" s="40">
        <v>1315</v>
      </c>
      <c r="L108" s="40">
        <v>2680</v>
      </c>
      <c r="M108" s="40">
        <v>9550</v>
      </c>
    </row>
    <row r="109" spans="1:13" x14ac:dyDescent="0.3">
      <c r="A109" s="41" t="s">
        <v>158</v>
      </c>
      <c r="B109" s="42" t="s">
        <v>107</v>
      </c>
      <c r="C109" s="42" t="s">
        <v>86</v>
      </c>
      <c r="D109" s="43">
        <v>26164</v>
      </c>
      <c r="E109" s="44">
        <v>52</v>
      </c>
      <c r="F109" s="42" t="s">
        <v>57</v>
      </c>
      <c r="G109" s="42" t="s">
        <v>68</v>
      </c>
      <c r="H109" s="45">
        <v>18779</v>
      </c>
      <c r="I109" s="42" t="s">
        <v>69</v>
      </c>
      <c r="J109" s="42">
        <v>1</v>
      </c>
      <c r="K109" s="45">
        <v>784</v>
      </c>
      <c r="L109" s="45">
        <v>2052</v>
      </c>
      <c r="M109" s="45">
        <v>6152</v>
      </c>
    </row>
    <row r="110" spans="1:13" x14ac:dyDescent="0.3">
      <c r="A110" s="36" t="s">
        <v>139</v>
      </c>
      <c r="B110" s="37" t="s">
        <v>93</v>
      </c>
      <c r="C110" s="37" t="s">
        <v>160</v>
      </c>
      <c r="D110" s="38">
        <v>32982</v>
      </c>
      <c r="E110" s="39">
        <v>33</v>
      </c>
      <c r="F110" s="37" t="s">
        <v>46</v>
      </c>
      <c r="G110" s="37" t="s">
        <v>58</v>
      </c>
      <c r="H110" s="40">
        <v>7254</v>
      </c>
      <c r="I110" s="37" t="s">
        <v>92</v>
      </c>
      <c r="J110" s="37">
        <v>3</v>
      </c>
      <c r="K110" s="40">
        <v>1334</v>
      </c>
      <c r="L110" s="40">
        <v>2161</v>
      </c>
      <c r="M110" s="40">
        <v>3410</v>
      </c>
    </row>
    <row r="111" spans="1:13" x14ac:dyDescent="0.3">
      <c r="A111" s="41" t="s">
        <v>49</v>
      </c>
      <c r="B111" s="42" t="s">
        <v>132</v>
      </c>
      <c r="C111" s="42" t="s">
        <v>62</v>
      </c>
      <c r="D111" s="43">
        <v>32150</v>
      </c>
      <c r="E111" s="44">
        <v>35</v>
      </c>
      <c r="F111" s="42" t="s">
        <v>52</v>
      </c>
      <c r="G111" s="42" t="s">
        <v>63</v>
      </c>
      <c r="H111" s="45">
        <v>16522</v>
      </c>
      <c r="I111" s="42" t="s">
        <v>95</v>
      </c>
      <c r="J111" s="42">
        <v>2</v>
      </c>
      <c r="K111" s="45">
        <v>1205</v>
      </c>
      <c r="L111" s="45">
        <v>4317</v>
      </c>
      <c r="M111" s="45">
        <v>9312</v>
      </c>
    </row>
    <row r="112" spans="1:13" x14ac:dyDescent="0.3">
      <c r="A112" s="36" t="s">
        <v>134</v>
      </c>
      <c r="B112" s="37" t="s">
        <v>121</v>
      </c>
      <c r="C112" s="37" t="s">
        <v>56</v>
      </c>
      <c r="D112" s="38">
        <v>34987</v>
      </c>
      <c r="E112" s="39">
        <v>28</v>
      </c>
      <c r="F112" s="37" t="s">
        <v>52</v>
      </c>
      <c r="G112" s="37" t="s">
        <v>90</v>
      </c>
      <c r="H112" s="40">
        <v>5656</v>
      </c>
      <c r="I112" s="37" t="s">
        <v>76</v>
      </c>
      <c r="J112" s="37">
        <v>0</v>
      </c>
      <c r="K112" s="40">
        <v>878</v>
      </c>
      <c r="L112" s="40">
        <v>2640</v>
      </c>
      <c r="M112" s="40">
        <v>7138</v>
      </c>
    </row>
    <row r="113" spans="1:13" x14ac:dyDescent="0.3">
      <c r="A113" s="41" t="s">
        <v>119</v>
      </c>
      <c r="B113" s="42" t="s">
        <v>136</v>
      </c>
      <c r="C113" s="42" t="s">
        <v>97</v>
      </c>
      <c r="D113" s="43">
        <v>33856</v>
      </c>
      <c r="E113" s="44">
        <v>31</v>
      </c>
      <c r="F113" s="42" t="s">
        <v>46</v>
      </c>
      <c r="G113" s="42" t="s">
        <v>73</v>
      </c>
      <c r="H113" s="45">
        <v>14091</v>
      </c>
      <c r="I113" s="42" t="s">
        <v>64</v>
      </c>
      <c r="J113" s="42">
        <v>0</v>
      </c>
      <c r="K113" s="45">
        <v>1493</v>
      </c>
      <c r="L113" s="45">
        <v>1277</v>
      </c>
      <c r="M113" s="45">
        <v>5593</v>
      </c>
    </row>
    <row r="114" spans="1:13" x14ac:dyDescent="0.3">
      <c r="A114" s="36" t="s">
        <v>125</v>
      </c>
      <c r="B114" s="37" t="s">
        <v>161</v>
      </c>
      <c r="C114" s="37" t="s">
        <v>94</v>
      </c>
      <c r="D114" s="38">
        <v>28865</v>
      </c>
      <c r="E114" s="39">
        <v>44</v>
      </c>
      <c r="F114" s="37" t="s">
        <v>57</v>
      </c>
      <c r="G114" s="37" t="s">
        <v>53</v>
      </c>
      <c r="H114" s="40">
        <v>8666</v>
      </c>
      <c r="I114" s="37" t="s">
        <v>54</v>
      </c>
      <c r="J114" s="37">
        <v>0</v>
      </c>
      <c r="K114" s="40">
        <v>1821</v>
      </c>
      <c r="L114" s="40">
        <v>3691</v>
      </c>
      <c r="M114" s="40">
        <v>4196</v>
      </c>
    </row>
    <row r="115" spans="1:13" x14ac:dyDescent="0.3">
      <c r="A115" s="41" t="s">
        <v>133</v>
      </c>
      <c r="B115" s="42" t="s">
        <v>78</v>
      </c>
      <c r="C115" s="42" t="s">
        <v>72</v>
      </c>
      <c r="D115" s="43">
        <v>33590</v>
      </c>
      <c r="E115" s="44">
        <v>32</v>
      </c>
      <c r="F115" s="42" t="s">
        <v>46</v>
      </c>
      <c r="G115" s="42" t="s">
        <v>53</v>
      </c>
      <c r="H115" s="45">
        <v>8148</v>
      </c>
      <c r="I115" s="42" t="s">
        <v>83</v>
      </c>
      <c r="J115" s="42">
        <v>0</v>
      </c>
      <c r="K115" s="45">
        <v>1305</v>
      </c>
      <c r="L115" s="45">
        <v>4123</v>
      </c>
      <c r="M115" s="45">
        <v>7559</v>
      </c>
    </row>
    <row r="116" spans="1:13" x14ac:dyDescent="0.3">
      <c r="A116" s="36" t="s">
        <v>119</v>
      </c>
      <c r="B116" s="37" t="s">
        <v>162</v>
      </c>
      <c r="C116" s="37" t="s">
        <v>97</v>
      </c>
      <c r="D116" s="38">
        <v>23300</v>
      </c>
      <c r="E116" s="39">
        <v>60</v>
      </c>
      <c r="F116" s="37" t="s">
        <v>57</v>
      </c>
      <c r="G116" s="37" t="s">
        <v>68</v>
      </c>
      <c r="H116" s="40">
        <v>14846</v>
      </c>
      <c r="I116" s="37" t="s">
        <v>111</v>
      </c>
      <c r="J116" s="37">
        <v>1</v>
      </c>
      <c r="K116" s="40">
        <v>1326</v>
      </c>
      <c r="L116" s="40">
        <v>4432</v>
      </c>
      <c r="M116" s="40">
        <v>5999</v>
      </c>
    </row>
    <row r="117" spans="1:13" x14ac:dyDescent="0.3">
      <c r="A117" s="41" t="s">
        <v>49</v>
      </c>
      <c r="B117" s="42" t="s">
        <v>105</v>
      </c>
      <c r="C117" s="42" t="s">
        <v>51</v>
      </c>
      <c r="D117" s="43">
        <v>29519</v>
      </c>
      <c r="E117" s="44">
        <v>43</v>
      </c>
      <c r="F117" s="42" t="s">
        <v>46</v>
      </c>
      <c r="G117" s="42" t="s">
        <v>117</v>
      </c>
      <c r="H117" s="45">
        <v>19691</v>
      </c>
      <c r="I117" s="42" t="s">
        <v>64</v>
      </c>
      <c r="J117" s="42">
        <v>3</v>
      </c>
      <c r="K117" s="45">
        <v>1701</v>
      </c>
      <c r="L117" s="45">
        <v>2021</v>
      </c>
      <c r="M117" s="45">
        <v>4861</v>
      </c>
    </row>
    <row r="118" spans="1:13" x14ac:dyDescent="0.3">
      <c r="A118" s="36" t="s">
        <v>43</v>
      </c>
      <c r="B118" s="37" t="s">
        <v>85</v>
      </c>
      <c r="C118" s="37" t="s">
        <v>51</v>
      </c>
      <c r="D118" s="38">
        <v>24910</v>
      </c>
      <c r="E118" s="39">
        <v>55</v>
      </c>
      <c r="F118" s="37" t="s">
        <v>52</v>
      </c>
      <c r="G118" s="37" t="s">
        <v>81</v>
      </c>
      <c r="H118" s="40">
        <v>5682</v>
      </c>
      <c r="I118" s="37" t="s">
        <v>69</v>
      </c>
      <c r="J118" s="37">
        <v>2</v>
      </c>
      <c r="K118" s="40">
        <v>1781</v>
      </c>
      <c r="L118" s="40">
        <v>3436</v>
      </c>
      <c r="M118" s="40">
        <v>3852</v>
      </c>
    </row>
    <row r="119" spans="1:13" x14ac:dyDescent="0.3">
      <c r="A119" s="41" t="s">
        <v>119</v>
      </c>
      <c r="B119" s="42" t="s">
        <v>96</v>
      </c>
      <c r="C119" s="42" t="s">
        <v>97</v>
      </c>
      <c r="D119" s="43">
        <v>33837</v>
      </c>
      <c r="E119" s="44">
        <v>31</v>
      </c>
      <c r="F119" s="42" t="s">
        <v>46</v>
      </c>
      <c r="G119" s="42" t="s">
        <v>58</v>
      </c>
      <c r="H119" s="45">
        <v>16837</v>
      </c>
      <c r="I119" s="42" t="s">
        <v>111</v>
      </c>
      <c r="J119" s="42">
        <v>0</v>
      </c>
      <c r="K119" s="45">
        <v>1146</v>
      </c>
      <c r="L119" s="45">
        <v>4473</v>
      </c>
      <c r="M119" s="45">
        <v>4660</v>
      </c>
    </row>
    <row r="120" spans="1:13" x14ac:dyDescent="0.3">
      <c r="A120" s="36" t="s">
        <v>139</v>
      </c>
      <c r="B120" s="37" t="s">
        <v>163</v>
      </c>
      <c r="C120" s="37" t="s">
        <v>100</v>
      </c>
      <c r="D120" s="38">
        <v>31967</v>
      </c>
      <c r="E120" s="39">
        <v>36</v>
      </c>
      <c r="F120" s="37" t="s">
        <v>52</v>
      </c>
      <c r="G120" s="37" t="s">
        <v>117</v>
      </c>
      <c r="H120" s="40">
        <v>27280</v>
      </c>
      <c r="I120" s="37" t="s">
        <v>76</v>
      </c>
      <c r="J120" s="37">
        <v>1</v>
      </c>
      <c r="K120" s="40">
        <v>1350</v>
      </c>
      <c r="L120" s="40">
        <v>2742</v>
      </c>
      <c r="M120" s="40">
        <v>2196</v>
      </c>
    </row>
    <row r="121" spans="1:13" x14ac:dyDescent="0.3">
      <c r="A121" s="41" t="s">
        <v>131</v>
      </c>
      <c r="B121" s="42" t="s">
        <v>157</v>
      </c>
      <c r="C121" s="42" t="s">
        <v>45</v>
      </c>
      <c r="D121" s="43">
        <v>27104</v>
      </c>
      <c r="E121" s="44">
        <v>49</v>
      </c>
      <c r="F121" s="42" t="s">
        <v>57</v>
      </c>
      <c r="G121" s="42" t="s">
        <v>68</v>
      </c>
      <c r="H121" s="45">
        <v>19927</v>
      </c>
      <c r="I121" s="42" t="s">
        <v>83</v>
      </c>
      <c r="J121" s="42">
        <v>1</v>
      </c>
      <c r="K121" s="45">
        <v>1642</v>
      </c>
      <c r="L121" s="45">
        <v>4830</v>
      </c>
      <c r="M121" s="45">
        <v>8754</v>
      </c>
    </row>
    <row r="122" spans="1:13" x14ac:dyDescent="0.3">
      <c r="A122" s="36" t="s">
        <v>164</v>
      </c>
      <c r="B122" s="37" t="s">
        <v>157</v>
      </c>
      <c r="C122" s="37" t="s">
        <v>160</v>
      </c>
      <c r="D122" s="38">
        <v>33165</v>
      </c>
      <c r="E122" s="39">
        <v>33</v>
      </c>
      <c r="F122" s="37" t="s">
        <v>57</v>
      </c>
      <c r="G122" s="37" t="s">
        <v>68</v>
      </c>
      <c r="H122" s="40">
        <v>9512</v>
      </c>
      <c r="I122" s="37" t="s">
        <v>83</v>
      </c>
      <c r="J122" s="37">
        <v>2</v>
      </c>
      <c r="K122" s="40">
        <v>1390</v>
      </c>
      <c r="L122" s="40">
        <v>4258</v>
      </c>
      <c r="M122" s="40">
        <v>9194</v>
      </c>
    </row>
    <row r="123" spans="1:13" x14ac:dyDescent="0.3">
      <c r="A123" s="41" t="s">
        <v>128</v>
      </c>
      <c r="B123" s="42" t="s">
        <v>138</v>
      </c>
      <c r="C123" s="42" t="s">
        <v>94</v>
      </c>
      <c r="D123" s="43">
        <v>32644</v>
      </c>
      <c r="E123" s="44">
        <v>34</v>
      </c>
      <c r="F123" s="42" t="s">
        <v>57</v>
      </c>
      <c r="G123" s="42" t="s">
        <v>73</v>
      </c>
      <c r="H123" s="45">
        <v>21894</v>
      </c>
      <c r="I123" s="42" t="s">
        <v>111</v>
      </c>
      <c r="J123" s="42">
        <v>0</v>
      </c>
      <c r="K123" s="45">
        <v>1437</v>
      </c>
      <c r="L123" s="45">
        <v>3129</v>
      </c>
      <c r="M123" s="45">
        <v>1644</v>
      </c>
    </row>
    <row r="124" spans="1:13" x14ac:dyDescent="0.3">
      <c r="A124" s="36" t="s">
        <v>164</v>
      </c>
      <c r="B124" s="37" t="s">
        <v>96</v>
      </c>
      <c r="C124" s="37" t="s">
        <v>62</v>
      </c>
      <c r="D124" s="38">
        <v>35783</v>
      </c>
      <c r="E124" s="39">
        <v>26</v>
      </c>
      <c r="F124" s="37" t="s">
        <v>46</v>
      </c>
      <c r="G124" s="37" t="s">
        <v>53</v>
      </c>
      <c r="H124" s="40">
        <v>27395</v>
      </c>
      <c r="I124" s="37" t="s">
        <v>101</v>
      </c>
      <c r="J124" s="37">
        <v>3</v>
      </c>
      <c r="K124" s="40">
        <v>1173</v>
      </c>
      <c r="L124" s="40">
        <v>3651</v>
      </c>
      <c r="M124" s="40">
        <v>1232</v>
      </c>
    </row>
    <row r="125" spans="1:13" x14ac:dyDescent="0.3">
      <c r="A125" s="41" t="s">
        <v>165</v>
      </c>
      <c r="B125" s="42" t="s">
        <v>93</v>
      </c>
      <c r="C125" s="42" t="s">
        <v>45</v>
      </c>
      <c r="D125" s="43">
        <v>35115</v>
      </c>
      <c r="E125" s="44">
        <v>27</v>
      </c>
      <c r="F125" s="42" t="s">
        <v>57</v>
      </c>
      <c r="G125" s="42" t="s">
        <v>117</v>
      </c>
      <c r="H125" s="45">
        <v>8819</v>
      </c>
      <c r="I125" s="42" t="s">
        <v>95</v>
      </c>
      <c r="J125" s="42">
        <v>2</v>
      </c>
      <c r="K125" s="45">
        <v>1159</v>
      </c>
      <c r="L125" s="45">
        <v>4276</v>
      </c>
      <c r="M125" s="45">
        <v>7541</v>
      </c>
    </row>
    <row r="126" spans="1:13" x14ac:dyDescent="0.3">
      <c r="A126" s="36" t="s">
        <v>152</v>
      </c>
      <c r="B126" s="37" t="s">
        <v>124</v>
      </c>
      <c r="C126" s="37" t="s">
        <v>45</v>
      </c>
      <c r="D126" s="38">
        <v>29482</v>
      </c>
      <c r="E126" s="39">
        <v>43</v>
      </c>
      <c r="F126" s="37" t="s">
        <v>46</v>
      </c>
      <c r="G126" s="37" t="s">
        <v>81</v>
      </c>
      <c r="H126" s="40">
        <v>12629</v>
      </c>
      <c r="I126" s="37" t="s">
        <v>64</v>
      </c>
      <c r="J126" s="37">
        <v>3</v>
      </c>
      <c r="K126" s="40">
        <v>719</v>
      </c>
      <c r="L126" s="40">
        <v>2631</v>
      </c>
      <c r="M126" s="40">
        <v>2617</v>
      </c>
    </row>
    <row r="127" spans="1:13" x14ac:dyDescent="0.3">
      <c r="A127" s="41" t="s">
        <v>102</v>
      </c>
      <c r="B127" s="42" t="s">
        <v>96</v>
      </c>
      <c r="C127" s="42" t="s">
        <v>122</v>
      </c>
      <c r="D127" s="43">
        <v>35158</v>
      </c>
      <c r="E127" s="44">
        <v>27</v>
      </c>
      <c r="F127" s="42" t="s">
        <v>52</v>
      </c>
      <c r="G127" s="42" t="s">
        <v>81</v>
      </c>
      <c r="H127" s="45">
        <v>10472</v>
      </c>
      <c r="I127" s="42" t="s">
        <v>59</v>
      </c>
      <c r="J127" s="42">
        <v>1</v>
      </c>
      <c r="K127" s="45">
        <v>1690</v>
      </c>
      <c r="L127" s="45">
        <v>1252</v>
      </c>
      <c r="M127" s="45">
        <v>4437</v>
      </c>
    </row>
    <row r="128" spans="1:13" x14ac:dyDescent="0.3">
      <c r="A128" s="36" t="s">
        <v>166</v>
      </c>
      <c r="B128" s="37" t="s">
        <v>155</v>
      </c>
      <c r="C128" s="37" t="s">
        <v>122</v>
      </c>
      <c r="D128" s="38">
        <v>24737</v>
      </c>
      <c r="E128" s="39">
        <v>56</v>
      </c>
      <c r="F128" s="37" t="s">
        <v>57</v>
      </c>
      <c r="G128" s="37" t="s">
        <v>63</v>
      </c>
      <c r="H128" s="40">
        <v>20938</v>
      </c>
      <c r="I128" s="37" t="s">
        <v>95</v>
      </c>
      <c r="J128" s="37">
        <v>1</v>
      </c>
      <c r="K128" s="40">
        <v>1627</v>
      </c>
      <c r="L128" s="40">
        <v>2989</v>
      </c>
      <c r="M128" s="40">
        <v>7033</v>
      </c>
    </row>
    <row r="129" spans="1:13" x14ac:dyDescent="0.3">
      <c r="A129" s="41" t="s">
        <v>77</v>
      </c>
      <c r="B129" s="42" t="s">
        <v>135</v>
      </c>
      <c r="C129" s="42" t="s">
        <v>122</v>
      </c>
      <c r="D129" s="43">
        <v>31531</v>
      </c>
      <c r="E129" s="44">
        <v>37</v>
      </c>
      <c r="F129" s="42" t="s">
        <v>57</v>
      </c>
      <c r="G129" s="42" t="s">
        <v>53</v>
      </c>
      <c r="H129" s="45">
        <v>4168</v>
      </c>
      <c r="I129" s="42" t="s">
        <v>111</v>
      </c>
      <c r="J129" s="42">
        <v>2</v>
      </c>
      <c r="K129" s="45">
        <v>572</v>
      </c>
      <c r="L129" s="45">
        <v>4296</v>
      </c>
      <c r="M129" s="45">
        <v>646</v>
      </c>
    </row>
    <row r="130" spans="1:13" x14ac:dyDescent="0.3">
      <c r="A130" s="36" t="s">
        <v>102</v>
      </c>
      <c r="B130" s="37" t="s">
        <v>167</v>
      </c>
      <c r="C130" s="37" t="s">
        <v>123</v>
      </c>
      <c r="D130" s="38">
        <v>25516</v>
      </c>
      <c r="E130" s="39">
        <v>54</v>
      </c>
      <c r="F130" s="37" t="s">
        <v>46</v>
      </c>
      <c r="G130" s="37" t="s">
        <v>53</v>
      </c>
      <c r="H130" s="40">
        <v>13718</v>
      </c>
      <c r="I130" s="37" t="s">
        <v>95</v>
      </c>
      <c r="J130" s="37">
        <v>1</v>
      </c>
      <c r="K130" s="40">
        <v>1534</v>
      </c>
      <c r="L130" s="40">
        <v>4899</v>
      </c>
      <c r="M130" s="40">
        <v>2446</v>
      </c>
    </row>
    <row r="131" spans="1:13" x14ac:dyDescent="0.3">
      <c r="A131" s="41" t="s">
        <v>168</v>
      </c>
      <c r="B131" s="42" t="s">
        <v>127</v>
      </c>
      <c r="C131" s="42" t="s">
        <v>97</v>
      </c>
      <c r="D131" s="43">
        <v>21388</v>
      </c>
      <c r="E131" s="44">
        <v>65</v>
      </c>
      <c r="F131" s="42" t="s">
        <v>52</v>
      </c>
      <c r="G131" s="42" t="s">
        <v>90</v>
      </c>
      <c r="H131" s="45">
        <v>11113</v>
      </c>
      <c r="I131" s="42" t="s">
        <v>111</v>
      </c>
      <c r="J131" s="42">
        <v>2</v>
      </c>
      <c r="K131" s="45">
        <v>918</v>
      </c>
      <c r="L131" s="45">
        <v>4737</v>
      </c>
      <c r="M131" s="45">
        <v>611</v>
      </c>
    </row>
    <row r="132" spans="1:13" x14ac:dyDescent="0.3">
      <c r="A132" s="36" t="s">
        <v>141</v>
      </c>
      <c r="B132" s="37" t="s">
        <v>151</v>
      </c>
      <c r="C132" s="37" t="s">
        <v>56</v>
      </c>
      <c r="D132" s="38">
        <v>31667</v>
      </c>
      <c r="E132" s="39">
        <v>37</v>
      </c>
      <c r="F132" s="37" t="s">
        <v>46</v>
      </c>
      <c r="G132" s="37" t="s">
        <v>81</v>
      </c>
      <c r="H132" s="40">
        <v>14320</v>
      </c>
      <c r="I132" s="37" t="s">
        <v>59</v>
      </c>
      <c r="J132" s="37">
        <v>1</v>
      </c>
      <c r="K132" s="40">
        <v>1505</v>
      </c>
      <c r="L132" s="40">
        <v>4129</v>
      </c>
      <c r="M132" s="40">
        <v>9803</v>
      </c>
    </row>
    <row r="133" spans="1:13" x14ac:dyDescent="0.3">
      <c r="A133" s="41" t="s">
        <v>141</v>
      </c>
      <c r="B133" s="42" t="s">
        <v>162</v>
      </c>
      <c r="C133" s="42" t="s">
        <v>123</v>
      </c>
      <c r="D133" s="43">
        <v>29122</v>
      </c>
      <c r="E133" s="44">
        <v>44</v>
      </c>
      <c r="F133" s="42" t="s">
        <v>52</v>
      </c>
      <c r="G133" s="42" t="s">
        <v>87</v>
      </c>
      <c r="H133" s="45">
        <v>22910</v>
      </c>
      <c r="I133" s="42" t="s">
        <v>69</v>
      </c>
      <c r="J133" s="42">
        <v>3</v>
      </c>
      <c r="K133" s="45">
        <v>1582</v>
      </c>
      <c r="L133" s="45">
        <v>3704</v>
      </c>
      <c r="M133" s="45">
        <v>6225</v>
      </c>
    </row>
    <row r="134" spans="1:13" x14ac:dyDescent="0.3">
      <c r="A134" s="36" t="s">
        <v>74</v>
      </c>
      <c r="B134" s="37" t="s">
        <v>136</v>
      </c>
      <c r="C134" s="37" t="s">
        <v>94</v>
      </c>
      <c r="D134" s="38">
        <v>30681</v>
      </c>
      <c r="E134" s="39">
        <v>40</v>
      </c>
      <c r="F134" s="37" t="s">
        <v>57</v>
      </c>
      <c r="G134" s="37" t="s">
        <v>81</v>
      </c>
      <c r="H134" s="40">
        <v>21499</v>
      </c>
      <c r="I134" s="37" t="s">
        <v>92</v>
      </c>
      <c r="J134" s="37">
        <v>1</v>
      </c>
      <c r="K134" s="40">
        <v>501</v>
      </c>
      <c r="L134" s="40">
        <v>2396</v>
      </c>
      <c r="M134" s="40">
        <v>7863</v>
      </c>
    </row>
    <row r="135" spans="1:13" x14ac:dyDescent="0.3">
      <c r="A135" s="41" t="s">
        <v>112</v>
      </c>
      <c r="B135" s="42" t="s">
        <v>169</v>
      </c>
      <c r="C135" s="42" t="s">
        <v>75</v>
      </c>
      <c r="D135" s="43">
        <v>22129</v>
      </c>
      <c r="E135" s="44">
        <v>63</v>
      </c>
      <c r="F135" s="42" t="s">
        <v>57</v>
      </c>
      <c r="G135" s="42" t="s">
        <v>58</v>
      </c>
      <c r="H135" s="45">
        <v>27398</v>
      </c>
      <c r="I135" s="42" t="s">
        <v>101</v>
      </c>
      <c r="J135" s="42">
        <v>3</v>
      </c>
      <c r="K135" s="45">
        <v>1549</v>
      </c>
      <c r="L135" s="45">
        <v>1914</v>
      </c>
      <c r="M135" s="45">
        <v>9601</v>
      </c>
    </row>
    <row r="136" spans="1:13" x14ac:dyDescent="0.3">
      <c r="A136" s="36" t="s">
        <v>131</v>
      </c>
      <c r="B136" s="37" t="s">
        <v>124</v>
      </c>
      <c r="C136" s="37" t="s">
        <v>160</v>
      </c>
      <c r="D136" s="38">
        <v>28723</v>
      </c>
      <c r="E136" s="39">
        <v>45</v>
      </c>
      <c r="F136" s="37" t="s">
        <v>52</v>
      </c>
      <c r="G136" s="37" t="s">
        <v>90</v>
      </c>
      <c r="H136" s="40">
        <v>29535</v>
      </c>
      <c r="I136" s="37" t="s">
        <v>95</v>
      </c>
      <c r="J136" s="37">
        <v>3</v>
      </c>
      <c r="K136" s="40">
        <v>882</v>
      </c>
      <c r="L136" s="40">
        <v>3148</v>
      </c>
      <c r="M136" s="40">
        <v>8035</v>
      </c>
    </row>
    <row r="137" spans="1:13" x14ac:dyDescent="0.3">
      <c r="A137" s="41" t="s">
        <v>114</v>
      </c>
      <c r="B137" s="42" t="s">
        <v>103</v>
      </c>
      <c r="C137" s="42" t="s">
        <v>56</v>
      </c>
      <c r="D137" s="43">
        <v>31257</v>
      </c>
      <c r="E137" s="44">
        <v>38</v>
      </c>
      <c r="F137" s="42" t="s">
        <v>52</v>
      </c>
      <c r="G137" s="42" t="s">
        <v>73</v>
      </c>
      <c r="H137" s="45">
        <v>18025</v>
      </c>
      <c r="I137" s="42" t="s">
        <v>59</v>
      </c>
      <c r="J137" s="42">
        <v>0</v>
      </c>
      <c r="K137" s="45">
        <v>580</v>
      </c>
      <c r="L137" s="45">
        <v>1892</v>
      </c>
      <c r="M137" s="45">
        <v>8483</v>
      </c>
    </row>
    <row r="138" spans="1:13" x14ac:dyDescent="0.3">
      <c r="A138" s="36" t="s">
        <v>125</v>
      </c>
      <c r="B138" s="37" t="s">
        <v>124</v>
      </c>
      <c r="C138" s="37" t="s">
        <v>86</v>
      </c>
      <c r="D138" s="38">
        <v>35228</v>
      </c>
      <c r="E138" s="39">
        <v>27</v>
      </c>
      <c r="F138" s="37" t="s">
        <v>46</v>
      </c>
      <c r="G138" s="37" t="s">
        <v>47</v>
      </c>
      <c r="H138" s="40">
        <v>15837</v>
      </c>
      <c r="I138" s="37" t="s">
        <v>101</v>
      </c>
      <c r="J138" s="37">
        <v>0</v>
      </c>
      <c r="K138" s="40">
        <v>1160</v>
      </c>
      <c r="L138" s="40">
        <v>1897</v>
      </c>
      <c r="M138" s="40">
        <v>1905</v>
      </c>
    </row>
    <row r="139" spans="1:13" x14ac:dyDescent="0.3">
      <c r="A139" s="41" t="s">
        <v>134</v>
      </c>
      <c r="B139" s="42" t="s">
        <v>99</v>
      </c>
      <c r="C139" s="42" t="s">
        <v>94</v>
      </c>
      <c r="D139" s="43">
        <v>22702</v>
      </c>
      <c r="E139" s="44">
        <v>61</v>
      </c>
      <c r="F139" s="42" t="s">
        <v>57</v>
      </c>
      <c r="G139" s="42" t="s">
        <v>53</v>
      </c>
      <c r="H139" s="45">
        <v>21205</v>
      </c>
      <c r="I139" s="42" t="s">
        <v>69</v>
      </c>
      <c r="J139" s="42">
        <v>0</v>
      </c>
      <c r="K139" s="45">
        <v>1113</v>
      </c>
      <c r="L139" s="45">
        <v>1907</v>
      </c>
      <c r="M139" s="45">
        <v>6784</v>
      </c>
    </row>
    <row r="140" spans="1:13" x14ac:dyDescent="0.3">
      <c r="A140" s="36" t="s">
        <v>84</v>
      </c>
      <c r="B140" s="37" t="s">
        <v>71</v>
      </c>
      <c r="C140" s="37" t="s">
        <v>45</v>
      </c>
      <c r="D140" s="38">
        <v>25376</v>
      </c>
      <c r="E140" s="39">
        <v>54</v>
      </c>
      <c r="F140" s="37" t="s">
        <v>52</v>
      </c>
      <c r="G140" s="37" t="s">
        <v>73</v>
      </c>
      <c r="H140" s="40">
        <v>16456</v>
      </c>
      <c r="I140" s="37" t="s">
        <v>95</v>
      </c>
      <c r="J140" s="37">
        <v>1</v>
      </c>
      <c r="K140" s="40">
        <v>1287</v>
      </c>
      <c r="L140" s="40">
        <v>3561</v>
      </c>
      <c r="M140" s="40">
        <v>9959</v>
      </c>
    </row>
    <row r="141" spans="1:13" x14ac:dyDescent="0.3">
      <c r="A141" s="41" t="s">
        <v>114</v>
      </c>
      <c r="B141" s="42" t="s">
        <v>142</v>
      </c>
      <c r="C141" s="42" t="s">
        <v>94</v>
      </c>
      <c r="D141" s="43">
        <v>24431</v>
      </c>
      <c r="E141" s="44">
        <v>57</v>
      </c>
      <c r="F141" s="42" t="s">
        <v>57</v>
      </c>
      <c r="G141" s="42" t="s">
        <v>53</v>
      </c>
      <c r="H141" s="45">
        <v>4763</v>
      </c>
      <c r="I141" s="42" t="s">
        <v>92</v>
      </c>
      <c r="J141" s="42">
        <v>2</v>
      </c>
      <c r="K141" s="45">
        <v>1655</v>
      </c>
      <c r="L141" s="45">
        <v>2134</v>
      </c>
      <c r="M141" s="45">
        <v>4359</v>
      </c>
    </row>
    <row r="142" spans="1:13" x14ac:dyDescent="0.3">
      <c r="A142" s="36" t="s">
        <v>27</v>
      </c>
      <c r="B142" s="37" t="s">
        <v>103</v>
      </c>
      <c r="C142" s="37" t="s">
        <v>75</v>
      </c>
      <c r="D142" s="38">
        <v>31077</v>
      </c>
      <c r="E142" s="39">
        <v>38</v>
      </c>
      <c r="F142" s="37" t="s">
        <v>57</v>
      </c>
      <c r="G142" s="37" t="s">
        <v>63</v>
      </c>
      <c r="H142" s="40">
        <v>14946</v>
      </c>
      <c r="I142" s="37" t="s">
        <v>92</v>
      </c>
      <c r="J142" s="37">
        <v>2</v>
      </c>
      <c r="K142" s="40">
        <v>819</v>
      </c>
      <c r="L142" s="40">
        <v>3255</v>
      </c>
      <c r="M142" s="40">
        <v>5047</v>
      </c>
    </row>
    <row r="143" spans="1:13" x14ac:dyDescent="0.3">
      <c r="A143" s="41" t="s">
        <v>65</v>
      </c>
      <c r="B143" s="42" t="s">
        <v>126</v>
      </c>
      <c r="C143" s="42" t="s">
        <v>72</v>
      </c>
      <c r="D143" s="43">
        <v>34667</v>
      </c>
      <c r="E143" s="44">
        <v>29</v>
      </c>
      <c r="F143" s="42" t="s">
        <v>46</v>
      </c>
      <c r="G143" s="42" t="s">
        <v>63</v>
      </c>
      <c r="H143" s="45">
        <v>26418</v>
      </c>
      <c r="I143" s="42" t="s">
        <v>64</v>
      </c>
      <c r="J143" s="42">
        <v>1</v>
      </c>
      <c r="K143" s="45">
        <v>897</v>
      </c>
      <c r="L143" s="45">
        <v>2186</v>
      </c>
      <c r="M143" s="45">
        <v>3858</v>
      </c>
    </row>
    <row r="144" spans="1:13" x14ac:dyDescent="0.3">
      <c r="A144" s="36" t="s">
        <v>170</v>
      </c>
      <c r="B144" s="37" t="s">
        <v>130</v>
      </c>
      <c r="C144" s="37" t="s">
        <v>67</v>
      </c>
      <c r="D144" s="38">
        <v>34133</v>
      </c>
      <c r="E144" s="39">
        <v>30</v>
      </c>
      <c r="F144" s="37" t="s">
        <v>46</v>
      </c>
      <c r="G144" s="37" t="s">
        <v>73</v>
      </c>
      <c r="H144" s="40">
        <v>21084</v>
      </c>
      <c r="I144" s="37" t="s">
        <v>69</v>
      </c>
      <c r="J144" s="37">
        <v>2</v>
      </c>
      <c r="K144" s="40">
        <v>553</v>
      </c>
      <c r="L144" s="40">
        <v>1817</v>
      </c>
      <c r="M144" s="40">
        <v>965</v>
      </c>
    </row>
    <row r="145" spans="1:13" x14ac:dyDescent="0.3">
      <c r="A145" s="41" t="s">
        <v>171</v>
      </c>
      <c r="B145" s="42" t="s">
        <v>103</v>
      </c>
      <c r="C145" s="42" t="s">
        <v>45</v>
      </c>
      <c r="D145" s="43">
        <v>30566</v>
      </c>
      <c r="E145" s="44">
        <v>40</v>
      </c>
      <c r="F145" s="42" t="s">
        <v>52</v>
      </c>
      <c r="G145" s="42" t="s">
        <v>68</v>
      </c>
      <c r="H145" s="45">
        <v>28656</v>
      </c>
      <c r="I145" s="42" t="s">
        <v>101</v>
      </c>
      <c r="J145" s="42">
        <v>2</v>
      </c>
      <c r="K145" s="45">
        <v>548</v>
      </c>
      <c r="L145" s="45">
        <v>4790</v>
      </c>
      <c r="M145" s="45">
        <v>4202</v>
      </c>
    </row>
    <row r="146" spans="1:13" x14ac:dyDescent="0.3">
      <c r="A146" s="36" t="s">
        <v>88</v>
      </c>
      <c r="B146" s="37" t="s">
        <v>130</v>
      </c>
      <c r="C146" s="37" t="s">
        <v>56</v>
      </c>
      <c r="D146" s="38">
        <v>31209</v>
      </c>
      <c r="E146" s="39">
        <v>38</v>
      </c>
      <c r="F146" s="37" t="s">
        <v>46</v>
      </c>
      <c r="G146" s="37" t="s">
        <v>47</v>
      </c>
      <c r="H146" s="40">
        <v>15124</v>
      </c>
      <c r="I146" s="37" t="s">
        <v>76</v>
      </c>
      <c r="J146" s="37">
        <v>0</v>
      </c>
      <c r="K146" s="40">
        <v>1094</v>
      </c>
      <c r="L146" s="40">
        <v>4192</v>
      </c>
      <c r="M146" s="40">
        <v>3780</v>
      </c>
    </row>
    <row r="147" spans="1:13" x14ac:dyDescent="0.3">
      <c r="A147" s="41" t="s">
        <v>77</v>
      </c>
      <c r="B147" s="42" t="s">
        <v>44</v>
      </c>
      <c r="C147" s="42" t="s">
        <v>62</v>
      </c>
      <c r="D147" s="43">
        <v>28370</v>
      </c>
      <c r="E147" s="44">
        <v>46</v>
      </c>
      <c r="F147" s="42" t="s">
        <v>57</v>
      </c>
      <c r="G147" s="42" t="s">
        <v>81</v>
      </c>
      <c r="H147" s="45">
        <v>11485</v>
      </c>
      <c r="I147" s="42" t="s">
        <v>83</v>
      </c>
      <c r="J147" s="42">
        <v>1</v>
      </c>
      <c r="K147" s="45">
        <v>1224</v>
      </c>
      <c r="L147" s="45">
        <v>3269</v>
      </c>
      <c r="M147" s="45">
        <v>7597</v>
      </c>
    </row>
    <row r="148" spans="1:13" x14ac:dyDescent="0.3">
      <c r="A148" s="36" t="s">
        <v>27</v>
      </c>
      <c r="B148" s="37" t="s">
        <v>140</v>
      </c>
      <c r="C148" s="37" t="s">
        <v>67</v>
      </c>
      <c r="D148" s="38">
        <v>34960</v>
      </c>
      <c r="E148" s="39">
        <v>28</v>
      </c>
      <c r="F148" s="37" t="s">
        <v>52</v>
      </c>
      <c r="G148" s="37" t="s">
        <v>87</v>
      </c>
      <c r="H148" s="40">
        <v>6329</v>
      </c>
      <c r="I148" s="37" t="s">
        <v>54</v>
      </c>
      <c r="J148" s="37">
        <v>0</v>
      </c>
      <c r="K148" s="40">
        <v>1582</v>
      </c>
      <c r="L148" s="40">
        <v>1701</v>
      </c>
      <c r="M148" s="40">
        <v>8179</v>
      </c>
    </row>
    <row r="149" spans="1:13" x14ac:dyDescent="0.3">
      <c r="A149" s="41" t="s">
        <v>139</v>
      </c>
      <c r="B149" s="42" t="s">
        <v>50</v>
      </c>
      <c r="C149" s="42" t="s">
        <v>123</v>
      </c>
      <c r="D149" s="43">
        <v>24354</v>
      </c>
      <c r="E149" s="44">
        <v>57</v>
      </c>
      <c r="F149" s="42" t="s">
        <v>46</v>
      </c>
      <c r="G149" s="42" t="s">
        <v>73</v>
      </c>
      <c r="H149" s="45">
        <v>26043</v>
      </c>
      <c r="I149" s="42" t="s">
        <v>101</v>
      </c>
      <c r="J149" s="42">
        <v>3</v>
      </c>
      <c r="K149" s="45">
        <v>1172</v>
      </c>
      <c r="L149" s="45">
        <v>2765</v>
      </c>
      <c r="M149" s="45">
        <v>9684</v>
      </c>
    </row>
    <row r="150" spans="1:13" x14ac:dyDescent="0.3">
      <c r="A150" s="36" t="s">
        <v>98</v>
      </c>
      <c r="B150" s="37" t="s">
        <v>116</v>
      </c>
      <c r="C150" s="37" t="s">
        <v>56</v>
      </c>
      <c r="D150" s="38">
        <v>33713</v>
      </c>
      <c r="E150" s="39">
        <v>31</v>
      </c>
      <c r="F150" s="37" t="s">
        <v>52</v>
      </c>
      <c r="G150" s="37" t="s">
        <v>73</v>
      </c>
      <c r="H150" s="40">
        <v>29688</v>
      </c>
      <c r="I150" s="37" t="s">
        <v>69</v>
      </c>
      <c r="J150" s="37">
        <v>1</v>
      </c>
      <c r="K150" s="40">
        <v>1588</v>
      </c>
      <c r="L150" s="40">
        <v>3168</v>
      </c>
      <c r="M150" s="40">
        <v>1227</v>
      </c>
    </row>
    <row r="151" spans="1:13" x14ac:dyDescent="0.3">
      <c r="A151" s="41" t="s">
        <v>27</v>
      </c>
      <c r="B151" s="42" t="s">
        <v>71</v>
      </c>
      <c r="C151" s="42" t="s">
        <v>62</v>
      </c>
      <c r="D151" s="43">
        <v>34306</v>
      </c>
      <c r="E151" s="44">
        <v>30</v>
      </c>
      <c r="F151" s="42" t="s">
        <v>52</v>
      </c>
      <c r="G151" s="42" t="s">
        <v>87</v>
      </c>
      <c r="H151" s="45">
        <v>10601</v>
      </c>
      <c r="I151" s="42" t="s">
        <v>92</v>
      </c>
      <c r="J151" s="42">
        <v>1</v>
      </c>
      <c r="K151" s="45">
        <v>1031</v>
      </c>
      <c r="L151" s="45">
        <v>3466</v>
      </c>
      <c r="M151" s="45">
        <v>2787</v>
      </c>
    </row>
    <row r="152" spans="1:13" x14ac:dyDescent="0.3">
      <c r="A152" s="36" t="s">
        <v>112</v>
      </c>
      <c r="B152" s="37" t="s">
        <v>66</v>
      </c>
      <c r="C152" s="37" t="s">
        <v>86</v>
      </c>
      <c r="D152" s="38">
        <v>32168</v>
      </c>
      <c r="E152" s="39">
        <v>35</v>
      </c>
      <c r="F152" s="37" t="s">
        <v>46</v>
      </c>
      <c r="G152" s="37" t="s">
        <v>90</v>
      </c>
      <c r="H152" s="40">
        <v>28279</v>
      </c>
      <c r="I152" s="37" t="s">
        <v>83</v>
      </c>
      <c r="J152" s="37">
        <v>0</v>
      </c>
      <c r="K152" s="40">
        <v>1491</v>
      </c>
      <c r="L152" s="40">
        <v>3184</v>
      </c>
      <c r="M152" s="40">
        <v>4998</v>
      </c>
    </row>
    <row r="153" spans="1:13" x14ac:dyDescent="0.3">
      <c r="A153" s="41" t="s">
        <v>106</v>
      </c>
      <c r="B153" s="42" t="s">
        <v>78</v>
      </c>
      <c r="C153" s="42" t="s">
        <v>62</v>
      </c>
      <c r="D153" s="43">
        <v>28904</v>
      </c>
      <c r="E153" s="44">
        <v>44</v>
      </c>
      <c r="F153" s="42" t="s">
        <v>57</v>
      </c>
      <c r="G153" s="42" t="s">
        <v>81</v>
      </c>
      <c r="H153" s="45">
        <v>25544</v>
      </c>
      <c r="I153" s="42" t="s">
        <v>92</v>
      </c>
      <c r="J153" s="42">
        <v>1</v>
      </c>
      <c r="K153" s="45">
        <v>1519</v>
      </c>
      <c r="L153" s="45">
        <v>3709</v>
      </c>
      <c r="M153" s="45">
        <v>4178</v>
      </c>
    </row>
    <row r="154" spans="1:13" x14ac:dyDescent="0.3">
      <c r="A154" s="36" t="s">
        <v>153</v>
      </c>
      <c r="B154" s="37" t="s">
        <v>91</v>
      </c>
      <c r="C154" s="37" t="s">
        <v>122</v>
      </c>
      <c r="D154" s="38">
        <v>22173</v>
      </c>
      <c r="E154" s="39">
        <v>63</v>
      </c>
      <c r="F154" s="37" t="s">
        <v>52</v>
      </c>
      <c r="G154" s="37" t="s">
        <v>47</v>
      </c>
      <c r="H154" s="40">
        <v>17924</v>
      </c>
      <c r="I154" s="37" t="s">
        <v>111</v>
      </c>
      <c r="J154" s="37">
        <v>2</v>
      </c>
      <c r="K154" s="40">
        <v>993</v>
      </c>
      <c r="L154" s="40">
        <v>2617</v>
      </c>
      <c r="M154" s="40">
        <v>7962</v>
      </c>
    </row>
    <row r="155" spans="1:13" x14ac:dyDescent="0.3">
      <c r="A155" s="41" t="s">
        <v>129</v>
      </c>
      <c r="B155" s="42" t="s">
        <v>148</v>
      </c>
      <c r="C155" s="42" t="s">
        <v>67</v>
      </c>
      <c r="D155" s="43">
        <v>29628</v>
      </c>
      <c r="E155" s="44">
        <v>42</v>
      </c>
      <c r="F155" s="42" t="s">
        <v>46</v>
      </c>
      <c r="G155" s="42" t="s">
        <v>47</v>
      </c>
      <c r="H155" s="45">
        <v>29054</v>
      </c>
      <c r="I155" s="42" t="s">
        <v>76</v>
      </c>
      <c r="J155" s="42">
        <v>3</v>
      </c>
      <c r="K155" s="45">
        <v>1343</v>
      </c>
      <c r="L155" s="45">
        <v>3420</v>
      </c>
      <c r="M155" s="45">
        <v>3872</v>
      </c>
    </row>
    <row r="156" spans="1:13" x14ac:dyDescent="0.3">
      <c r="A156" s="36" t="s">
        <v>74</v>
      </c>
      <c r="B156" s="37" t="s">
        <v>169</v>
      </c>
      <c r="C156" s="37" t="s">
        <v>100</v>
      </c>
      <c r="D156" s="38">
        <v>29574</v>
      </c>
      <c r="E156" s="39">
        <v>43</v>
      </c>
      <c r="F156" s="37" t="s">
        <v>52</v>
      </c>
      <c r="G156" s="37" t="s">
        <v>117</v>
      </c>
      <c r="H156" s="40">
        <v>7213</v>
      </c>
      <c r="I156" s="37" t="s">
        <v>64</v>
      </c>
      <c r="J156" s="37">
        <v>2</v>
      </c>
      <c r="K156" s="40">
        <v>1971</v>
      </c>
      <c r="L156" s="40">
        <v>1310</v>
      </c>
      <c r="M156" s="40">
        <v>4391</v>
      </c>
    </row>
    <row r="157" spans="1:13" x14ac:dyDescent="0.3">
      <c r="A157" s="41" t="s">
        <v>112</v>
      </c>
      <c r="B157" s="42" t="s">
        <v>151</v>
      </c>
      <c r="C157" s="42" t="s">
        <v>62</v>
      </c>
      <c r="D157" s="43">
        <v>23236</v>
      </c>
      <c r="E157" s="44">
        <v>60</v>
      </c>
      <c r="F157" s="42" t="s">
        <v>52</v>
      </c>
      <c r="G157" s="42" t="s">
        <v>73</v>
      </c>
      <c r="H157" s="45">
        <v>14886</v>
      </c>
      <c r="I157" s="42" t="s">
        <v>76</v>
      </c>
      <c r="J157" s="42">
        <v>0</v>
      </c>
      <c r="K157" s="45">
        <v>1329</v>
      </c>
      <c r="L157" s="45">
        <v>2707</v>
      </c>
      <c r="M157" s="45">
        <v>2582</v>
      </c>
    </row>
    <row r="158" spans="1:13" x14ac:dyDescent="0.3">
      <c r="A158" s="36" t="s">
        <v>144</v>
      </c>
      <c r="B158" s="37" t="s">
        <v>118</v>
      </c>
      <c r="C158" s="37" t="s">
        <v>75</v>
      </c>
      <c r="D158" s="38">
        <v>23751</v>
      </c>
      <c r="E158" s="39">
        <v>58</v>
      </c>
      <c r="F158" s="37" t="s">
        <v>52</v>
      </c>
      <c r="G158" s="37" t="s">
        <v>68</v>
      </c>
      <c r="H158" s="40">
        <v>21191</v>
      </c>
      <c r="I158" s="37" t="s">
        <v>54</v>
      </c>
      <c r="J158" s="37">
        <v>3</v>
      </c>
      <c r="K158" s="40">
        <v>771</v>
      </c>
      <c r="L158" s="40">
        <v>1349</v>
      </c>
      <c r="M158" s="40">
        <v>3358</v>
      </c>
    </row>
    <row r="159" spans="1:13" x14ac:dyDescent="0.3">
      <c r="A159" s="41" t="s">
        <v>152</v>
      </c>
      <c r="B159" s="42" t="s">
        <v>89</v>
      </c>
      <c r="C159" s="42" t="s">
        <v>104</v>
      </c>
      <c r="D159" s="43">
        <v>22773</v>
      </c>
      <c r="E159" s="44">
        <v>61</v>
      </c>
      <c r="F159" s="42" t="s">
        <v>52</v>
      </c>
      <c r="G159" s="42" t="s">
        <v>81</v>
      </c>
      <c r="H159" s="45">
        <v>8013</v>
      </c>
      <c r="I159" s="42" t="s">
        <v>64</v>
      </c>
      <c r="J159" s="42">
        <v>2</v>
      </c>
      <c r="K159" s="45">
        <v>1760</v>
      </c>
      <c r="L159" s="45">
        <v>3402</v>
      </c>
      <c r="M159" s="45">
        <v>3698</v>
      </c>
    </row>
    <row r="160" spans="1:13" x14ac:dyDescent="0.3">
      <c r="A160" s="36" t="s">
        <v>145</v>
      </c>
      <c r="B160" s="37" t="s">
        <v>161</v>
      </c>
      <c r="C160" s="37" t="s">
        <v>104</v>
      </c>
      <c r="D160" s="38">
        <v>24742</v>
      </c>
      <c r="E160" s="39">
        <v>56</v>
      </c>
      <c r="F160" s="37" t="s">
        <v>46</v>
      </c>
      <c r="G160" s="37" t="s">
        <v>73</v>
      </c>
      <c r="H160" s="40">
        <v>17797</v>
      </c>
      <c r="I160" s="37" t="s">
        <v>69</v>
      </c>
      <c r="J160" s="37">
        <v>0</v>
      </c>
      <c r="K160" s="40">
        <v>800</v>
      </c>
      <c r="L160" s="40">
        <v>2018</v>
      </c>
      <c r="M160" s="40">
        <v>7609</v>
      </c>
    </row>
    <row r="161" spans="1:13" x14ac:dyDescent="0.3">
      <c r="A161" s="41" t="s">
        <v>128</v>
      </c>
      <c r="B161" s="42" t="s">
        <v>71</v>
      </c>
      <c r="C161" s="42" t="s">
        <v>79</v>
      </c>
      <c r="D161" s="43">
        <v>30750</v>
      </c>
      <c r="E161" s="44">
        <v>39</v>
      </c>
      <c r="F161" s="42" t="s">
        <v>52</v>
      </c>
      <c r="G161" s="42" t="s">
        <v>58</v>
      </c>
      <c r="H161" s="45">
        <v>19687</v>
      </c>
      <c r="I161" s="42" t="s">
        <v>92</v>
      </c>
      <c r="J161" s="42">
        <v>3</v>
      </c>
      <c r="K161" s="45">
        <v>1545</v>
      </c>
      <c r="L161" s="45">
        <v>1655</v>
      </c>
      <c r="M161" s="45">
        <v>5491</v>
      </c>
    </row>
    <row r="162" spans="1:13" x14ac:dyDescent="0.3">
      <c r="A162" s="36" t="s">
        <v>84</v>
      </c>
      <c r="B162" s="37" t="s">
        <v>151</v>
      </c>
      <c r="C162" s="37" t="s">
        <v>75</v>
      </c>
      <c r="D162" s="38">
        <v>32660</v>
      </c>
      <c r="E162" s="39">
        <v>34</v>
      </c>
      <c r="F162" s="37" t="s">
        <v>52</v>
      </c>
      <c r="G162" s="37" t="s">
        <v>47</v>
      </c>
      <c r="H162" s="40">
        <v>18019</v>
      </c>
      <c r="I162" s="37" t="s">
        <v>83</v>
      </c>
      <c r="J162" s="37">
        <v>2</v>
      </c>
      <c r="K162" s="40">
        <v>1294</v>
      </c>
      <c r="L162" s="40">
        <v>2142</v>
      </c>
      <c r="M162" s="40">
        <v>5245</v>
      </c>
    </row>
    <row r="163" spans="1:13" x14ac:dyDescent="0.3">
      <c r="A163" s="41" t="s">
        <v>154</v>
      </c>
      <c r="B163" s="42" t="s">
        <v>118</v>
      </c>
      <c r="C163" s="42" t="s">
        <v>75</v>
      </c>
      <c r="D163" s="43">
        <v>30726</v>
      </c>
      <c r="E163" s="44">
        <v>39</v>
      </c>
      <c r="F163" s="42" t="s">
        <v>52</v>
      </c>
      <c r="G163" s="42" t="s">
        <v>68</v>
      </c>
      <c r="H163" s="45">
        <v>9227</v>
      </c>
      <c r="I163" s="42" t="s">
        <v>101</v>
      </c>
      <c r="J163" s="42">
        <v>2</v>
      </c>
      <c r="K163" s="45">
        <v>1160</v>
      </c>
      <c r="L163" s="45">
        <v>3633</v>
      </c>
      <c r="M163" s="45">
        <v>7200</v>
      </c>
    </row>
    <row r="164" spans="1:13" x14ac:dyDescent="0.3">
      <c r="A164" s="36" t="s">
        <v>119</v>
      </c>
      <c r="B164" s="37" t="s">
        <v>142</v>
      </c>
      <c r="C164" s="37" t="s">
        <v>94</v>
      </c>
      <c r="D164" s="38">
        <v>31584</v>
      </c>
      <c r="E164" s="39">
        <v>37</v>
      </c>
      <c r="F164" s="37" t="s">
        <v>52</v>
      </c>
      <c r="G164" s="37" t="s">
        <v>53</v>
      </c>
      <c r="H164" s="40">
        <v>24498</v>
      </c>
      <c r="I164" s="37" t="s">
        <v>101</v>
      </c>
      <c r="J164" s="37">
        <v>0</v>
      </c>
      <c r="K164" s="40">
        <v>1855</v>
      </c>
      <c r="L164" s="40">
        <v>2626</v>
      </c>
      <c r="M164" s="40">
        <v>7584</v>
      </c>
    </row>
    <row r="165" spans="1:13" x14ac:dyDescent="0.3">
      <c r="A165" s="41" t="s">
        <v>65</v>
      </c>
      <c r="B165" s="42" t="s">
        <v>137</v>
      </c>
      <c r="C165" s="42" t="s">
        <v>122</v>
      </c>
      <c r="D165" s="43">
        <v>23535</v>
      </c>
      <c r="E165" s="44">
        <v>59</v>
      </c>
      <c r="F165" s="42" t="s">
        <v>46</v>
      </c>
      <c r="G165" s="42" t="s">
        <v>73</v>
      </c>
      <c r="H165" s="45">
        <v>5119</v>
      </c>
      <c r="I165" s="42" t="s">
        <v>101</v>
      </c>
      <c r="J165" s="42">
        <v>0</v>
      </c>
      <c r="K165" s="45">
        <v>1104</v>
      </c>
      <c r="L165" s="45">
        <v>1890</v>
      </c>
      <c r="M165" s="45">
        <v>3508</v>
      </c>
    </row>
    <row r="166" spans="1:13" x14ac:dyDescent="0.3">
      <c r="A166" s="36" t="s">
        <v>20</v>
      </c>
      <c r="B166" s="37" t="s">
        <v>80</v>
      </c>
      <c r="C166" s="37" t="s">
        <v>94</v>
      </c>
      <c r="D166" s="38">
        <v>23001</v>
      </c>
      <c r="E166" s="39">
        <v>61</v>
      </c>
      <c r="F166" s="37" t="s">
        <v>57</v>
      </c>
      <c r="G166" s="37" t="s">
        <v>68</v>
      </c>
      <c r="H166" s="40">
        <v>12405</v>
      </c>
      <c r="I166" s="37" t="s">
        <v>54</v>
      </c>
      <c r="J166" s="37">
        <v>3</v>
      </c>
      <c r="K166" s="40">
        <v>1943</v>
      </c>
      <c r="L166" s="40">
        <v>2115</v>
      </c>
      <c r="M166" s="40">
        <v>9562</v>
      </c>
    </row>
    <row r="167" spans="1:13" x14ac:dyDescent="0.3">
      <c r="A167" s="41" t="s">
        <v>49</v>
      </c>
      <c r="B167" s="42" t="s">
        <v>66</v>
      </c>
      <c r="C167" s="42" t="s">
        <v>75</v>
      </c>
      <c r="D167" s="43">
        <v>30486</v>
      </c>
      <c r="E167" s="44">
        <v>40</v>
      </c>
      <c r="F167" s="42" t="s">
        <v>46</v>
      </c>
      <c r="G167" s="42" t="s">
        <v>81</v>
      </c>
      <c r="H167" s="45">
        <v>23194</v>
      </c>
      <c r="I167" s="42" t="s">
        <v>76</v>
      </c>
      <c r="J167" s="42">
        <v>1</v>
      </c>
      <c r="K167" s="45">
        <v>992</v>
      </c>
      <c r="L167" s="45">
        <v>2392</v>
      </c>
      <c r="M167" s="45">
        <v>6787</v>
      </c>
    </row>
    <row r="168" spans="1:13" x14ac:dyDescent="0.3">
      <c r="A168" s="36" t="s">
        <v>98</v>
      </c>
      <c r="B168" s="37" t="s">
        <v>130</v>
      </c>
      <c r="C168" s="37" t="s">
        <v>94</v>
      </c>
      <c r="D168" s="38">
        <v>26772</v>
      </c>
      <c r="E168" s="39">
        <v>50</v>
      </c>
      <c r="F168" s="37" t="s">
        <v>52</v>
      </c>
      <c r="G168" s="37" t="s">
        <v>68</v>
      </c>
      <c r="H168" s="40">
        <v>17465</v>
      </c>
      <c r="I168" s="37" t="s">
        <v>95</v>
      </c>
      <c r="J168" s="37">
        <v>3</v>
      </c>
      <c r="K168" s="40">
        <v>1836</v>
      </c>
      <c r="L168" s="40">
        <v>4589</v>
      </c>
      <c r="M168" s="40">
        <v>1133</v>
      </c>
    </row>
    <row r="169" spans="1:13" x14ac:dyDescent="0.3">
      <c r="A169" s="41" t="s">
        <v>133</v>
      </c>
      <c r="B169" s="42" t="s">
        <v>137</v>
      </c>
      <c r="C169" s="42" t="s">
        <v>123</v>
      </c>
      <c r="D169" s="43">
        <v>24035</v>
      </c>
      <c r="E169" s="44">
        <v>58</v>
      </c>
      <c r="F169" s="42" t="s">
        <v>46</v>
      </c>
      <c r="G169" s="42" t="s">
        <v>117</v>
      </c>
      <c r="H169" s="45">
        <v>11887</v>
      </c>
      <c r="I169" s="42" t="s">
        <v>59</v>
      </c>
      <c r="J169" s="42">
        <v>0</v>
      </c>
      <c r="K169" s="45">
        <v>675</v>
      </c>
      <c r="L169" s="45">
        <v>4253</v>
      </c>
      <c r="M169" s="45">
        <v>5834</v>
      </c>
    </row>
    <row r="170" spans="1:13" x14ac:dyDescent="0.3">
      <c r="A170" s="36" t="s">
        <v>139</v>
      </c>
      <c r="B170" s="37" t="s">
        <v>44</v>
      </c>
      <c r="C170" s="37" t="s">
        <v>79</v>
      </c>
      <c r="D170" s="38">
        <v>32528</v>
      </c>
      <c r="E170" s="39">
        <v>34</v>
      </c>
      <c r="F170" s="37" t="s">
        <v>46</v>
      </c>
      <c r="G170" s="37" t="s">
        <v>63</v>
      </c>
      <c r="H170" s="40">
        <v>6309</v>
      </c>
      <c r="I170" s="37" t="s">
        <v>92</v>
      </c>
      <c r="J170" s="37">
        <v>0</v>
      </c>
      <c r="K170" s="40">
        <v>573</v>
      </c>
      <c r="L170" s="40">
        <v>2484</v>
      </c>
      <c r="M170" s="40">
        <v>336</v>
      </c>
    </row>
    <row r="171" spans="1:13" x14ac:dyDescent="0.3">
      <c r="A171" s="41" t="s">
        <v>112</v>
      </c>
      <c r="B171" s="42" t="s">
        <v>150</v>
      </c>
      <c r="C171" s="42" t="s">
        <v>79</v>
      </c>
      <c r="D171" s="43">
        <v>34297</v>
      </c>
      <c r="E171" s="44">
        <v>30</v>
      </c>
      <c r="F171" s="42" t="s">
        <v>57</v>
      </c>
      <c r="G171" s="42" t="s">
        <v>73</v>
      </c>
      <c r="H171" s="45">
        <v>9588</v>
      </c>
      <c r="I171" s="42" t="s">
        <v>92</v>
      </c>
      <c r="J171" s="42">
        <v>3</v>
      </c>
      <c r="K171" s="45">
        <v>714</v>
      </c>
      <c r="L171" s="45">
        <v>2818</v>
      </c>
      <c r="M171" s="45">
        <v>1638</v>
      </c>
    </row>
    <row r="172" spans="1:13" x14ac:dyDescent="0.3">
      <c r="A172" s="36" t="s">
        <v>70</v>
      </c>
      <c r="B172" s="37" t="s">
        <v>96</v>
      </c>
      <c r="C172" s="37" t="s">
        <v>86</v>
      </c>
      <c r="D172" s="38">
        <v>24879</v>
      </c>
      <c r="E172" s="39">
        <v>55</v>
      </c>
      <c r="F172" s="37" t="s">
        <v>57</v>
      </c>
      <c r="G172" s="37" t="s">
        <v>53</v>
      </c>
      <c r="H172" s="40">
        <v>23304</v>
      </c>
      <c r="I172" s="37" t="s">
        <v>59</v>
      </c>
      <c r="J172" s="37">
        <v>3</v>
      </c>
      <c r="K172" s="40">
        <v>1429</v>
      </c>
      <c r="L172" s="40">
        <v>3687</v>
      </c>
      <c r="M172" s="40">
        <v>1150</v>
      </c>
    </row>
    <row r="173" spans="1:13" x14ac:dyDescent="0.3">
      <c r="A173" s="41" t="s">
        <v>159</v>
      </c>
      <c r="B173" s="42" t="s">
        <v>107</v>
      </c>
      <c r="C173" s="42" t="s">
        <v>160</v>
      </c>
      <c r="D173" s="43">
        <v>26482</v>
      </c>
      <c r="E173" s="44">
        <v>51</v>
      </c>
      <c r="F173" s="42" t="s">
        <v>57</v>
      </c>
      <c r="G173" s="42" t="s">
        <v>81</v>
      </c>
      <c r="H173" s="45">
        <v>13998</v>
      </c>
      <c r="I173" s="42" t="s">
        <v>59</v>
      </c>
      <c r="J173" s="42">
        <v>1</v>
      </c>
      <c r="K173" s="45">
        <v>1688</v>
      </c>
      <c r="L173" s="45">
        <v>4033</v>
      </c>
      <c r="M173" s="45">
        <v>8506</v>
      </c>
    </row>
    <row r="174" spans="1:13" x14ac:dyDescent="0.3">
      <c r="A174" s="36" t="s">
        <v>74</v>
      </c>
      <c r="B174" s="37" t="s">
        <v>127</v>
      </c>
      <c r="C174" s="37" t="s">
        <v>86</v>
      </c>
      <c r="D174" s="38">
        <v>31523</v>
      </c>
      <c r="E174" s="39">
        <v>37</v>
      </c>
      <c r="F174" s="37" t="s">
        <v>57</v>
      </c>
      <c r="G174" s="37" t="s">
        <v>58</v>
      </c>
      <c r="H174" s="40">
        <v>20245</v>
      </c>
      <c r="I174" s="37" t="s">
        <v>83</v>
      </c>
      <c r="J174" s="37">
        <v>0</v>
      </c>
      <c r="K174" s="40">
        <v>597</v>
      </c>
      <c r="L174" s="40">
        <v>4966</v>
      </c>
      <c r="M174" s="40">
        <v>9623</v>
      </c>
    </row>
    <row r="175" spans="1:13" x14ac:dyDescent="0.3">
      <c r="A175" s="41" t="s">
        <v>152</v>
      </c>
      <c r="B175" s="42" t="s">
        <v>132</v>
      </c>
      <c r="C175" s="42" t="s">
        <v>51</v>
      </c>
      <c r="D175" s="43">
        <v>26935</v>
      </c>
      <c r="E175" s="44">
        <v>50</v>
      </c>
      <c r="F175" s="42" t="s">
        <v>57</v>
      </c>
      <c r="G175" s="42" t="s">
        <v>53</v>
      </c>
      <c r="H175" s="45">
        <v>22682</v>
      </c>
      <c r="I175" s="42" t="s">
        <v>69</v>
      </c>
      <c r="J175" s="42">
        <v>3</v>
      </c>
      <c r="K175" s="45">
        <v>723</v>
      </c>
      <c r="L175" s="45">
        <v>3304</v>
      </c>
      <c r="M175" s="45">
        <v>4697</v>
      </c>
    </row>
    <row r="176" spans="1:13" x14ac:dyDescent="0.3">
      <c r="A176" s="36" t="s">
        <v>141</v>
      </c>
      <c r="B176" s="37" t="s">
        <v>107</v>
      </c>
      <c r="C176" s="37" t="s">
        <v>79</v>
      </c>
      <c r="D176" s="38">
        <v>30364</v>
      </c>
      <c r="E176" s="39">
        <v>40</v>
      </c>
      <c r="F176" s="37" t="s">
        <v>46</v>
      </c>
      <c r="G176" s="37" t="s">
        <v>47</v>
      </c>
      <c r="H176" s="40">
        <v>14616</v>
      </c>
      <c r="I176" s="37" t="s">
        <v>92</v>
      </c>
      <c r="J176" s="37">
        <v>1</v>
      </c>
      <c r="K176" s="40">
        <v>1624</v>
      </c>
      <c r="L176" s="40">
        <v>4620</v>
      </c>
      <c r="M176" s="40">
        <v>7561</v>
      </c>
    </row>
    <row r="177" spans="1:13" x14ac:dyDescent="0.3">
      <c r="A177" s="41" t="s">
        <v>114</v>
      </c>
      <c r="B177" s="42" t="s">
        <v>146</v>
      </c>
      <c r="C177" s="42" t="s">
        <v>67</v>
      </c>
      <c r="D177" s="43">
        <v>27399</v>
      </c>
      <c r="E177" s="44">
        <v>48</v>
      </c>
      <c r="F177" s="42" t="s">
        <v>46</v>
      </c>
      <c r="G177" s="42" t="s">
        <v>47</v>
      </c>
      <c r="H177" s="45">
        <v>14594</v>
      </c>
      <c r="I177" s="42" t="s">
        <v>95</v>
      </c>
      <c r="J177" s="42">
        <v>1</v>
      </c>
      <c r="K177" s="45">
        <v>537</v>
      </c>
      <c r="L177" s="45">
        <v>2797</v>
      </c>
      <c r="M177" s="45">
        <v>1813</v>
      </c>
    </row>
    <row r="178" spans="1:13" x14ac:dyDescent="0.3">
      <c r="A178" s="36" t="s">
        <v>49</v>
      </c>
      <c r="B178" s="37" t="s">
        <v>146</v>
      </c>
      <c r="C178" s="37" t="s">
        <v>97</v>
      </c>
      <c r="D178" s="38">
        <v>26612</v>
      </c>
      <c r="E178" s="39">
        <v>51</v>
      </c>
      <c r="F178" s="37" t="s">
        <v>57</v>
      </c>
      <c r="G178" s="37" t="s">
        <v>81</v>
      </c>
      <c r="H178" s="40">
        <v>3512</v>
      </c>
      <c r="I178" s="37" t="s">
        <v>95</v>
      </c>
      <c r="J178" s="37">
        <v>0</v>
      </c>
      <c r="K178" s="40">
        <v>537</v>
      </c>
      <c r="L178" s="40">
        <v>4851</v>
      </c>
      <c r="M178" s="40">
        <v>3723</v>
      </c>
    </row>
    <row r="179" spans="1:13" x14ac:dyDescent="0.3">
      <c r="A179" s="41" t="s">
        <v>144</v>
      </c>
      <c r="B179" s="42" t="s">
        <v>163</v>
      </c>
      <c r="C179" s="42" t="s">
        <v>67</v>
      </c>
      <c r="D179" s="43">
        <v>26341</v>
      </c>
      <c r="E179" s="44">
        <v>51</v>
      </c>
      <c r="F179" s="42" t="s">
        <v>46</v>
      </c>
      <c r="G179" s="42" t="s">
        <v>68</v>
      </c>
      <c r="H179" s="45">
        <v>12544</v>
      </c>
      <c r="I179" s="42" t="s">
        <v>69</v>
      </c>
      <c r="J179" s="42">
        <v>0</v>
      </c>
      <c r="K179" s="45">
        <v>1587</v>
      </c>
      <c r="L179" s="45">
        <v>4063</v>
      </c>
      <c r="M179" s="45">
        <v>3560</v>
      </c>
    </row>
    <row r="180" spans="1:13" x14ac:dyDescent="0.3">
      <c r="A180" s="36" t="s">
        <v>49</v>
      </c>
      <c r="B180" s="37" t="s">
        <v>138</v>
      </c>
      <c r="C180" s="37" t="s">
        <v>79</v>
      </c>
      <c r="D180" s="38">
        <v>33124</v>
      </c>
      <c r="E180" s="39">
        <v>33</v>
      </c>
      <c r="F180" s="37" t="s">
        <v>46</v>
      </c>
      <c r="G180" s="37" t="s">
        <v>87</v>
      </c>
      <c r="H180" s="40">
        <v>20212</v>
      </c>
      <c r="I180" s="37" t="s">
        <v>64</v>
      </c>
      <c r="J180" s="37">
        <v>1</v>
      </c>
      <c r="K180" s="40">
        <v>1379</v>
      </c>
      <c r="L180" s="40">
        <v>1993</v>
      </c>
      <c r="M180" s="40">
        <v>6382</v>
      </c>
    </row>
    <row r="181" spans="1:13" x14ac:dyDescent="0.3">
      <c r="A181" s="41" t="s">
        <v>98</v>
      </c>
      <c r="B181" s="42" t="s">
        <v>61</v>
      </c>
      <c r="C181" s="42" t="s">
        <v>97</v>
      </c>
      <c r="D181" s="43">
        <v>31015</v>
      </c>
      <c r="E181" s="44">
        <v>39</v>
      </c>
      <c r="F181" s="42" t="s">
        <v>52</v>
      </c>
      <c r="G181" s="42" t="s">
        <v>47</v>
      </c>
      <c r="H181" s="45">
        <v>26504</v>
      </c>
      <c r="I181" s="42" t="s">
        <v>54</v>
      </c>
      <c r="J181" s="42">
        <v>2</v>
      </c>
      <c r="K181" s="45">
        <v>1799</v>
      </c>
      <c r="L181" s="45">
        <v>2899</v>
      </c>
      <c r="M181" s="45">
        <v>1987</v>
      </c>
    </row>
    <row r="182" spans="1:13" x14ac:dyDescent="0.3">
      <c r="A182" s="36" t="s">
        <v>88</v>
      </c>
      <c r="B182" s="37" t="s">
        <v>118</v>
      </c>
      <c r="C182" s="37" t="s">
        <v>45</v>
      </c>
      <c r="D182" s="38">
        <v>31691</v>
      </c>
      <c r="E182" s="39">
        <v>37</v>
      </c>
      <c r="F182" s="37" t="s">
        <v>46</v>
      </c>
      <c r="G182" s="37" t="s">
        <v>73</v>
      </c>
      <c r="H182" s="40">
        <v>15717</v>
      </c>
      <c r="I182" s="37" t="s">
        <v>76</v>
      </c>
      <c r="J182" s="37">
        <v>0</v>
      </c>
      <c r="K182" s="40">
        <v>1296</v>
      </c>
      <c r="L182" s="40">
        <v>3499</v>
      </c>
      <c r="M182" s="40">
        <v>7910</v>
      </c>
    </row>
    <row r="183" spans="1:13" x14ac:dyDescent="0.3">
      <c r="A183" s="41" t="s">
        <v>164</v>
      </c>
      <c r="B183" s="42" t="s">
        <v>157</v>
      </c>
      <c r="C183" s="42" t="s">
        <v>51</v>
      </c>
      <c r="D183" s="43">
        <v>26750</v>
      </c>
      <c r="E183" s="44">
        <v>50</v>
      </c>
      <c r="F183" s="42" t="s">
        <v>57</v>
      </c>
      <c r="G183" s="42" t="s">
        <v>81</v>
      </c>
      <c r="H183" s="45">
        <v>18885</v>
      </c>
      <c r="I183" s="42" t="s">
        <v>95</v>
      </c>
      <c r="J183" s="42">
        <v>0</v>
      </c>
      <c r="K183" s="45">
        <v>1368</v>
      </c>
      <c r="L183" s="45">
        <v>4055</v>
      </c>
      <c r="M183" s="45">
        <v>8063</v>
      </c>
    </row>
    <row r="184" spans="1:13" x14ac:dyDescent="0.3">
      <c r="A184" s="36" t="s">
        <v>82</v>
      </c>
      <c r="B184" s="37" t="s">
        <v>140</v>
      </c>
      <c r="C184" s="37" t="s">
        <v>79</v>
      </c>
      <c r="D184" s="38">
        <v>34339</v>
      </c>
      <c r="E184" s="39">
        <v>29</v>
      </c>
      <c r="F184" s="37" t="s">
        <v>46</v>
      </c>
      <c r="G184" s="37" t="s">
        <v>90</v>
      </c>
      <c r="H184" s="40">
        <v>21796</v>
      </c>
      <c r="I184" s="37" t="s">
        <v>83</v>
      </c>
      <c r="J184" s="37">
        <v>2</v>
      </c>
      <c r="K184" s="40">
        <v>1937</v>
      </c>
      <c r="L184" s="40">
        <v>1540</v>
      </c>
      <c r="M184" s="40">
        <v>3359</v>
      </c>
    </row>
    <row r="185" spans="1:13" x14ac:dyDescent="0.3">
      <c r="A185" s="41" t="s">
        <v>49</v>
      </c>
      <c r="B185" s="42" t="s">
        <v>85</v>
      </c>
      <c r="C185" s="42" t="s">
        <v>122</v>
      </c>
      <c r="D185" s="43">
        <v>33876</v>
      </c>
      <c r="E185" s="44">
        <v>31</v>
      </c>
      <c r="F185" s="42" t="s">
        <v>52</v>
      </c>
      <c r="G185" s="42" t="s">
        <v>81</v>
      </c>
      <c r="H185" s="45">
        <v>26486</v>
      </c>
      <c r="I185" s="42" t="s">
        <v>101</v>
      </c>
      <c r="J185" s="42">
        <v>1</v>
      </c>
      <c r="K185" s="45">
        <v>1359</v>
      </c>
      <c r="L185" s="45">
        <v>1664</v>
      </c>
      <c r="M185" s="45">
        <v>1787</v>
      </c>
    </row>
    <row r="186" spans="1:13" x14ac:dyDescent="0.3">
      <c r="A186" s="36" t="s">
        <v>149</v>
      </c>
      <c r="B186" s="37" t="s">
        <v>137</v>
      </c>
      <c r="C186" s="37" t="s">
        <v>67</v>
      </c>
      <c r="D186" s="38">
        <v>21263</v>
      </c>
      <c r="E186" s="39">
        <v>65</v>
      </c>
      <c r="F186" s="37" t="s">
        <v>46</v>
      </c>
      <c r="G186" s="37" t="s">
        <v>117</v>
      </c>
      <c r="H186" s="40">
        <v>14704</v>
      </c>
      <c r="I186" s="37" t="s">
        <v>111</v>
      </c>
      <c r="J186" s="37">
        <v>2</v>
      </c>
      <c r="K186" s="40">
        <v>1889</v>
      </c>
      <c r="L186" s="40">
        <v>2532</v>
      </c>
      <c r="M186" s="40">
        <v>2170</v>
      </c>
    </row>
    <row r="187" spans="1:13" x14ac:dyDescent="0.3">
      <c r="A187" s="41" t="s">
        <v>74</v>
      </c>
      <c r="B187" s="42" t="s">
        <v>66</v>
      </c>
      <c r="C187" s="42" t="s">
        <v>72</v>
      </c>
      <c r="D187" s="43">
        <v>33473</v>
      </c>
      <c r="E187" s="44">
        <v>32</v>
      </c>
      <c r="F187" s="42" t="s">
        <v>52</v>
      </c>
      <c r="G187" s="42" t="s">
        <v>68</v>
      </c>
      <c r="H187" s="45">
        <v>7170</v>
      </c>
      <c r="I187" s="42" t="s">
        <v>92</v>
      </c>
      <c r="J187" s="42">
        <v>0</v>
      </c>
      <c r="K187" s="45">
        <v>1653</v>
      </c>
      <c r="L187" s="45">
        <v>1697</v>
      </c>
      <c r="M187" s="45">
        <v>3917</v>
      </c>
    </row>
    <row r="188" spans="1:13" x14ac:dyDescent="0.3">
      <c r="A188" s="36" t="s">
        <v>139</v>
      </c>
      <c r="B188" s="37" t="s">
        <v>124</v>
      </c>
      <c r="C188" s="37" t="s">
        <v>94</v>
      </c>
      <c r="D188" s="38">
        <v>35413</v>
      </c>
      <c r="E188" s="39">
        <v>27</v>
      </c>
      <c r="F188" s="37" t="s">
        <v>57</v>
      </c>
      <c r="G188" s="37" t="s">
        <v>47</v>
      </c>
      <c r="H188" s="40">
        <v>22645</v>
      </c>
      <c r="I188" s="37" t="s">
        <v>95</v>
      </c>
      <c r="J188" s="37">
        <v>3</v>
      </c>
      <c r="K188" s="40">
        <v>696</v>
      </c>
      <c r="L188" s="40">
        <v>3917</v>
      </c>
      <c r="M188" s="40">
        <v>6752</v>
      </c>
    </row>
    <row r="189" spans="1:13" x14ac:dyDescent="0.3">
      <c r="A189" s="41" t="s">
        <v>74</v>
      </c>
      <c r="B189" s="42" t="s">
        <v>147</v>
      </c>
      <c r="C189" s="42" t="s">
        <v>56</v>
      </c>
      <c r="D189" s="43">
        <v>24009</v>
      </c>
      <c r="E189" s="44">
        <v>58</v>
      </c>
      <c r="F189" s="42" t="s">
        <v>57</v>
      </c>
      <c r="G189" s="42" t="s">
        <v>87</v>
      </c>
      <c r="H189" s="45">
        <v>25321</v>
      </c>
      <c r="I189" s="42" t="s">
        <v>101</v>
      </c>
      <c r="J189" s="42">
        <v>2</v>
      </c>
      <c r="K189" s="45">
        <v>1554</v>
      </c>
      <c r="L189" s="45">
        <v>1304</v>
      </c>
      <c r="M189" s="45">
        <v>7876</v>
      </c>
    </row>
    <row r="190" spans="1:13" x14ac:dyDescent="0.3">
      <c r="A190" s="36" t="s">
        <v>20</v>
      </c>
      <c r="B190" s="37" t="s">
        <v>89</v>
      </c>
      <c r="C190" s="37" t="s">
        <v>62</v>
      </c>
      <c r="D190" s="38">
        <v>31133</v>
      </c>
      <c r="E190" s="39">
        <v>38</v>
      </c>
      <c r="F190" s="37" t="s">
        <v>57</v>
      </c>
      <c r="G190" s="37" t="s">
        <v>73</v>
      </c>
      <c r="H190" s="40">
        <v>25114</v>
      </c>
      <c r="I190" s="37" t="s">
        <v>69</v>
      </c>
      <c r="J190" s="37">
        <v>0</v>
      </c>
      <c r="K190" s="40">
        <v>1554</v>
      </c>
      <c r="L190" s="40">
        <v>1200</v>
      </c>
      <c r="M190" s="40">
        <v>5061</v>
      </c>
    </row>
    <row r="191" spans="1:13" x14ac:dyDescent="0.3">
      <c r="A191" s="41" t="s">
        <v>102</v>
      </c>
      <c r="B191" s="42" t="s">
        <v>148</v>
      </c>
      <c r="C191" s="42" t="s">
        <v>122</v>
      </c>
      <c r="D191" s="43">
        <v>28227</v>
      </c>
      <c r="E191" s="44">
        <v>46</v>
      </c>
      <c r="F191" s="42" t="s">
        <v>52</v>
      </c>
      <c r="G191" s="42" t="s">
        <v>47</v>
      </c>
      <c r="H191" s="45">
        <v>10374</v>
      </c>
      <c r="I191" s="42" t="s">
        <v>59</v>
      </c>
      <c r="J191" s="42">
        <v>2</v>
      </c>
      <c r="K191" s="45">
        <v>732</v>
      </c>
      <c r="L191" s="45">
        <v>3463</v>
      </c>
      <c r="M191" s="45">
        <v>6167</v>
      </c>
    </row>
    <row r="192" spans="1:13" x14ac:dyDescent="0.3">
      <c r="A192" s="36" t="s">
        <v>82</v>
      </c>
      <c r="B192" s="37" t="s">
        <v>78</v>
      </c>
      <c r="C192" s="37" t="s">
        <v>97</v>
      </c>
      <c r="D192" s="38">
        <v>27122</v>
      </c>
      <c r="E192" s="39">
        <v>49</v>
      </c>
      <c r="F192" s="37" t="s">
        <v>46</v>
      </c>
      <c r="G192" s="37" t="s">
        <v>68</v>
      </c>
      <c r="H192" s="40">
        <v>15764</v>
      </c>
      <c r="I192" s="37" t="s">
        <v>95</v>
      </c>
      <c r="J192" s="37">
        <v>2</v>
      </c>
      <c r="K192" s="40">
        <v>529</v>
      </c>
      <c r="L192" s="40">
        <v>3406</v>
      </c>
      <c r="M192" s="40">
        <v>9434</v>
      </c>
    </row>
    <row r="193" spans="1:13" x14ac:dyDescent="0.3">
      <c r="A193" s="41" t="s">
        <v>74</v>
      </c>
      <c r="B193" s="42" t="s">
        <v>118</v>
      </c>
      <c r="C193" s="42" t="s">
        <v>94</v>
      </c>
      <c r="D193" s="43">
        <v>22586</v>
      </c>
      <c r="E193" s="44">
        <v>62</v>
      </c>
      <c r="F193" s="42" t="s">
        <v>52</v>
      </c>
      <c r="G193" s="42" t="s">
        <v>53</v>
      </c>
      <c r="H193" s="45">
        <v>27170</v>
      </c>
      <c r="I193" s="42" t="s">
        <v>64</v>
      </c>
      <c r="J193" s="42">
        <v>3</v>
      </c>
      <c r="K193" s="45">
        <v>1943</v>
      </c>
      <c r="L193" s="45">
        <v>2721</v>
      </c>
      <c r="M193" s="45">
        <v>4952</v>
      </c>
    </row>
    <row r="194" spans="1:13" x14ac:dyDescent="0.3">
      <c r="A194" s="36" t="s">
        <v>114</v>
      </c>
      <c r="B194" s="37" t="s">
        <v>132</v>
      </c>
      <c r="C194" s="37" t="s">
        <v>51</v>
      </c>
      <c r="D194" s="38">
        <v>30189</v>
      </c>
      <c r="E194" s="39">
        <v>41</v>
      </c>
      <c r="F194" s="37" t="s">
        <v>57</v>
      </c>
      <c r="G194" s="37" t="s">
        <v>68</v>
      </c>
      <c r="H194" s="40">
        <v>17865</v>
      </c>
      <c r="I194" s="37" t="s">
        <v>69</v>
      </c>
      <c r="J194" s="37">
        <v>1</v>
      </c>
      <c r="K194" s="40">
        <v>1762</v>
      </c>
      <c r="L194" s="40">
        <v>2646</v>
      </c>
      <c r="M194" s="40">
        <v>6518</v>
      </c>
    </row>
    <row r="195" spans="1:13" x14ac:dyDescent="0.3">
      <c r="A195" s="41" t="s">
        <v>156</v>
      </c>
      <c r="B195" s="42" t="s">
        <v>121</v>
      </c>
      <c r="C195" s="42" t="s">
        <v>75</v>
      </c>
      <c r="D195" s="43">
        <v>31039</v>
      </c>
      <c r="E195" s="44">
        <v>39</v>
      </c>
      <c r="F195" s="42" t="s">
        <v>57</v>
      </c>
      <c r="G195" s="42" t="s">
        <v>81</v>
      </c>
      <c r="H195" s="45">
        <v>19350</v>
      </c>
      <c r="I195" s="42" t="s">
        <v>69</v>
      </c>
      <c r="J195" s="42">
        <v>0</v>
      </c>
      <c r="K195" s="45">
        <v>827</v>
      </c>
      <c r="L195" s="45">
        <v>3337</v>
      </c>
      <c r="M195" s="45">
        <v>6969</v>
      </c>
    </row>
    <row r="196" spans="1:13" x14ac:dyDescent="0.3">
      <c r="A196" s="36" t="s">
        <v>145</v>
      </c>
      <c r="B196" s="37" t="s">
        <v>155</v>
      </c>
      <c r="C196" s="37" t="s">
        <v>67</v>
      </c>
      <c r="D196" s="38">
        <v>23297</v>
      </c>
      <c r="E196" s="39">
        <v>60</v>
      </c>
      <c r="F196" s="37" t="s">
        <v>52</v>
      </c>
      <c r="G196" s="37" t="s">
        <v>87</v>
      </c>
      <c r="H196" s="40">
        <v>21889</v>
      </c>
      <c r="I196" s="37" t="s">
        <v>54</v>
      </c>
      <c r="J196" s="37">
        <v>3</v>
      </c>
      <c r="K196" s="40">
        <v>1813</v>
      </c>
      <c r="L196" s="40">
        <v>2337</v>
      </c>
      <c r="M196" s="40">
        <v>5849</v>
      </c>
    </row>
    <row r="197" spans="1:13" x14ac:dyDescent="0.3">
      <c r="A197" s="41" t="s">
        <v>154</v>
      </c>
      <c r="B197" s="42" t="s">
        <v>155</v>
      </c>
      <c r="C197" s="42" t="s">
        <v>122</v>
      </c>
      <c r="D197" s="43">
        <v>28379</v>
      </c>
      <c r="E197" s="44">
        <v>46</v>
      </c>
      <c r="F197" s="42" t="s">
        <v>46</v>
      </c>
      <c r="G197" s="42" t="s">
        <v>47</v>
      </c>
      <c r="H197" s="45">
        <v>5902</v>
      </c>
      <c r="I197" s="42" t="s">
        <v>64</v>
      </c>
      <c r="J197" s="42">
        <v>0</v>
      </c>
      <c r="K197" s="45">
        <v>1855</v>
      </c>
      <c r="L197" s="45">
        <v>2633</v>
      </c>
      <c r="M197" s="45">
        <v>521</v>
      </c>
    </row>
    <row r="198" spans="1:13" x14ac:dyDescent="0.3">
      <c r="A198" s="36" t="s">
        <v>70</v>
      </c>
      <c r="B198" s="37" t="s">
        <v>61</v>
      </c>
      <c r="C198" s="37" t="s">
        <v>122</v>
      </c>
      <c r="D198" s="38">
        <v>28865</v>
      </c>
      <c r="E198" s="39">
        <v>44</v>
      </c>
      <c r="F198" s="37" t="s">
        <v>52</v>
      </c>
      <c r="G198" s="37" t="s">
        <v>81</v>
      </c>
      <c r="H198" s="40">
        <v>16361</v>
      </c>
      <c r="I198" s="37" t="s">
        <v>101</v>
      </c>
      <c r="J198" s="37"/>
      <c r="K198" s="40">
        <v>1760</v>
      </c>
      <c r="L198" s="40">
        <v>4529</v>
      </c>
      <c r="M198" s="40">
        <v>6399</v>
      </c>
    </row>
    <row r="199" spans="1:13" x14ac:dyDescent="0.3">
      <c r="A199" s="41" t="s">
        <v>102</v>
      </c>
      <c r="B199" s="42" t="s">
        <v>130</v>
      </c>
      <c r="C199" s="42" t="s">
        <v>67</v>
      </c>
      <c r="D199" s="43">
        <v>29587</v>
      </c>
      <c r="E199" s="44">
        <v>42</v>
      </c>
      <c r="F199" s="42" t="s">
        <v>52</v>
      </c>
      <c r="G199" s="42" t="s">
        <v>81</v>
      </c>
      <c r="H199" s="45">
        <v>9094</v>
      </c>
      <c r="I199" s="42" t="s">
        <v>92</v>
      </c>
      <c r="J199" s="42">
        <v>3</v>
      </c>
      <c r="K199" s="45">
        <v>1000</v>
      </c>
      <c r="L199" s="45">
        <v>2978</v>
      </c>
      <c r="M199" s="45">
        <v>6668</v>
      </c>
    </row>
    <row r="200" spans="1:13" x14ac:dyDescent="0.3">
      <c r="A200" s="36" t="s">
        <v>143</v>
      </c>
      <c r="B200" s="37" t="s">
        <v>71</v>
      </c>
      <c r="C200" s="37" t="s">
        <v>104</v>
      </c>
      <c r="D200" s="38">
        <v>35583</v>
      </c>
      <c r="E200" s="39">
        <v>26</v>
      </c>
      <c r="F200" s="37" t="s">
        <v>52</v>
      </c>
      <c r="G200" s="37" t="s">
        <v>68</v>
      </c>
      <c r="H200" s="40">
        <v>7248</v>
      </c>
      <c r="I200" s="37" t="s">
        <v>69</v>
      </c>
      <c r="J200" s="37">
        <v>0</v>
      </c>
      <c r="K200" s="40">
        <v>766</v>
      </c>
      <c r="L200" s="40">
        <v>3384</v>
      </c>
      <c r="M200" s="40">
        <v>7832</v>
      </c>
    </row>
    <row r="201" spans="1:13" x14ac:dyDescent="0.3">
      <c r="A201" s="41" t="s">
        <v>166</v>
      </c>
      <c r="B201" s="42" t="s">
        <v>157</v>
      </c>
      <c r="C201" s="42" t="s">
        <v>104</v>
      </c>
      <c r="D201" s="43">
        <v>34629</v>
      </c>
      <c r="E201" s="44">
        <v>29</v>
      </c>
      <c r="F201" s="42" t="s">
        <v>52</v>
      </c>
      <c r="G201" s="42" t="s">
        <v>63</v>
      </c>
      <c r="H201" s="45">
        <v>22921</v>
      </c>
      <c r="I201" s="42" t="s">
        <v>95</v>
      </c>
      <c r="J201" s="42">
        <v>0</v>
      </c>
      <c r="K201" s="45">
        <v>1885</v>
      </c>
      <c r="L201" s="45">
        <v>4547</v>
      </c>
      <c r="M201" s="45">
        <v>3866</v>
      </c>
    </row>
    <row r="202" spans="1:13" x14ac:dyDescent="0.3">
      <c r="A202" s="36" t="s">
        <v>164</v>
      </c>
      <c r="B202" s="37" t="s">
        <v>146</v>
      </c>
      <c r="C202" s="37" t="s">
        <v>122</v>
      </c>
      <c r="D202" s="38">
        <v>26168</v>
      </c>
      <c r="E202" s="39">
        <v>52</v>
      </c>
      <c r="F202" s="37" t="s">
        <v>52</v>
      </c>
      <c r="G202" s="37" t="s">
        <v>117</v>
      </c>
      <c r="H202" s="40">
        <v>9652</v>
      </c>
      <c r="I202" s="37" t="s">
        <v>54</v>
      </c>
      <c r="J202" s="37">
        <v>0</v>
      </c>
      <c r="K202" s="40">
        <v>1541</v>
      </c>
      <c r="L202" s="40">
        <v>2983</v>
      </c>
      <c r="M202" s="40">
        <v>6466</v>
      </c>
    </row>
    <row r="203" spans="1:13" x14ac:dyDescent="0.3">
      <c r="A203" s="41" t="s">
        <v>133</v>
      </c>
      <c r="B203" s="42" t="s">
        <v>107</v>
      </c>
      <c r="C203" s="42" t="s">
        <v>100</v>
      </c>
      <c r="D203" s="43">
        <v>26550</v>
      </c>
      <c r="E203" s="44">
        <v>51</v>
      </c>
      <c r="F203" s="42" t="s">
        <v>52</v>
      </c>
      <c r="G203" s="42" t="s">
        <v>87</v>
      </c>
      <c r="H203" s="45">
        <v>6046</v>
      </c>
      <c r="I203" s="42" t="s">
        <v>83</v>
      </c>
      <c r="J203" s="42">
        <v>2</v>
      </c>
      <c r="K203" s="45">
        <v>808</v>
      </c>
      <c r="L203" s="45">
        <v>2523</v>
      </c>
      <c r="M203" s="45">
        <v>9605</v>
      </c>
    </row>
    <row r="204" spans="1:13" x14ac:dyDescent="0.3">
      <c r="A204" s="36" t="s">
        <v>156</v>
      </c>
      <c r="B204" s="37" t="s">
        <v>135</v>
      </c>
      <c r="C204" s="37" t="s">
        <v>62</v>
      </c>
      <c r="D204" s="38">
        <v>25988</v>
      </c>
      <c r="E204" s="39">
        <v>52</v>
      </c>
      <c r="F204" s="37" t="s">
        <v>57</v>
      </c>
      <c r="G204" s="37" t="s">
        <v>58</v>
      </c>
      <c r="H204" s="40">
        <v>14554</v>
      </c>
      <c r="I204" s="37" t="s">
        <v>111</v>
      </c>
      <c r="J204" s="37">
        <v>0</v>
      </c>
      <c r="K204" s="40">
        <v>941</v>
      </c>
      <c r="L204" s="40">
        <v>2377</v>
      </c>
      <c r="M204" s="40">
        <v>7159</v>
      </c>
    </row>
    <row r="205" spans="1:13" x14ac:dyDescent="0.3">
      <c r="A205" s="41" t="s">
        <v>20</v>
      </c>
      <c r="B205" s="42" t="s">
        <v>116</v>
      </c>
      <c r="C205" s="42" t="s">
        <v>86</v>
      </c>
      <c r="D205" s="43">
        <v>35621</v>
      </c>
      <c r="E205" s="44">
        <v>26</v>
      </c>
      <c r="F205" s="42" t="s">
        <v>57</v>
      </c>
      <c r="G205" s="42" t="s">
        <v>68</v>
      </c>
      <c r="H205" s="45">
        <v>7500</v>
      </c>
      <c r="I205" s="42" t="s">
        <v>69</v>
      </c>
      <c r="J205" s="42">
        <v>1</v>
      </c>
      <c r="K205" s="45">
        <v>994</v>
      </c>
      <c r="L205" s="45">
        <v>2317</v>
      </c>
      <c r="M205" s="45">
        <v>1376</v>
      </c>
    </row>
    <row r="206" spans="1:13" x14ac:dyDescent="0.3">
      <c r="A206" s="36" t="s">
        <v>49</v>
      </c>
      <c r="B206" s="37" t="s">
        <v>89</v>
      </c>
      <c r="C206" s="37" t="s">
        <v>56</v>
      </c>
      <c r="D206" s="38">
        <v>34012</v>
      </c>
      <c r="E206" s="39">
        <v>30</v>
      </c>
      <c r="F206" s="37" t="s">
        <v>57</v>
      </c>
      <c r="G206" s="37" t="s">
        <v>47</v>
      </c>
      <c r="H206" s="40">
        <v>18053</v>
      </c>
      <c r="I206" s="37" t="s">
        <v>76</v>
      </c>
      <c r="J206" s="37">
        <v>0</v>
      </c>
      <c r="K206" s="40">
        <v>1141</v>
      </c>
      <c r="L206" s="40">
        <v>1606</v>
      </c>
      <c r="M206" s="40">
        <v>7173</v>
      </c>
    </row>
    <row r="207" spans="1:13" x14ac:dyDescent="0.3">
      <c r="A207" s="41" t="s">
        <v>134</v>
      </c>
      <c r="B207" s="42" t="s">
        <v>169</v>
      </c>
      <c r="C207" s="42" t="s">
        <v>104</v>
      </c>
      <c r="D207" s="43">
        <v>34394</v>
      </c>
      <c r="E207" s="44">
        <v>29</v>
      </c>
      <c r="F207" s="42" t="s">
        <v>57</v>
      </c>
      <c r="G207" s="42" t="s">
        <v>73</v>
      </c>
      <c r="H207" s="45">
        <v>3818</v>
      </c>
      <c r="I207" s="42" t="s">
        <v>92</v>
      </c>
      <c r="J207" s="42">
        <v>1</v>
      </c>
      <c r="K207" s="45">
        <v>631</v>
      </c>
      <c r="L207" s="45">
        <v>1157</v>
      </c>
      <c r="M207" s="45">
        <v>8869</v>
      </c>
    </row>
    <row r="208" spans="1:13" x14ac:dyDescent="0.3">
      <c r="A208" s="36" t="s">
        <v>119</v>
      </c>
      <c r="B208" s="37" t="s">
        <v>167</v>
      </c>
      <c r="C208" s="37" t="s">
        <v>94</v>
      </c>
      <c r="D208" s="38">
        <v>24404</v>
      </c>
      <c r="E208" s="39">
        <v>57</v>
      </c>
      <c r="F208" s="37" t="s">
        <v>46</v>
      </c>
      <c r="G208" s="37" t="s">
        <v>81</v>
      </c>
      <c r="H208" s="40">
        <v>17533</v>
      </c>
      <c r="I208" s="37" t="s">
        <v>95</v>
      </c>
      <c r="J208" s="37">
        <v>3</v>
      </c>
      <c r="K208" s="40">
        <v>1522</v>
      </c>
      <c r="L208" s="40">
        <v>2299</v>
      </c>
      <c r="M208" s="40">
        <v>6455</v>
      </c>
    </row>
    <row r="209" spans="1:13" x14ac:dyDescent="0.3">
      <c r="A209" s="41" t="s">
        <v>143</v>
      </c>
      <c r="B209" s="42" t="s">
        <v>161</v>
      </c>
      <c r="C209" s="42" t="s">
        <v>51</v>
      </c>
      <c r="D209" s="43">
        <v>34230</v>
      </c>
      <c r="E209" s="44">
        <v>30</v>
      </c>
      <c r="F209" s="42" t="s">
        <v>46</v>
      </c>
      <c r="G209" s="42" t="s">
        <v>87</v>
      </c>
      <c r="H209" s="45">
        <v>15511</v>
      </c>
      <c r="I209" s="42" t="s">
        <v>95</v>
      </c>
      <c r="J209" s="42">
        <v>2</v>
      </c>
      <c r="K209" s="45">
        <v>1745</v>
      </c>
      <c r="L209" s="45">
        <v>4483</v>
      </c>
      <c r="M209" s="45">
        <v>1313</v>
      </c>
    </row>
    <row r="210" spans="1:13" x14ac:dyDescent="0.3">
      <c r="A210" s="36" t="s">
        <v>27</v>
      </c>
      <c r="B210" s="37" t="s">
        <v>157</v>
      </c>
      <c r="C210" s="37" t="s">
        <v>45</v>
      </c>
      <c r="D210" s="38">
        <v>24112</v>
      </c>
      <c r="E210" s="39">
        <v>57</v>
      </c>
      <c r="F210" s="37" t="s">
        <v>52</v>
      </c>
      <c r="G210" s="37" t="s">
        <v>63</v>
      </c>
      <c r="H210" s="40">
        <v>29397</v>
      </c>
      <c r="I210" s="37" t="s">
        <v>59</v>
      </c>
      <c r="J210" s="37">
        <v>3</v>
      </c>
      <c r="K210" s="40">
        <v>694</v>
      </c>
      <c r="L210" s="40">
        <v>2420</v>
      </c>
      <c r="M210" s="40">
        <v>1093</v>
      </c>
    </row>
    <row r="211" spans="1:13" x14ac:dyDescent="0.3">
      <c r="A211" s="41" t="s">
        <v>133</v>
      </c>
      <c r="B211" s="42" t="s">
        <v>157</v>
      </c>
      <c r="C211" s="42" t="s">
        <v>79</v>
      </c>
      <c r="D211" s="43">
        <v>28147</v>
      </c>
      <c r="E211" s="44">
        <v>46</v>
      </c>
      <c r="F211" s="42" t="s">
        <v>46</v>
      </c>
      <c r="G211" s="42" t="s">
        <v>81</v>
      </c>
      <c r="H211" s="45">
        <v>8820</v>
      </c>
      <c r="I211" s="42" t="s">
        <v>95</v>
      </c>
      <c r="J211" s="42">
        <v>3</v>
      </c>
      <c r="K211" s="45">
        <v>1281</v>
      </c>
      <c r="L211" s="45">
        <v>3700</v>
      </c>
      <c r="M211" s="45">
        <v>4167</v>
      </c>
    </row>
    <row r="212" spans="1:13" x14ac:dyDescent="0.3">
      <c r="A212" s="36" t="s">
        <v>128</v>
      </c>
      <c r="B212" s="37" t="s">
        <v>140</v>
      </c>
      <c r="C212" s="37" t="s">
        <v>104</v>
      </c>
      <c r="D212" s="38">
        <v>34876</v>
      </c>
      <c r="E212" s="39">
        <v>28</v>
      </c>
      <c r="F212" s="37" t="s">
        <v>46</v>
      </c>
      <c r="G212" s="37" t="s">
        <v>53</v>
      </c>
      <c r="H212" s="40">
        <v>25490</v>
      </c>
      <c r="I212" s="37" t="s">
        <v>101</v>
      </c>
      <c r="J212" s="37">
        <v>3</v>
      </c>
      <c r="K212" s="40">
        <v>1928</v>
      </c>
      <c r="L212" s="40">
        <v>3305</v>
      </c>
      <c r="M212" s="40">
        <v>545</v>
      </c>
    </row>
    <row r="213" spans="1:13" x14ac:dyDescent="0.3">
      <c r="A213" s="41" t="s">
        <v>110</v>
      </c>
      <c r="B213" s="42" t="s">
        <v>148</v>
      </c>
      <c r="C213" s="42" t="s">
        <v>51</v>
      </c>
      <c r="D213" s="43">
        <v>29679</v>
      </c>
      <c r="E213" s="44">
        <v>42</v>
      </c>
      <c r="F213" s="42" t="s">
        <v>52</v>
      </c>
      <c r="G213" s="42" t="s">
        <v>58</v>
      </c>
      <c r="H213" s="45">
        <v>28099</v>
      </c>
      <c r="I213" s="42" t="s">
        <v>92</v>
      </c>
      <c r="J213" s="42">
        <v>3</v>
      </c>
      <c r="K213" s="45">
        <v>1511</v>
      </c>
      <c r="L213" s="45">
        <v>2574</v>
      </c>
      <c r="M213" s="45">
        <v>1157</v>
      </c>
    </row>
    <row r="214" spans="1:13" x14ac:dyDescent="0.3">
      <c r="A214" s="36" t="s">
        <v>49</v>
      </c>
      <c r="B214" s="37" t="s">
        <v>44</v>
      </c>
      <c r="C214" s="37" t="s">
        <v>122</v>
      </c>
      <c r="D214" s="38">
        <v>23856</v>
      </c>
      <c r="E214" s="39">
        <v>58</v>
      </c>
      <c r="F214" s="37" t="s">
        <v>52</v>
      </c>
      <c r="G214" s="37" t="s">
        <v>87</v>
      </c>
      <c r="H214" s="40">
        <v>26437</v>
      </c>
      <c r="I214" s="37" t="s">
        <v>64</v>
      </c>
      <c r="J214" s="37">
        <v>2</v>
      </c>
      <c r="K214" s="40">
        <v>1199</v>
      </c>
      <c r="L214" s="40">
        <v>1280</v>
      </c>
      <c r="M214" s="40">
        <v>1089</v>
      </c>
    </row>
    <row r="215" spans="1:13" x14ac:dyDescent="0.3">
      <c r="A215" s="41" t="s">
        <v>166</v>
      </c>
      <c r="B215" s="42" t="s">
        <v>85</v>
      </c>
      <c r="C215" s="42" t="s">
        <v>72</v>
      </c>
      <c r="D215" s="43">
        <v>33649</v>
      </c>
      <c r="E215" s="44">
        <v>31</v>
      </c>
      <c r="F215" s="42" t="s">
        <v>57</v>
      </c>
      <c r="G215" s="42" t="s">
        <v>117</v>
      </c>
      <c r="H215" s="45">
        <v>27637</v>
      </c>
      <c r="I215" s="42" t="s">
        <v>69</v>
      </c>
      <c r="J215" s="42">
        <v>2</v>
      </c>
      <c r="K215" s="45">
        <v>1544</v>
      </c>
      <c r="L215" s="45">
        <v>3369</v>
      </c>
      <c r="M215" s="45">
        <v>5104</v>
      </c>
    </row>
    <row r="216" spans="1:13" x14ac:dyDescent="0.3">
      <c r="A216" s="36" t="s">
        <v>133</v>
      </c>
      <c r="B216" s="37" t="s">
        <v>116</v>
      </c>
      <c r="C216" s="37" t="s">
        <v>62</v>
      </c>
      <c r="D216" s="38">
        <v>29689</v>
      </c>
      <c r="E216" s="39">
        <v>42</v>
      </c>
      <c r="F216" s="37" t="s">
        <v>52</v>
      </c>
      <c r="G216" s="37" t="s">
        <v>81</v>
      </c>
      <c r="H216" s="40">
        <v>10158</v>
      </c>
      <c r="I216" s="37" t="s">
        <v>92</v>
      </c>
      <c r="J216" s="37">
        <v>2</v>
      </c>
      <c r="K216" s="40">
        <v>939</v>
      </c>
      <c r="L216" s="40">
        <v>4732</v>
      </c>
      <c r="M216" s="40">
        <v>9337</v>
      </c>
    </row>
    <row r="217" spans="1:13" x14ac:dyDescent="0.3">
      <c r="A217" s="41" t="s">
        <v>149</v>
      </c>
      <c r="B217" s="42" t="s">
        <v>113</v>
      </c>
      <c r="C217" s="42" t="s">
        <v>122</v>
      </c>
      <c r="D217" s="43">
        <v>32451</v>
      </c>
      <c r="E217" s="44">
        <v>35</v>
      </c>
      <c r="F217" s="42" t="s">
        <v>52</v>
      </c>
      <c r="G217" s="42" t="s">
        <v>73</v>
      </c>
      <c r="H217" s="45">
        <v>4649</v>
      </c>
      <c r="I217" s="42" t="s">
        <v>95</v>
      </c>
      <c r="J217" s="42">
        <v>3</v>
      </c>
      <c r="K217" s="45">
        <v>1719</v>
      </c>
      <c r="L217" s="45">
        <v>2292</v>
      </c>
      <c r="M217" s="45">
        <v>8385</v>
      </c>
    </row>
    <row r="218" spans="1:13" x14ac:dyDescent="0.3">
      <c r="A218" s="36" t="s">
        <v>154</v>
      </c>
      <c r="B218" s="37" t="s">
        <v>146</v>
      </c>
      <c r="C218" s="37" t="s">
        <v>97</v>
      </c>
      <c r="D218" s="38">
        <v>24360</v>
      </c>
      <c r="E218" s="39">
        <v>57</v>
      </c>
      <c r="F218" s="37" t="s">
        <v>57</v>
      </c>
      <c r="G218" s="37" t="s">
        <v>68</v>
      </c>
      <c r="H218" s="40">
        <v>19786</v>
      </c>
      <c r="I218" s="37" t="s">
        <v>95</v>
      </c>
      <c r="J218" s="37">
        <v>2</v>
      </c>
      <c r="K218" s="40">
        <v>1972</v>
      </c>
      <c r="L218" s="40">
        <v>2479</v>
      </c>
      <c r="M218" s="40">
        <v>2731</v>
      </c>
    </row>
    <row r="219" spans="1:13" x14ac:dyDescent="0.3">
      <c r="A219" s="41" t="s">
        <v>164</v>
      </c>
      <c r="B219" s="42" t="s">
        <v>140</v>
      </c>
      <c r="C219" s="42" t="s">
        <v>67</v>
      </c>
      <c r="D219" s="43">
        <v>24680</v>
      </c>
      <c r="E219" s="44">
        <v>56</v>
      </c>
      <c r="F219" s="42" t="s">
        <v>52</v>
      </c>
      <c r="G219" s="42" t="s">
        <v>68</v>
      </c>
      <c r="H219" s="45">
        <v>22032</v>
      </c>
      <c r="I219" s="42" t="s">
        <v>59</v>
      </c>
      <c r="J219" s="42">
        <v>3</v>
      </c>
      <c r="K219" s="45">
        <v>1640</v>
      </c>
      <c r="L219" s="45">
        <v>1941</v>
      </c>
      <c r="M219" s="45">
        <v>6667</v>
      </c>
    </row>
    <row r="220" spans="1:13" x14ac:dyDescent="0.3">
      <c r="A220" s="36" t="s">
        <v>115</v>
      </c>
      <c r="B220" s="37" t="s">
        <v>147</v>
      </c>
      <c r="C220" s="37" t="s">
        <v>51</v>
      </c>
      <c r="D220" s="38">
        <v>22037</v>
      </c>
      <c r="E220" s="39">
        <v>63</v>
      </c>
      <c r="F220" s="37" t="s">
        <v>52</v>
      </c>
      <c r="G220" s="37" t="s">
        <v>90</v>
      </c>
      <c r="H220" s="40">
        <v>5267</v>
      </c>
      <c r="I220" s="37" t="s">
        <v>83</v>
      </c>
      <c r="J220" s="37">
        <v>2</v>
      </c>
      <c r="K220" s="40">
        <v>1300</v>
      </c>
      <c r="L220" s="40">
        <v>1165</v>
      </c>
      <c r="M220" s="40">
        <v>6109</v>
      </c>
    </row>
    <row r="221" spans="1:13" x14ac:dyDescent="0.3">
      <c r="A221" s="41" t="s">
        <v>98</v>
      </c>
      <c r="B221" s="42" t="s">
        <v>155</v>
      </c>
      <c r="C221" s="42" t="s">
        <v>72</v>
      </c>
      <c r="D221" s="43">
        <v>27957</v>
      </c>
      <c r="E221" s="44">
        <v>47</v>
      </c>
      <c r="F221" s="42" t="s">
        <v>57</v>
      </c>
      <c r="G221" s="42" t="s">
        <v>81</v>
      </c>
      <c r="H221" s="45">
        <v>21110</v>
      </c>
      <c r="I221" s="42" t="s">
        <v>69</v>
      </c>
      <c r="J221" s="42">
        <v>2</v>
      </c>
      <c r="K221" s="45">
        <v>1533</v>
      </c>
      <c r="L221" s="45">
        <v>1340</v>
      </c>
      <c r="M221" s="45">
        <v>4290</v>
      </c>
    </row>
    <row r="222" spans="1:13" x14ac:dyDescent="0.3">
      <c r="A222" s="36" t="s">
        <v>154</v>
      </c>
      <c r="B222" s="37" t="s">
        <v>124</v>
      </c>
      <c r="C222" s="37" t="s">
        <v>56</v>
      </c>
      <c r="D222" s="38">
        <v>32169</v>
      </c>
      <c r="E222" s="39">
        <v>35</v>
      </c>
      <c r="F222" s="37" t="s">
        <v>46</v>
      </c>
      <c r="G222" s="37" t="s">
        <v>117</v>
      </c>
      <c r="H222" s="40">
        <v>18844</v>
      </c>
      <c r="I222" s="37" t="s">
        <v>83</v>
      </c>
      <c r="J222" s="37">
        <v>3</v>
      </c>
      <c r="K222" s="40">
        <v>1360</v>
      </c>
      <c r="L222" s="40">
        <v>4545</v>
      </c>
      <c r="M222" s="40">
        <v>2949</v>
      </c>
    </row>
    <row r="223" spans="1:13" x14ac:dyDescent="0.3">
      <c r="A223" s="41" t="s">
        <v>166</v>
      </c>
      <c r="B223" s="42" t="s">
        <v>91</v>
      </c>
      <c r="C223" s="42" t="s">
        <v>51</v>
      </c>
      <c r="D223" s="43">
        <v>35458</v>
      </c>
      <c r="E223" s="44">
        <v>26</v>
      </c>
      <c r="F223" s="42" t="s">
        <v>46</v>
      </c>
      <c r="G223" s="42" t="s">
        <v>53</v>
      </c>
      <c r="H223" s="45">
        <v>14189</v>
      </c>
      <c r="I223" s="42" t="s">
        <v>54</v>
      </c>
      <c r="J223" s="42">
        <v>2</v>
      </c>
      <c r="K223" s="45">
        <v>1483</v>
      </c>
      <c r="L223" s="45">
        <v>1017</v>
      </c>
      <c r="M223" s="45">
        <v>1291</v>
      </c>
    </row>
    <row r="224" spans="1:13" x14ac:dyDescent="0.3">
      <c r="A224" s="36" t="s">
        <v>165</v>
      </c>
      <c r="B224" s="37" t="s">
        <v>167</v>
      </c>
      <c r="C224" s="37" t="s">
        <v>45</v>
      </c>
      <c r="D224" s="38">
        <v>32488</v>
      </c>
      <c r="E224" s="39">
        <v>35</v>
      </c>
      <c r="F224" s="37" t="s">
        <v>52</v>
      </c>
      <c r="G224" s="37" t="s">
        <v>87</v>
      </c>
      <c r="H224" s="40">
        <v>21357</v>
      </c>
      <c r="I224" s="37" t="s">
        <v>76</v>
      </c>
      <c r="J224" s="37">
        <v>0</v>
      </c>
      <c r="K224" s="40">
        <v>1224</v>
      </c>
      <c r="L224" s="40">
        <v>4928</v>
      </c>
      <c r="M224" s="40">
        <v>2988</v>
      </c>
    </row>
    <row r="225" spans="1:13" x14ac:dyDescent="0.3">
      <c r="A225" s="41" t="s">
        <v>65</v>
      </c>
      <c r="B225" s="42" t="s">
        <v>142</v>
      </c>
      <c r="C225" s="42" t="s">
        <v>79</v>
      </c>
      <c r="D225" s="43">
        <v>30993</v>
      </c>
      <c r="E225" s="44">
        <v>39</v>
      </c>
      <c r="F225" s="42" t="s">
        <v>57</v>
      </c>
      <c r="G225" s="42" t="s">
        <v>87</v>
      </c>
      <c r="H225" s="45">
        <v>13790</v>
      </c>
      <c r="I225" s="42"/>
      <c r="J225" s="42">
        <v>3</v>
      </c>
      <c r="K225" s="45">
        <v>615</v>
      </c>
      <c r="L225" s="45">
        <v>1531</v>
      </c>
      <c r="M225" s="45">
        <v>3339</v>
      </c>
    </row>
    <row r="226" spans="1:13" x14ac:dyDescent="0.3">
      <c r="A226" s="36" t="s">
        <v>60</v>
      </c>
      <c r="B226" s="37" t="s">
        <v>66</v>
      </c>
      <c r="C226" s="37" t="s">
        <v>72</v>
      </c>
      <c r="D226" s="38">
        <v>22879</v>
      </c>
      <c r="E226" s="39">
        <v>61</v>
      </c>
      <c r="F226" s="37" t="s">
        <v>57</v>
      </c>
      <c r="G226" s="37" t="s">
        <v>117</v>
      </c>
      <c r="H226" s="40">
        <v>17582</v>
      </c>
      <c r="I226" s="37" t="s">
        <v>54</v>
      </c>
      <c r="J226" s="37">
        <v>2</v>
      </c>
      <c r="K226" s="40">
        <v>651</v>
      </c>
      <c r="L226" s="40">
        <v>1213</v>
      </c>
      <c r="M226" s="40">
        <v>8424</v>
      </c>
    </row>
    <row r="227" spans="1:13" x14ac:dyDescent="0.3">
      <c r="A227" s="41" t="s">
        <v>143</v>
      </c>
      <c r="B227" s="42" t="s">
        <v>163</v>
      </c>
      <c r="C227" s="42" t="s">
        <v>79</v>
      </c>
      <c r="D227" s="43">
        <v>25815</v>
      </c>
      <c r="E227" s="44">
        <v>53</v>
      </c>
      <c r="F227" s="42" t="s">
        <v>52</v>
      </c>
      <c r="G227" s="42" t="s">
        <v>63</v>
      </c>
      <c r="H227" s="45">
        <v>6935</v>
      </c>
      <c r="I227" s="42" t="s">
        <v>83</v>
      </c>
      <c r="J227" s="42">
        <v>0</v>
      </c>
      <c r="K227" s="45">
        <v>648</v>
      </c>
      <c r="L227" s="45">
        <v>1227</v>
      </c>
      <c r="M227" s="45">
        <v>2354</v>
      </c>
    </row>
    <row r="228" spans="1:13" x14ac:dyDescent="0.3">
      <c r="A228" s="36" t="s">
        <v>164</v>
      </c>
      <c r="B228" s="37" t="s">
        <v>78</v>
      </c>
      <c r="C228" s="37" t="s">
        <v>97</v>
      </c>
      <c r="D228" s="38">
        <v>25070</v>
      </c>
      <c r="E228" s="39">
        <v>55</v>
      </c>
      <c r="F228" s="37" t="s">
        <v>57</v>
      </c>
      <c r="G228" s="37" t="s">
        <v>63</v>
      </c>
      <c r="H228" s="40">
        <v>26331</v>
      </c>
      <c r="I228" s="37" t="s">
        <v>101</v>
      </c>
      <c r="J228" s="37">
        <v>1</v>
      </c>
      <c r="K228" s="40">
        <v>803</v>
      </c>
      <c r="L228" s="40">
        <v>3619</v>
      </c>
      <c r="M228" s="40">
        <v>170</v>
      </c>
    </row>
    <row r="229" spans="1:13" x14ac:dyDescent="0.3">
      <c r="A229" s="41" t="s">
        <v>119</v>
      </c>
      <c r="B229" s="42" t="s">
        <v>148</v>
      </c>
      <c r="C229" s="42" t="s">
        <v>56</v>
      </c>
      <c r="D229" s="43">
        <v>28141</v>
      </c>
      <c r="E229" s="44">
        <v>46</v>
      </c>
      <c r="F229" s="42" t="s">
        <v>52</v>
      </c>
      <c r="G229" s="42" t="s">
        <v>73</v>
      </c>
      <c r="H229" s="45">
        <v>6746</v>
      </c>
      <c r="I229" s="42" t="s">
        <v>76</v>
      </c>
      <c r="J229" s="42">
        <v>2</v>
      </c>
      <c r="K229" s="45">
        <v>1213</v>
      </c>
      <c r="L229" s="45">
        <v>4123</v>
      </c>
      <c r="M229" s="45">
        <v>918</v>
      </c>
    </row>
    <row r="230" spans="1:13" x14ac:dyDescent="0.3">
      <c r="A230" s="36" t="s">
        <v>164</v>
      </c>
      <c r="B230" s="37" t="s">
        <v>157</v>
      </c>
      <c r="C230" s="37" t="s">
        <v>62</v>
      </c>
      <c r="D230" s="38">
        <v>32506</v>
      </c>
      <c r="E230" s="39">
        <v>35</v>
      </c>
      <c r="F230" s="37" t="s">
        <v>46</v>
      </c>
      <c r="G230" s="37" t="s">
        <v>87</v>
      </c>
      <c r="H230" s="40">
        <v>28801</v>
      </c>
      <c r="I230" s="37" t="s">
        <v>59</v>
      </c>
      <c r="J230" s="37">
        <v>1</v>
      </c>
      <c r="K230" s="40">
        <v>1610</v>
      </c>
      <c r="L230" s="40">
        <v>2305</v>
      </c>
      <c r="M230" s="40">
        <v>4895</v>
      </c>
    </row>
    <row r="231" spans="1:13" x14ac:dyDescent="0.3">
      <c r="A231" s="41" t="s">
        <v>98</v>
      </c>
      <c r="B231" s="42" t="s">
        <v>120</v>
      </c>
      <c r="C231" s="42" t="s">
        <v>94</v>
      </c>
      <c r="D231" s="43">
        <v>31990</v>
      </c>
      <c r="E231" s="44">
        <v>36</v>
      </c>
      <c r="F231" s="42" t="s">
        <v>57</v>
      </c>
      <c r="G231" s="42" t="s">
        <v>58</v>
      </c>
      <c r="H231" s="45">
        <v>3815</v>
      </c>
      <c r="I231" s="42" t="s">
        <v>69</v>
      </c>
      <c r="J231" s="42">
        <v>0</v>
      </c>
      <c r="K231" s="45">
        <v>560</v>
      </c>
      <c r="L231" s="45">
        <v>1372</v>
      </c>
      <c r="M231" s="45">
        <v>8546</v>
      </c>
    </row>
    <row r="232" spans="1:13" x14ac:dyDescent="0.3">
      <c r="A232" s="36" t="s">
        <v>65</v>
      </c>
      <c r="B232" s="37" t="s">
        <v>116</v>
      </c>
      <c r="C232" s="37" t="s">
        <v>100</v>
      </c>
      <c r="D232" s="38">
        <v>22503</v>
      </c>
      <c r="E232" s="39">
        <v>62</v>
      </c>
      <c r="F232" s="37" t="s">
        <v>52</v>
      </c>
      <c r="G232" s="37" t="s">
        <v>81</v>
      </c>
      <c r="H232" s="40">
        <v>5417</v>
      </c>
      <c r="I232" s="37" t="s">
        <v>92</v>
      </c>
      <c r="J232" s="37">
        <v>0</v>
      </c>
      <c r="K232" s="40">
        <v>591</v>
      </c>
      <c r="L232" s="40">
        <v>3050</v>
      </c>
      <c r="M232" s="40">
        <v>2886</v>
      </c>
    </row>
    <row r="233" spans="1:13" x14ac:dyDescent="0.3">
      <c r="A233" s="41" t="s">
        <v>20</v>
      </c>
      <c r="B233" s="42" t="s">
        <v>118</v>
      </c>
      <c r="C233" s="42" t="s">
        <v>75</v>
      </c>
      <c r="D233" s="43">
        <v>33324</v>
      </c>
      <c r="E233" s="44">
        <v>32</v>
      </c>
      <c r="F233" s="42" t="s">
        <v>57</v>
      </c>
      <c r="G233" s="42" t="s">
        <v>73</v>
      </c>
      <c r="H233" s="45">
        <v>14726</v>
      </c>
      <c r="I233" s="42" t="s">
        <v>95</v>
      </c>
      <c r="J233" s="42">
        <v>0</v>
      </c>
      <c r="K233" s="45">
        <v>847</v>
      </c>
      <c r="L233" s="45">
        <v>3779</v>
      </c>
      <c r="M233" s="45">
        <v>6091</v>
      </c>
    </row>
    <row r="234" spans="1:13" x14ac:dyDescent="0.3">
      <c r="A234" s="36" t="s">
        <v>134</v>
      </c>
      <c r="B234" s="37" t="s">
        <v>116</v>
      </c>
      <c r="C234" s="37" t="s">
        <v>79</v>
      </c>
      <c r="D234" s="38">
        <v>21208</v>
      </c>
      <c r="E234" s="39">
        <v>65</v>
      </c>
      <c r="F234" s="37" t="s">
        <v>46</v>
      </c>
      <c r="G234" s="37" t="s">
        <v>87</v>
      </c>
      <c r="H234" s="40">
        <v>10766</v>
      </c>
      <c r="I234" s="37" t="s">
        <v>95</v>
      </c>
      <c r="J234" s="37">
        <v>3</v>
      </c>
      <c r="K234" s="40">
        <v>1559</v>
      </c>
      <c r="L234" s="40">
        <v>2147</v>
      </c>
      <c r="M234" s="40">
        <v>2499</v>
      </c>
    </row>
    <row r="235" spans="1:13" x14ac:dyDescent="0.3">
      <c r="A235" s="41" t="s">
        <v>170</v>
      </c>
      <c r="B235" s="42" t="s">
        <v>96</v>
      </c>
      <c r="C235" s="42" t="s">
        <v>79</v>
      </c>
      <c r="D235" s="43">
        <v>32015</v>
      </c>
      <c r="E235" s="44">
        <v>36</v>
      </c>
      <c r="F235" s="42" t="s">
        <v>52</v>
      </c>
      <c r="G235" s="42" t="s">
        <v>58</v>
      </c>
      <c r="H235" s="45">
        <v>8358</v>
      </c>
      <c r="I235" s="42" t="s">
        <v>76</v>
      </c>
      <c r="J235" s="42">
        <v>2</v>
      </c>
      <c r="K235" s="45">
        <v>1112</v>
      </c>
      <c r="L235" s="45">
        <v>3520</v>
      </c>
      <c r="M235" s="45">
        <v>2720</v>
      </c>
    </row>
    <row r="236" spans="1:13" x14ac:dyDescent="0.3">
      <c r="A236" s="36" t="s">
        <v>168</v>
      </c>
      <c r="B236" s="37" t="s">
        <v>155</v>
      </c>
      <c r="C236" s="37" t="s">
        <v>79</v>
      </c>
      <c r="D236" s="38">
        <v>29774</v>
      </c>
      <c r="E236" s="39">
        <v>42</v>
      </c>
      <c r="F236" s="37" t="s">
        <v>52</v>
      </c>
      <c r="G236" s="37" t="s">
        <v>117</v>
      </c>
      <c r="H236" s="40">
        <v>22251</v>
      </c>
      <c r="I236" s="37" t="s">
        <v>92</v>
      </c>
      <c r="J236" s="37">
        <v>3</v>
      </c>
      <c r="K236" s="40">
        <v>621</v>
      </c>
      <c r="L236" s="40">
        <v>2021</v>
      </c>
      <c r="M236" s="40">
        <v>1302</v>
      </c>
    </row>
    <row r="237" spans="1:13" x14ac:dyDescent="0.3">
      <c r="A237" s="41" t="s">
        <v>153</v>
      </c>
      <c r="B237" s="42" t="s">
        <v>99</v>
      </c>
      <c r="C237" s="42" t="s">
        <v>97</v>
      </c>
      <c r="D237" s="43">
        <v>23916</v>
      </c>
      <c r="E237" s="44">
        <v>58</v>
      </c>
      <c r="F237" s="42" t="s">
        <v>52</v>
      </c>
      <c r="G237" s="42" t="s">
        <v>47</v>
      </c>
      <c r="H237" s="45">
        <v>11667</v>
      </c>
      <c r="I237" s="42" t="s">
        <v>101</v>
      </c>
      <c r="J237" s="42">
        <v>3</v>
      </c>
      <c r="K237" s="45">
        <v>1971</v>
      </c>
      <c r="L237" s="45">
        <v>4847</v>
      </c>
      <c r="M237" s="45">
        <v>2026</v>
      </c>
    </row>
    <row r="238" spans="1:13" x14ac:dyDescent="0.3">
      <c r="A238" s="36" t="s">
        <v>143</v>
      </c>
      <c r="B238" s="37" t="s">
        <v>155</v>
      </c>
      <c r="C238" s="37" t="s">
        <v>75</v>
      </c>
      <c r="D238" s="38">
        <v>23066</v>
      </c>
      <c r="E238" s="39">
        <v>60</v>
      </c>
      <c r="F238" s="37" t="s">
        <v>57</v>
      </c>
      <c r="G238" s="37" t="s">
        <v>47</v>
      </c>
      <c r="H238" s="40">
        <v>19775</v>
      </c>
      <c r="I238" s="37" t="s">
        <v>101</v>
      </c>
      <c r="J238" s="37">
        <v>3</v>
      </c>
      <c r="K238" s="40">
        <v>808</v>
      </c>
      <c r="L238" s="40">
        <v>3946</v>
      </c>
      <c r="M238" s="40">
        <v>8906</v>
      </c>
    </row>
    <row r="239" spans="1:13" x14ac:dyDescent="0.3">
      <c r="A239" s="41" t="s">
        <v>108</v>
      </c>
      <c r="B239" s="42" t="s">
        <v>148</v>
      </c>
      <c r="C239" s="42" t="s">
        <v>104</v>
      </c>
      <c r="D239" s="43">
        <v>23756</v>
      </c>
      <c r="E239" s="44">
        <v>58</v>
      </c>
      <c r="F239" s="42" t="s">
        <v>46</v>
      </c>
      <c r="G239" s="42" t="s">
        <v>68</v>
      </c>
      <c r="H239" s="45">
        <v>22095</v>
      </c>
      <c r="I239" s="42" t="s">
        <v>69</v>
      </c>
      <c r="J239" s="42">
        <v>3</v>
      </c>
      <c r="K239" s="45">
        <v>1791</v>
      </c>
      <c r="L239" s="45">
        <v>4707</v>
      </c>
      <c r="M239" s="45">
        <v>8875</v>
      </c>
    </row>
    <row r="240" spans="1:13" x14ac:dyDescent="0.3">
      <c r="A240" s="36" t="s">
        <v>65</v>
      </c>
      <c r="B240" s="37" t="s">
        <v>163</v>
      </c>
      <c r="C240" s="37" t="s">
        <v>104</v>
      </c>
      <c r="D240" s="38">
        <v>32707</v>
      </c>
      <c r="E240" s="39">
        <v>34</v>
      </c>
      <c r="F240" s="37" t="s">
        <v>57</v>
      </c>
      <c r="G240" s="37" t="s">
        <v>53</v>
      </c>
      <c r="H240" s="40">
        <v>27322</v>
      </c>
      <c r="I240" s="37" t="s">
        <v>54</v>
      </c>
      <c r="J240" s="37">
        <v>0</v>
      </c>
      <c r="K240" s="40">
        <v>1887</v>
      </c>
      <c r="L240" s="40">
        <v>4298</v>
      </c>
      <c r="M240" s="40">
        <v>4346</v>
      </c>
    </row>
    <row r="241" spans="1:13" x14ac:dyDescent="0.3">
      <c r="A241" s="41" t="s">
        <v>143</v>
      </c>
      <c r="B241" s="42" t="s">
        <v>107</v>
      </c>
      <c r="C241" s="42" t="s">
        <v>67</v>
      </c>
      <c r="D241" s="43">
        <v>34054</v>
      </c>
      <c r="E241" s="44">
        <v>30</v>
      </c>
      <c r="F241" s="42" t="s">
        <v>46</v>
      </c>
      <c r="G241" s="42" t="s">
        <v>63</v>
      </c>
      <c r="H241" s="45">
        <v>7325</v>
      </c>
      <c r="I241" s="42" t="s">
        <v>101</v>
      </c>
      <c r="J241" s="42">
        <v>3</v>
      </c>
      <c r="K241" s="45">
        <v>1605</v>
      </c>
      <c r="L241" s="45">
        <v>1955</v>
      </c>
      <c r="M241" s="45">
        <v>3496</v>
      </c>
    </row>
    <row r="242" spans="1:13" x14ac:dyDescent="0.3">
      <c r="A242" s="36" t="s">
        <v>125</v>
      </c>
      <c r="B242" s="37" t="s">
        <v>118</v>
      </c>
      <c r="C242" s="37" t="s">
        <v>104</v>
      </c>
      <c r="D242" s="38">
        <v>24694</v>
      </c>
      <c r="E242" s="39">
        <v>56</v>
      </c>
      <c r="F242" s="37" t="s">
        <v>46</v>
      </c>
      <c r="G242" s="37" t="s">
        <v>87</v>
      </c>
      <c r="H242" s="40">
        <v>9376</v>
      </c>
      <c r="I242" s="37" t="s">
        <v>54</v>
      </c>
      <c r="J242" s="37">
        <v>3</v>
      </c>
      <c r="K242" s="40">
        <v>1504</v>
      </c>
      <c r="L242" s="40">
        <v>1029</v>
      </c>
      <c r="M242" s="40">
        <v>7483</v>
      </c>
    </row>
    <row r="243" spans="1:13" x14ac:dyDescent="0.3">
      <c r="A243" s="41" t="s">
        <v>158</v>
      </c>
      <c r="B243" s="42" t="s">
        <v>124</v>
      </c>
      <c r="C243" s="42" t="s">
        <v>45</v>
      </c>
      <c r="D243" s="43">
        <v>31844</v>
      </c>
      <c r="E243" s="44">
        <v>36</v>
      </c>
      <c r="F243" s="42" t="s">
        <v>46</v>
      </c>
      <c r="G243" s="42" t="s">
        <v>81</v>
      </c>
      <c r="H243" s="45">
        <v>21705</v>
      </c>
      <c r="I243" s="42" t="s">
        <v>54</v>
      </c>
      <c r="J243" s="42">
        <v>2</v>
      </c>
      <c r="K243" s="45">
        <v>893</v>
      </c>
      <c r="L243" s="45">
        <v>3508</v>
      </c>
      <c r="M243" s="45">
        <v>7650</v>
      </c>
    </row>
    <row r="244" spans="1:13" x14ac:dyDescent="0.3">
      <c r="A244" s="36" t="s">
        <v>98</v>
      </c>
      <c r="B244" s="37" t="s">
        <v>103</v>
      </c>
      <c r="C244" s="37" t="s">
        <v>86</v>
      </c>
      <c r="D244" s="38">
        <v>28714</v>
      </c>
      <c r="E244" s="39">
        <v>45</v>
      </c>
      <c r="F244" s="37" t="s">
        <v>52</v>
      </c>
      <c r="G244" s="37" t="s">
        <v>73</v>
      </c>
      <c r="H244" s="40">
        <v>16763</v>
      </c>
      <c r="I244" s="37" t="s">
        <v>54</v>
      </c>
      <c r="J244" s="37">
        <v>1</v>
      </c>
      <c r="K244" s="40">
        <v>1149</v>
      </c>
      <c r="L244" s="40">
        <v>1222</v>
      </c>
      <c r="M244" s="40">
        <v>8023</v>
      </c>
    </row>
    <row r="245" spans="1:13" x14ac:dyDescent="0.3">
      <c r="A245" s="41" t="s">
        <v>106</v>
      </c>
      <c r="B245" s="42" t="s">
        <v>118</v>
      </c>
      <c r="C245" s="42" t="s">
        <v>86</v>
      </c>
      <c r="D245" s="43">
        <v>33732</v>
      </c>
      <c r="E245" s="44">
        <v>31</v>
      </c>
      <c r="F245" s="42" t="s">
        <v>46</v>
      </c>
      <c r="G245" s="42" t="s">
        <v>90</v>
      </c>
      <c r="H245" s="45">
        <v>12467</v>
      </c>
      <c r="I245" s="42" t="s">
        <v>111</v>
      </c>
      <c r="J245" s="42">
        <v>2</v>
      </c>
      <c r="K245" s="45">
        <v>607</v>
      </c>
      <c r="L245" s="45">
        <v>3685</v>
      </c>
      <c r="M245" s="45">
        <v>1722</v>
      </c>
    </row>
    <row r="246" spans="1:13" x14ac:dyDescent="0.3">
      <c r="A246" s="36" t="s">
        <v>170</v>
      </c>
      <c r="B246" s="37" t="s">
        <v>157</v>
      </c>
      <c r="C246" s="37" t="s">
        <v>123</v>
      </c>
      <c r="D246" s="38">
        <v>27280</v>
      </c>
      <c r="E246" s="39">
        <v>49</v>
      </c>
      <c r="F246" s="37" t="s">
        <v>46</v>
      </c>
      <c r="G246" s="37" t="s">
        <v>47</v>
      </c>
      <c r="H246" s="40">
        <v>7573</v>
      </c>
      <c r="I246" s="37" t="s">
        <v>92</v>
      </c>
      <c r="J246" s="37">
        <v>1</v>
      </c>
      <c r="K246" s="40">
        <v>1178</v>
      </c>
      <c r="L246" s="40">
        <v>2259</v>
      </c>
      <c r="M246" s="40">
        <v>4909</v>
      </c>
    </row>
    <row r="247" spans="1:13" x14ac:dyDescent="0.3">
      <c r="A247" s="41" t="s">
        <v>164</v>
      </c>
      <c r="B247" s="42" t="s">
        <v>93</v>
      </c>
      <c r="C247" s="42" t="s">
        <v>123</v>
      </c>
      <c r="D247" s="43">
        <v>31392</v>
      </c>
      <c r="E247" s="44">
        <v>38</v>
      </c>
      <c r="F247" s="42" t="s">
        <v>52</v>
      </c>
      <c r="G247" s="42" t="s">
        <v>58</v>
      </c>
      <c r="H247" s="45">
        <v>25377</v>
      </c>
      <c r="I247" s="42" t="s">
        <v>101</v>
      </c>
      <c r="J247" s="42">
        <v>3</v>
      </c>
      <c r="K247" s="45">
        <v>917</v>
      </c>
      <c r="L247" s="45">
        <v>4945</v>
      </c>
      <c r="M247" s="45">
        <v>978</v>
      </c>
    </row>
    <row r="248" spans="1:13" x14ac:dyDescent="0.3">
      <c r="A248" s="36" t="s">
        <v>49</v>
      </c>
      <c r="B248" s="37" t="s">
        <v>124</v>
      </c>
      <c r="C248" s="37" t="s">
        <v>94</v>
      </c>
      <c r="D248" s="38">
        <v>26687</v>
      </c>
      <c r="E248" s="39">
        <v>50</v>
      </c>
      <c r="F248" s="37" t="s">
        <v>57</v>
      </c>
      <c r="G248" s="37" t="s">
        <v>63</v>
      </c>
      <c r="H248" s="40">
        <v>5458</v>
      </c>
      <c r="I248" s="37" t="s">
        <v>101</v>
      </c>
      <c r="J248" s="37">
        <v>1</v>
      </c>
      <c r="K248" s="40">
        <v>1070</v>
      </c>
      <c r="L248" s="40">
        <v>3412</v>
      </c>
      <c r="M248" s="40">
        <v>3877</v>
      </c>
    </row>
    <row r="249" spans="1:13" x14ac:dyDescent="0.3">
      <c r="A249" s="41" t="s">
        <v>166</v>
      </c>
      <c r="B249" s="42" t="s">
        <v>142</v>
      </c>
      <c r="C249" s="42" t="s">
        <v>51</v>
      </c>
      <c r="D249" s="43">
        <v>23505</v>
      </c>
      <c r="E249" s="44">
        <v>59</v>
      </c>
      <c r="F249" s="42" t="s">
        <v>57</v>
      </c>
      <c r="G249" s="42" t="s">
        <v>47</v>
      </c>
      <c r="H249" s="45">
        <v>28431</v>
      </c>
      <c r="I249" s="42" t="s">
        <v>59</v>
      </c>
      <c r="J249" s="42">
        <v>3</v>
      </c>
      <c r="K249" s="45">
        <v>1783</v>
      </c>
      <c r="L249" s="45">
        <v>4792</v>
      </c>
      <c r="M249" s="45">
        <v>4266</v>
      </c>
    </row>
    <row r="250" spans="1:13" x14ac:dyDescent="0.3">
      <c r="A250" s="36" t="s">
        <v>171</v>
      </c>
      <c r="B250" s="37" t="s">
        <v>66</v>
      </c>
      <c r="C250" s="37" t="s">
        <v>97</v>
      </c>
      <c r="D250" s="38">
        <v>23240</v>
      </c>
      <c r="E250" s="39">
        <v>60</v>
      </c>
      <c r="F250" s="37" t="s">
        <v>46</v>
      </c>
      <c r="G250" s="37" t="s">
        <v>53</v>
      </c>
      <c r="H250" s="40">
        <v>18292</v>
      </c>
      <c r="I250" s="37" t="s">
        <v>83</v>
      </c>
      <c r="J250" s="37">
        <v>1</v>
      </c>
      <c r="K250" s="40">
        <v>1674</v>
      </c>
      <c r="L250" s="40">
        <v>2212</v>
      </c>
      <c r="M250" s="40">
        <v>3095</v>
      </c>
    </row>
    <row r="251" spans="1:13" x14ac:dyDescent="0.3">
      <c r="A251" s="41" t="s">
        <v>88</v>
      </c>
      <c r="B251" s="42" t="s">
        <v>132</v>
      </c>
      <c r="C251" s="42" t="s">
        <v>79</v>
      </c>
      <c r="D251" s="43">
        <v>28908</v>
      </c>
      <c r="E251" s="44">
        <v>44</v>
      </c>
      <c r="F251" s="42" t="s">
        <v>46</v>
      </c>
      <c r="G251" s="42" t="s">
        <v>73</v>
      </c>
      <c r="H251" s="45">
        <v>13436</v>
      </c>
      <c r="I251" s="42" t="s">
        <v>101</v>
      </c>
      <c r="J251" s="42">
        <v>2</v>
      </c>
      <c r="K251" s="45">
        <v>630</v>
      </c>
      <c r="L251" s="45">
        <v>2832</v>
      </c>
      <c r="M251" s="45">
        <v>1814</v>
      </c>
    </row>
    <row r="252" spans="1:13" x14ac:dyDescent="0.3">
      <c r="A252" s="36" t="s">
        <v>114</v>
      </c>
      <c r="B252" s="37" t="s">
        <v>167</v>
      </c>
      <c r="C252" s="37" t="s">
        <v>67</v>
      </c>
      <c r="D252" s="38">
        <v>30984</v>
      </c>
      <c r="E252" s="39">
        <v>39</v>
      </c>
      <c r="F252" s="37" t="s">
        <v>52</v>
      </c>
      <c r="G252" s="37" t="s">
        <v>87</v>
      </c>
      <c r="H252" s="40">
        <v>10205</v>
      </c>
      <c r="I252" s="37" t="s">
        <v>83</v>
      </c>
      <c r="J252" s="37">
        <v>3</v>
      </c>
      <c r="K252" s="40">
        <v>958</v>
      </c>
      <c r="L252" s="40">
        <v>4743</v>
      </c>
      <c r="M252" s="40">
        <v>507</v>
      </c>
    </row>
    <row r="253" spans="1:13" x14ac:dyDescent="0.3">
      <c r="A253" s="41" t="s">
        <v>159</v>
      </c>
      <c r="B253" s="42" t="s">
        <v>138</v>
      </c>
      <c r="C253" s="42" t="s">
        <v>100</v>
      </c>
      <c r="D253" s="43">
        <v>32543</v>
      </c>
      <c r="E253" s="44">
        <v>34</v>
      </c>
      <c r="F253" s="42" t="s">
        <v>46</v>
      </c>
      <c r="G253" s="42" t="s">
        <v>73</v>
      </c>
      <c r="H253" s="45">
        <v>17741</v>
      </c>
      <c r="I253" s="42" t="s">
        <v>54</v>
      </c>
      <c r="J253" s="42">
        <v>3</v>
      </c>
      <c r="K253" s="45">
        <v>1869</v>
      </c>
      <c r="L253" s="45">
        <v>4211</v>
      </c>
      <c r="M253" s="45">
        <v>7943</v>
      </c>
    </row>
    <row r="254" spans="1:13" x14ac:dyDescent="0.3">
      <c r="A254" s="36" t="s">
        <v>156</v>
      </c>
      <c r="B254" s="37" t="s">
        <v>55</v>
      </c>
      <c r="C254" s="37" t="s">
        <v>79</v>
      </c>
      <c r="D254" s="38">
        <v>33544</v>
      </c>
      <c r="E254" s="39">
        <v>32</v>
      </c>
      <c r="F254" s="37" t="s">
        <v>46</v>
      </c>
      <c r="G254" s="37" t="s">
        <v>81</v>
      </c>
      <c r="H254" s="40">
        <v>27760</v>
      </c>
      <c r="I254" s="37" t="s">
        <v>95</v>
      </c>
      <c r="J254" s="37">
        <v>0</v>
      </c>
      <c r="K254" s="40">
        <v>1333</v>
      </c>
      <c r="L254" s="40">
        <v>2583</v>
      </c>
      <c r="M254" s="40">
        <v>6515</v>
      </c>
    </row>
    <row r="255" spans="1:13" x14ac:dyDescent="0.3">
      <c r="A255" s="41" t="s">
        <v>43</v>
      </c>
      <c r="B255" s="42" t="s">
        <v>113</v>
      </c>
      <c r="C255" s="42" t="s">
        <v>62</v>
      </c>
      <c r="D255" s="43">
        <v>26891</v>
      </c>
      <c r="E255" s="44">
        <v>50</v>
      </c>
      <c r="F255" s="42" t="s">
        <v>52</v>
      </c>
      <c r="G255" s="42" t="s">
        <v>63</v>
      </c>
      <c r="H255" s="45">
        <v>23640</v>
      </c>
      <c r="I255" s="42" t="s">
        <v>64</v>
      </c>
      <c r="J255" s="42">
        <v>2</v>
      </c>
      <c r="K255" s="45">
        <v>1222</v>
      </c>
      <c r="L255" s="45">
        <v>4289</v>
      </c>
      <c r="M255" s="45">
        <v>2350</v>
      </c>
    </row>
    <row r="256" spans="1:13" x14ac:dyDescent="0.3">
      <c r="A256" s="36" t="s">
        <v>102</v>
      </c>
      <c r="B256" s="37" t="s">
        <v>137</v>
      </c>
      <c r="C256" s="37" t="s">
        <v>45</v>
      </c>
      <c r="D256" s="38">
        <v>31566</v>
      </c>
      <c r="E256" s="39">
        <v>37</v>
      </c>
      <c r="F256" s="37" t="s">
        <v>52</v>
      </c>
      <c r="G256" s="37" t="s">
        <v>63</v>
      </c>
      <c r="H256" s="40">
        <v>13056</v>
      </c>
      <c r="I256" s="37" t="s">
        <v>54</v>
      </c>
      <c r="J256" s="37">
        <v>0</v>
      </c>
      <c r="K256" s="40">
        <v>814</v>
      </c>
      <c r="L256" s="40">
        <v>4910</v>
      </c>
      <c r="M256" s="40">
        <v>799</v>
      </c>
    </row>
    <row r="257" spans="1:13" x14ac:dyDescent="0.3">
      <c r="A257" s="41" t="s">
        <v>131</v>
      </c>
      <c r="B257" s="42" t="s">
        <v>121</v>
      </c>
      <c r="C257" s="42" t="s">
        <v>62</v>
      </c>
      <c r="D257" s="43">
        <v>24176</v>
      </c>
      <c r="E257" s="44">
        <v>57</v>
      </c>
      <c r="F257" s="42" t="s">
        <v>46</v>
      </c>
      <c r="G257" s="42" t="s">
        <v>58</v>
      </c>
      <c r="H257" s="45">
        <v>9408</v>
      </c>
      <c r="I257" s="42" t="s">
        <v>76</v>
      </c>
      <c r="J257" s="42">
        <v>1</v>
      </c>
      <c r="K257" s="45">
        <v>1605</v>
      </c>
      <c r="L257" s="45">
        <v>1361</v>
      </c>
      <c r="M257" s="45">
        <v>3921</v>
      </c>
    </row>
    <row r="258" spans="1:13" x14ac:dyDescent="0.3">
      <c r="A258" s="36" t="s">
        <v>144</v>
      </c>
      <c r="B258" s="37" t="s">
        <v>109</v>
      </c>
      <c r="C258" s="37" t="s">
        <v>72</v>
      </c>
      <c r="D258" s="38">
        <v>31668</v>
      </c>
      <c r="E258" s="39">
        <v>37</v>
      </c>
      <c r="F258" s="37" t="s">
        <v>46</v>
      </c>
      <c r="G258" s="37" t="s">
        <v>63</v>
      </c>
      <c r="H258" s="40">
        <v>21520</v>
      </c>
      <c r="I258" s="37" t="s">
        <v>76</v>
      </c>
      <c r="J258" s="37">
        <v>1</v>
      </c>
      <c r="K258" s="40">
        <v>1539</v>
      </c>
      <c r="L258" s="40">
        <v>3640</v>
      </c>
      <c r="M258" s="40">
        <v>3784</v>
      </c>
    </row>
    <row r="259" spans="1:13" x14ac:dyDescent="0.3">
      <c r="A259" s="41" t="s">
        <v>133</v>
      </c>
      <c r="B259" s="42" t="s">
        <v>89</v>
      </c>
      <c r="C259" s="42" t="s">
        <v>56</v>
      </c>
      <c r="D259" s="43">
        <v>22909</v>
      </c>
      <c r="E259" s="44">
        <v>61</v>
      </c>
      <c r="F259" s="42" t="s">
        <v>46</v>
      </c>
      <c r="G259" s="42" t="s">
        <v>90</v>
      </c>
      <c r="H259" s="45">
        <v>15391</v>
      </c>
      <c r="I259" s="42" t="s">
        <v>83</v>
      </c>
      <c r="J259" s="42">
        <v>0</v>
      </c>
      <c r="K259" s="45">
        <v>1129</v>
      </c>
      <c r="L259" s="45">
        <v>2359</v>
      </c>
      <c r="M259" s="45">
        <v>7707</v>
      </c>
    </row>
    <row r="260" spans="1:13" x14ac:dyDescent="0.3">
      <c r="A260" s="36" t="s">
        <v>43</v>
      </c>
      <c r="B260" s="37" t="s">
        <v>89</v>
      </c>
      <c r="C260" s="37" t="s">
        <v>67</v>
      </c>
      <c r="D260" s="38">
        <v>22659</v>
      </c>
      <c r="E260" s="39">
        <v>61</v>
      </c>
      <c r="F260" s="37" t="s">
        <v>52</v>
      </c>
      <c r="G260" s="37" t="s">
        <v>81</v>
      </c>
      <c r="H260" s="40">
        <v>25435</v>
      </c>
      <c r="I260" s="37" t="s">
        <v>59</v>
      </c>
      <c r="J260" s="37">
        <v>1</v>
      </c>
      <c r="K260" s="40">
        <v>1823</v>
      </c>
      <c r="L260" s="40">
        <v>4694</v>
      </c>
      <c r="M260" s="40">
        <v>1606</v>
      </c>
    </row>
    <row r="261" spans="1:13" x14ac:dyDescent="0.3">
      <c r="A261" s="41" t="s">
        <v>110</v>
      </c>
      <c r="B261" s="42" t="s">
        <v>124</v>
      </c>
      <c r="C261" s="42" t="s">
        <v>97</v>
      </c>
      <c r="D261" s="43">
        <v>23852</v>
      </c>
      <c r="E261" s="44">
        <v>58</v>
      </c>
      <c r="F261" s="42" t="s">
        <v>52</v>
      </c>
      <c r="G261" s="42" t="s">
        <v>81</v>
      </c>
      <c r="H261" s="45">
        <v>28685</v>
      </c>
      <c r="I261" s="42" t="s">
        <v>111</v>
      </c>
      <c r="J261" s="42">
        <v>1</v>
      </c>
      <c r="K261" s="45">
        <v>1080</v>
      </c>
      <c r="L261" s="45">
        <v>3302</v>
      </c>
      <c r="M261" s="45">
        <v>9263</v>
      </c>
    </row>
    <row r="262" spans="1:13" x14ac:dyDescent="0.3">
      <c r="A262" s="36" t="s">
        <v>49</v>
      </c>
      <c r="B262" s="37" t="s">
        <v>66</v>
      </c>
      <c r="C262" s="37" t="s">
        <v>72</v>
      </c>
      <c r="D262" s="38">
        <v>22945</v>
      </c>
      <c r="E262" s="39">
        <v>61</v>
      </c>
      <c r="F262" s="37" t="s">
        <v>52</v>
      </c>
      <c r="G262" s="37" t="s">
        <v>58</v>
      </c>
      <c r="H262" s="40">
        <v>14655</v>
      </c>
      <c r="I262" s="37" t="s">
        <v>54</v>
      </c>
      <c r="J262" s="37">
        <v>0</v>
      </c>
      <c r="K262" s="40">
        <v>1257</v>
      </c>
      <c r="L262" s="40">
        <v>3151</v>
      </c>
      <c r="M262" s="40">
        <v>7452</v>
      </c>
    </row>
    <row r="263" spans="1:13" x14ac:dyDescent="0.3">
      <c r="A263" s="41" t="s">
        <v>108</v>
      </c>
      <c r="B263" s="42" t="s">
        <v>137</v>
      </c>
      <c r="C263" s="42" t="s">
        <v>122</v>
      </c>
      <c r="D263" s="43">
        <v>21257</v>
      </c>
      <c r="E263" s="44">
        <v>65</v>
      </c>
      <c r="F263" s="42" t="s">
        <v>52</v>
      </c>
      <c r="G263" s="42" t="s">
        <v>81</v>
      </c>
      <c r="H263" s="45">
        <v>22819</v>
      </c>
      <c r="I263" s="42" t="s">
        <v>83</v>
      </c>
      <c r="J263" s="42">
        <v>3</v>
      </c>
      <c r="K263" s="45">
        <v>1673</v>
      </c>
      <c r="L263" s="45">
        <v>2889</v>
      </c>
      <c r="M263" s="45">
        <v>9843</v>
      </c>
    </row>
    <row r="264" spans="1:13" x14ac:dyDescent="0.3">
      <c r="A264" s="36" t="s">
        <v>156</v>
      </c>
      <c r="B264" s="37" t="s">
        <v>113</v>
      </c>
      <c r="C264" s="37" t="s">
        <v>86</v>
      </c>
      <c r="D264" s="38">
        <v>21596</v>
      </c>
      <c r="E264" s="39">
        <v>64</v>
      </c>
      <c r="F264" s="37" t="s">
        <v>52</v>
      </c>
      <c r="G264" s="37" t="s">
        <v>73</v>
      </c>
      <c r="H264" s="40">
        <v>8769</v>
      </c>
      <c r="I264" s="37" t="s">
        <v>101</v>
      </c>
      <c r="J264" s="37">
        <v>1</v>
      </c>
      <c r="K264" s="40">
        <v>906</v>
      </c>
      <c r="L264" s="40">
        <v>1181</v>
      </c>
      <c r="M264" s="40">
        <v>866</v>
      </c>
    </row>
    <row r="265" spans="1:13" x14ac:dyDescent="0.3">
      <c r="A265" s="41" t="s">
        <v>141</v>
      </c>
      <c r="B265" s="42" t="s">
        <v>113</v>
      </c>
      <c r="C265" s="42" t="s">
        <v>86</v>
      </c>
      <c r="D265" s="43">
        <v>31433</v>
      </c>
      <c r="E265" s="44">
        <v>37</v>
      </c>
      <c r="F265" s="42" t="s">
        <v>46</v>
      </c>
      <c r="G265" s="42" t="s">
        <v>73</v>
      </c>
      <c r="H265" s="45">
        <v>17974</v>
      </c>
      <c r="I265" s="42" t="s">
        <v>54</v>
      </c>
      <c r="J265" s="42">
        <v>3</v>
      </c>
      <c r="K265" s="45">
        <v>764</v>
      </c>
      <c r="L265" s="45">
        <v>2356</v>
      </c>
      <c r="M265" s="45">
        <v>9132</v>
      </c>
    </row>
    <row r="266" spans="1:13" x14ac:dyDescent="0.3">
      <c r="A266" s="36" t="s">
        <v>159</v>
      </c>
      <c r="B266" s="37" t="s">
        <v>155</v>
      </c>
      <c r="C266" s="37" t="s">
        <v>72</v>
      </c>
      <c r="D266" s="38">
        <v>30503</v>
      </c>
      <c r="E266" s="39">
        <v>40</v>
      </c>
      <c r="F266" s="37" t="s">
        <v>46</v>
      </c>
      <c r="G266" s="37" t="s">
        <v>117</v>
      </c>
      <c r="H266" s="40">
        <v>23601</v>
      </c>
      <c r="I266" s="37" t="s">
        <v>95</v>
      </c>
      <c r="J266" s="37">
        <v>3</v>
      </c>
      <c r="K266" s="40">
        <v>1603</v>
      </c>
      <c r="L266" s="40">
        <v>1820</v>
      </c>
      <c r="M266" s="40">
        <v>2885</v>
      </c>
    </row>
    <row r="267" spans="1:13" x14ac:dyDescent="0.3">
      <c r="A267" s="41" t="s">
        <v>159</v>
      </c>
      <c r="B267" s="42" t="s">
        <v>89</v>
      </c>
      <c r="C267" s="42" t="s">
        <v>160</v>
      </c>
      <c r="D267" s="43">
        <v>23653</v>
      </c>
      <c r="E267" s="44">
        <v>59</v>
      </c>
      <c r="F267" s="42" t="s">
        <v>46</v>
      </c>
      <c r="G267" s="42" t="s">
        <v>81</v>
      </c>
      <c r="H267" s="45">
        <v>23975</v>
      </c>
      <c r="I267" s="42" t="s">
        <v>64</v>
      </c>
      <c r="J267" s="42">
        <v>3</v>
      </c>
      <c r="K267" s="45">
        <v>1252</v>
      </c>
      <c r="L267" s="45">
        <v>3971</v>
      </c>
      <c r="M267" s="45">
        <v>9736</v>
      </c>
    </row>
    <row r="268" spans="1:13" x14ac:dyDescent="0.3">
      <c r="A268" s="36" t="s">
        <v>166</v>
      </c>
      <c r="B268" s="37" t="s">
        <v>44</v>
      </c>
      <c r="C268" s="37" t="s">
        <v>94</v>
      </c>
      <c r="D268" s="38">
        <v>33566</v>
      </c>
      <c r="E268" s="39">
        <v>32</v>
      </c>
      <c r="F268" s="37" t="s">
        <v>57</v>
      </c>
      <c r="G268" s="37" t="s">
        <v>81</v>
      </c>
      <c r="H268" s="40">
        <v>20575</v>
      </c>
      <c r="I268" s="37" t="s">
        <v>59</v>
      </c>
      <c r="J268" s="37">
        <v>3</v>
      </c>
      <c r="K268" s="40">
        <v>1826</v>
      </c>
      <c r="L268" s="40">
        <v>3364</v>
      </c>
      <c r="M268" s="40">
        <v>8285</v>
      </c>
    </row>
    <row r="269" spans="1:13" x14ac:dyDescent="0.3">
      <c r="A269" s="41" t="s">
        <v>128</v>
      </c>
      <c r="B269" s="42" t="s">
        <v>93</v>
      </c>
      <c r="C269" s="42" t="s">
        <v>100</v>
      </c>
      <c r="D269" s="43">
        <v>25808</v>
      </c>
      <c r="E269" s="44">
        <v>53</v>
      </c>
      <c r="F269" s="42" t="s">
        <v>52</v>
      </c>
      <c r="G269" s="42" t="s">
        <v>47</v>
      </c>
      <c r="H269" s="45">
        <v>9745</v>
      </c>
      <c r="I269" s="42" t="s">
        <v>101</v>
      </c>
      <c r="J269" s="42">
        <v>0</v>
      </c>
      <c r="K269" s="45">
        <v>1512</v>
      </c>
      <c r="L269" s="45">
        <v>3094</v>
      </c>
      <c r="M269" s="45">
        <v>7622</v>
      </c>
    </row>
    <row r="270" spans="1:13" x14ac:dyDescent="0.3">
      <c r="A270" s="36" t="s">
        <v>165</v>
      </c>
      <c r="B270" s="37" t="s">
        <v>157</v>
      </c>
      <c r="C270" s="37" t="s">
        <v>100</v>
      </c>
      <c r="D270" s="38">
        <v>26929</v>
      </c>
      <c r="E270" s="39">
        <v>50</v>
      </c>
      <c r="F270" s="37" t="s">
        <v>46</v>
      </c>
      <c r="G270" s="37" t="s">
        <v>68</v>
      </c>
      <c r="H270" s="40">
        <v>6360</v>
      </c>
      <c r="I270" s="37" t="s">
        <v>95</v>
      </c>
      <c r="J270" s="37">
        <v>2</v>
      </c>
      <c r="K270" s="40">
        <v>1694</v>
      </c>
      <c r="L270" s="40">
        <v>2913</v>
      </c>
      <c r="M270" s="40">
        <v>4797</v>
      </c>
    </row>
    <row r="271" spans="1:13" x14ac:dyDescent="0.3">
      <c r="A271" s="41" t="s">
        <v>134</v>
      </c>
      <c r="B271" s="42" t="s">
        <v>99</v>
      </c>
      <c r="C271" s="42" t="s">
        <v>51</v>
      </c>
      <c r="D271" s="43">
        <v>34233</v>
      </c>
      <c r="E271" s="44">
        <v>30</v>
      </c>
      <c r="F271" s="42" t="s">
        <v>52</v>
      </c>
      <c r="G271" s="42" t="s">
        <v>90</v>
      </c>
      <c r="H271" s="45">
        <v>4537</v>
      </c>
      <c r="I271" s="42" t="s">
        <v>69</v>
      </c>
      <c r="J271" s="42">
        <v>2</v>
      </c>
      <c r="K271" s="45">
        <v>1457</v>
      </c>
      <c r="L271" s="45">
        <v>2347</v>
      </c>
      <c r="M271" s="45">
        <v>9066</v>
      </c>
    </row>
    <row r="272" spans="1:13" x14ac:dyDescent="0.3">
      <c r="A272" s="36" t="s">
        <v>60</v>
      </c>
      <c r="B272" s="37" t="s">
        <v>157</v>
      </c>
      <c r="C272" s="37" t="s">
        <v>97</v>
      </c>
      <c r="D272" s="38">
        <v>27364</v>
      </c>
      <c r="E272" s="39">
        <v>49</v>
      </c>
      <c r="F272" s="37" t="s">
        <v>57</v>
      </c>
      <c r="G272" s="37" t="s">
        <v>81</v>
      </c>
      <c r="H272" s="40">
        <v>9231</v>
      </c>
      <c r="I272" s="37" t="s">
        <v>69</v>
      </c>
      <c r="J272" s="37">
        <v>2</v>
      </c>
      <c r="K272" s="40">
        <v>1363</v>
      </c>
      <c r="L272" s="40">
        <v>1973</v>
      </c>
      <c r="M272" s="40">
        <v>5923</v>
      </c>
    </row>
    <row r="273" spans="1:13" x14ac:dyDescent="0.3">
      <c r="A273" s="41" t="s">
        <v>70</v>
      </c>
      <c r="B273" s="42" t="s">
        <v>124</v>
      </c>
      <c r="C273" s="42" t="s">
        <v>94</v>
      </c>
      <c r="D273" s="43">
        <v>29409</v>
      </c>
      <c r="E273" s="44">
        <v>43</v>
      </c>
      <c r="F273" s="42" t="s">
        <v>57</v>
      </c>
      <c r="G273" s="42" t="s">
        <v>58</v>
      </c>
      <c r="H273" s="45">
        <v>25010</v>
      </c>
      <c r="I273" s="42" t="s">
        <v>69</v>
      </c>
      <c r="J273" s="42">
        <v>0</v>
      </c>
      <c r="K273" s="45">
        <v>574</v>
      </c>
      <c r="L273" s="45">
        <v>1617</v>
      </c>
      <c r="M273" s="45">
        <v>7406</v>
      </c>
    </row>
    <row r="274" spans="1:13" x14ac:dyDescent="0.3">
      <c r="A274" s="36" t="s">
        <v>134</v>
      </c>
      <c r="B274" s="37" t="s">
        <v>137</v>
      </c>
      <c r="C274" s="37" t="s">
        <v>122</v>
      </c>
      <c r="D274" s="38">
        <v>22175</v>
      </c>
      <c r="E274" s="39">
        <v>63</v>
      </c>
      <c r="F274" s="37" t="s">
        <v>46</v>
      </c>
      <c r="G274" s="37" t="s">
        <v>63</v>
      </c>
      <c r="H274" s="40">
        <v>27722</v>
      </c>
      <c r="I274" s="37" t="s">
        <v>83</v>
      </c>
      <c r="J274" s="37">
        <v>2</v>
      </c>
      <c r="K274" s="40">
        <v>1532</v>
      </c>
      <c r="L274" s="40">
        <v>3703</v>
      </c>
      <c r="M274" s="40">
        <v>8623</v>
      </c>
    </row>
    <row r="275" spans="1:13" x14ac:dyDescent="0.3">
      <c r="A275" s="41" t="s">
        <v>84</v>
      </c>
      <c r="B275" s="42" t="s">
        <v>150</v>
      </c>
      <c r="C275" s="42" t="s">
        <v>62</v>
      </c>
      <c r="D275" s="43">
        <v>22083</v>
      </c>
      <c r="E275" s="44">
        <v>63</v>
      </c>
      <c r="F275" s="42" t="s">
        <v>46</v>
      </c>
      <c r="G275" s="42" t="s">
        <v>90</v>
      </c>
      <c r="H275" s="45">
        <v>14121</v>
      </c>
      <c r="I275" s="42" t="s">
        <v>69</v>
      </c>
      <c r="J275" s="42">
        <v>0</v>
      </c>
      <c r="K275" s="45">
        <v>542</v>
      </c>
      <c r="L275" s="45">
        <v>4084</v>
      </c>
      <c r="M275" s="45">
        <v>7609</v>
      </c>
    </row>
    <row r="276" spans="1:13" x14ac:dyDescent="0.3">
      <c r="A276" s="36" t="s">
        <v>134</v>
      </c>
      <c r="B276" s="37" t="s">
        <v>167</v>
      </c>
      <c r="C276" s="37" t="s">
        <v>79</v>
      </c>
      <c r="D276" s="38">
        <v>26623</v>
      </c>
      <c r="E276" s="39">
        <v>51</v>
      </c>
      <c r="F276" s="37" t="s">
        <v>57</v>
      </c>
      <c r="G276" s="37" t="s">
        <v>90</v>
      </c>
      <c r="H276" s="40">
        <v>16337</v>
      </c>
      <c r="I276" s="37" t="s">
        <v>69</v>
      </c>
      <c r="J276" s="37">
        <v>3</v>
      </c>
      <c r="K276" s="40">
        <v>1981</v>
      </c>
      <c r="L276" s="40">
        <v>3110</v>
      </c>
      <c r="M276" s="40">
        <v>7559</v>
      </c>
    </row>
    <row r="277" spans="1:13" x14ac:dyDescent="0.3">
      <c r="A277" s="41" t="s">
        <v>158</v>
      </c>
      <c r="B277" s="42" t="s">
        <v>167</v>
      </c>
      <c r="C277" s="42" t="s">
        <v>86</v>
      </c>
      <c r="D277" s="43">
        <v>24402</v>
      </c>
      <c r="E277" s="44">
        <v>57</v>
      </c>
      <c r="F277" s="42" t="s">
        <v>57</v>
      </c>
      <c r="G277" s="42" t="s">
        <v>117</v>
      </c>
      <c r="H277" s="45">
        <v>25268</v>
      </c>
      <c r="I277" s="42" t="s">
        <v>76</v>
      </c>
      <c r="J277" s="42">
        <v>0</v>
      </c>
      <c r="K277" s="45">
        <v>1438</v>
      </c>
      <c r="L277" s="45">
        <v>4481</v>
      </c>
      <c r="M277" s="45">
        <v>6752</v>
      </c>
    </row>
    <row r="278" spans="1:13" x14ac:dyDescent="0.3">
      <c r="A278" s="36" t="s">
        <v>98</v>
      </c>
      <c r="B278" s="37" t="s">
        <v>146</v>
      </c>
      <c r="C278" s="37" t="s">
        <v>123</v>
      </c>
      <c r="D278" s="38">
        <v>24699</v>
      </c>
      <c r="E278" s="39">
        <v>56</v>
      </c>
      <c r="F278" s="37" t="s">
        <v>46</v>
      </c>
      <c r="G278" s="37" t="s">
        <v>68</v>
      </c>
      <c r="H278" s="40">
        <v>13458</v>
      </c>
      <c r="I278" s="37" t="s">
        <v>83</v>
      </c>
      <c r="J278" s="37">
        <v>3</v>
      </c>
      <c r="K278" s="40">
        <v>676</v>
      </c>
      <c r="L278" s="40">
        <v>1586</v>
      </c>
      <c r="M278" s="40">
        <v>1699</v>
      </c>
    </row>
    <row r="279" spans="1:13" x14ac:dyDescent="0.3">
      <c r="A279" s="41" t="s">
        <v>170</v>
      </c>
      <c r="B279" s="42" t="s">
        <v>150</v>
      </c>
      <c r="C279" s="42" t="s">
        <v>104</v>
      </c>
      <c r="D279" s="43">
        <v>31752</v>
      </c>
      <c r="E279" s="44">
        <v>37</v>
      </c>
      <c r="F279" s="42" t="s">
        <v>46</v>
      </c>
      <c r="G279" s="42" t="s">
        <v>53</v>
      </c>
      <c r="H279" s="45">
        <v>7539</v>
      </c>
      <c r="I279" s="42" t="s">
        <v>59</v>
      </c>
      <c r="J279" s="42">
        <v>2</v>
      </c>
      <c r="K279" s="45">
        <v>1497</v>
      </c>
      <c r="L279" s="45">
        <v>3687</v>
      </c>
      <c r="M279" s="45">
        <v>7529</v>
      </c>
    </row>
    <row r="280" spans="1:13" x14ac:dyDescent="0.3">
      <c r="A280" s="36" t="s">
        <v>170</v>
      </c>
      <c r="B280" s="37" t="s">
        <v>96</v>
      </c>
      <c r="C280" s="37" t="s">
        <v>67</v>
      </c>
      <c r="D280" s="38">
        <v>33384</v>
      </c>
      <c r="E280" s="39">
        <v>32</v>
      </c>
      <c r="F280" s="37" t="s">
        <v>46</v>
      </c>
      <c r="G280" s="37" t="s">
        <v>47</v>
      </c>
      <c r="H280" s="40">
        <v>22061</v>
      </c>
      <c r="I280" s="37" t="s">
        <v>76</v>
      </c>
      <c r="J280" s="37">
        <v>3</v>
      </c>
      <c r="K280" s="40">
        <v>597</v>
      </c>
      <c r="L280" s="40">
        <v>2828</v>
      </c>
      <c r="M280" s="40">
        <v>963</v>
      </c>
    </row>
    <row r="281" spans="1:13" x14ac:dyDescent="0.3">
      <c r="A281" s="41" t="s">
        <v>165</v>
      </c>
      <c r="B281" s="42" t="s">
        <v>162</v>
      </c>
      <c r="C281" s="42" t="s">
        <v>122</v>
      </c>
      <c r="D281" s="43">
        <v>33890</v>
      </c>
      <c r="E281" s="44">
        <v>31</v>
      </c>
      <c r="F281" s="42" t="s">
        <v>46</v>
      </c>
      <c r="G281" s="42" t="s">
        <v>81</v>
      </c>
      <c r="H281" s="45">
        <v>24343</v>
      </c>
      <c r="I281" s="42" t="s">
        <v>64</v>
      </c>
      <c r="J281" s="42">
        <v>1</v>
      </c>
      <c r="K281" s="45">
        <v>976</v>
      </c>
      <c r="L281" s="45">
        <v>2122</v>
      </c>
      <c r="M281" s="45">
        <v>3222</v>
      </c>
    </row>
    <row r="282" spans="1:13" x14ac:dyDescent="0.3">
      <c r="A282" s="36" t="s">
        <v>134</v>
      </c>
      <c r="B282" s="37" t="s">
        <v>155</v>
      </c>
      <c r="C282" s="37" t="s">
        <v>45</v>
      </c>
      <c r="D282" s="38">
        <v>35504</v>
      </c>
      <c r="E282" s="39">
        <v>26</v>
      </c>
      <c r="F282" s="37" t="s">
        <v>52</v>
      </c>
      <c r="G282" s="37" t="s">
        <v>81</v>
      </c>
      <c r="H282" s="40">
        <v>4554</v>
      </c>
      <c r="I282" s="37" t="s">
        <v>92</v>
      </c>
      <c r="J282" s="37">
        <v>3</v>
      </c>
      <c r="K282" s="40">
        <v>909</v>
      </c>
      <c r="L282" s="40">
        <v>2934</v>
      </c>
      <c r="M282" s="40">
        <v>784</v>
      </c>
    </row>
    <row r="283" spans="1:13" x14ac:dyDescent="0.3">
      <c r="A283" s="41" t="s">
        <v>168</v>
      </c>
      <c r="B283" s="42" t="s">
        <v>138</v>
      </c>
      <c r="C283" s="42" t="s">
        <v>79</v>
      </c>
      <c r="D283" s="43">
        <v>26779</v>
      </c>
      <c r="E283" s="44">
        <v>50</v>
      </c>
      <c r="F283" s="42" t="s">
        <v>52</v>
      </c>
      <c r="G283" s="42" t="s">
        <v>47</v>
      </c>
      <c r="H283" s="45">
        <v>27100</v>
      </c>
      <c r="I283" s="42" t="s">
        <v>76</v>
      </c>
      <c r="J283" s="42">
        <v>0</v>
      </c>
      <c r="K283" s="45">
        <v>795</v>
      </c>
      <c r="L283" s="45">
        <v>2724</v>
      </c>
      <c r="M283" s="45">
        <v>1145</v>
      </c>
    </row>
    <row r="284" spans="1:13" x14ac:dyDescent="0.3">
      <c r="A284" s="36" t="s">
        <v>65</v>
      </c>
      <c r="B284" s="37" t="s">
        <v>169</v>
      </c>
      <c r="C284" s="37" t="s">
        <v>67</v>
      </c>
      <c r="D284" s="38">
        <v>26966</v>
      </c>
      <c r="E284" s="39">
        <v>50</v>
      </c>
      <c r="F284" s="37" t="s">
        <v>46</v>
      </c>
      <c r="G284" s="37" t="s">
        <v>90</v>
      </c>
      <c r="H284" s="40">
        <v>29483</v>
      </c>
      <c r="I284" s="37" t="s">
        <v>69</v>
      </c>
      <c r="J284" s="37">
        <v>3</v>
      </c>
      <c r="K284" s="40">
        <v>753</v>
      </c>
      <c r="L284" s="40">
        <v>3220</v>
      </c>
      <c r="M284" s="40">
        <v>6860</v>
      </c>
    </row>
    <row r="285" spans="1:13" x14ac:dyDescent="0.3">
      <c r="A285" s="41" t="s">
        <v>144</v>
      </c>
      <c r="B285" s="42" t="s">
        <v>96</v>
      </c>
      <c r="C285" s="42" t="s">
        <v>56</v>
      </c>
      <c r="D285" s="43">
        <v>28830</v>
      </c>
      <c r="E285" s="44">
        <v>45</v>
      </c>
      <c r="F285" s="42" t="s">
        <v>46</v>
      </c>
      <c r="G285" s="42" t="s">
        <v>63</v>
      </c>
      <c r="H285" s="45">
        <v>9052</v>
      </c>
      <c r="I285" s="42" t="s">
        <v>92</v>
      </c>
      <c r="J285" s="42">
        <v>3</v>
      </c>
      <c r="K285" s="45">
        <v>1012</v>
      </c>
      <c r="L285" s="45">
        <v>1296</v>
      </c>
      <c r="M285" s="45">
        <v>5392</v>
      </c>
    </row>
    <row r="286" spans="1:13" x14ac:dyDescent="0.3">
      <c r="A286" s="36" t="s">
        <v>166</v>
      </c>
      <c r="B286" s="37" t="s">
        <v>155</v>
      </c>
      <c r="C286" s="37" t="s">
        <v>123</v>
      </c>
      <c r="D286" s="38">
        <v>29255</v>
      </c>
      <c r="E286" s="39">
        <v>43</v>
      </c>
      <c r="F286" s="37" t="s">
        <v>46</v>
      </c>
      <c r="G286" s="37" t="s">
        <v>81</v>
      </c>
      <c r="H286" s="40">
        <v>21409</v>
      </c>
      <c r="I286" s="37" t="s">
        <v>92</v>
      </c>
      <c r="J286" s="37">
        <v>2</v>
      </c>
      <c r="K286" s="40">
        <v>1895</v>
      </c>
      <c r="L286" s="40">
        <v>4540</v>
      </c>
      <c r="M286" s="40">
        <v>3814</v>
      </c>
    </row>
    <row r="287" spans="1:13" x14ac:dyDescent="0.3">
      <c r="A287" s="41" t="s">
        <v>156</v>
      </c>
      <c r="B287" s="42" t="s">
        <v>85</v>
      </c>
      <c r="C287" s="42" t="s">
        <v>122</v>
      </c>
      <c r="D287" s="43">
        <v>28836</v>
      </c>
      <c r="E287" s="44">
        <v>45</v>
      </c>
      <c r="F287" s="42" t="s">
        <v>52</v>
      </c>
      <c r="G287" s="42" t="s">
        <v>87</v>
      </c>
      <c r="H287" s="45">
        <v>9945</v>
      </c>
      <c r="I287" s="42" t="s">
        <v>69</v>
      </c>
      <c r="J287" s="42">
        <v>0</v>
      </c>
      <c r="K287" s="45">
        <v>861</v>
      </c>
      <c r="L287" s="45">
        <v>3841</v>
      </c>
      <c r="M287" s="45">
        <v>87</v>
      </c>
    </row>
    <row r="288" spans="1:13" x14ac:dyDescent="0.3">
      <c r="A288" s="36" t="s">
        <v>49</v>
      </c>
      <c r="B288" s="37" t="s">
        <v>157</v>
      </c>
      <c r="C288" s="37" t="s">
        <v>86</v>
      </c>
      <c r="D288" s="38">
        <v>28555</v>
      </c>
      <c r="E288" s="39">
        <v>45</v>
      </c>
      <c r="F288" s="37" t="s">
        <v>46</v>
      </c>
      <c r="G288" s="37" t="s">
        <v>47</v>
      </c>
      <c r="H288" s="40">
        <v>7738</v>
      </c>
      <c r="I288" s="37" t="s">
        <v>76</v>
      </c>
      <c r="J288" s="37">
        <v>3</v>
      </c>
      <c r="K288" s="40">
        <v>1079</v>
      </c>
      <c r="L288" s="40">
        <v>4335</v>
      </c>
      <c r="M288" s="40">
        <v>9488</v>
      </c>
    </row>
    <row r="289" spans="1:13" x14ac:dyDescent="0.3">
      <c r="A289" s="41" t="s">
        <v>74</v>
      </c>
      <c r="B289" s="42" t="s">
        <v>44</v>
      </c>
      <c r="C289" s="42" t="s">
        <v>100</v>
      </c>
      <c r="D289" s="43">
        <v>25640</v>
      </c>
      <c r="E289" s="44">
        <v>53</v>
      </c>
      <c r="F289" s="42" t="s">
        <v>46</v>
      </c>
      <c r="G289" s="42" t="s">
        <v>90</v>
      </c>
      <c r="H289" s="45">
        <v>5159</v>
      </c>
      <c r="I289" s="42" t="s">
        <v>111</v>
      </c>
      <c r="J289" s="42">
        <v>0</v>
      </c>
      <c r="K289" s="45">
        <v>1887</v>
      </c>
      <c r="L289" s="45">
        <v>4370</v>
      </c>
      <c r="M289" s="45">
        <v>682</v>
      </c>
    </row>
    <row r="290" spans="1:13" x14ac:dyDescent="0.3">
      <c r="A290" s="36" t="s">
        <v>49</v>
      </c>
      <c r="B290" s="37" t="s">
        <v>120</v>
      </c>
      <c r="C290" s="37" t="s">
        <v>67</v>
      </c>
      <c r="D290" s="38">
        <v>32712</v>
      </c>
      <c r="E290" s="39">
        <v>34</v>
      </c>
      <c r="F290" s="37" t="s">
        <v>52</v>
      </c>
      <c r="G290" s="37" t="s">
        <v>63</v>
      </c>
      <c r="H290" s="40">
        <v>8681</v>
      </c>
      <c r="I290" s="37"/>
      <c r="J290" s="37">
        <v>1</v>
      </c>
      <c r="K290" s="40">
        <v>1483</v>
      </c>
      <c r="L290" s="40">
        <v>1882</v>
      </c>
      <c r="M290" s="40">
        <v>1477</v>
      </c>
    </row>
    <row r="291" spans="1:13" x14ac:dyDescent="0.3">
      <c r="A291" s="41" t="s">
        <v>170</v>
      </c>
      <c r="B291" s="42" t="s">
        <v>44</v>
      </c>
      <c r="C291" s="42" t="s">
        <v>62</v>
      </c>
      <c r="D291" s="43">
        <v>29352</v>
      </c>
      <c r="E291" s="44">
        <v>43</v>
      </c>
      <c r="F291" s="42" t="s">
        <v>52</v>
      </c>
      <c r="G291" s="42" t="s">
        <v>73</v>
      </c>
      <c r="H291" s="45">
        <v>13835</v>
      </c>
      <c r="I291" s="42" t="s">
        <v>76</v>
      </c>
      <c r="J291" s="42">
        <v>3</v>
      </c>
      <c r="K291" s="45">
        <v>1685</v>
      </c>
      <c r="L291" s="45">
        <v>2973</v>
      </c>
      <c r="M291" s="45">
        <v>8727</v>
      </c>
    </row>
    <row r="292" spans="1:13" x14ac:dyDescent="0.3">
      <c r="A292" s="36" t="s">
        <v>165</v>
      </c>
      <c r="B292" s="37" t="s">
        <v>137</v>
      </c>
      <c r="C292" s="37" t="s">
        <v>123</v>
      </c>
      <c r="D292" s="38">
        <v>26122</v>
      </c>
      <c r="E292" s="39">
        <v>52</v>
      </c>
      <c r="F292" s="37" t="s">
        <v>46</v>
      </c>
      <c r="G292" s="37" t="s">
        <v>81</v>
      </c>
      <c r="H292" s="40">
        <v>20452</v>
      </c>
      <c r="I292" s="37" t="s">
        <v>69</v>
      </c>
      <c r="J292" s="37">
        <v>1</v>
      </c>
      <c r="K292" s="40">
        <v>618</v>
      </c>
      <c r="L292" s="40">
        <v>4101</v>
      </c>
      <c r="M292" s="40">
        <v>7936</v>
      </c>
    </row>
    <row r="293" spans="1:13" x14ac:dyDescent="0.3">
      <c r="A293" s="41" t="s">
        <v>119</v>
      </c>
      <c r="B293" s="42" t="s">
        <v>151</v>
      </c>
      <c r="C293" s="42" t="s">
        <v>122</v>
      </c>
      <c r="D293" s="43">
        <v>23214</v>
      </c>
      <c r="E293" s="44">
        <v>60</v>
      </c>
      <c r="F293" s="42" t="s">
        <v>57</v>
      </c>
      <c r="G293" s="42" t="s">
        <v>53</v>
      </c>
      <c r="H293" s="45">
        <v>10354</v>
      </c>
      <c r="I293" s="42" t="s">
        <v>111</v>
      </c>
      <c r="J293" s="42">
        <v>3</v>
      </c>
      <c r="K293" s="45">
        <v>672</v>
      </c>
      <c r="L293" s="45">
        <v>1381</v>
      </c>
      <c r="M293" s="45">
        <v>5857</v>
      </c>
    </row>
    <row r="294" spans="1:13" x14ac:dyDescent="0.3">
      <c r="A294" s="36" t="s">
        <v>144</v>
      </c>
      <c r="B294" s="37" t="s">
        <v>116</v>
      </c>
      <c r="C294" s="37" t="s">
        <v>56</v>
      </c>
      <c r="D294" s="38">
        <v>27377</v>
      </c>
      <c r="E294" s="39">
        <v>49</v>
      </c>
      <c r="F294" s="37" t="s">
        <v>46</v>
      </c>
      <c r="G294" s="37" t="s">
        <v>63</v>
      </c>
      <c r="H294" s="40">
        <v>24365</v>
      </c>
      <c r="I294" s="37" t="s">
        <v>101</v>
      </c>
      <c r="J294" s="37">
        <v>0</v>
      </c>
      <c r="K294" s="40">
        <v>1336</v>
      </c>
      <c r="L294" s="40">
        <v>3692</v>
      </c>
      <c r="M294" s="40">
        <v>7489</v>
      </c>
    </row>
    <row r="295" spans="1:13" x14ac:dyDescent="0.3">
      <c r="A295" s="41" t="s">
        <v>128</v>
      </c>
      <c r="B295" s="42" t="s">
        <v>109</v>
      </c>
      <c r="C295" s="42" t="s">
        <v>56</v>
      </c>
      <c r="D295" s="43">
        <v>31913</v>
      </c>
      <c r="E295" s="44">
        <v>36</v>
      </c>
      <c r="F295" s="42" t="s">
        <v>52</v>
      </c>
      <c r="G295" s="42" t="s">
        <v>90</v>
      </c>
      <c r="H295" s="45">
        <v>14687</v>
      </c>
      <c r="I295" s="42" t="s">
        <v>76</v>
      </c>
      <c r="J295" s="42">
        <v>2</v>
      </c>
      <c r="K295" s="45">
        <v>850</v>
      </c>
      <c r="L295" s="45">
        <v>2317</v>
      </c>
      <c r="M295" s="45">
        <v>670</v>
      </c>
    </row>
    <row r="296" spans="1:13" x14ac:dyDescent="0.3">
      <c r="A296" s="36" t="s">
        <v>153</v>
      </c>
      <c r="B296" s="37" t="s">
        <v>137</v>
      </c>
      <c r="C296" s="37" t="s">
        <v>160</v>
      </c>
      <c r="D296" s="38">
        <v>35466</v>
      </c>
      <c r="E296" s="39">
        <v>26</v>
      </c>
      <c r="F296" s="37" t="s">
        <v>52</v>
      </c>
      <c r="G296" s="37" t="s">
        <v>47</v>
      </c>
      <c r="H296" s="40">
        <v>18267</v>
      </c>
      <c r="I296" s="37" t="s">
        <v>64</v>
      </c>
      <c r="J296" s="37">
        <v>0</v>
      </c>
      <c r="K296" s="40">
        <v>1907</v>
      </c>
      <c r="L296" s="40">
        <v>1279</v>
      </c>
      <c r="M296" s="40">
        <v>2859</v>
      </c>
    </row>
    <row r="297" spans="1:13" x14ac:dyDescent="0.3">
      <c r="A297" s="41" t="s">
        <v>112</v>
      </c>
      <c r="B297" s="42" t="s">
        <v>161</v>
      </c>
      <c r="C297" s="42" t="s">
        <v>123</v>
      </c>
      <c r="D297" s="43">
        <v>30098</v>
      </c>
      <c r="E297" s="44">
        <v>41</v>
      </c>
      <c r="F297" s="42" t="s">
        <v>46</v>
      </c>
      <c r="G297" s="42" t="s">
        <v>47</v>
      </c>
      <c r="H297" s="45">
        <v>15362</v>
      </c>
      <c r="I297" s="42" t="s">
        <v>83</v>
      </c>
      <c r="J297" s="42">
        <v>0</v>
      </c>
      <c r="K297" s="45">
        <v>1117</v>
      </c>
      <c r="L297" s="45">
        <v>1519</v>
      </c>
      <c r="M297" s="45">
        <v>6933</v>
      </c>
    </row>
    <row r="298" spans="1:13" x14ac:dyDescent="0.3">
      <c r="A298" s="36" t="s">
        <v>82</v>
      </c>
      <c r="B298" s="37" t="s">
        <v>157</v>
      </c>
      <c r="C298" s="37" t="s">
        <v>94</v>
      </c>
      <c r="D298" s="38">
        <v>30374</v>
      </c>
      <c r="E298" s="39">
        <v>40</v>
      </c>
      <c r="F298" s="37" t="s">
        <v>57</v>
      </c>
      <c r="G298" s="37" t="s">
        <v>58</v>
      </c>
      <c r="H298" s="40">
        <v>29559</v>
      </c>
      <c r="I298" s="37" t="s">
        <v>54</v>
      </c>
      <c r="J298" s="37">
        <v>1</v>
      </c>
      <c r="K298" s="40">
        <v>728</v>
      </c>
      <c r="L298" s="40">
        <v>2070</v>
      </c>
      <c r="M298" s="40">
        <v>1628</v>
      </c>
    </row>
    <row r="299" spans="1:13" x14ac:dyDescent="0.3">
      <c r="A299" s="41" t="s">
        <v>84</v>
      </c>
      <c r="B299" s="42" t="s">
        <v>169</v>
      </c>
      <c r="C299" s="42" t="s">
        <v>56</v>
      </c>
      <c r="D299" s="43">
        <v>23212</v>
      </c>
      <c r="E299" s="44">
        <v>60</v>
      </c>
      <c r="F299" s="42" t="s">
        <v>57</v>
      </c>
      <c r="G299" s="42" t="s">
        <v>117</v>
      </c>
      <c r="H299" s="45">
        <v>13292</v>
      </c>
      <c r="I299" s="42" t="s">
        <v>111</v>
      </c>
      <c r="J299" s="42">
        <v>1</v>
      </c>
      <c r="K299" s="45">
        <v>903</v>
      </c>
      <c r="L299" s="45">
        <v>2143</v>
      </c>
      <c r="M299" s="45">
        <v>1457</v>
      </c>
    </row>
    <row r="300" spans="1:13" x14ac:dyDescent="0.3">
      <c r="A300" s="36" t="s">
        <v>141</v>
      </c>
      <c r="B300" s="37" t="s">
        <v>124</v>
      </c>
      <c r="C300" s="37" t="s">
        <v>97</v>
      </c>
      <c r="D300" s="38">
        <v>33437</v>
      </c>
      <c r="E300" s="39">
        <v>32</v>
      </c>
      <c r="F300" s="37" t="s">
        <v>52</v>
      </c>
      <c r="G300" s="37" t="s">
        <v>58</v>
      </c>
      <c r="H300" s="40">
        <v>6005</v>
      </c>
      <c r="I300" s="37" t="s">
        <v>92</v>
      </c>
      <c r="J300" s="37">
        <v>3</v>
      </c>
      <c r="K300" s="40">
        <v>1890</v>
      </c>
      <c r="L300" s="40">
        <v>3272</v>
      </c>
      <c r="M300" s="40">
        <v>4676</v>
      </c>
    </row>
    <row r="301" spans="1:13" x14ac:dyDescent="0.3">
      <c r="A301" s="41" t="s">
        <v>77</v>
      </c>
      <c r="B301" s="42" t="s">
        <v>118</v>
      </c>
      <c r="C301" s="42" t="s">
        <v>62</v>
      </c>
      <c r="D301" s="43">
        <v>35446</v>
      </c>
      <c r="E301" s="44">
        <v>26</v>
      </c>
      <c r="F301" s="42" t="s">
        <v>52</v>
      </c>
      <c r="G301" s="42" t="s">
        <v>47</v>
      </c>
      <c r="H301" s="45">
        <v>25811</v>
      </c>
      <c r="I301" s="42" t="s">
        <v>54</v>
      </c>
      <c r="J301" s="42">
        <v>1</v>
      </c>
      <c r="K301" s="45">
        <v>1706</v>
      </c>
      <c r="L301" s="45">
        <v>1903</v>
      </c>
      <c r="M301" s="45">
        <v>4270</v>
      </c>
    </row>
    <row r="302" spans="1:13" x14ac:dyDescent="0.3">
      <c r="A302" s="36" t="s">
        <v>65</v>
      </c>
      <c r="B302" s="37" t="s">
        <v>130</v>
      </c>
      <c r="C302" s="37" t="s">
        <v>123</v>
      </c>
      <c r="D302" s="38">
        <v>25296</v>
      </c>
      <c r="E302" s="39">
        <v>54</v>
      </c>
      <c r="F302" s="37" t="s">
        <v>46</v>
      </c>
      <c r="G302" s="37" t="s">
        <v>87</v>
      </c>
      <c r="H302" s="40">
        <v>11792</v>
      </c>
      <c r="I302" s="37" t="s">
        <v>64</v>
      </c>
      <c r="J302" s="37">
        <v>2</v>
      </c>
      <c r="K302" s="40">
        <v>1200</v>
      </c>
      <c r="L302" s="40">
        <v>3486</v>
      </c>
      <c r="M302" s="40">
        <v>8022</v>
      </c>
    </row>
    <row r="303" spans="1:13" x14ac:dyDescent="0.3">
      <c r="A303" s="41" t="s">
        <v>170</v>
      </c>
      <c r="B303" s="42" t="s">
        <v>121</v>
      </c>
      <c r="C303" s="42" t="s">
        <v>160</v>
      </c>
      <c r="D303" s="43">
        <v>31326</v>
      </c>
      <c r="E303" s="44">
        <v>38</v>
      </c>
      <c r="F303" s="42" t="s">
        <v>57</v>
      </c>
      <c r="G303" s="42" t="s">
        <v>117</v>
      </c>
      <c r="H303" s="45">
        <v>18316</v>
      </c>
      <c r="I303" s="42" t="s">
        <v>95</v>
      </c>
      <c r="J303" s="42">
        <v>1</v>
      </c>
      <c r="K303" s="45">
        <v>1635</v>
      </c>
      <c r="L303" s="45">
        <v>2846</v>
      </c>
      <c r="M303" s="45">
        <v>4560</v>
      </c>
    </row>
    <row r="304" spans="1:13" x14ac:dyDescent="0.3">
      <c r="A304" s="36" t="s">
        <v>106</v>
      </c>
      <c r="B304" s="37" t="s">
        <v>50</v>
      </c>
      <c r="C304" s="37" t="s">
        <v>72</v>
      </c>
      <c r="D304" s="38">
        <v>23010</v>
      </c>
      <c r="E304" s="39">
        <v>61</v>
      </c>
      <c r="F304" s="37" t="s">
        <v>46</v>
      </c>
      <c r="G304" s="37" t="s">
        <v>87</v>
      </c>
      <c r="H304" s="40">
        <v>29575</v>
      </c>
      <c r="I304" s="37" t="s">
        <v>59</v>
      </c>
      <c r="J304" s="37">
        <v>0</v>
      </c>
      <c r="K304" s="40">
        <v>538</v>
      </c>
      <c r="L304" s="40">
        <v>3267</v>
      </c>
      <c r="M304" s="40">
        <v>8218</v>
      </c>
    </row>
    <row r="305" spans="1:13" x14ac:dyDescent="0.3">
      <c r="A305" s="41" t="s">
        <v>49</v>
      </c>
      <c r="B305" s="42" t="s">
        <v>127</v>
      </c>
      <c r="C305" s="42" t="s">
        <v>56</v>
      </c>
      <c r="D305" s="43">
        <v>33830</v>
      </c>
      <c r="E305" s="44">
        <v>31</v>
      </c>
      <c r="F305" s="42" t="s">
        <v>52</v>
      </c>
      <c r="G305" s="42" t="s">
        <v>68</v>
      </c>
      <c r="H305" s="45">
        <v>13509</v>
      </c>
      <c r="I305" s="42" t="s">
        <v>69</v>
      </c>
      <c r="J305" s="42">
        <v>2</v>
      </c>
      <c r="K305" s="45">
        <v>1451</v>
      </c>
      <c r="L305" s="45">
        <v>2285</v>
      </c>
      <c r="M305" s="45">
        <v>4542</v>
      </c>
    </row>
    <row r="306" spans="1:13" x14ac:dyDescent="0.3">
      <c r="A306" s="36" t="s">
        <v>88</v>
      </c>
      <c r="B306" s="37" t="s">
        <v>161</v>
      </c>
      <c r="C306" s="37" t="s">
        <v>56</v>
      </c>
      <c r="D306" s="38">
        <v>21966</v>
      </c>
      <c r="E306" s="39">
        <v>63</v>
      </c>
      <c r="F306" s="37" t="s">
        <v>46</v>
      </c>
      <c r="G306" s="37" t="s">
        <v>68</v>
      </c>
      <c r="H306" s="40">
        <v>11453</v>
      </c>
      <c r="I306" s="37" t="s">
        <v>101</v>
      </c>
      <c r="J306" s="37">
        <v>1</v>
      </c>
      <c r="K306" s="40">
        <v>624</v>
      </c>
      <c r="L306" s="40">
        <v>4826</v>
      </c>
      <c r="M306" s="40">
        <v>3527</v>
      </c>
    </row>
    <row r="307" spans="1:13" x14ac:dyDescent="0.3">
      <c r="A307" s="41" t="s">
        <v>152</v>
      </c>
      <c r="B307" s="42" t="s">
        <v>44</v>
      </c>
      <c r="C307" s="42" t="s">
        <v>104</v>
      </c>
      <c r="D307" s="43">
        <v>23520</v>
      </c>
      <c r="E307" s="44">
        <v>59</v>
      </c>
      <c r="F307" s="42" t="s">
        <v>46</v>
      </c>
      <c r="G307" s="42" t="s">
        <v>87</v>
      </c>
      <c r="H307" s="45">
        <v>22172</v>
      </c>
      <c r="I307" s="42" t="s">
        <v>101</v>
      </c>
      <c r="J307" s="42">
        <v>0</v>
      </c>
      <c r="K307" s="45">
        <v>1298</v>
      </c>
      <c r="L307" s="45">
        <v>1663</v>
      </c>
      <c r="M307" s="45">
        <v>9067</v>
      </c>
    </row>
    <row r="308" spans="1:13" x14ac:dyDescent="0.3">
      <c r="A308" s="36" t="s">
        <v>125</v>
      </c>
      <c r="B308" s="37" t="s">
        <v>127</v>
      </c>
      <c r="C308" s="37" t="s">
        <v>79</v>
      </c>
      <c r="D308" s="38">
        <v>25482</v>
      </c>
      <c r="E308" s="39">
        <v>54</v>
      </c>
      <c r="F308" s="37" t="s">
        <v>52</v>
      </c>
      <c r="G308" s="37" t="s">
        <v>47</v>
      </c>
      <c r="H308" s="40">
        <v>7722</v>
      </c>
      <c r="I308" s="37" t="s">
        <v>92</v>
      </c>
      <c r="J308" s="37">
        <v>2</v>
      </c>
      <c r="K308" s="40">
        <v>1937</v>
      </c>
      <c r="L308" s="40">
        <v>3546</v>
      </c>
      <c r="M308" s="40">
        <v>7797</v>
      </c>
    </row>
    <row r="309" spans="1:13" x14ac:dyDescent="0.3">
      <c r="A309" s="41" t="s">
        <v>115</v>
      </c>
      <c r="B309" s="42" t="s">
        <v>118</v>
      </c>
      <c r="C309" s="42" t="s">
        <v>62</v>
      </c>
      <c r="D309" s="43">
        <v>34227</v>
      </c>
      <c r="E309" s="44">
        <v>30</v>
      </c>
      <c r="F309" s="42" t="s">
        <v>57</v>
      </c>
      <c r="G309" s="42" t="s">
        <v>58</v>
      </c>
      <c r="H309" s="45">
        <v>8885</v>
      </c>
      <c r="I309" s="42" t="s">
        <v>64</v>
      </c>
      <c r="J309" s="42">
        <v>2</v>
      </c>
      <c r="K309" s="45">
        <v>1132</v>
      </c>
      <c r="L309" s="45">
        <v>1166</v>
      </c>
      <c r="M309" s="45">
        <v>2079</v>
      </c>
    </row>
    <row r="310" spans="1:13" x14ac:dyDescent="0.3">
      <c r="A310" s="36" t="s">
        <v>141</v>
      </c>
      <c r="B310" s="37" t="s">
        <v>103</v>
      </c>
      <c r="C310" s="37" t="s">
        <v>62</v>
      </c>
      <c r="D310" s="38">
        <v>26838</v>
      </c>
      <c r="E310" s="39">
        <v>50</v>
      </c>
      <c r="F310" s="37" t="s">
        <v>46</v>
      </c>
      <c r="G310" s="37" t="s">
        <v>68</v>
      </c>
      <c r="H310" s="40">
        <v>25863</v>
      </c>
      <c r="I310" s="37" t="s">
        <v>95</v>
      </c>
      <c r="J310" s="37">
        <v>1</v>
      </c>
      <c r="K310" s="40">
        <v>1781</v>
      </c>
      <c r="L310" s="40">
        <v>3075</v>
      </c>
      <c r="M310" s="40">
        <v>1714</v>
      </c>
    </row>
    <row r="311" spans="1:13" x14ac:dyDescent="0.3">
      <c r="A311" s="41" t="s">
        <v>170</v>
      </c>
      <c r="B311" s="42" t="s">
        <v>103</v>
      </c>
      <c r="C311" s="42" t="s">
        <v>45</v>
      </c>
      <c r="D311" s="43">
        <v>27263</v>
      </c>
      <c r="E311" s="44">
        <v>49</v>
      </c>
      <c r="F311" s="42" t="s">
        <v>46</v>
      </c>
      <c r="G311" s="42" t="s">
        <v>117</v>
      </c>
      <c r="H311" s="45">
        <v>15315</v>
      </c>
      <c r="I311" s="42" t="s">
        <v>101</v>
      </c>
      <c r="J311" s="42">
        <v>3</v>
      </c>
      <c r="K311" s="45">
        <v>1736</v>
      </c>
      <c r="L311" s="45">
        <v>2094</v>
      </c>
      <c r="M311" s="45">
        <v>7988</v>
      </c>
    </row>
    <row r="312" spans="1:13" x14ac:dyDescent="0.3">
      <c r="A312" s="36" t="s">
        <v>65</v>
      </c>
      <c r="B312" s="37" t="s">
        <v>85</v>
      </c>
      <c r="C312" s="37" t="s">
        <v>104</v>
      </c>
      <c r="D312" s="38">
        <v>29380</v>
      </c>
      <c r="E312" s="39">
        <v>43</v>
      </c>
      <c r="F312" s="37" t="s">
        <v>57</v>
      </c>
      <c r="G312" s="37" t="s">
        <v>47</v>
      </c>
      <c r="H312" s="40">
        <v>12614</v>
      </c>
      <c r="I312" s="37" t="s">
        <v>64</v>
      </c>
      <c r="J312" s="37">
        <v>0</v>
      </c>
      <c r="K312" s="40">
        <v>1978</v>
      </c>
      <c r="L312" s="40">
        <v>2365</v>
      </c>
      <c r="M312" s="40">
        <v>8838</v>
      </c>
    </row>
    <row r="313" spans="1:13" x14ac:dyDescent="0.3">
      <c r="A313" s="41" t="s">
        <v>131</v>
      </c>
      <c r="B313" s="42" t="s">
        <v>109</v>
      </c>
      <c r="C313" s="42" t="s">
        <v>51</v>
      </c>
      <c r="D313" s="43">
        <v>24976</v>
      </c>
      <c r="E313" s="44">
        <v>55</v>
      </c>
      <c r="F313" s="42" t="s">
        <v>46</v>
      </c>
      <c r="G313" s="42" t="s">
        <v>47</v>
      </c>
      <c r="H313" s="45">
        <v>15438</v>
      </c>
      <c r="I313" s="42" t="s">
        <v>83</v>
      </c>
      <c r="J313" s="42">
        <v>2</v>
      </c>
      <c r="K313" s="45">
        <v>1849</v>
      </c>
      <c r="L313" s="45">
        <v>1716</v>
      </c>
      <c r="M313" s="45">
        <v>6983</v>
      </c>
    </row>
    <row r="314" spans="1:13" x14ac:dyDescent="0.3">
      <c r="A314" s="36" t="s">
        <v>133</v>
      </c>
      <c r="B314" s="37" t="s">
        <v>150</v>
      </c>
      <c r="C314" s="37" t="s">
        <v>75</v>
      </c>
      <c r="D314" s="38">
        <v>31259</v>
      </c>
      <c r="E314" s="39">
        <v>38</v>
      </c>
      <c r="F314" s="37" t="s">
        <v>57</v>
      </c>
      <c r="G314" s="37" t="s">
        <v>63</v>
      </c>
      <c r="H314" s="40">
        <v>9326</v>
      </c>
      <c r="I314" s="37" t="s">
        <v>95</v>
      </c>
      <c r="J314" s="37">
        <v>3</v>
      </c>
      <c r="K314" s="40">
        <v>1711</v>
      </c>
      <c r="L314" s="40">
        <v>3860</v>
      </c>
      <c r="M314" s="40">
        <v>3732</v>
      </c>
    </row>
    <row r="315" spans="1:13" x14ac:dyDescent="0.3">
      <c r="A315" s="41" t="s">
        <v>20</v>
      </c>
      <c r="B315" s="42" t="s">
        <v>167</v>
      </c>
      <c r="C315" s="42" t="s">
        <v>79</v>
      </c>
      <c r="D315" s="43">
        <v>23754</v>
      </c>
      <c r="E315" s="44">
        <v>58</v>
      </c>
      <c r="F315" s="42" t="s">
        <v>46</v>
      </c>
      <c r="G315" s="42" t="s">
        <v>63</v>
      </c>
      <c r="H315" s="45">
        <v>16965</v>
      </c>
      <c r="I315" s="42" t="s">
        <v>83</v>
      </c>
      <c r="J315" s="42">
        <v>1</v>
      </c>
      <c r="K315" s="45">
        <v>745</v>
      </c>
      <c r="L315" s="45">
        <v>3405</v>
      </c>
      <c r="M315" s="45">
        <v>2833</v>
      </c>
    </row>
    <row r="316" spans="1:13" x14ac:dyDescent="0.3">
      <c r="A316" s="36" t="s">
        <v>108</v>
      </c>
      <c r="B316" s="37" t="s">
        <v>157</v>
      </c>
      <c r="C316" s="37" t="s">
        <v>62</v>
      </c>
      <c r="D316" s="38">
        <v>33858</v>
      </c>
      <c r="E316" s="39">
        <v>31</v>
      </c>
      <c r="F316" s="37" t="s">
        <v>46</v>
      </c>
      <c r="G316" s="37" t="s">
        <v>63</v>
      </c>
      <c r="H316" s="40">
        <v>19765</v>
      </c>
      <c r="I316" s="37" t="s">
        <v>76</v>
      </c>
      <c r="J316" s="37">
        <v>2</v>
      </c>
      <c r="K316" s="40">
        <v>721</v>
      </c>
      <c r="L316" s="40">
        <v>1765</v>
      </c>
      <c r="M316" s="40">
        <v>494</v>
      </c>
    </row>
    <row r="317" spans="1:13" x14ac:dyDescent="0.3">
      <c r="A317" s="41" t="s">
        <v>149</v>
      </c>
      <c r="B317" s="42" t="s">
        <v>124</v>
      </c>
      <c r="C317" s="42" t="s">
        <v>75</v>
      </c>
      <c r="D317" s="43">
        <v>24551</v>
      </c>
      <c r="E317" s="44">
        <v>56</v>
      </c>
      <c r="F317" s="42" t="s">
        <v>52</v>
      </c>
      <c r="G317" s="42" t="s">
        <v>117</v>
      </c>
      <c r="H317" s="45">
        <v>14575</v>
      </c>
      <c r="I317" s="42" t="s">
        <v>101</v>
      </c>
      <c r="J317" s="42">
        <v>3</v>
      </c>
      <c r="K317" s="45">
        <v>1545</v>
      </c>
      <c r="L317" s="45">
        <v>2622</v>
      </c>
      <c r="M317" s="45">
        <v>7029</v>
      </c>
    </row>
    <row r="318" spans="1:13" x14ac:dyDescent="0.3">
      <c r="A318" s="36" t="s">
        <v>20</v>
      </c>
      <c r="B318" s="37" t="s">
        <v>126</v>
      </c>
      <c r="C318" s="37" t="s">
        <v>79</v>
      </c>
      <c r="D318" s="38">
        <v>34816</v>
      </c>
      <c r="E318" s="39">
        <v>28</v>
      </c>
      <c r="F318" s="37" t="s">
        <v>52</v>
      </c>
      <c r="G318" s="37" t="s">
        <v>73</v>
      </c>
      <c r="H318" s="40">
        <v>3598</v>
      </c>
      <c r="I318" s="37" t="s">
        <v>76</v>
      </c>
      <c r="J318" s="37">
        <v>1</v>
      </c>
      <c r="K318" s="40">
        <v>659</v>
      </c>
      <c r="L318" s="40">
        <v>3527</v>
      </c>
      <c r="M318" s="40">
        <v>1806</v>
      </c>
    </row>
    <row r="319" spans="1:13" x14ac:dyDescent="0.3">
      <c r="A319" s="41" t="s">
        <v>149</v>
      </c>
      <c r="B319" s="42" t="s">
        <v>61</v>
      </c>
      <c r="C319" s="42" t="s">
        <v>122</v>
      </c>
      <c r="D319" s="43">
        <v>26744</v>
      </c>
      <c r="E319" s="44">
        <v>50</v>
      </c>
      <c r="F319" s="42" t="s">
        <v>46</v>
      </c>
      <c r="G319" s="42" t="s">
        <v>73</v>
      </c>
      <c r="H319" s="45">
        <v>28755</v>
      </c>
      <c r="I319" s="42" t="s">
        <v>111</v>
      </c>
      <c r="J319" s="42">
        <v>3</v>
      </c>
      <c r="K319" s="45">
        <v>849</v>
      </c>
      <c r="L319" s="45">
        <v>4258</v>
      </c>
      <c r="M319" s="45">
        <v>1966</v>
      </c>
    </row>
    <row r="320" spans="1:13" x14ac:dyDescent="0.3">
      <c r="A320" s="36" t="s">
        <v>106</v>
      </c>
      <c r="B320" s="37" t="s">
        <v>50</v>
      </c>
      <c r="C320" s="37" t="s">
        <v>104</v>
      </c>
      <c r="D320" s="38">
        <v>32395</v>
      </c>
      <c r="E320" s="39">
        <v>35</v>
      </c>
      <c r="F320" s="37" t="s">
        <v>52</v>
      </c>
      <c r="G320" s="37" t="s">
        <v>73</v>
      </c>
      <c r="H320" s="40">
        <v>26304</v>
      </c>
      <c r="I320" s="37" t="s">
        <v>69</v>
      </c>
      <c r="J320" s="37">
        <v>3</v>
      </c>
      <c r="K320" s="40">
        <v>1198</v>
      </c>
      <c r="L320" s="40">
        <v>3789</v>
      </c>
      <c r="M320" s="40">
        <v>9027</v>
      </c>
    </row>
    <row r="321" spans="1:13" x14ac:dyDescent="0.3">
      <c r="A321" s="41" t="s">
        <v>115</v>
      </c>
      <c r="B321" s="42" t="s">
        <v>130</v>
      </c>
      <c r="C321" s="42" t="s">
        <v>100</v>
      </c>
      <c r="D321" s="43">
        <v>35760</v>
      </c>
      <c r="E321" s="44">
        <v>26</v>
      </c>
      <c r="F321" s="42" t="s">
        <v>52</v>
      </c>
      <c r="G321" s="42" t="s">
        <v>53</v>
      </c>
      <c r="H321" s="45">
        <v>11080</v>
      </c>
      <c r="I321" s="42" t="s">
        <v>83</v>
      </c>
      <c r="J321" s="42">
        <v>1</v>
      </c>
      <c r="K321" s="45">
        <v>1167</v>
      </c>
      <c r="L321" s="45">
        <v>1543</v>
      </c>
      <c r="M321" s="45">
        <v>6462</v>
      </c>
    </row>
    <row r="322" spans="1:13" x14ac:dyDescent="0.3">
      <c r="A322" s="36" t="s">
        <v>158</v>
      </c>
      <c r="B322" s="37" t="s">
        <v>50</v>
      </c>
      <c r="C322" s="37" t="s">
        <v>56</v>
      </c>
      <c r="D322" s="38">
        <v>23418</v>
      </c>
      <c r="E322" s="39">
        <v>59</v>
      </c>
      <c r="F322" s="37" t="s">
        <v>46</v>
      </c>
      <c r="G322" s="37" t="s">
        <v>73</v>
      </c>
      <c r="H322" s="40">
        <v>22643</v>
      </c>
      <c r="I322" s="37" t="s">
        <v>92</v>
      </c>
      <c r="J322" s="37">
        <v>3</v>
      </c>
      <c r="K322" s="40">
        <v>536</v>
      </c>
      <c r="L322" s="40">
        <v>3499</v>
      </c>
      <c r="M322" s="40">
        <v>72</v>
      </c>
    </row>
    <row r="323" spans="1:13" x14ac:dyDescent="0.3">
      <c r="A323" s="41" t="s">
        <v>77</v>
      </c>
      <c r="B323" s="42" t="s">
        <v>142</v>
      </c>
      <c r="C323" s="42" t="s">
        <v>45</v>
      </c>
      <c r="D323" s="43">
        <v>25738</v>
      </c>
      <c r="E323" s="44">
        <v>53</v>
      </c>
      <c r="F323" s="42" t="s">
        <v>52</v>
      </c>
      <c r="G323" s="42" t="s">
        <v>58</v>
      </c>
      <c r="H323" s="45">
        <v>22238</v>
      </c>
      <c r="I323" s="42" t="s">
        <v>92</v>
      </c>
      <c r="J323" s="42">
        <v>0</v>
      </c>
      <c r="K323" s="45">
        <v>562</v>
      </c>
      <c r="L323" s="45">
        <v>3508</v>
      </c>
      <c r="M323" s="45">
        <v>1920</v>
      </c>
    </row>
    <row r="324" spans="1:13" x14ac:dyDescent="0.3">
      <c r="A324" s="36" t="s">
        <v>115</v>
      </c>
      <c r="B324" s="37" t="s">
        <v>109</v>
      </c>
      <c r="C324" s="37" t="s">
        <v>62</v>
      </c>
      <c r="D324" s="38">
        <v>34253</v>
      </c>
      <c r="E324" s="39">
        <v>30</v>
      </c>
      <c r="F324" s="37" t="s">
        <v>57</v>
      </c>
      <c r="G324" s="37" t="s">
        <v>63</v>
      </c>
      <c r="H324" s="40">
        <v>14154</v>
      </c>
      <c r="I324" s="37" t="s">
        <v>95</v>
      </c>
      <c r="J324" s="37">
        <v>0</v>
      </c>
      <c r="K324" s="40">
        <v>1832</v>
      </c>
      <c r="L324" s="40">
        <v>2972</v>
      </c>
      <c r="M324" s="40">
        <v>1547</v>
      </c>
    </row>
    <row r="325" spans="1:13" x14ac:dyDescent="0.3">
      <c r="A325" s="41" t="s">
        <v>131</v>
      </c>
      <c r="B325" s="42" t="s">
        <v>103</v>
      </c>
      <c r="C325" s="42" t="s">
        <v>62</v>
      </c>
      <c r="D325" s="43">
        <v>26416</v>
      </c>
      <c r="E325" s="44">
        <v>51</v>
      </c>
      <c r="F325" s="42" t="s">
        <v>57</v>
      </c>
      <c r="G325" s="42" t="s">
        <v>81</v>
      </c>
      <c r="H325" s="45">
        <v>21519</v>
      </c>
      <c r="I325" s="42" t="s">
        <v>92</v>
      </c>
      <c r="J325" s="42">
        <v>0</v>
      </c>
      <c r="K325" s="45">
        <v>1232</v>
      </c>
      <c r="L325" s="45">
        <v>2786</v>
      </c>
      <c r="M325" s="45">
        <v>4276</v>
      </c>
    </row>
    <row r="326" spans="1:13" x14ac:dyDescent="0.3">
      <c r="A326" s="36" t="s">
        <v>144</v>
      </c>
      <c r="B326" s="37" t="s">
        <v>161</v>
      </c>
      <c r="C326" s="37" t="s">
        <v>79</v>
      </c>
      <c r="D326" s="38">
        <v>21605</v>
      </c>
      <c r="E326" s="39">
        <v>64</v>
      </c>
      <c r="F326" s="37" t="s">
        <v>57</v>
      </c>
      <c r="G326" s="37" t="s">
        <v>73</v>
      </c>
      <c r="H326" s="40">
        <v>12726</v>
      </c>
      <c r="I326" s="37" t="s">
        <v>101</v>
      </c>
      <c r="J326" s="37">
        <v>1</v>
      </c>
      <c r="K326" s="40">
        <v>1117</v>
      </c>
      <c r="L326" s="40">
        <v>3048</v>
      </c>
      <c r="M326" s="40">
        <v>4634</v>
      </c>
    </row>
    <row r="327" spans="1:13" x14ac:dyDescent="0.3">
      <c r="A327" s="41" t="s">
        <v>115</v>
      </c>
      <c r="B327" s="42" t="s">
        <v>161</v>
      </c>
      <c r="C327" s="42" t="s">
        <v>51</v>
      </c>
      <c r="D327" s="43">
        <v>26482</v>
      </c>
      <c r="E327" s="44">
        <v>51</v>
      </c>
      <c r="F327" s="42" t="s">
        <v>57</v>
      </c>
      <c r="G327" s="42" t="s">
        <v>68</v>
      </c>
      <c r="H327" s="45">
        <v>20090</v>
      </c>
      <c r="I327" s="42" t="s">
        <v>59</v>
      </c>
      <c r="J327" s="42">
        <v>3</v>
      </c>
      <c r="K327" s="45">
        <v>511</v>
      </c>
      <c r="L327" s="45">
        <v>1993</v>
      </c>
      <c r="M327" s="45">
        <v>9616</v>
      </c>
    </row>
    <row r="328" spans="1:13" x14ac:dyDescent="0.3">
      <c r="A328" s="36" t="s">
        <v>129</v>
      </c>
      <c r="B328" s="37" t="s">
        <v>161</v>
      </c>
      <c r="C328" s="37" t="s">
        <v>160</v>
      </c>
      <c r="D328" s="38">
        <v>34355</v>
      </c>
      <c r="E328" s="39">
        <v>29</v>
      </c>
      <c r="F328" s="37" t="s">
        <v>46</v>
      </c>
      <c r="G328" s="37" t="s">
        <v>90</v>
      </c>
      <c r="H328" s="40">
        <v>9827</v>
      </c>
      <c r="I328" s="37" t="s">
        <v>76</v>
      </c>
      <c r="J328" s="37">
        <v>3</v>
      </c>
      <c r="K328" s="40">
        <v>1795</v>
      </c>
      <c r="L328" s="40">
        <v>1367</v>
      </c>
      <c r="M328" s="40">
        <v>8662</v>
      </c>
    </row>
    <row r="329" spans="1:13" x14ac:dyDescent="0.3">
      <c r="A329" s="41" t="s">
        <v>165</v>
      </c>
      <c r="B329" s="42" t="s">
        <v>118</v>
      </c>
      <c r="C329" s="42" t="s">
        <v>75</v>
      </c>
      <c r="D329" s="43">
        <v>34170</v>
      </c>
      <c r="E329" s="44">
        <v>30</v>
      </c>
      <c r="F329" s="42" t="s">
        <v>52</v>
      </c>
      <c r="G329" s="42" t="s">
        <v>68</v>
      </c>
      <c r="H329" s="45">
        <v>25407</v>
      </c>
      <c r="I329" s="42" t="s">
        <v>59</v>
      </c>
      <c r="J329" s="42">
        <v>3</v>
      </c>
      <c r="K329" s="45">
        <v>1185</v>
      </c>
      <c r="L329" s="45">
        <v>4188</v>
      </c>
      <c r="M329" s="45">
        <v>1198</v>
      </c>
    </row>
    <row r="330" spans="1:13" x14ac:dyDescent="0.3">
      <c r="A330" s="36" t="s">
        <v>114</v>
      </c>
      <c r="B330" s="37" t="s">
        <v>120</v>
      </c>
      <c r="C330" s="37" t="s">
        <v>160</v>
      </c>
      <c r="D330" s="38">
        <v>27488</v>
      </c>
      <c r="E330" s="39">
        <v>48</v>
      </c>
      <c r="F330" s="37" t="s">
        <v>52</v>
      </c>
      <c r="G330" s="37" t="s">
        <v>73</v>
      </c>
      <c r="H330" s="40">
        <v>19961</v>
      </c>
      <c r="I330" s="37" t="s">
        <v>101</v>
      </c>
      <c r="J330" s="37">
        <v>0</v>
      </c>
      <c r="K330" s="40">
        <v>1817</v>
      </c>
      <c r="L330" s="40">
        <v>3437</v>
      </c>
      <c r="M330" s="40">
        <v>4689</v>
      </c>
    </row>
    <row r="331" spans="1:13" x14ac:dyDescent="0.3">
      <c r="A331" s="41" t="s">
        <v>154</v>
      </c>
      <c r="B331" s="42" t="s">
        <v>85</v>
      </c>
      <c r="C331" s="42" t="s">
        <v>104</v>
      </c>
      <c r="D331" s="43">
        <v>21812</v>
      </c>
      <c r="E331" s="44">
        <v>64</v>
      </c>
      <c r="F331" s="42" t="s">
        <v>57</v>
      </c>
      <c r="G331" s="42" t="s">
        <v>87</v>
      </c>
      <c r="H331" s="45">
        <v>29354</v>
      </c>
      <c r="I331" s="42" t="s">
        <v>111</v>
      </c>
      <c r="J331" s="42">
        <v>1</v>
      </c>
      <c r="K331" s="45">
        <v>830</v>
      </c>
      <c r="L331" s="45">
        <v>3067</v>
      </c>
      <c r="M331" s="45">
        <v>2157</v>
      </c>
    </row>
    <row r="332" spans="1:13" x14ac:dyDescent="0.3">
      <c r="A332" s="36" t="s">
        <v>70</v>
      </c>
      <c r="B332" s="37" t="s">
        <v>71</v>
      </c>
      <c r="C332" s="37" t="s">
        <v>104</v>
      </c>
      <c r="D332" s="38">
        <v>28567</v>
      </c>
      <c r="E332" s="39">
        <v>45</v>
      </c>
      <c r="F332" s="37" t="s">
        <v>52</v>
      </c>
      <c r="G332" s="37" t="s">
        <v>87</v>
      </c>
      <c r="H332" s="40">
        <v>17438</v>
      </c>
      <c r="I332" s="37" t="s">
        <v>54</v>
      </c>
      <c r="J332" s="37">
        <v>0</v>
      </c>
      <c r="K332" s="40">
        <v>598</v>
      </c>
      <c r="L332" s="40">
        <v>1836</v>
      </c>
      <c r="M332" s="40">
        <v>9359</v>
      </c>
    </row>
    <row r="333" spans="1:13" x14ac:dyDescent="0.3">
      <c r="A333" s="41" t="s">
        <v>106</v>
      </c>
      <c r="B333" s="42" t="s">
        <v>121</v>
      </c>
      <c r="C333" s="42" t="s">
        <v>75</v>
      </c>
      <c r="D333" s="43">
        <v>32910</v>
      </c>
      <c r="E333" s="44">
        <v>33</v>
      </c>
      <c r="F333" s="42" t="s">
        <v>46</v>
      </c>
      <c r="G333" s="42" t="s">
        <v>73</v>
      </c>
      <c r="H333" s="45">
        <v>9518</v>
      </c>
      <c r="I333" s="42" t="s">
        <v>59</v>
      </c>
      <c r="J333" s="42">
        <v>2</v>
      </c>
      <c r="K333" s="45">
        <v>1315</v>
      </c>
      <c r="L333" s="45">
        <v>1728</v>
      </c>
      <c r="M333" s="45">
        <v>4958</v>
      </c>
    </row>
    <row r="334" spans="1:13" x14ac:dyDescent="0.3">
      <c r="A334" s="36" t="s">
        <v>128</v>
      </c>
      <c r="B334" s="37" t="s">
        <v>167</v>
      </c>
      <c r="C334" s="37" t="s">
        <v>75</v>
      </c>
      <c r="D334" s="38">
        <v>21966</v>
      </c>
      <c r="E334" s="39">
        <v>63</v>
      </c>
      <c r="F334" s="37" t="s">
        <v>46</v>
      </c>
      <c r="G334" s="37" t="s">
        <v>73</v>
      </c>
      <c r="H334" s="40">
        <v>16893</v>
      </c>
      <c r="I334" s="37" t="s">
        <v>69</v>
      </c>
      <c r="J334" s="37">
        <v>3</v>
      </c>
      <c r="K334" s="40">
        <v>1124</v>
      </c>
      <c r="L334" s="40">
        <v>1799</v>
      </c>
      <c r="M334" s="40">
        <v>8900</v>
      </c>
    </row>
    <row r="335" spans="1:13" x14ac:dyDescent="0.3">
      <c r="A335" s="41" t="s">
        <v>139</v>
      </c>
      <c r="B335" s="42" t="s">
        <v>136</v>
      </c>
      <c r="C335" s="42" t="s">
        <v>72</v>
      </c>
      <c r="D335" s="43">
        <v>35774</v>
      </c>
      <c r="E335" s="44">
        <v>26</v>
      </c>
      <c r="F335" s="42" t="s">
        <v>57</v>
      </c>
      <c r="G335" s="42" t="s">
        <v>87</v>
      </c>
      <c r="H335" s="45">
        <v>22096</v>
      </c>
      <c r="I335" s="42" t="s">
        <v>54</v>
      </c>
      <c r="J335" s="42">
        <v>0</v>
      </c>
      <c r="K335" s="45">
        <v>1639</v>
      </c>
      <c r="L335" s="45">
        <v>2777</v>
      </c>
      <c r="M335" s="45">
        <v>4061</v>
      </c>
    </row>
    <row r="336" spans="1:13" x14ac:dyDescent="0.3">
      <c r="A336" s="36" t="s">
        <v>114</v>
      </c>
      <c r="B336" s="37" t="s">
        <v>126</v>
      </c>
      <c r="C336" s="37" t="s">
        <v>67</v>
      </c>
      <c r="D336" s="38">
        <v>30780</v>
      </c>
      <c r="E336" s="39">
        <v>39</v>
      </c>
      <c r="F336" s="37" t="s">
        <v>52</v>
      </c>
      <c r="G336" s="37" t="s">
        <v>63</v>
      </c>
      <c r="H336" s="40">
        <v>22965</v>
      </c>
      <c r="I336" s="37" t="s">
        <v>69</v>
      </c>
      <c r="J336" s="37">
        <v>3</v>
      </c>
      <c r="K336" s="40">
        <v>1128</v>
      </c>
      <c r="L336" s="40">
        <v>2205</v>
      </c>
      <c r="M336" s="40">
        <v>270</v>
      </c>
    </row>
    <row r="337" spans="1:13" x14ac:dyDescent="0.3">
      <c r="A337" s="41" t="s">
        <v>74</v>
      </c>
      <c r="B337" s="42" t="s">
        <v>132</v>
      </c>
      <c r="C337" s="42" t="s">
        <v>75</v>
      </c>
      <c r="D337" s="43">
        <v>29285</v>
      </c>
      <c r="E337" s="44">
        <v>43</v>
      </c>
      <c r="F337" s="42" t="s">
        <v>46</v>
      </c>
      <c r="G337" s="42" t="s">
        <v>81</v>
      </c>
      <c r="H337" s="45">
        <v>24131</v>
      </c>
      <c r="I337" s="42" t="s">
        <v>69</v>
      </c>
      <c r="J337" s="42">
        <v>0</v>
      </c>
      <c r="K337" s="45">
        <v>586</v>
      </c>
      <c r="L337" s="45">
        <v>1653</v>
      </c>
      <c r="M337" s="45">
        <v>9786</v>
      </c>
    </row>
    <row r="338" spans="1:13" x14ac:dyDescent="0.3">
      <c r="A338" s="36" t="s">
        <v>154</v>
      </c>
      <c r="B338" s="37" t="s">
        <v>148</v>
      </c>
      <c r="C338" s="37" t="s">
        <v>51</v>
      </c>
      <c r="D338" s="38">
        <v>24396</v>
      </c>
      <c r="E338" s="39">
        <v>57</v>
      </c>
      <c r="F338" s="37" t="s">
        <v>57</v>
      </c>
      <c r="G338" s="37" t="s">
        <v>63</v>
      </c>
      <c r="H338" s="40">
        <v>13675</v>
      </c>
      <c r="I338" s="37" t="s">
        <v>95</v>
      </c>
      <c r="J338" s="37">
        <v>2</v>
      </c>
      <c r="K338" s="40">
        <v>677</v>
      </c>
      <c r="L338" s="40">
        <v>2419</v>
      </c>
      <c r="M338" s="40">
        <v>580</v>
      </c>
    </row>
    <row r="339" spans="1:13" x14ac:dyDescent="0.3">
      <c r="A339" s="41" t="s">
        <v>165</v>
      </c>
      <c r="B339" s="42" t="s">
        <v>109</v>
      </c>
      <c r="C339" s="42" t="s">
        <v>79</v>
      </c>
      <c r="D339" s="43">
        <v>28220</v>
      </c>
      <c r="E339" s="44">
        <v>46</v>
      </c>
      <c r="F339" s="42" t="s">
        <v>52</v>
      </c>
      <c r="G339" s="42" t="s">
        <v>58</v>
      </c>
      <c r="H339" s="45">
        <v>20238</v>
      </c>
      <c r="I339" s="42" t="s">
        <v>69</v>
      </c>
      <c r="J339" s="42">
        <v>1</v>
      </c>
      <c r="K339" s="45">
        <v>883</v>
      </c>
      <c r="L339" s="45">
        <v>2078</v>
      </c>
      <c r="M339" s="45">
        <v>5281</v>
      </c>
    </row>
    <row r="340" spans="1:13" x14ac:dyDescent="0.3">
      <c r="A340" s="36" t="s">
        <v>20</v>
      </c>
      <c r="B340" s="37" t="s">
        <v>118</v>
      </c>
      <c r="C340" s="37" t="s">
        <v>51</v>
      </c>
      <c r="D340" s="38">
        <v>30581</v>
      </c>
      <c r="E340" s="39">
        <v>40</v>
      </c>
      <c r="F340" s="37" t="s">
        <v>52</v>
      </c>
      <c r="G340" s="37" t="s">
        <v>58</v>
      </c>
      <c r="H340" s="40">
        <v>26416</v>
      </c>
      <c r="I340" s="37" t="s">
        <v>64</v>
      </c>
      <c r="J340" s="37">
        <v>2</v>
      </c>
      <c r="K340" s="40">
        <v>952</v>
      </c>
      <c r="L340" s="40">
        <v>4195</v>
      </c>
      <c r="M340" s="40">
        <v>1424</v>
      </c>
    </row>
    <row r="341" spans="1:13" x14ac:dyDescent="0.3">
      <c r="A341" s="41" t="s">
        <v>65</v>
      </c>
      <c r="B341" s="42" t="s">
        <v>118</v>
      </c>
      <c r="C341" s="42" t="s">
        <v>94</v>
      </c>
      <c r="D341" s="43">
        <v>31630</v>
      </c>
      <c r="E341" s="44">
        <v>37</v>
      </c>
      <c r="F341" s="42" t="s">
        <v>52</v>
      </c>
      <c r="G341" s="42" t="s">
        <v>58</v>
      </c>
      <c r="H341" s="45">
        <v>27737</v>
      </c>
      <c r="I341" s="42" t="s">
        <v>76</v>
      </c>
      <c r="J341" s="42">
        <v>2</v>
      </c>
      <c r="K341" s="45">
        <v>1430</v>
      </c>
      <c r="L341" s="45">
        <v>2600</v>
      </c>
      <c r="M341" s="45">
        <v>9269</v>
      </c>
    </row>
    <row r="342" spans="1:13" x14ac:dyDescent="0.3">
      <c r="A342" s="36" t="s">
        <v>27</v>
      </c>
      <c r="B342" s="37" t="s">
        <v>155</v>
      </c>
      <c r="C342" s="37" t="s">
        <v>51</v>
      </c>
      <c r="D342" s="38">
        <v>21762</v>
      </c>
      <c r="E342" s="39">
        <v>64</v>
      </c>
      <c r="F342" s="37" t="s">
        <v>46</v>
      </c>
      <c r="G342" s="37" t="s">
        <v>90</v>
      </c>
      <c r="H342" s="40">
        <v>9653</v>
      </c>
      <c r="I342" s="37" t="s">
        <v>69</v>
      </c>
      <c r="J342" s="37">
        <v>1</v>
      </c>
      <c r="K342" s="40">
        <v>1789</v>
      </c>
      <c r="L342" s="40">
        <v>4555</v>
      </c>
      <c r="M342" s="40">
        <v>7234</v>
      </c>
    </row>
    <row r="343" spans="1:13" x14ac:dyDescent="0.3">
      <c r="A343" s="41" t="s">
        <v>27</v>
      </c>
      <c r="B343" s="42" t="s">
        <v>91</v>
      </c>
      <c r="C343" s="42" t="s">
        <v>122</v>
      </c>
      <c r="D343" s="43">
        <v>25021</v>
      </c>
      <c r="E343" s="44">
        <v>55</v>
      </c>
      <c r="F343" s="42" t="s">
        <v>46</v>
      </c>
      <c r="G343" s="42" t="s">
        <v>68</v>
      </c>
      <c r="H343" s="45">
        <v>14542</v>
      </c>
      <c r="I343" s="42" t="s">
        <v>76</v>
      </c>
      <c r="J343" s="42">
        <v>3</v>
      </c>
      <c r="K343" s="45">
        <v>1693</v>
      </c>
      <c r="L343" s="45">
        <v>3372</v>
      </c>
      <c r="M343" s="45">
        <v>1303</v>
      </c>
    </row>
    <row r="344" spans="1:13" x14ac:dyDescent="0.3">
      <c r="A344" s="36" t="s">
        <v>112</v>
      </c>
      <c r="B344" s="37" t="s">
        <v>136</v>
      </c>
      <c r="C344" s="37" t="s">
        <v>97</v>
      </c>
      <c r="D344" s="38">
        <v>23996</v>
      </c>
      <c r="E344" s="39">
        <v>58</v>
      </c>
      <c r="F344" s="37" t="s">
        <v>46</v>
      </c>
      <c r="G344" s="37" t="s">
        <v>117</v>
      </c>
      <c r="H344" s="40">
        <v>25285</v>
      </c>
      <c r="I344" s="37" t="s">
        <v>92</v>
      </c>
      <c r="J344" s="37">
        <v>1</v>
      </c>
      <c r="K344" s="40">
        <v>1283</v>
      </c>
      <c r="L344" s="40">
        <v>3507</v>
      </c>
      <c r="M344" s="40">
        <v>4116</v>
      </c>
    </row>
    <row r="345" spans="1:13" x14ac:dyDescent="0.3">
      <c r="A345" s="41" t="s">
        <v>154</v>
      </c>
      <c r="B345" s="42" t="s">
        <v>91</v>
      </c>
      <c r="C345" s="42" t="s">
        <v>56</v>
      </c>
      <c r="D345" s="43">
        <v>22180</v>
      </c>
      <c r="E345" s="44">
        <v>63</v>
      </c>
      <c r="F345" s="42" t="s">
        <v>46</v>
      </c>
      <c r="G345" s="42" t="s">
        <v>63</v>
      </c>
      <c r="H345" s="45">
        <v>5032</v>
      </c>
      <c r="I345" s="42" t="s">
        <v>95</v>
      </c>
      <c r="J345" s="42">
        <v>2</v>
      </c>
      <c r="K345" s="45">
        <v>1908</v>
      </c>
      <c r="L345" s="45">
        <v>1786</v>
      </c>
      <c r="M345" s="45">
        <v>6283</v>
      </c>
    </row>
    <row r="346" spans="1:13" x14ac:dyDescent="0.3">
      <c r="A346" s="36" t="s">
        <v>84</v>
      </c>
      <c r="B346" s="37" t="s">
        <v>116</v>
      </c>
      <c r="C346" s="37" t="s">
        <v>72</v>
      </c>
      <c r="D346" s="38">
        <v>30015</v>
      </c>
      <c r="E346" s="39">
        <v>41</v>
      </c>
      <c r="F346" s="37" t="s">
        <v>57</v>
      </c>
      <c r="G346" s="37" t="s">
        <v>81</v>
      </c>
      <c r="H346" s="40">
        <v>16584</v>
      </c>
      <c r="I346" s="37" t="s">
        <v>69</v>
      </c>
      <c r="J346" s="37">
        <v>2</v>
      </c>
      <c r="K346" s="40">
        <v>1052</v>
      </c>
      <c r="L346" s="40">
        <v>3574</v>
      </c>
      <c r="M346" s="40">
        <v>1094</v>
      </c>
    </row>
    <row r="347" spans="1:13" x14ac:dyDescent="0.3">
      <c r="A347" s="41" t="s">
        <v>159</v>
      </c>
      <c r="B347" s="42" t="s">
        <v>155</v>
      </c>
      <c r="C347" s="42" t="s">
        <v>67</v>
      </c>
      <c r="D347" s="43">
        <v>31058</v>
      </c>
      <c r="E347" s="44">
        <v>38</v>
      </c>
      <c r="F347" s="42" t="s">
        <v>57</v>
      </c>
      <c r="G347" s="42" t="s">
        <v>68</v>
      </c>
      <c r="H347" s="45">
        <v>3960</v>
      </c>
      <c r="I347" s="42" t="s">
        <v>111</v>
      </c>
      <c r="J347" s="42">
        <v>2</v>
      </c>
      <c r="K347" s="45">
        <v>1144</v>
      </c>
      <c r="L347" s="45">
        <v>4285</v>
      </c>
      <c r="M347" s="45">
        <v>9109</v>
      </c>
    </row>
    <row r="348" spans="1:13" x14ac:dyDescent="0.3">
      <c r="A348" s="36" t="s">
        <v>110</v>
      </c>
      <c r="B348" s="37" t="s">
        <v>71</v>
      </c>
      <c r="C348" s="37" t="s">
        <v>122</v>
      </c>
      <c r="D348" s="38">
        <v>29333</v>
      </c>
      <c r="E348" s="39">
        <v>43</v>
      </c>
      <c r="F348" s="37" t="s">
        <v>46</v>
      </c>
      <c r="G348" s="37" t="s">
        <v>81</v>
      </c>
      <c r="H348" s="40">
        <v>23168</v>
      </c>
      <c r="I348" s="37" t="s">
        <v>69</v>
      </c>
      <c r="J348" s="37">
        <v>3</v>
      </c>
      <c r="K348" s="40">
        <v>1375</v>
      </c>
      <c r="L348" s="40">
        <v>2759</v>
      </c>
      <c r="M348" s="40">
        <v>6373</v>
      </c>
    </row>
    <row r="349" spans="1:13" x14ac:dyDescent="0.3">
      <c r="A349" s="41" t="s">
        <v>134</v>
      </c>
      <c r="B349" s="42" t="s">
        <v>109</v>
      </c>
      <c r="C349" s="42" t="s">
        <v>51</v>
      </c>
      <c r="D349" s="43">
        <v>28058</v>
      </c>
      <c r="E349" s="44">
        <v>47</v>
      </c>
      <c r="F349" s="42" t="s">
        <v>52</v>
      </c>
      <c r="G349" s="42" t="s">
        <v>87</v>
      </c>
      <c r="H349" s="45">
        <v>10559</v>
      </c>
      <c r="I349" s="42" t="s">
        <v>64</v>
      </c>
      <c r="J349" s="42">
        <v>0</v>
      </c>
      <c r="K349" s="45">
        <v>1530</v>
      </c>
      <c r="L349" s="45">
        <v>1216</v>
      </c>
      <c r="M349" s="45">
        <v>8788</v>
      </c>
    </row>
    <row r="350" spans="1:13" x14ac:dyDescent="0.3">
      <c r="A350" s="36" t="s">
        <v>164</v>
      </c>
      <c r="B350" s="37" t="s">
        <v>120</v>
      </c>
      <c r="C350" s="37" t="s">
        <v>62</v>
      </c>
      <c r="D350" s="38">
        <v>31080</v>
      </c>
      <c r="E350" s="39">
        <v>38</v>
      </c>
      <c r="F350" s="37" t="s">
        <v>52</v>
      </c>
      <c r="G350" s="37" t="s">
        <v>47</v>
      </c>
      <c r="H350" s="40">
        <v>6287</v>
      </c>
      <c r="I350" s="37" t="s">
        <v>95</v>
      </c>
      <c r="J350" s="37">
        <v>3</v>
      </c>
      <c r="K350" s="40">
        <v>1432</v>
      </c>
      <c r="L350" s="40">
        <v>3481</v>
      </c>
      <c r="M350" s="40">
        <v>9737</v>
      </c>
    </row>
    <row r="351" spans="1:13" x14ac:dyDescent="0.3">
      <c r="A351" s="41" t="s">
        <v>88</v>
      </c>
      <c r="B351" s="42" t="s">
        <v>80</v>
      </c>
      <c r="C351" s="42" t="s">
        <v>72</v>
      </c>
      <c r="D351" s="43">
        <v>31936</v>
      </c>
      <c r="E351" s="44">
        <v>36</v>
      </c>
      <c r="F351" s="42" t="s">
        <v>52</v>
      </c>
      <c r="G351" s="42" t="s">
        <v>90</v>
      </c>
      <c r="H351" s="45">
        <v>25589</v>
      </c>
      <c r="I351" s="42" t="s">
        <v>95</v>
      </c>
      <c r="J351" s="42">
        <v>2</v>
      </c>
      <c r="K351" s="45">
        <v>1607</v>
      </c>
      <c r="L351" s="45">
        <v>1989</v>
      </c>
      <c r="M351" s="45">
        <v>5522</v>
      </c>
    </row>
    <row r="352" spans="1:13" x14ac:dyDescent="0.3">
      <c r="A352" s="36" t="s">
        <v>153</v>
      </c>
      <c r="B352" s="37" t="s">
        <v>157</v>
      </c>
      <c r="C352" s="37" t="s">
        <v>94</v>
      </c>
      <c r="D352" s="38">
        <v>22298</v>
      </c>
      <c r="E352" s="39">
        <v>62</v>
      </c>
      <c r="F352" s="37" t="s">
        <v>46</v>
      </c>
      <c r="G352" s="37" t="s">
        <v>73</v>
      </c>
      <c r="H352" s="40">
        <v>9686</v>
      </c>
      <c r="I352" s="37" t="s">
        <v>64</v>
      </c>
      <c r="J352" s="37">
        <v>3</v>
      </c>
      <c r="K352" s="40">
        <v>1833</v>
      </c>
      <c r="L352" s="40">
        <v>1980</v>
      </c>
      <c r="M352" s="40">
        <v>1627</v>
      </c>
    </row>
    <row r="353" spans="1:13" x14ac:dyDescent="0.3">
      <c r="A353" s="41" t="s">
        <v>159</v>
      </c>
      <c r="B353" s="42" t="s">
        <v>120</v>
      </c>
      <c r="C353" s="42" t="s">
        <v>104</v>
      </c>
      <c r="D353" s="43">
        <v>35642</v>
      </c>
      <c r="E353" s="44">
        <v>26</v>
      </c>
      <c r="F353" s="42" t="s">
        <v>57</v>
      </c>
      <c r="G353" s="42" t="s">
        <v>81</v>
      </c>
      <c r="H353" s="45">
        <v>11243</v>
      </c>
      <c r="I353" s="42" t="s">
        <v>59</v>
      </c>
      <c r="J353" s="42">
        <v>1</v>
      </c>
      <c r="K353" s="45">
        <v>566</v>
      </c>
      <c r="L353" s="45">
        <v>3794</v>
      </c>
      <c r="M353" s="45">
        <v>8229</v>
      </c>
    </row>
    <row r="354" spans="1:13" x14ac:dyDescent="0.3">
      <c r="A354" s="36" t="s">
        <v>112</v>
      </c>
      <c r="B354" s="37" t="s">
        <v>118</v>
      </c>
      <c r="C354" s="37" t="s">
        <v>104</v>
      </c>
      <c r="D354" s="38">
        <v>26090</v>
      </c>
      <c r="E354" s="39">
        <v>52</v>
      </c>
      <c r="F354" s="37" t="s">
        <v>57</v>
      </c>
      <c r="G354" s="37" t="s">
        <v>81</v>
      </c>
      <c r="H354" s="40">
        <v>28101</v>
      </c>
      <c r="I354" s="37" t="s">
        <v>92</v>
      </c>
      <c r="J354" s="37">
        <v>1</v>
      </c>
      <c r="K354" s="40">
        <v>1394</v>
      </c>
      <c r="L354" s="40">
        <v>2525</v>
      </c>
      <c r="M354" s="40">
        <v>651</v>
      </c>
    </row>
    <row r="355" spans="1:13" x14ac:dyDescent="0.3">
      <c r="A355" s="41" t="s">
        <v>70</v>
      </c>
      <c r="B355" s="42" t="s">
        <v>150</v>
      </c>
      <c r="C355" s="42" t="s">
        <v>67</v>
      </c>
      <c r="D355" s="43">
        <v>27654</v>
      </c>
      <c r="E355" s="44">
        <v>48</v>
      </c>
      <c r="F355" s="42" t="s">
        <v>46</v>
      </c>
      <c r="G355" s="42" t="s">
        <v>81</v>
      </c>
      <c r="H355" s="45">
        <v>27924</v>
      </c>
      <c r="I355" s="42" t="s">
        <v>111</v>
      </c>
      <c r="J355" s="42">
        <v>2</v>
      </c>
      <c r="K355" s="45">
        <v>1432</v>
      </c>
      <c r="L355" s="45">
        <v>2525</v>
      </c>
      <c r="M355" s="45">
        <v>6013</v>
      </c>
    </row>
    <row r="356" spans="1:13" x14ac:dyDescent="0.3">
      <c r="A356" s="36" t="s">
        <v>164</v>
      </c>
      <c r="B356" s="37" t="s">
        <v>80</v>
      </c>
      <c r="C356" s="37" t="s">
        <v>94</v>
      </c>
      <c r="D356" s="38">
        <v>30243</v>
      </c>
      <c r="E356" s="39">
        <v>41</v>
      </c>
      <c r="F356" s="37" t="s">
        <v>46</v>
      </c>
      <c r="G356" s="37" t="s">
        <v>87</v>
      </c>
      <c r="H356" s="40">
        <v>16991</v>
      </c>
      <c r="I356" s="37" t="s">
        <v>64</v>
      </c>
      <c r="J356" s="37">
        <v>2</v>
      </c>
      <c r="K356" s="40">
        <v>1962</v>
      </c>
      <c r="L356" s="40">
        <v>4572</v>
      </c>
      <c r="M356" s="40">
        <v>3773</v>
      </c>
    </row>
    <row r="357" spans="1:13" x14ac:dyDescent="0.3">
      <c r="A357" s="41" t="s">
        <v>106</v>
      </c>
      <c r="B357" s="42" t="s">
        <v>50</v>
      </c>
      <c r="C357" s="42" t="s">
        <v>51</v>
      </c>
      <c r="D357" s="43">
        <v>28453</v>
      </c>
      <c r="E357" s="44">
        <v>46</v>
      </c>
      <c r="F357" s="42" t="s">
        <v>46</v>
      </c>
      <c r="G357" s="42" t="s">
        <v>53</v>
      </c>
      <c r="H357" s="45">
        <v>22812</v>
      </c>
      <c r="I357" s="42" t="s">
        <v>83</v>
      </c>
      <c r="J357" s="42">
        <v>2</v>
      </c>
      <c r="K357" s="45">
        <v>675</v>
      </c>
      <c r="L357" s="45">
        <v>3379</v>
      </c>
      <c r="M357" s="45">
        <v>4215</v>
      </c>
    </row>
    <row r="358" spans="1:13" x14ac:dyDescent="0.3">
      <c r="A358" s="36" t="s">
        <v>108</v>
      </c>
      <c r="B358" s="37" t="s">
        <v>157</v>
      </c>
      <c r="C358" s="37" t="s">
        <v>56</v>
      </c>
      <c r="D358" s="38">
        <v>27910</v>
      </c>
      <c r="E358" s="39">
        <v>47</v>
      </c>
      <c r="F358" s="37" t="s">
        <v>57</v>
      </c>
      <c r="G358" s="37" t="s">
        <v>68</v>
      </c>
      <c r="H358" s="40">
        <v>11573</v>
      </c>
      <c r="I358" s="37" t="s">
        <v>59</v>
      </c>
      <c r="J358" s="37">
        <v>3</v>
      </c>
      <c r="K358" s="40">
        <v>1800</v>
      </c>
      <c r="L358" s="40">
        <v>4953</v>
      </c>
      <c r="M358" s="40">
        <v>8111</v>
      </c>
    </row>
    <row r="359" spans="1:13" x14ac:dyDescent="0.3">
      <c r="A359" s="41" t="s">
        <v>128</v>
      </c>
      <c r="B359" s="42" t="s">
        <v>124</v>
      </c>
      <c r="C359" s="42" t="s">
        <v>123</v>
      </c>
      <c r="D359" s="43">
        <v>32433</v>
      </c>
      <c r="E359" s="44">
        <v>35</v>
      </c>
      <c r="F359" s="42" t="s">
        <v>52</v>
      </c>
      <c r="G359" s="42" t="s">
        <v>90</v>
      </c>
      <c r="H359" s="45">
        <v>29688</v>
      </c>
      <c r="I359" s="42" t="s">
        <v>69</v>
      </c>
      <c r="J359" s="42">
        <v>1</v>
      </c>
      <c r="K359" s="45">
        <v>1154</v>
      </c>
      <c r="L359" s="45">
        <v>3699</v>
      </c>
      <c r="M359" s="45">
        <v>3212</v>
      </c>
    </row>
    <row r="360" spans="1:13" x14ac:dyDescent="0.3">
      <c r="A360" s="36" t="s">
        <v>159</v>
      </c>
      <c r="B360" s="37" t="s">
        <v>121</v>
      </c>
      <c r="C360" s="37" t="s">
        <v>123</v>
      </c>
      <c r="D360" s="38">
        <v>35362</v>
      </c>
      <c r="E360" s="39">
        <v>27</v>
      </c>
      <c r="F360" s="37" t="s">
        <v>46</v>
      </c>
      <c r="G360" s="37" t="s">
        <v>68</v>
      </c>
      <c r="H360" s="40">
        <v>22457</v>
      </c>
      <c r="I360" s="37" t="s">
        <v>54</v>
      </c>
      <c r="J360" s="37">
        <v>3</v>
      </c>
      <c r="K360" s="40">
        <v>894</v>
      </c>
      <c r="L360" s="40">
        <v>2760</v>
      </c>
      <c r="M360" s="40">
        <v>6796</v>
      </c>
    </row>
    <row r="361" spans="1:13" x14ac:dyDescent="0.3">
      <c r="A361" s="41" t="s">
        <v>98</v>
      </c>
      <c r="B361" s="42" t="s">
        <v>99</v>
      </c>
      <c r="C361" s="42" t="s">
        <v>56</v>
      </c>
      <c r="D361" s="43">
        <v>26846</v>
      </c>
      <c r="E361" s="44">
        <v>50</v>
      </c>
      <c r="F361" s="42" t="s">
        <v>46</v>
      </c>
      <c r="G361" s="42" t="s">
        <v>81</v>
      </c>
      <c r="H361" s="45">
        <v>7799</v>
      </c>
      <c r="I361" s="42" t="s">
        <v>111</v>
      </c>
      <c r="J361" s="42">
        <v>3</v>
      </c>
      <c r="K361" s="45">
        <v>1618</v>
      </c>
      <c r="L361" s="45">
        <v>4028</v>
      </c>
      <c r="M361" s="45">
        <v>286</v>
      </c>
    </row>
    <row r="362" spans="1:13" x14ac:dyDescent="0.3">
      <c r="A362" s="36" t="s">
        <v>159</v>
      </c>
      <c r="B362" s="37" t="s">
        <v>78</v>
      </c>
      <c r="C362" s="37" t="s">
        <v>56</v>
      </c>
      <c r="D362" s="38">
        <v>31167</v>
      </c>
      <c r="E362" s="39">
        <v>38</v>
      </c>
      <c r="F362" s="37" t="s">
        <v>46</v>
      </c>
      <c r="G362" s="37" t="s">
        <v>58</v>
      </c>
      <c r="H362" s="40">
        <v>12889</v>
      </c>
      <c r="I362" s="37" t="s">
        <v>101</v>
      </c>
      <c r="J362" s="37">
        <v>0</v>
      </c>
      <c r="K362" s="40">
        <v>563</v>
      </c>
      <c r="L362" s="40">
        <v>1889</v>
      </c>
      <c r="M362" s="40">
        <v>7965</v>
      </c>
    </row>
    <row r="363" spans="1:13" x14ac:dyDescent="0.3">
      <c r="A363" s="41" t="s">
        <v>20</v>
      </c>
      <c r="B363" s="42" t="s">
        <v>103</v>
      </c>
      <c r="C363" s="42" t="s">
        <v>94</v>
      </c>
      <c r="D363" s="43">
        <v>33972</v>
      </c>
      <c r="E363" s="44">
        <v>30</v>
      </c>
      <c r="F363" s="42" t="s">
        <v>46</v>
      </c>
      <c r="G363" s="42" t="s">
        <v>90</v>
      </c>
      <c r="H363" s="45">
        <v>28043</v>
      </c>
      <c r="I363" s="42" t="s">
        <v>101</v>
      </c>
      <c r="J363" s="42">
        <v>3</v>
      </c>
      <c r="K363" s="45">
        <v>1655</v>
      </c>
      <c r="L363" s="45">
        <v>4274</v>
      </c>
      <c r="M363" s="45">
        <v>2907</v>
      </c>
    </row>
    <row r="364" spans="1:13" x14ac:dyDescent="0.3">
      <c r="A364" s="36" t="s">
        <v>49</v>
      </c>
      <c r="B364" s="37" t="s">
        <v>78</v>
      </c>
      <c r="C364" s="37" t="s">
        <v>56</v>
      </c>
      <c r="D364" s="38">
        <v>33715</v>
      </c>
      <c r="E364" s="39">
        <v>31</v>
      </c>
      <c r="F364" s="37" t="s">
        <v>46</v>
      </c>
      <c r="G364" s="37" t="s">
        <v>47</v>
      </c>
      <c r="H364" s="40">
        <v>25922</v>
      </c>
      <c r="I364" s="37" t="s">
        <v>83</v>
      </c>
      <c r="J364" s="37">
        <v>0</v>
      </c>
      <c r="K364" s="40">
        <v>1410</v>
      </c>
      <c r="L364" s="40">
        <v>4921</v>
      </c>
      <c r="M364" s="40">
        <v>7539</v>
      </c>
    </row>
    <row r="365" spans="1:13" x14ac:dyDescent="0.3">
      <c r="A365" s="41" t="s">
        <v>84</v>
      </c>
      <c r="B365" s="42" t="s">
        <v>103</v>
      </c>
      <c r="C365" s="42" t="s">
        <v>94</v>
      </c>
      <c r="D365" s="43">
        <v>24175</v>
      </c>
      <c r="E365" s="44">
        <v>57</v>
      </c>
      <c r="F365" s="42" t="s">
        <v>57</v>
      </c>
      <c r="G365" s="42" t="s">
        <v>90</v>
      </c>
      <c r="H365" s="45">
        <v>17490</v>
      </c>
      <c r="I365" s="42" t="s">
        <v>95</v>
      </c>
      <c r="J365" s="42">
        <v>2</v>
      </c>
      <c r="K365" s="45">
        <v>1069</v>
      </c>
      <c r="L365" s="45">
        <v>1910</v>
      </c>
      <c r="M365" s="45">
        <v>4007</v>
      </c>
    </row>
    <row r="366" spans="1:13" x14ac:dyDescent="0.3">
      <c r="A366" s="36" t="s">
        <v>149</v>
      </c>
      <c r="B366" s="37" t="s">
        <v>80</v>
      </c>
      <c r="C366" s="37" t="s">
        <v>56</v>
      </c>
      <c r="D366" s="38">
        <v>29155</v>
      </c>
      <c r="E366" s="39">
        <v>44</v>
      </c>
      <c r="F366" s="37" t="s">
        <v>52</v>
      </c>
      <c r="G366" s="37" t="s">
        <v>87</v>
      </c>
      <c r="H366" s="40">
        <v>9941</v>
      </c>
      <c r="I366" s="37" t="s">
        <v>95</v>
      </c>
      <c r="J366" s="37">
        <v>2</v>
      </c>
      <c r="K366" s="40">
        <v>1335</v>
      </c>
      <c r="L366" s="40">
        <v>1679</v>
      </c>
      <c r="M366" s="40">
        <v>2956</v>
      </c>
    </row>
    <row r="367" spans="1:13" x14ac:dyDescent="0.3">
      <c r="A367" s="41" t="s">
        <v>165</v>
      </c>
      <c r="B367" s="42" t="s">
        <v>146</v>
      </c>
      <c r="C367" s="42" t="s">
        <v>86</v>
      </c>
      <c r="D367" s="43">
        <v>31237</v>
      </c>
      <c r="E367" s="44">
        <v>38</v>
      </c>
      <c r="F367" s="42" t="s">
        <v>57</v>
      </c>
      <c r="G367" s="42" t="s">
        <v>58</v>
      </c>
      <c r="H367" s="45">
        <v>21457</v>
      </c>
      <c r="I367" s="42" t="s">
        <v>76</v>
      </c>
      <c r="J367" s="42">
        <v>1</v>
      </c>
      <c r="K367" s="45">
        <v>1730</v>
      </c>
      <c r="L367" s="45">
        <v>1400</v>
      </c>
      <c r="M367" s="45">
        <v>6249</v>
      </c>
    </row>
    <row r="368" spans="1:13" x14ac:dyDescent="0.3">
      <c r="A368" s="36" t="s">
        <v>153</v>
      </c>
      <c r="B368" s="37" t="s">
        <v>121</v>
      </c>
      <c r="C368" s="37" t="s">
        <v>100</v>
      </c>
      <c r="D368" s="38">
        <v>33557</v>
      </c>
      <c r="E368" s="39">
        <v>32</v>
      </c>
      <c r="F368" s="37" t="s">
        <v>46</v>
      </c>
      <c r="G368" s="37" t="s">
        <v>63</v>
      </c>
      <c r="H368" s="40">
        <v>14289</v>
      </c>
      <c r="I368" s="37" t="s">
        <v>111</v>
      </c>
      <c r="J368" s="37">
        <v>1</v>
      </c>
      <c r="K368" s="40">
        <v>1137</v>
      </c>
      <c r="L368" s="40">
        <v>2380</v>
      </c>
      <c r="M368" s="40">
        <v>4392</v>
      </c>
    </row>
    <row r="369" spans="1:13" x14ac:dyDescent="0.3">
      <c r="A369" s="41" t="s">
        <v>108</v>
      </c>
      <c r="B369" s="42" t="s">
        <v>96</v>
      </c>
      <c r="C369" s="42" t="s">
        <v>67</v>
      </c>
      <c r="D369" s="43">
        <v>24823</v>
      </c>
      <c r="E369" s="44">
        <v>56</v>
      </c>
      <c r="F369" s="42" t="s">
        <v>57</v>
      </c>
      <c r="G369" s="42" t="s">
        <v>117</v>
      </c>
      <c r="H369" s="45">
        <v>28425</v>
      </c>
      <c r="I369" s="42" t="s">
        <v>59</v>
      </c>
      <c r="J369" s="42">
        <v>3</v>
      </c>
      <c r="K369" s="45">
        <v>1759</v>
      </c>
      <c r="L369" s="45">
        <v>4521</v>
      </c>
      <c r="M369" s="45">
        <v>1707</v>
      </c>
    </row>
    <row r="370" spans="1:13" x14ac:dyDescent="0.3">
      <c r="A370" s="36" t="s">
        <v>156</v>
      </c>
      <c r="B370" s="37" t="s">
        <v>135</v>
      </c>
      <c r="C370" s="37" t="s">
        <v>75</v>
      </c>
      <c r="D370" s="38">
        <v>35689</v>
      </c>
      <c r="E370" s="39">
        <v>26</v>
      </c>
      <c r="F370" s="37" t="s">
        <v>57</v>
      </c>
      <c r="G370" s="37" t="s">
        <v>117</v>
      </c>
      <c r="H370" s="40">
        <v>18802</v>
      </c>
      <c r="I370" s="37" t="s">
        <v>111</v>
      </c>
      <c r="J370" s="37">
        <v>0</v>
      </c>
      <c r="K370" s="40">
        <v>1355</v>
      </c>
      <c r="L370" s="40">
        <v>1373</v>
      </c>
      <c r="M370" s="40">
        <v>4102</v>
      </c>
    </row>
    <row r="371" spans="1:13" x14ac:dyDescent="0.3">
      <c r="A371" s="41" t="s">
        <v>20</v>
      </c>
      <c r="B371" s="42" t="s">
        <v>130</v>
      </c>
      <c r="C371" s="42" t="s">
        <v>100</v>
      </c>
      <c r="D371" s="43">
        <v>25734</v>
      </c>
      <c r="E371" s="44">
        <v>53</v>
      </c>
      <c r="F371" s="42" t="s">
        <v>46</v>
      </c>
      <c r="G371" s="42" t="s">
        <v>117</v>
      </c>
      <c r="H371" s="45">
        <v>12121</v>
      </c>
      <c r="I371" s="42" t="s">
        <v>83</v>
      </c>
      <c r="J371" s="42">
        <v>2</v>
      </c>
      <c r="K371" s="45">
        <v>1332</v>
      </c>
      <c r="L371" s="45">
        <v>4312</v>
      </c>
      <c r="M371" s="45">
        <v>5072</v>
      </c>
    </row>
    <row r="372" spans="1:13" x14ac:dyDescent="0.3">
      <c r="A372" s="36" t="s">
        <v>139</v>
      </c>
      <c r="B372" s="37" t="s">
        <v>137</v>
      </c>
      <c r="C372" s="37" t="s">
        <v>97</v>
      </c>
      <c r="D372" s="38">
        <v>32218</v>
      </c>
      <c r="E372" s="39">
        <v>35</v>
      </c>
      <c r="F372" s="37" t="s">
        <v>57</v>
      </c>
      <c r="G372" s="37" t="s">
        <v>47</v>
      </c>
      <c r="H372" s="40">
        <v>3360</v>
      </c>
      <c r="I372" s="37" t="s">
        <v>64</v>
      </c>
      <c r="J372" s="37">
        <v>2</v>
      </c>
      <c r="K372" s="40">
        <v>1457</v>
      </c>
      <c r="L372" s="40">
        <v>3447</v>
      </c>
      <c r="M372" s="40">
        <v>1905</v>
      </c>
    </row>
    <row r="373" spans="1:13" x14ac:dyDescent="0.3">
      <c r="A373" s="41" t="s">
        <v>65</v>
      </c>
      <c r="B373" s="42" t="s">
        <v>91</v>
      </c>
      <c r="C373" s="42" t="s">
        <v>86</v>
      </c>
      <c r="D373" s="43">
        <v>23208</v>
      </c>
      <c r="E373" s="44">
        <v>60</v>
      </c>
      <c r="F373" s="42" t="s">
        <v>57</v>
      </c>
      <c r="G373" s="42" t="s">
        <v>81</v>
      </c>
      <c r="H373" s="45">
        <v>20150</v>
      </c>
      <c r="I373" s="42" t="s">
        <v>95</v>
      </c>
      <c r="J373" s="42">
        <v>2</v>
      </c>
      <c r="K373" s="45">
        <v>1981</v>
      </c>
      <c r="L373" s="45">
        <v>1792</v>
      </c>
      <c r="M373" s="45">
        <v>2413</v>
      </c>
    </row>
    <row r="374" spans="1:13" x14ac:dyDescent="0.3">
      <c r="A374" s="36" t="s">
        <v>119</v>
      </c>
      <c r="B374" s="37" t="s">
        <v>93</v>
      </c>
      <c r="C374" s="37" t="s">
        <v>100</v>
      </c>
      <c r="D374" s="38">
        <v>28172</v>
      </c>
      <c r="E374" s="39">
        <v>46</v>
      </c>
      <c r="F374" s="37" t="s">
        <v>52</v>
      </c>
      <c r="G374" s="37" t="s">
        <v>63</v>
      </c>
      <c r="H374" s="40">
        <v>19160</v>
      </c>
      <c r="I374" s="37" t="s">
        <v>69</v>
      </c>
      <c r="J374" s="37">
        <v>2</v>
      </c>
      <c r="K374" s="40">
        <v>1670</v>
      </c>
      <c r="L374" s="40">
        <v>1105</v>
      </c>
      <c r="M374" s="40">
        <v>6456</v>
      </c>
    </row>
    <row r="375" spans="1:13" x14ac:dyDescent="0.3">
      <c r="A375" s="41" t="s">
        <v>133</v>
      </c>
      <c r="B375" s="42" t="s">
        <v>61</v>
      </c>
      <c r="C375" s="42" t="s">
        <v>45</v>
      </c>
      <c r="D375" s="43">
        <v>34538</v>
      </c>
      <c r="E375" s="44">
        <v>29</v>
      </c>
      <c r="F375" s="42" t="s">
        <v>46</v>
      </c>
      <c r="G375" s="42" t="s">
        <v>73</v>
      </c>
      <c r="H375" s="45">
        <v>5887</v>
      </c>
      <c r="I375" s="42" t="s">
        <v>111</v>
      </c>
      <c r="J375" s="42">
        <v>0</v>
      </c>
      <c r="K375" s="45">
        <v>1820</v>
      </c>
      <c r="L375" s="45">
        <v>4335</v>
      </c>
      <c r="M375" s="45">
        <v>2828</v>
      </c>
    </row>
    <row r="376" spans="1:13" x14ac:dyDescent="0.3">
      <c r="A376" s="36" t="s">
        <v>112</v>
      </c>
      <c r="B376" s="37" t="s">
        <v>146</v>
      </c>
      <c r="C376" s="37" t="s">
        <v>94</v>
      </c>
      <c r="D376" s="38">
        <v>34054</v>
      </c>
      <c r="E376" s="39">
        <v>30</v>
      </c>
      <c r="F376" s="37" t="s">
        <v>52</v>
      </c>
      <c r="G376" s="37" t="s">
        <v>68</v>
      </c>
      <c r="H376" s="40">
        <v>15824</v>
      </c>
      <c r="I376" s="37" t="s">
        <v>111</v>
      </c>
      <c r="J376" s="37">
        <v>2</v>
      </c>
      <c r="K376" s="40">
        <v>1289</v>
      </c>
      <c r="L376" s="40">
        <v>2125</v>
      </c>
      <c r="M376" s="40">
        <v>3452</v>
      </c>
    </row>
    <row r="377" spans="1:13" x14ac:dyDescent="0.3">
      <c r="A377" s="41" t="s">
        <v>119</v>
      </c>
      <c r="B377" s="42" t="s">
        <v>107</v>
      </c>
      <c r="C377" s="42" t="s">
        <v>72</v>
      </c>
      <c r="D377" s="43">
        <v>28429</v>
      </c>
      <c r="E377" s="44">
        <v>46</v>
      </c>
      <c r="F377" s="42" t="s">
        <v>52</v>
      </c>
      <c r="G377" s="42" t="s">
        <v>90</v>
      </c>
      <c r="H377" s="45">
        <v>8828</v>
      </c>
      <c r="I377" s="42" t="s">
        <v>101</v>
      </c>
      <c r="J377" s="42">
        <v>2</v>
      </c>
      <c r="K377" s="45">
        <v>1870</v>
      </c>
      <c r="L377" s="45">
        <v>3584</v>
      </c>
      <c r="M377" s="45">
        <v>3664</v>
      </c>
    </row>
    <row r="378" spans="1:13" x14ac:dyDescent="0.3">
      <c r="A378" s="36" t="s">
        <v>82</v>
      </c>
      <c r="B378" s="37" t="s">
        <v>138</v>
      </c>
      <c r="C378" s="37" t="s">
        <v>51</v>
      </c>
      <c r="D378" s="38">
        <v>26253</v>
      </c>
      <c r="E378" s="39">
        <v>52</v>
      </c>
      <c r="F378" s="37" t="s">
        <v>57</v>
      </c>
      <c r="G378" s="37" t="s">
        <v>87</v>
      </c>
      <c r="H378" s="40">
        <v>20431</v>
      </c>
      <c r="I378" s="37" t="s">
        <v>54</v>
      </c>
      <c r="J378" s="37">
        <v>2</v>
      </c>
      <c r="K378" s="40">
        <v>594</v>
      </c>
      <c r="L378" s="40">
        <v>4816</v>
      </c>
      <c r="M378" s="40">
        <v>567</v>
      </c>
    </row>
    <row r="379" spans="1:13" x14ac:dyDescent="0.3">
      <c r="A379" s="41" t="s">
        <v>125</v>
      </c>
      <c r="B379" s="42" t="s">
        <v>80</v>
      </c>
      <c r="C379" s="42" t="s">
        <v>62</v>
      </c>
      <c r="D379" s="43">
        <v>34714</v>
      </c>
      <c r="E379" s="44">
        <v>28</v>
      </c>
      <c r="F379" s="42" t="s">
        <v>46</v>
      </c>
      <c r="G379" s="42" t="s">
        <v>53</v>
      </c>
      <c r="H379" s="45">
        <v>8399</v>
      </c>
      <c r="I379" s="42" t="s">
        <v>111</v>
      </c>
      <c r="J379" s="42">
        <v>2</v>
      </c>
      <c r="K379" s="45">
        <v>1707</v>
      </c>
      <c r="L379" s="45">
        <v>2274</v>
      </c>
      <c r="M379" s="45">
        <v>1490</v>
      </c>
    </row>
    <row r="380" spans="1:13" x14ac:dyDescent="0.3">
      <c r="A380" s="36" t="s">
        <v>60</v>
      </c>
      <c r="B380" s="37" t="s">
        <v>80</v>
      </c>
      <c r="C380" s="37" t="s">
        <v>67</v>
      </c>
      <c r="D380" s="38">
        <v>22250</v>
      </c>
      <c r="E380" s="39">
        <v>63</v>
      </c>
      <c r="F380" s="37" t="s">
        <v>52</v>
      </c>
      <c r="G380" s="37" t="s">
        <v>117</v>
      </c>
      <c r="H380" s="40">
        <v>14371</v>
      </c>
      <c r="I380" s="37" t="s">
        <v>95</v>
      </c>
      <c r="J380" s="37">
        <v>3</v>
      </c>
      <c r="K380" s="40">
        <v>1995</v>
      </c>
      <c r="L380" s="40">
        <v>3701</v>
      </c>
      <c r="M380" s="40">
        <v>9383</v>
      </c>
    </row>
    <row r="381" spans="1:13" x14ac:dyDescent="0.3">
      <c r="A381" s="41" t="s">
        <v>77</v>
      </c>
      <c r="B381" s="42" t="s">
        <v>105</v>
      </c>
      <c r="C381" s="42" t="s">
        <v>94</v>
      </c>
      <c r="D381" s="43">
        <v>23453</v>
      </c>
      <c r="E381" s="44">
        <v>59</v>
      </c>
      <c r="F381" s="42" t="s">
        <v>46</v>
      </c>
      <c r="G381" s="42" t="s">
        <v>90</v>
      </c>
      <c r="H381" s="45">
        <v>27742</v>
      </c>
      <c r="I381" s="42" t="s">
        <v>54</v>
      </c>
      <c r="J381" s="42">
        <v>1</v>
      </c>
      <c r="K381" s="45">
        <v>1660</v>
      </c>
      <c r="L381" s="45">
        <v>1862</v>
      </c>
      <c r="M381" s="45">
        <v>3179</v>
      </c>
    </row>
    <row r="382" spans="1:13" x14ac:dyDescent="0.3">
      <c r="A382" s="36" t="s">
        <v>149</v>
      </c>
      <c r="B382" s="37" t="s">
        <v>167</v>
      </c>
      <c r="C382" s="37" t="s">
        <v>160</v>
      </c>
      <c r="D382" s="38">
        <v>34718</v>
      </c>
      <c r="E382" s="39">
        <v>28</v>
      </c>
      <c r="F382" s="37" t="s">
        <v>46</v>
      </c>
      <c r="G382" s="37" t="s">
        <v>73</v>
      </c>
      <c r="H382" s="40">
        <v>16667</v>
      </c>
      <c r="I382" s="37" t="s">
        <v>111</v>
      </c>
      <c r="J382" s="37">
        <v>0</v>
      </c>
      <c r="K382" s="40">
        <v>1653</v>
      </c>
      <c r="L382" s="40">
        <v>2984</v>
      </c>
      <c r="M382" s="40">
        <v>8444</v>
      </c>
    </row>
    <row r="383" spans="1:13" x14ac:dyDescent="0.3">
      <c r="A383" s="41" t="s">
        <v>84</v>
      </c>
      <c r="B383" s="42" t="s">
        <v>120</v>
      </c>
      <c r="C383" s="42" t="s">
        <v>104</v>
      </c>
      <c r="D383" s="43">
        <v>25157</v>
      </c>
      <c r="E383" s="44">
        <v>55</v>
      </c>
      <c r="F383" s="42" t="s">
        <v>46</v>
      </c>
      <c r="G383" s="42" t="s">
        <v>68</v>
      </c>
      <c r="H383" s="45">
        <v>26712</v>
      </c>
      <c r="I383" s="42" t="s">
        <v>111</v>
      </c>
      <c r="J383" s="42">
        <v>1</v>
      </c>
      <c r="K383" s="45">
        <v>1267</v>
      </c>
      <c r="L383" s="45">
        <v>3849</v>
      </c>
      <c r="M383" s="45">
        <v>7917</v>
      </c>
    </row>
    <row r="384" spans="1:13" x14ac:dyDescent="0.3">
      <c r="A384" s="36" t="s">
        <v>133</v>
      </c>
      <c r="B384" s="37" t="s">
        <v>140</v>
      </c>
      <c r="C384" s="37" t="s">
        <v>72</v>
      </c>
      <c r="D384" s="38">
        <v>33786</v>
      </c>
      <c r="E384" s="39">
        <v>31</v>
      </c>
      <c r="F384" s="37" t="s">
        <v>46</v>
      </c>
      <c r="G384" s="37" t="s">
        <v>53</v>
      </c>
      <c r="H384" s="40">
        <v>15483</v>
      </c>
      <c r="I384" s="37" t="s">
        <v>54</v>
      </c>
      <c r="J384" s="37">
        <v>2</v>
      </c>
      <c r="K384" s="40">
        <v>1195</v>
      </c>
      <c r="L384" s="40">
        <v>2687</v>
      </c>
      <c r="M384" s="40">
        <v>4979</v>
      </c>
    </row>
    <row r="385" spans="1:13" x14ac:dyDescent="0.3">
      <c r="A385" s="41" t="s">
        <v>139</v>
      </c>
      <c r="B385" s="42" t="s">
        <v>96</v>
      </c>
      <c r="C385" s="42" t="s">
        <v>97</v>
      </c>
      <c r="D385" s="43">
        <v>23811</v>
      </c>
      <c r="E385" s="44">
        <v>58</v>
      </c>
      <c r="F385" s="42" t="s">
        <v>52</v>
      </c>
      <c r="G385" s="42" t="s">
        <v>68</v>
      </c>
      <c r="H385" s="45">
        <v>22533</v>
      </c>
      <c r="I385" s="42" t="s">
        <v>54</v>
      </c>
      <c r="J385" s="42">
        <v>2</v>
      </c>
      <c r="K385" s="45">
        <v>1740</v>
      </c>
      <c r="L385" s="45">
        <v>1638</v>
      </c>
      <c r="M385" s="45">
        <v>8684</v>
      </c>
    </row>
    <row r="386" spans="1:13" x14ac:dyDescent="0.3">
      <c r="A386" s="36" t="s">
        <v>165</v>
      </c>
      <c r="B386" s="37" t="s">
        <v>157</v>
      </c>
      <c r="C386" s="37" t="s">
        <v>86</v>
      </c>
      <c r="D386" s="38">
        <v>34211</v>
      </c>
      <c r="E386" s="39">
        <v>30</v>
      </c>
      <c r="F386" s="37" t="s">
        <v>46</v>
      </c>
      <c r="G386" s="37" t="s">
        <v>81</v>
      </c>
      <c r="H386" s="40">
        <v>15923</v>
      </c>
      <c r="I386" s="37" t="s">
        <v>54</v>
      </c>
      <c r="J386" s="37">
        <v>0</v>
      </c>
      <c r="K386" s="40">
        <v>1545</v>
      </c>
      <c r="L386" s="40">
        <v>3196</v>
      </c>
      <c r="M386" s="40">
        <v>161</v>
      </c>
    </row>
    <row r="387" spans="1:13" x14ac:dyDescent="0.3">
      <c r="A387" s="41" t="s">
        <v>98</v>
      </c>
      <c r="B387" s="42" t="s">
        <v>91</v>
      </c>
      <c r="C387" s="42" t="s">
        <v>122</v>
      </c>
      <c r="D387" s="43">
        <v>25977</v>
      </c>
      <c r="E387" s="44">
        <v>52</v>
      </c>
      <c r="F387" s="42" t="s">
        <v>46</v>
      </c>
      <c r="G387" s="42" t="s">
        <v>87</v>
      </c>
      <c r="H387" s="45">
        <v>17113</v>
      </c>
      <c r="I387" s="42" t="s">
        <v>101</v>
      </c>
      <c r="J387" s="42">
        <v>1</v>
      </c>
      <c r="K387" s="45">
        <v>1491</v>
      </c>
      <c r="L387" s="45">
        <v>4574</v>
      </c>
      <c r="M387" s="45">
        <v>3085</v>
      </c>
    </row>
    <row r="388" spans="1:13" x14ac:dyDescent="0.3">
      <c r="A388" s="36" t="s">
        <v>131</v>
      </c>
      <c r="B388" s="37" t="s">
        <v>109</v>
      </c>
      <c r="C388" s="37" t="s">
        <v>104</v>
      </c>
      <c r="D388" s="38">
        <v>30490</v>
      </c>
      <c r="E388" s="39">
        <v>40</v>
      </c>
      <c r="F388" s="37" t="s">
        <v>57</v>
      </c>
      <c r="G388" s="37" t="s">
        <v>87</v>
      </c>
      <c r="H388" s="40">
        <v>28867</v>
      </c>
      <c r="I388" s="37" t="s">
        <v>111</v>
      </c>
      <c r="J388" s="37">
        <v>0</v>
      </c>
      <c r="K388" s="40">
        <v>1108</v>
      </c>
      <c r="L388" s="40">
        <v>1175</v>
      </c>
      <c r="M388" s="40">
        <v>7931</v>
      </c>
    </row>
    <row r="389" spans="1:13" x14ac:dyDescent="0.3">
      <c r="A389" s="41" t="s">
        <v>114</v>
      </c>
      <c r="B389" s="42" t="s">
        <v>78</v>
      </c>
      <c r="C389" s="42" t="s">
        <v>123</v>
      </c>
      <c r="D389" s="43">
        <v>29630</v>
      </c>
      <c r="E389" s="44">
        <v>42</v>
      </c>
      <c r="F389" s="42" t="s">
        <v>46</v>
      </c>
      <c r="G389" s="42" t="s">
        <v>68</v>
      </c>
      <c r="H389" s="45">
        <v>4034</v>
      </c>
      <c r="I389" s="42" t="s">
        <v>92</v>
      </c>
      <c r="J389" s="42">
        <v>2</v>
      </c>
      <c r="K389" s="45">
        <v>1625</v>
      </c>
      <c r="L389" s="45">
        <v>3597</v>
      </c>
      <c r="M389" s="45">
        <v>8510</v>
      </c>
    </row>
    <row r="390" spans="1:13" x14ac:dyDescent="0.3">
      <c r="A390" s="36" t="s">
        <v>166</v>
      </c>
      <c r="B390" s="37" t="s">
        <v>136</v>
      </c>
      <c r="C390" s="37" t="s">
        <v>123</v>
      </c>
      <c r="D390" s="38">
        <v>21771</v>
      </c>
      <c r="E390" s="39">
        <v>64</v>
      </c>
      <c r="F390" s="37" t="s">
        <v>46</v>
      </c>
      <c r="G390" s="37" t="s">
        <v>68</v>
      </c>
      <c r="H390" s="40">
        <v>10299</v>
      </c>
      <c r="I390" s="37" t="s">
        <v>54</v>
      </c>
      <c r="J390" s="37">
        <v>1</v>
      </c>
      <c r="K390" s="40">
        <v>698</v>
      </c>
      <c r="L390" s="40">
        <v>4744</v>
      </c>
      <c r="M390" s="40">
        <v>3211</v>
      </c>
    </row>
    <row r="391" spans="1:13" x14ac:dyDescent="0.3">
      <c r="A391" s="41" t="s">
        <v>139</v>
      </c>
      <c r="B391" s="42" t="s">
        <v>135</v>
      </c>
      <c r="C391" s="42" t="s">
        <v>123</v>
      </c>
      <c r="D391" s="43">
        <v>35414</v>
      </c>
      <c r="E391" s="44">
        <v>27</v>
      </c>
      <c r="F391" s="42" t="s">
        <v>52</v>
      </c>
      <c r="G391" s="42" t="s">
        <v>68</v>
      </c>
      <c r="H391" s="45">
        <v>15752</v>
      </c>
      <c r="I391" s="42" t="s">
        <v>76</v>
      </c>
      <c r="J391" s="42">
        <v>2</v>
      </c>
      <c r="K391" s="45">
        <v>1917</v>
      </c>
      <c r="L391" s="45">
        <v>3864</v>
      </c>
      <c r="M391" s="45">
        <v>2122</v>
      </c>
    </row>
    <row r="392" spans="1:13" x14ac:dyDescent="0.3">
      <c r="A392" s="36" t="s">
        <v>131</v>
      </c>
      <c r="B392" s="37" t="s">
        <v>140</v>
      </c>
      <c r="C392" s="37" t="s">
        <v>86</v>
      </c>
      <c r="D392" s="38">
        <v>23510</v>
      </c>
      <c r="E392" s="39">
        <v>59</v>
      </c>
      <c r="F392" s="37" t="s">
        <v>57</v>
      </c>
      <c r="G392" s="37" t="s">
        <v>68</v>
      </c>
      <c r="H392" s="40">
        <v>5487</v>
      </c>
      <c r="I392" s="37" t="s">
        <v>54</v>
      </c>
      <c r="J392" s="37">
        <v>2</v>
      </c>
      <c r="K392" s="40">
        <v>901</v>
      </c>
      <c r="L392" s="40">
        <v>3521</v>
      </c>
      <c r="M392" s="40">
        <v>6842</v>
      </c>
    </row>
    <row r="393" spans="1:13" x14ac:dyDescent="0.3">
      <c r="A393" s="41" t="s">
        <v>168</v>
      </c>
      <c r="B393" s="42" t="s">
        <v>142</v>
      </c>
      <c r="C393" s="42" t="s">
        <v>51</v>
      </c>
      <c r="D393" s="43">
        <v>25610</v>
      </c>
      <c r="E393" s="44">
        <v>53</v>
      </c>
      <c r="F393" s="42" t="s">
        <v>46</v>
      </c>
      <c r="G393" s="42" t="s">
        <v>68</v>
      </c>
      <c r="H393" s="45">
        <v>4997</v>
      </c>
      <c r="I393" s="42" t="s">
        <v>64</v>
      </c>
      <c r="J393" s="42">
        <v>2</v>
      </c>
      <c r="K393" s="45">
        <v>544</v>
      </c>
      <c r="L393" s="45">
        <v>3471</v>
      </c>
      <c r="M393" s="45">
        <v>4988</v>
      </c>
    </row>
    <row r="394" spans="1:13" x14ac:dyDescent="0.3">
      <c r="A394" s="36" t="s">
        <v>125</v>
      </c>
      <c r="B394" s="37" t="s">
        <v>113</v>
      </c>
      <c r="C394" s="37" t="s">
        <v>79</v>
      </c>
      <c r="D394" s="38">
        <v>33937</v>
      </c>
      <c r="E394" s="39">
        <v>31</v>
      </c>
      <c r="F394" s="37" t="s">
        <v>52</v>
      </c>
      <c r="G394" s="37" t="s">
        <v>90</v>
      </c>
      <c r="H394" s="40">
        <v>23010</v>
      </c>
      <c r="I394" s="37" t="s">
        <v>83</v>
      </c>
      <c r="J394" s="37">
        <v>0</v>
      </c>
      <c r="K394" s="40">
        <v>1583</v>
      </c>
      <c r="L394" s="40">
        <v>2143</v>
      </c>
      <c r="M394" s="40">
        <v>6308</v>
      </c>
    </row>
    <row r="395" spans="1:13" x14ac:dyDescent="0.3">
      <c r="A395" s="41" t="s">
        <v>49</v>
      </c>
      <c r="B395" s="42" t="s">
        <v>109</v>
      </c>
      <c r="C395" s="42" t="s">
        <v>104</v>
      </c>
      <c r="D395" s="43">
        <v>34169</v>
      </c>
      <c r="E395" s="44">
        <v>30</v>
      </c>
      <c r="F395" s="42" t="s">
        <v>46</v>
      </c>
      <c r="G395" s="42" t="s">
        <v>68</v>
      </c>
      <c r="H395" s="45">
        <v>16838</v>
      </c>
      <c r="I395" s="42" t="s">
        <v>59</v>
      </c>
      <c r="J395" s="42">
        <v>3</v>
      </c>
      <c r="K395" s="45">
        <v>1986</v>
      </c>
      <c r="L395" s="45">
        <v>2626</v>
      </c>
      <c r="M395" s="45">
        <v>9220</v>
      </c>
    </row>
    <row r="396" spans="1:13" x14ac:dyDescent="0.3">
      <c r="A396" s="36" t="s">
        <v>98</v>
      </c>
      <c r="B396" s="37" t="s">
        <v>136</v>
      </c>
      <c r="C396" s="37" t="s">
        <v>160</v>
      </c>
      <c r="D396" s="38">
        <v>30505</v>
      </c>
      <c r="E396" s="39">
        <v>40</v>
      </c>
      <c r="F396" s="37" t="s">
        <v>46</v>
      </c>
      <c r="G396" s="37" t="s">
        <v>117</v>
      </c>
      <c r="H396" s="40">
        <v>12511</v>
      </c>
      <c r="I396" s="37" t="s">
        <v>76</v>
      </c>
      <c r="J396" s="37">
        <v>3</v>
      </c>
      <c r="K396" s="40">
        <v>1751</v>
      </c>
      <c r="L396" s="40">
        <v>2232</v>
      </c>
      <c r="M396" s="40">
        <v>956</v>
      </c>
    </row>
    <row r="397" spans="1:13" x14ac:dyDescent="0.3">
      <c r="A397" s="41" t="s">
        <v>168</v>
      </c>
      <c r="B397" s="42" t="s">
        <v>120</v>
      </c>
      <c r="C397" s="42" t="s">
        <v>94</v>
      </c>
      <c r="D397" s="43">
        <v>29767</v>
      </c>
      <c r="E397" s="44">
        <v>42</v>
      </c>
      <c r="F397" s="42" t="s">
        <v>57</v>
      </c>
      <c r="G397" s="42" t="s">
        <v>53</v>
      </c>
      <c r="H397" s="45">
        <v>9953</v>
      </c>
      <c r="I397" s="42" t="s">
        <v>111</v>
      </c>
      <c r="J397" s="42">
        <v>3</v>
      </c>
      <c r="K397" s="45">
        <v>1383</v>
      </c>
      <c r="L397" s="45">
        <v>3162</v>
      </c>
      <c r="M397" s="45">
        <v>5784</v>
      </c>
    </row>
    <row r="398" spans="1:13" x14ac:dyDescent="0.3">
      <c r="A398" s="36" t="s">
        <v>145</v>
      </c>
      <c r="B398" s="37" t="s">
        <v>113</v>
      </c>
      <c r="C398" s="37" t="s">
        <v>122</v>
      </c>
      <c r="D398" s="38">
        <v>28566</v>
      </c>
      <c r="E398" s="39">
        <v>45</v>
      </c>
      <c r="F398" s="37" t="s">
        <v>57</v>
      </c>
      <c r="G398" s="37" t="s">
        <v>58</v>
      </c>
      <c r="H398" s="40">
        <v>21020</v>
      </c>
      <c r="I398" s="37" t="s">
        <v>92</v>
      </c>
      <c r="J398" s="37">
        <v>1</v>
      </c>
      <c r="K398" s="40">
        <v>835</v>
      </c>
      <c r="L398" s="40">
        <v>1806</v>
      </c>
      <c r="M398" s="40">
        <v>8163</v>
      </c>
    </row>
    <row r="399" spans="1:13" x14ac:dyDescent="0.3">
      <c r="A399" s="41" t="s">
        <v>165</v>
      </c>
      <c r="B399" s="42" t="s">
        <v>163</v>
      </c>
      <c r="C399" s="42" t="s">
        <v>123</v>
      </c>
      <c r="D399" s="43">
        <v>30780</v>
      </c>
      <c r="E399" s="44">
        <v>39</v>
      </c>
      <c r="F399" s="42" t="s">
        <v>46</v>
      </c>
      <c r="G399" s="42" t="s">
        <v>81</v>
      </c>
      <c r="H399" s="45">
        <v>14473</v>
      </c>
      <c r="I399" s="42" t="s">
        <v>76</v>
      </c>
      <c r="J399" s="42">
        <v>3</v>
      </c>
      <c r="K399" s="45">
        <v>1491</v>
      </c>
      <c r="L399" s="45">
        <v>4525</v>
      </c>
      <c r="M399" s="45">
        <v>9653</v>
      </c>
    </row>
    <row r="400" spans="1:13" x14ac:dyDescent="0.3">
      <c r="A400" s="36" t="s">
        <v>88</v>
      </c>
      <c r="B400" s="37" t="s">
        <v>124</v>
      </c>
      <c r="C400" s="37" t="s">
        <v>123</v>
      </c>
      <c r="D400" s="38">
        <v>27543</v>
      </c>
      <c r="E400" s="39">
        <v>48</v>
      </c>
      <c r="F400" s="37" t="s">
        <v>52</v>
      </c>
      <c r="G400" s="37" t="s">
        <v>53</v>
      </c>
      <c r="H400" s="40">
        <v>7779</v>
      </c>
      <c r="I400" s="37" t="s">
        <v>95</v>
      </c>
      <c r="J400" s="37">
        <v>0</v>
      </c>
      <c r="K400" s="40">
        <v>1075</v>
      </c>
      <c r="L400" s="40">
        <v>3252</v>
      </c>
      <c r="M400" s="40">
        <v>8435</v>
      </c>
    </row>
    <row r="401" spans="1:13" x14ac:dyDescent="0.3">
      <c r="A401" s="41" t="s">
        <v>168</v>
      </c>
      <c r="B401" s="42" t="s">
        <v>140</v>
      </c>
      <c r="C401" s="42" t="s">
        <v>104</v>
      </c>
      <c r="D401" s="43">
        <v>31341</v>
      </c>
      <c r="E401" s="44">
        <v>38</v>
      </c>
      <c r="F401" s="42" t="s">
        <v>46</v>
      </c>
      <c r="G401" s="42" t="s">
        <v>63</v>
      </c>
      <c r="H401" s="45">
        <v>20642</v>
      </c>
      <c r="I401" s="42" t="s">
        <v>92</v>
      </c>
      <c r="J401" s="42">
        <v>2</v>
      </c>
      <c r="K401" s="45">
        <v>1612</v>
      </c>
      <c r="L401" s="45">
        <v>4854</v>
      </c>
      <c r="M401" s="45">
        <v>2814</v>
      </c>
    </row>
    <row r="402" spans="1:13" x14ac:dyDescent="0.3">
      <c r="A402" s="36" t="s">
        <v>65</v>
      </c>
      <c r="B402" s="37" t="s">
        <v>148</v>
      </c>
      <c r="C402" s="37" t="s">
        <v>45</v>
      </c>
      <c r="D402" s="38">
        <v>28635</v>
      </c>
      <c r="E402" s="39">
        <v>45</v>
      </c>
      <c r="F402" s="37" t="s">
        <v>46</v>
      </c>
      <c r="G402" s="37" t="s">
        <v>68</v>
      </c>
      <c r="H402" s="40">
        <v>4054</v>
      </c>
      <c r="I402" s="37" t="s">
        <v>111</v>
      </c>
      <c r="J402" s="37">
        <v>3</v>
      </c>
      <c r="K402" s="40">
        <v>1350</v>
      </c>
      <c r="L402" s="40">
        <v>3829</v>
      </c>
      <c r="M402" s="40">
        <v>6283</v>
      </c>
    </row>
    <row r="403" spans="1:13" x14ac:dyDescent="0.3">
      <c r="A403" s="41" t="s">
        <v>144</v>
      </c>
      <c r="B403" s="42" t="s">
        <v>167</v>
      </c>
      <c r="C403" s="42" t="s">
        <v>79</v>
      </c>
      <c r="D403" s="43">
        <v>21689</v>
      </c>
      <c r="E403" s="44">
        <v>64</v>
      </c>
      <c r="F403" s="42" t="s">
        <v>57</v>
      </c>
      <c r="G403" s="42" t="s">
        <v>47</v>
      </c>
      <c r="H403" s="45">
        <v>13839</v>
      </c>
      <c r="I403" s="42" t="s">
        <v>101</v>
      </c>
      <c r="J403" s="42">
        <v>3</v>
      </c>
      <c r="K403" s="45">
        <v>1389</v>
      </c>
      <c r="L403" s="45">
        <v>4188</v>
      </c>
      <c r="M403" s="45">
        <v>5027</v>
      </c>
    </row>
    <row r="404" spans="1:13" x14ac:dyDescent="0.3">
      <c r="A404" s="36" t="s">
        <v>149</v>
      </c>
      <c r="B404" s="37" t="s">
        <v>118</v>
      </c>
      <c r="C404" s="37" t="s">
        <v>86</v>
      </c>
      <c r="D404" s="38">
        <v>23817</v>
      </c>
      <c r="E404" s="39">
        <v>58</v>
      </c>
      <c r="F404" s="37" t="s">
        <v>52</v>
      </c>
      <c r="G404" s="37" t="s">
        <v>47</v>
      </c>
      <c r="H404" s="40">
        <v>23262</v>
      </c>
      <c r="I404" s="37" t="s">
        <v>54</v>
      </c>
      <c r="J404" s="37">
        <v>1</v>
      </c>
      <c r="K404" s="40">
        <v>605</v>
      </c>
      <c r="L404" s="40">
        <v>4307</v>
      </c>
      <c r="M404" s="40">
        <v>4197</v>
      </c>
    </row>
    <row r="405" spans="1:13" x14ac:dyDescent="0.3">
      <c r="A405" s="41" t="s">
        <v>156</v>
      </c>
      <c r="B405" s="42" t="s">
        <v>150</v>
      </c>
      <c r="C405" s="42" t="s">
        <v>72</v>
      </c>
      <c r="D405" s="43">
        <v>23933</v>
      </c>
      <c r="E405" s="44">
        <v>58</v>
      </c>
      <c r="F405" s="42" t="s">
        <v>52</v>
      </c>
      <c r="G405" s="42" t="s">
        <v>87</v>
      </c>
      <c r="H405" s="45">
        <v>12025</v>
      </c>
      <c r="I405" s="42" t="s">
        <v>101</v>
      </c>
      <c r="J405" s="42">
        <v>3</v>
      </c>
      <c r="K405" s="45">
        <v>1525</v>
      </c>
      <c r="L405" s="45">
        <v>3363</v>
      </c>
      <c r="M405" s="45">
        <v>7921</v>
      </c>
    </row>
    <row r="406" spans="1:13" x14ac:dyDescent="0.3">
      <c r="A406" s="36" t="s">
        <v>154</v>
      </c>
      <c r="B406" s="37" t="s">
        <v>140</v>
      </c>
      <c r="C406" s="37" t="s">
        <v>72</v>
      </c>
      <c r="D406" s="38">
        <v>30354</v>
      </c>
      <c r="E406" s="39">
        <v>40</v>
      </c>
      <c r="F406" s="37" t="s">
        <v>57</v>
      </c>
      <c r="G406" s="37" t="s">
        <v>68</v>
      </c>
      <c r="H406" s="40">
        <v>23481</v>
      </c>
      <c r="I406" s="37" t="s">
        <v>95</v>
      </c>
      <c r="J406" s="37">
        <v>3</v>
      </c>
      <c r="K406" s="40">
        <v>780</v>
      </c>
      <c r="L406" s="40">
        <v>2882</v>
      </c>
      <c r="M406" s="40">
        <v>5861</v>
      </c>
    </row>
    <row r="407" spans="1:13" x14ac:dyDescent="0.3">
      <c r="A407" s="41" t="s">
        <v>145</v>
      </c>
      <c r="B407" s="42" t="s">
        <v>148</v>
      </c>
      <c r="C407" s="42" t="s">
        <v>51</v>
      </c>
      <c r="D407" s="43">
        <v>26395</v>
      </c>
      <c r="E407" s="44">
        <v>51</v>
      </c>
      <c r="F407" s="42" t="s">
        <v>46</v>
      </c>
      <c r="G407" s="42" t="s">
        <v>81</v>
      </c>
      <c r="H407" s="45">
        <v>9646</v>
      </c>
      <c r="I407" s="42" t="s">
        <v>54</v>
      </c>
      <c r="J407" s="42">
        <v>1</v>
      </c>
      <c r="K407" s="45">
        <v>1266</v>
      </c>
      <c r="L407" s="45">
        <v>4972</v>
      </c>
      <c r="M407" s="45">
        <v>6674</v>
      </c>
    </row>
    <row r="408" spans="1:13" x14ac:dyDescent="0.3">
      <c r="A408" s="36" t="s">
        <v>159</v>
      </c>
      <c r="B408" s="37" t="s">
        <v>71</v>
      </c>
      <c r="C408" s="37" t="s">
        <v>160</v>
      </c>
      <c r="D408" s="38">
        <v>22183</v>
      </c>
      <c r="E408" s="39">
        <v>63</v>
      </c>
      <c r="F408" s="37" t="s">
        <v>57</v>
      </c>
      <c r="G408" s="37" t="s">
        <v>87</v>
      </c>
      <c r="H408" s="40">
        <v>16595</v>
      </c>
      <c r="I408" s="37" t="s">
        <v>59</v>
      </c>
      <c r="J408" s="37">
        <v>0</v>
      </c>
      <c r="K408" s="40">
        <v>1331</v>
      </c>
      <c r="L408" s="40">
        <v>4363</v>
      </c>
      <c r="M408" s="40">
        <v>9208</v>
      </c>
    </row>
    <row r="409" spans="1:13" x14ac:dyDescent="0.3">
      <c r="A409" s="41" t="s">
        <v>158</v>
      </c>
      <c r="B409" s="42" t="s">
        <v>161</v>
      </c>
      <c r="C409" s="42" t="s">
        <v>75</v>
      </c>
      <c r="D409" s="43">
        <v>21675</v>
      </c>
      <c r="E409" s="44">
        <v>64</v>
      </c>
      <c r="F409" s="42" t="s">
        <v>57</v>
      </c>
      <c r="G409" s="42"/>
      <c r="H409" s="45">
        <v>16827</v>
      </c>
      <c r="I409" s="42" t="s">
        <v>83</v>
      </c>
      <c r="J409" s="42">
        <v>1</v>
      </c>
      <c r="K409" s="45">
        <v>887</v>
      </c>
      <c r="L409" s="45">
        <v>1324</v>
      </c>
      <c r="M409" s="45">
        <v>9324</v>
      </c>
    </row>
    <row r="410" spans="1:13" x14ac:dyDescent="0.3">
      <c r="A410" s="36" t="s">
        <v>170</v>
      </c>
      <c r="B410" s="37" t="s">
        <v>155</v>
      </c>
      <c r="C410" s="37" t="s">
        <v>94</v>
      </c>
      <c r="D410" s="38">
        <v>21489</v>
      </c>
      <c r="E410" s="39">
        <v>65</v>
      </c>
      <c r="F410" s="37" t="s">
        <v>57</v>
      </c>
      <c r="G410" s="37" t="s">
        <v>90</v>
      </c>
      <c r="H410" s="40">
        <v>14405</v>
      </c>
      <c r="I410" s="37" t="s">
        <v>64</v>
      </c>
      <c r="J410" s="37">
        <v>3</v>
      </c>
      <c r="K410" s="40">
        <v>1041</v>
      </c>
      <c r="L410" s="40">
        <v>2366</v>
      </c>
      <c r="M410" s="40">
        <v>9834</v>
      </c>
    </row>
    <row r="411" spans="1:13" x14ac:dyDescent="0.3">
      <c r="A411" s="41" t="s">
        <v>114</v>
      </c>
      <c r="B411" s="42" t="s">
        <v>169</v>
      </c>
      <c r="C411" s="42" t="s">
        <v>160</v>
      </c>
      <c r="D411" s="43">
        <v>26317</v>
      </c>
      <c r="E411" s="44">
        <v>51</v>
      </c>
      <c r="F411" s="42" t="s">
        <v>46</v>
      </c>
      <c r="G411" s="42" t="s">
        <v>90</v>
      </c>
      <c r="H411" s="45">
        <v>6090</v>
      </c>
      <c r="I411" s="42" t="s">
        <v>69</v>
      </c>
      <c r="J411" s="42">
        <v>2</v>
      </c>
      <c r="K411" s="45">
        <v>1213</v>
      </c>
      <c r="L411" s="45">
        <v>2619</v>
      </c>
      <c r="M411" s="45">
        <v>9072</v>
      </c>
    </row>
    <row r="412" spans="1:13" x14ac:dyDescent="0.3">
      <c r="A412" s="36" t="s">
        <v>84</v>
      </c>
      <c r="B412" s="37" t="s">
        <v>130</v>
      </c>
      <c r="C412" s="37" t="s">
        <v>86</v>
      </c>
      <c r="D412" s="38">
        <v>28636</v>
      </c>
      <c r="E412" s="39">
        <v>45</v>
      </c>
      <c r="F412" s="37" t="s">
        <v>57</v>
      </c>
      <c r="G412" s="37" t="s">
        <v>47</v>
      </c>
      <c r="H412" s="40">
        <v>18411</v>
      </c>
      <c r="I412" s="37" t="s">
        <v>92</v>
      </c>
      <c r="J412" s="37">
        <v>1</v>
      </c>
      <c r="K412" s="40">
        <v>1960</v>
      </c>
      <c r="L412" s="40">
        <v>3280</v>
      </c>
      <c r="M412" s="40">
        <v>4388</v>
      </c>
    </row>
    <row r="413" spans="1:13" x14ac:dyDescent="0.3">
      <c r="A413" s="41" t="s">
        <v>110</v>
      </c>
      <c r="B413" s="42" t="s">
        <v>116</v>
      </c>
      <c r="C413" s="42" t="s">
        <v>51</v>
      </c>
      <c r="D413" s="43">
        <v>29566</v>
      </c>
      <c r="E413" s="44">
        <v>43</v>
      </c>
      <c r="F413" s="42" t="s">
        <v>46</v>
      </c>
      <c r="G413" s="42" t="s">
        <v>58</v>
      </c>
      <c r="H413" s="45">
        <v>4577</v>
      </c>
      <c r="I413" s="42" t="s">
        <v>64</v>
      </c>
      <c r="J413" s="42">
        <v>1</v>
      </c>
      <c r="K413" s="45">
        <v>1414</v>
      </c>
      <c r="L413" s="45">
        <v>2903</v>
      </c>
      <c r="M413" s="45">
        <v>221</v>
      </c>
    </row>
    <row r="414" spans="1:13" x14ac:dyDescent="0.3">
      <c r="A414" s="36" t="s">
        <v>23</v>
      </c>
      <c r="B414" s="37" t="s">
        <v>71</v>
      </c>
      <c r="C414" s="37" t="s">
        <v>104</v>
      </c>
      <c r="D414" s="38">
        <v>25186</v>
      </c>
      <c r="E414" s="39">
        <v>55</v>
      </c>
      <c r="F414" s="37" t="s">
        <v>57</v>
      </c>
      <c r="G414" s="37" t="s">
        <v>117</v>
      </c>
      <c r="H414" s="40">
        <v>23984</v>
      </c>
      <c r="I414" s="37" t="s">
        <v>54</v>
      </c>
      <c r="J414" s="37">
        <v>0</v>
      </c>
      <c r="K414" s="40">
        <v>752</v>
      </c>
      <c r="L414" s="40">
        <v>1768</v>
      </c>
      <c r="M414" s="40">
        <v>2415</v>
      </c>
    </row>
    <row r="415" spans="1:13" x14ac:dyDescent="0.3">
      <c r="A415" s="41" t="s">
        <v>60</v>
      </c>
      <c r="B415" s="42" t="s">
        <v>66</v>
      </c>
      <c r="C415" s="42" t="s">
        <v>160</v>
      </c>
      <c r="D415" s="43">
        <v>31613</v>
      </c>
      <c r="E415" s="44">
        <v>37</v>
      </c>
      <c r="F415" s="42" t="s">
        <v>57</v>
      </c>
      <c r="G415" s="42" t="s">
        <v>81</v>
      </c>
      <c r="H415" s="45">
        <v>8277</v>
      </c>
      <c r="I415" s="42" t="s">
        <v>92</v>
      </c>
      <c r="J415" s="42">
        <v>2</v>
      </c>
      <c r="K415" s="45">
        <v>1075</v>
      </c>
      <c r="L415" s="45">
        <v>2067</v>
      </c>
      <c r="M415" s="45">
        <v>2269</v>
      </c>
    </row>
    <row r="416" spans="1:13" x14ac:dyDescent="0.3">
      <c r="A416" s="36" t="s">
        <v>27</v>
      </c>
      <c r="B416" s="37" t="s">
        <v>155</v>
      </c>
      <c r="C416" s="37" t="s">
        <v>97</v>
      </c>
      <c r="D416" s="38">
        <v>33585</v>
      </c>
      <c r="E416" s="39">
        <v>32</v>
      </c>
      <c r="F416" s="37" t="s">
        <v>46</v>
      </c>
      <c r="G416" s="37" t="s">
        <v>58</v>
      </c>
      <c r="H416" s="40">
        <v>18116</v>
      </c>
      <c r="I416" s="37" t="s">
        <v>59</v>
      </c>
      <c r="J416" s="37">
        <v>1</v>
      </c>
      <c r="K416" s="40">
        <v>1201</v>
      </c>
      <c r="L416" s="40">
        <v>2394</v>
      </c>
      <c r="M416" s="40">
        <v>1176</v>
      </c>
    </row>
    <row r="417" spans="1:13" x14ac:dyDescent="0.3">
      <c r="A417" s="41" t="s">
        <v>84</v>
      </c>
      <c r="B417" s="42" t="s">
        <v>150</v>
      </c>
      <c r="C417" s="42" t="s">
        <v>62</v>
      </c>
      <c r="D417" s="43">
        <v>29884</v>
      </c>
      <c r="E417" s="44">
        <v>42</v>
      </c>
      <c r="F417" s="42" t="s">
        <v>57</v>
      </c>
      <c r="G417" s="42" t="s">
        <v>53</v>
      </c>
      <c r="H417" s="45">
        <v>3168</v>
      </c>
      <c r="I417" s="42" t="s">
        <v>69</v>
      </c>
      <c r="J417" s="42">
        <v>0</v>
      </c>
      <c r="K417" s="45">
        <v>1038</v>
      </c>
      <c r="L417" s="45">
        <v>1621</v>
      </c>
      <c r="M417" s="45">
        <v>7029</v>
      </c>
    </row>
    <row r="418" spans="1:13" x14ac:dyDescent="0.3">
      <c r="A418" s="36" t="s">
        <v>165</v>
      </c>
      <c r="B418" s="37" t="s">
        <v>126</v>
      </c>
      <c r="C418" s="37" t="s">
        <v>79</v>
      </c>
      <c r="D418" s="38">
        <v>30927</v>
      </c>
      <c r="E418" s="39">
        <v>39</v>
      </c>
      <c r="F418" s="37" t="s">
        <v>57</v>
      </c>
      <c r="G418" s="37" t="s">
        <v>53</v>
      </c>
      <c r="H418" s="40">
        <v>9034</v>
      </c>
      <c r="I418" s="37" t="s">
        <v>111</v>
      </c>
      <c r="J418" s="37">
        <v>3</v>
      </c>
      <c r="K418" s="40">
        <v>1319</v>
      </c>
      <c r="L418" s="40">
        <v>1440</v>
      </c>
      <c r="M418" s="40">
        <v>7973</v>
      </c>
    </row>
    <row r="419" spans="1:13" x14ac:dyDescent="0.3">
      <c r="A419" s="41" t="s">
        <v>164</v>
      </c>
      <c r="B419" s="42" t="s">
        <v>137</v>
      </c>
      <c r="C419" s="42" t="s">
        <v>75</v>
      </c>
      <c r="D419" s="43">
        <v>25498</v>
      </c>
      <c r="E419" s="44">
        <v>54</v>
      </c>
      <c r="F419" s="42" t="s">
        <v>46</v>
      </c>
      <c r="G419" s="42" t="s">
        <v>117</v>
      </c>
      <c r="H419" s="45">
        <v>7934</v>
      </c>
      <c r="I419" s="42" t="s">
        <v>69</v>
      </c>
      <c r="J419" s="42">
        <v>0</v>
      </c>
      <c r="K419" s="45">
        <v>1543</v>
      </c>
      <c r="L419" s="45">
        <v>1956</v>
      </c>
      <c r="M419" s="45">
        <v>8366</v>
      </c>
    </row>
    <row r="420" spans="1:13" x14ac:dyDescent="0.3">
      <c r="A420" s="36" t="s">
        <v>110</v>
      </c>
      <c r="B420" s="37" t="s">
        <v>138</v>
      </c>
      <c r="C420" s="37" t="s">
        <v>97</v>
      </c>
      <c r="D420" s="38">
        <v>29462</v>
      </c>
      <c r="E420" s="39">
        <v>43</v>
      </c>
      <c r="F420" s="37" t="s">
        <v>46</v>
      </c>
      <c r="G420" s="37" t="s">
        <v>73</v>
      </c>
      <c r="H420" s="40">
        <v>23369</v>
      </c>
      <c r="I420" s="37" t="s">
        <v>64</v>
      </c>
      <c r="J420" s="37">
        <v>1</v>
      </c>
      <c r="K420" s="40">
        <v>1649</v>
      </c>
      <c r="L420" s="40">
        <v>2847</v>
      </c>
      <c r="M420" s="40">
        <v>1863</v>
      </c>
    </row>
    <row r="421" spans="1:13" x14ac:dyDescent="0.3">
      <c r="A421" s="41" t="s">
        <v>106</v>
      </c>
      <c r="B421" s="42" t="s">
        <v>130</v>
      </c>
      <c r="C421" s="42" t="s">
        <v>72</v>
      </c>
      <c r="D421" s="43">
        <v>25728</v>
      </c>
      <c r="E421" s="44">
        <v>53</v>
      </c>
      <c r="F421" s="42" t="s">
        <v>46</v>
      </c>
      <c r="G421" s="42" t="s">
        <v>117</v>
      </c>
      <c r="H421" s="45">
        <v>19305</v>
      </c>
      <c r="I421" s="42" t="s">
        <v>76</v>
      </c>
      <c r="J421" s="42">
        <v>1</v>
      </c>
      <c r="K421" s="45">
        <v>1625</v>
      </c>
      <c r="L421" s="45">
        <v>1064</v>
      </c>
      <c r="M421" s="45">
        <v>9616</v>
      </c>
    </row>
    <row r="422" spans="1:13" x14ac:dyDescent="0.3">
      <c r="A422" s="36" t="s">
        <v>166</v>
      </c>
      <c r="B422" s="37" t="s">
        <v>71</v>
      </c>
      <c r="C422" s="37" t="s">
        <v>122</v>
      </c>
      <c r="D422" s="38">
        <v>34363</v>
      </c>
      <c r="E422" s="39">
        <v>29</v>
      </c>
      <c r="F422" s="37" t="s">
        <v>57</v>
      </c>
      <c r="G422" s="37" t="s">
        <v>53</v>
      </c>
      <c r="H422" s="40">
        <v>6611</v>
      </c>
      <c r="I422" s="37" t="s">
        <v>92</v>
      </c>
      <c r="J422" s="37">
        <v>2</v>
      </c>
      <c r="K422" s="40">
        <v>1250</v>
      </c>
      <c r="L422" s="40">
        <v>1198</v>
      </c>
      <c r="M422" s="40">
        <v>6491</v>
      </c>
    </row>
    <row r="423" spans="1:13" x14ac:dyDescent="0.3">
      <c r="A423" s="41" t="s">
        <v>164</v>
      </c>
      <c r="B423" s="42" t="s">
        <v>155</v>
      </c>
      <c r="C423" s="42" t="s">
        <v>122</v>
      </c>
      <c r="D423" s="43">
        <v>35282</v>
      </c>
      <c r="E423" s="44">
        <v>27</v>
      </c>
      <c r="F423" s="42" t="s">
        <v>57</v>
      </c>
      <c r="G423" s="42" t="s">
        <v>117</v>
      </c>
      <c r="H423" s="45">
        <v>10958</v>
      </c>
      <c r="I423" s="42" t="s">
        <v>111</v>
      </c>
      <c r="J423" s="42">
        <v>1</v>
      </c>
      <c r="K423" s="45">
        <v>986</v>
      </c>
      <c r="L423" s="45">
        <v>1912</v>
      </c>
      <c r="M423" s="45">
        <v>7710</v>
      </c>
    </row>
    <row r="424" spans="1:13" x14ac:dyDescent="0.3">
      <c r="A424" s="36" t="s">
        <v>168</v>
      </c>
      <c r="B424" s="37" t="s">
        <v>105</v>
      </c>
      <c r="C424" s="37" t="s">
        <v>94</v>
      </c>
      <c r="D424" s="38">
        <v>24203</v>
      </c>
      <c r="E424" s="39">
        <v>57</v>
      </c>
      <c r="F424" s="37" t="s">
        <v>46</v>
      </c>
      <c r="G424" s="37" t="s">
        <v>58</v>
      </c>
      <c r="H424" s="40">
        <v>11558</v>
      </c>
      <c r="I424" s="37" t="s">
        <v>69</v>
      </c>
      <c r="J424" s="37">
        <v>0</v>
      </c>
      <c r="K424" s="40">
        <v>977</v>
      </c>
      <c r="L424" s="40">
        <v>4847</v>
      </c>
      <c r="M424" s="40">
        <v>3760</v>
      </c>
    </row>
    <row r="425" spans="1:13" x14ac:dyDescent="0.3">
      <c r="A425" s="41" t="s">
        <v>156</v>
      </c>
      <c r="B425" s="42" t="s">
        <v>137</v>
      </c>
      <c r="C425" s="42" t="s">
        <v>123</v>
      </c>
      <c r="D425" s="43">
        <v>26256</v>
      </c>
      <c r="E425" s="44">
        <v>52</v>
      </c>
      <c r="F425" s="42" t="s">
        <v>46</v>
      </c>
      <c r="G425" s="42" t="s">
        <v>117</v>
      </c>
      <c r="H425" s="45">
        <v>22840</v>
      </c>
      <c r="I425" s="42" t="s">
        <v>92</v>
      </c>
      <c r="J425" s="42">
        <v>0</v>
      </c>
      <c r="K425" s="45">
        <v>926</v>
      </c>
      <c r="L425" s="45">
        <v>3380</v>
      </c>
      <c r="M425" s="45">
        <v>5176</v>
      </c>
    </row>
    <row r="426" spans="1:13" x14ac:dyDescent="0.3">
      <c r="A426" s="36" t="s">
        <v>171</v>
      </c>
      <c r="B426" s="37" t="s">
        <v>85</v>
      </c>
      <c r="C426" s="37" t="s">
        <v>79</v>
      </c>
      <c r="D426" s="38">
        <v>34854</v>
      </c>
      <c r="E426" s="39">
        <v>28</v>
      </c>
      <c r="F426" s="37" t="s">
        <v>57</v>
      </c>
      <c r="G426" s="37" t="s">
        <v>73</v>
      </c>
      <c r="H426" s="40">
        <v>18131</v>
      </c>
      <c r="I426" s="37" t="s">
        <v>101</v>
      </c>
      <c r="J426" s="37">
        <v>1</v>
      </c>
      <c r="K426" s="40">
        <v>1574</v>
      </c>
      <c r="L426" s="40">
        <v>1777</v>
      </c>
      <c r="M426" s="40">
        <v>820</v>
      </c>
    </row>
    <row r="427" spans="1:13" x14ac:dyDescent="0.3">
      <c r="A427" s="41" t="s">
        <v>82</v>
      </c>
      <c r="B427" s="42" t="s">
        <v>151</v>
      </c>
      <c r="C427" s="42" t="s">
        <v>79</v>
      </c>
      <c r="D427" s="43">
        <v>26867</v>
      </c>
      <c r="E427" s="44">
        <v>50</v>
      </c>
      <c r="F427" s="42" t="s">
        <v>46</v>
      </c>
      <c r="G427" s="42" t="s">
        <v>58</v>
      </c>
      <c r="H427" s="45">
        <v>11304</v>
      </c>
      <c r="I427" s="42" t="s">
        <v>59</v>
      </c>
      <c r="J427" s="42">
        <v>3</v>
      </c>
      <c r="K427" s="45">
        <v>1736</v>
      </c>
      <c r="L427" s="45">
        <v>1489</v>
      </c>
      <c r="M427" s="45">
        <v>4263</v>
      </c>
    </row>
    <row r="428" spans="1:13" x14ac:dyDescent="0.3">
      <c r="A428" s="36" t="s">
        <v>149</v>
      </c>
      <c r="B428" s="37" t="s">
        <v>163</v>
      </c>
      <c r="C428" s="37" t="s">
        <v>51</v>
      </c>
      <c r="D428" s="38">
        <v>31208</v>
      </c>
      <c r="E428" s="39">
        <v>38</v>
      </c>
      <c r="F428" s="37" t="s">
        <v>57</v>
      </c>
      <c r="G428" s="37" t="s">
        <v>117</v>
      </c>
      <c r="H428" s="40">
        <v>23127</v>
      </c>
      <c r="I428" s="37" t="s">
        <v>69</v>
      </c>
      <c r="J428" s="37">
        <v>0</v>
      </c>
      <c r="K428" s="40">
        <v>1490</v>
      </c>
      <c r="L428" s="40">
        <v>2522</v>
      </c>
      <c r="M428" s="40">
        <v>7648</v>
      </c>
    </row>
    <row r="429" spans="1:13" x14ac:dyDescent="0.3">
      <c r="A429" s="41" t="s">
        <v>20</v>
      </c>
      <c r="B429" s="42" t="s">
        <v>107</v>
      </c>
      <c r="C429" s="42" t="s">
        <v>75</v>
      </c>
      <c r="D429" s="43">
        <v>33160</v>
      </c>
      <c r="E429" s="44">
        <v>33</v>
      </c>
      <c r="F429" s="42" t="s">
        <v>57</v>
      </c>
      <c r="G429" s="42" t="s">
        <v>81</v>
      </c>
      <c r="H429" s="45">
        <v>26959</v>
      </c>
      <c r="I429" s="42" t="s">
        <v>92</v>
      </c>
      <c r="J429" s="42">
        <v>1</v>
      </c>
      <c r="K429" s="45">
        <v>1713</v>
      </c>
      <c r="L429" s="45">
        <v>4570</v>
      </c>
      <c r="M429" s="45">
        <v>5792</v>
      </c>
    </row>
    <row r="430" spans="1:13" x14ac:dyDescent="0.3">
      <c r="A430" s="36" t="s">
        <v>168</v>
      </c>
      <c r="B430" s="37" t="s">
        <v>148</v>
      </c>
      <c r="C430" s="37" t="s">
        <v>45</v>
      </c>
      <c r="D430" s="38">
        <v>31488</v>
      </c>
      <c r="E430" s="39">
        <v>37</v>
      </c>
      <c r="F430" s="37" t="s">
        <v>52</v>
      </c>
      <c r="G430" s="37" t="s">
        <v>68</v>
      </c>
      <c r="H430" s="40">
        <v>23641</v>
      </c>
      <c r="I430" s="37" t="s">
        <v>69</v>
      </c>
      <c r="J430" s="37">
        <v>1</v>
      </c>
      <c r="K430" s="40">
        <v>905</v>
      </c>
      <c r="L430" s="40">
        <v>4678</v>
      </c>
      <c r="M430" s="40">
        <v>3263</v>
      </c>
    </row>
    <row r="431" spans="1:13" x14ac:dyDescent="0.3">
      <c r="A431" s="41" t="s">
        <v>106</v>
      </c>
      <c r="B431" s="42" t="s">
        <v>167</v>
      </c>
      <c r="C431" s="42" t="s">
        <v>123</v>
      </c>
      <c r="D431" s="43">
        <v>31209</v>
      </c>
      <c r="E431" s="44">
        <v>38</v>
      </c>
      <c r="F431" s="42" t="s">
        <v>46</v>
      </c>
      <c r="G431" s="42" t="s">
        <v>117</v>
      </c>
      <c r="H431" s="45">
        <v>18304</v>
      </c>
      <c r="I431" s="42" t="s">
        <v>83</v>
      </c>
      <c r="J431" s="42">
        <v>0</v>
      </c>
      <c r="K431" s="45">
        <v>1808</v>
      </c>
      <c r="L431" s="45">
        <v>4269</v>
      </c>
      <c r="M431" s="45">
        <v>8453</v>
      </c>
    </row>
    <row r="432" spans="1:13" x14ac:dyDescent="0.3">
      <c r="A432" s="36" t="s">
        <v>88</v>
      </c>
      <c r="B432" s="37" t="s">
        <v>91</v>
      </c>
      <c r="C432" s="37" t="s">
        <v>122</v>
      </c>
      <c r="D432" s="38">
        <v>32286</v>
      </c>
      <c r="E432" s="39">
        <v>35</v>
      </c>
      <c r="F432" s="37" t="s">
        <v>57</v>
      </c>
      <c r="G432" s="37" t="s">
        <v>90</v>
      </c>
      <c r="H432" s="40">
        <v>12726</v>
      </c>
      <c r="I432" s="37" t="s">
        <v>64</v>
      </c>
      <c r="J432" s="37">
        <v>3</v>
      </c>
      <c r="K432" s="40">
        <v>1829</v>
      </c>
      <c r="L432" s="40">
        <v>4617</v>
      </c>
      <c r="M432" s="40">
        <v>5477</v>
      </c>
    </row>
    <row r="433" spans="1:13" x14ac:dyDescent="0.3">
      <c r="A433" s="41" t="s">
        <v>164</v>
      </c>
      <c r="B433" s="42" t="s">
        <v>118</v>
      </c>
      <c r="C433" s="42" t="s">
        <v>86</v>
      </c>
      <c r="D433" s="43">
        <v>25812</v>
      </c>
      <c r="E433" s="44">
        <v>53</v>
      </c>
      <c r="F433" s="42" t="s">
        <v>57</v>
      </c>
      <c r="G433" s="42" t="s">
        <v>87</v>
      </c>
      <c r="H433" s="45">
        <v>11647</v>
      </c>
      <c r="I433" s="42" t="s">
        <v>54</v>
      </c>
      <c r="J433" s="42">
        <v>2</v>
      </c>
      <c r="K433" s="45">
        <v>979</v>
      </c>
      <c r="L433" s="45">
        <v>2825</v>
      </c>
      <c r="M433" s="45">
        <v>4168</v>
      </c>
    </row>
    <row r="434" spans="1:13" x14ac:dyDescent="0.3">
      <c r="A434" s="36" t="s">
        <v>65</v>
      </c>
      <c r="B434" s="37" t="s">
        <v>130</v>
      </c>
      <c r="C434" s="37" t="s">
        <v>67</v>
      </c>
      <c r="D434" s="38">
        <v>22932</v>
      </c>
      <c r="E434" s="39">
        <v>61</v>
      </c>
      <c r="F434" s="37" t="s">
        <v>52</v>
      </c>
      <c r="G434" s="37" t="s">
        <v>47</v>
      </c>
      <c r="H434" s="40">
        <v>20258</v>
      </c>
      <c r="I434" s="37" t="s">
        <v>69</v>
      </c>
      <c r="J434" s="37">
        <v>1</v>
      </c>
      <c r="K434" s="40">
        <v>645</v>
      </c>
      <c r="L434" s="40">
        <v>4283</v>
      </c>
      <c r="M434" s="40">
        <v>4119</v>
      </c>
    </row>
    <row r="435" spans="1:13" x14ac:dyDescent="0.3">
      <c r="A435" s="41" t="s">
        <v>20</v>
      </c>
      <c r="B435" s="42" t="s">
        <v>44</v>
      </c>
      <c r="C435" s="42" t="s">
        <v>86</v>
      </c>
      <c r="D435" s="43">
        <v>28841</v>
      </c>
      <c r="E435" s="44">
        <v>45</v>
      </c>
      <c r="F435" s="42" t="s">
        <v>57</v>
      </c>
      <c r="G435" s="42" t="s">
        <v>63</v>
      </c>
      <c r="H435" s="45">
        <v>26933</v>
      </c>
      <c r="I435" s="42" t="s">
        <v>54</v>
      </c>
      <c r="J435" s="42">
        <v>2</v>
      </c>
      <c r="K435" s="45">
        <v>1207</v>
      </c>
      <c r="L435" s="45">
        <v>4679</v>
      </c>
      <c r="M435" s="45">
        <v>3578</v>
      </c>
    </row>
    <row r="436" spans="1:13" x14ac:dyDescent="0.3">
      <c r="A436" s="36" t="s">
        <v>60</v>
      </c>
      <c r="B436" s="37" t="s">
        <v>120</v>
      </c>
      <c r="C436" s="37" t="s">
        <v>122</v>
      </c>
      <c r="D436" s="38">
        <v>30033</v>
      </c>
      <c r="E436" s="39">
        <v>41</v>
      </c>
      <c r="F436" s="37" t="s">
        <v>46</v>
      </c>
      <c r="G436" s="37" t="s">
        <v>68</v>
      </c>
      <c r="H436" s="40">
        <v>28579</v>
      </c>
      <c r="I436" s="37" t="s">
        <v>101</v>
      </c>
      <c r="J436" s="37">
        <v>1</v>
      </c>
      <c r="K436" s="40">
        <v>1972</v>
      </c>
      <c r="L436" s="40">
        <v>3581</v>
      </c>
      <c r="M436" s="40">
        <v>5258</v>
      </c>
    </row>
    <row r="437" spans="1:13" x14ac:dyDescent="0.3">
      <c r="A437" s="41" t="s">
        <v>70</v>
      </c>
      <c r="B437" s="42" t="s">
        <v>146</v>
      </c>
      <c r="C437" s="42" t="s">
        <v>67</v>
      </c>
      <c r="D437" s="43">
        <v>22179</v>
      </c>
      <c r="E437" s="44">
        <v>63</v>
      </c>
      <c r="F437" s="42" t="s">
        <v>52</v>
      </c>
      <c r="G437" s="42" t="s">
        <v>58</v>
      </c>
      <c r="H437" s="45">
        <v>22267</v>
      </c>
      <c r="I437" s="42" t="s">
        <v>92</v>
      </c>
      <c r="J437" s="42">
        <v>1</v>
      </c>
      <c r="K437" s="45">
        <v>1259</v>
      </c>
      <c r="L437" s="45">
        <v>3022</v>
      </c>
      <c r="M437" s="45">
        <v>5903</v>
      </c>
    </row>
    <row r="438" spans="1:13" x14ac:dyDescent="0.3">
      <c r="A438" s="36" t="s">
        <v>166</v>
      </c>
      <c r="B438" s="37" t="s">
        <v>140</v>
      </c>
      <c r="C438" s="37" t="s">
        <v>45</v>
      </c>
      <c r="D438" s="38">
        <v>31210</v>
      </c>
      <c r="E438" s="39">
        <v>38</v>
      </c>
      <c r="F438" s="37" t="s">
        <v>46</v>
      </c>
      <c r="G438" s="37" t="s">
        <v>63</v>
      </c>
      <c r="H438" s="40">
        <v>3376</v>
      </c>
      <c r="I438" s="37" t="s">
        <v>69</v>
      </c>
      <c r="J438" s="37">
        <v>3</v>
      </c>
      <c r="K438" s="40">
        <v>1015</v>
      </c>
      <c r="L438" s="40">
        <v>1119</v>
      </c>
      <c r="M438" s="40">
        <v>2393</v>
      </c>
    </row>
    <row r="439" spans="1:13" x14ac:dyDescent="0.3">
      <c r="A439" s="41" t="s">
        <v>131</v>
      </c>
      <c r="B439" s="42" t="s">
        <v>80</v>
      </c>
      <c r="C439" s="42" t="s">
        <v>123</v>
      </c>
      <c r="D439" s="43">
        <v>33702</v>
      </c>
      <c r="E439" s="44">
        <v>31</v>
      </c>
      <c r="F439" s="42" t="s">
        <v>57</v>
      </c>
      <c r="G439" s="42" t="s">
        <v>117</v>
      </c>
      <c r="H439" s="45">
        <v>29528</v>
      </c>
      <c r="I439" s="42" t="s">
        <v>64</v>
      </c>
      <c r="J439" s="42">
        <v>1</v>
      </c>
      <c r="K439" s="45">
        <v>1296</v>
      </c>
      <c r="L439" s="45">
        <v>2498</v>
      </c>
      <c r="M439" s="45">
        <v>6411</v>
      </c>
    </row>
    <row r="440" spans="1:13" x14ac:dyDescent="0.3">
      <c r="A440" s="36" t="s">
        <v>171</v>
      </c>
      <c r="B440" s="37" t="s">
        <v>78</v>
      </c>
      <c r="C440" s="37" t="s">
        <v>104</v>
      </c>
      <c r="D440" s="38">
        <v>29189</v>
      </c>
      <c r="E440" s="39">
        <v>44</v>
      </c>
      <c r="F440" s="37" t="s">
        <v>52</v>
      </c>
      <c r="G440" s="37" t="s">
        <v>53</v>
      </c>
      <c r="H440" s="40">
        <v>14560</v>
      </c>
      <c r="I440" s="37" t="s">
        <v>92</v>
      </c>
      <c r="J440" s="37">
        <v>0</v>
      </c>
      <c r="K440" s="40">
        <v>547</v>
      </c>
      <c r="L440" s="40">
        <v>3328</v>
      </c>
      <c r="M440" s="40">
        <v>9346</v>
      </c>
    </row>
    <row r="441" spans="1:13" x14ac:dyDescent="0.3">
      <c r="A441" s="41" t="s">
        <v>164</v>
      </c>
      <c r="B441" s="42" t="s">
        <v>142</v>
      </c>
      <c r="C441" s="42" t="s">
        <v>86</v>
      </c>
      <c r="D441" s="43">
        <v>31764</v>
      </c>
      <c r="E441" s="44">
        <v>37</v>
      </c>
      <c r="F441" s="42" t="s">
        <v>57</v>
      </c>
      <c r="G441" s="42" t="s">
        <v>47</v>
      </c>
      <c r="H441" s="45">
        <v>5689</v>
      </c>
      <c r="I441" s="42" t="s">
        <v>64</v>
      </c>
      <c r="J441" s="42">
        <v>3</v>
      </c>
      <c r="K441" s="45">
        <v>1618</v>
      </c>
      <c r="L441" s="45">
        <v>1967</v>
      </c>
      <c r="M441" s="45">
        <v>7949</v>
      </c>
    </row>
    <row r="442" spans="1:13" x14ac:dyDescent="0.3">
      <c r="A442" s="36" t="s">
        <v>133</v>
      </c>
      <c r="B442" s="37" t="s">
        <v>118</v>
      </c>
      <c r="C442" s="37" t="s">
        <v>122</v>
      </c>
      <c r="D442" s="38">
        <v>30487</v>
      </c>
      <c r="E442" s="39">
        <v>40</v>
      </c>
      <c r="F442" s="37" t="s">
        <v>46</v>
      </c>
      <c r="G442" s="37" t="s">
        <v>47</v>
      </c>
      <c r="H442" s="40">
        <v>16972</v>
      </c>
      <c r="I442" s="37" t="s">
        <v>92</v>
      </c>
      <c r="J442" s="37">
        <v>0</v>
      </c>
      <c r="K442" s="40">
        <v>641</v>
      </c>
      <c r="L442" s="40">
        <v>3917</v>
      </c>
      <c r="M442" s="40">
        <v>8236</v>
      </c>
    </row>
    <row r="443" spans="1:13" x14ac:dyDescent="0.3">
      <c r="A443" s="41" t="s">
        <v>144</v>
      </c>
      <c r="B443" s="42" t="s">
        <v>163</v>
      </c>
      <c r="C443" s="42" t="s">
        <v>62</v>
      </c>
      <c r="D443" s="43">
        <v>22203</v>
      </c>
      <c r="E443" s="44">
        <v>63</v>
      </c>
      <c r="F443" s="42" t="s">
        <v>46</v>
      </c>
      <c r="G443" s="42" t="s">
        <v>117</v>
      </c>
      <c r="H443" s="45">
        <v>11215</v>
      </c>
      <c r="I443" s="42" t="s">
        <v>69</v>
      </c>
      <c r="J443" s="42">
        <v>0</v>
      </c>
      <c r="K443" s="45">
        <v>1228</v>
      </c>
      <c r="L443" s="45">
        <v>3841</v>
      </c>
      <c r="M443" s="45">
        <v>5760</v>
      </c>
    </row>
    <row r="444" spans="1:13" x14ac:dyDescent="0.3">
      <c r="A444" s="36" t="s">
        <v>133</v>
      </c>
      <c r="B444" s="37" t="s">
        <v>151</v>
      </c>
      <c r="C444" s="37" t="s">
        <v>94</v>
      </c>
      <c r="D444" s="38">
        <v>25250</v>
      </c>
      <c r="E444" s="39">
        <v>54</v>
      </c>
      <c r="F444" s="37" t="s">
        <v>46</v>
      </c>
      <c r="G444" s="37" t="s">
        <v>81</v>
      </c>
      <c r="H444" s="40">
        <v>27836</v>
      </c>
      <c r="I444" s="37" t="s">
        <v>111</v>
      </c>
      <c r="J444" s="37">
        <v>3</v>
      </c>
      <c r="K444" s="40">
        <v>1801</v>
      </c>
      <c r="L444" s="40">
        <v>2560</v>
      </c>
      <c r="M444" s="40">
        <v>6295</v>
      </c>
    </row>
    <row r="445" spans="1:13" x14ac:dyDescent="0.3">
      <c r="A445" s="41" t="s">
        <v>27</v>
      </c>
      <c r="B445" s="42" t="s">
        <v>148</v>
      </c>
      <c r="C445" s="42" t="s">
        <v>51</v>
      </c>
      <c r="D445" s="43">
        <v>30677</v>
      </c>
      <c r="E445" s="44">
        <v>40</v>
      </c>
      <c r="F445" s="42" t="s">
        <v>46</v>
      </c>
      <c r="G445" s="42" t="s">
        <v>87</v>
      </c>
      <c r="H445" s="45">
        <v>26433</v>
      </c>
      <c r="I445" s="42" t="s">
        <v>69</v>
      </c>
      <c r="J445" s="42">
        <v>3</v>
      </c>
      <c r="K445" s="45">
        <v>786</v>
      </c>
      <c r="L445" s="45">
        <v>2594</v>
      </c>
      <c r="M445" s="45">
        <v>6292</v>
      </c>
    </row>
    <row r="446" spans="1:13" x14ac:dyDescent="0.3">
      <c r="A446" s="36" t="s">
        <v>143</v>
      </c>
      <c r="B446" s="37" t="s">
        <v>130</v>
      </c>
      <c r="C446" s="37" t="s">
        <v>51</v>
      </c>
      <c r="D446" s="38">
        <v>31355</v>
      </c>
      <c r="E446" s="39">
        <v>38</v>
      </c>
      <c r="F446" s="37" t="s">
        <v>52</v>
      </c>
      <c r="G446" s="37" t="s">
        <v>87</v>
      </c>
      <c r="H446" s="40">
        <v>29451</v>
      </c>
      <c r="I446" s="37" t="s">
        <v>59</v>
      </c>
      <c r="J446" s="37">
        <v>0</v>
      </c>
      <c r="K446" s="40">
        <v>1460</v>
      </c>
      <c r="L446" s="40">
        <v>4116</v>
      </c>
      <c r="M446" s="40">
        <v>4655</v>
      </c>
    </row>
    <row r="447" spans="1:13" x14ac:dyDescent="0.3">
      <c r="A447" s="41" t="s">
        <v>115</v>
      </c>
      <c r="B447" s="42" t="s">
        <v>113</v>
      </c>
      <c r="C447" s="42"/>
      <c r="D447" s="43">
        <v>33489</v>
      </c>
      <c r="E447" s="44">
        <v>32</v>
      </c>
      <c r="F447" s="42" t="s">
        <v>57</v>
      </c>
      <c r="G447" s="42" t="s">
        <v>68</v>
      </c>
      <c r="H447" s="45">
        <v>13411</v>
      </c>
      <c r="I447" s="42" t="s">
        <v>59</v>
      </c>
      <c r="J447" s="42">
        <v>0</v>
      </c>
      <c r="K447" s="45">
        <v>1013</v>
      </c>
      <c r="L447" s="45"/>
      <c r="M447" s="45">
        <v>8631</v>
      </c>
    </row>
    <row r="448" spans="1:13" x14ac:dyDescent="0.3">
      <c r="A448" s="36" t="s">
        <v>139</v>
      </c>
      <c r="B448" s="37" t="s">
        <v>66</v>
      </c>
      <c r="C448" s="37" t="s">
        <v>122</v>
      </c>
      <c r="D448" s="38">
        <v>34577</v>
      </c>
      <c r="E448" s="39">
        <v>29</v>
      </c>
      <c r="F448" s="37" t="s">
        <v>46</v>
      </c>
      <c r="G448" s="37" t="s">
        <v>90</v>
      </c>
      <c r="H448" s="40">
        <v>28345</v>
      </c>
      <c r="I448" s="37" t="s">
        <v>101</v>
      </c>
      <c r="J448" s="37">
        <v>1</v>
      </c>
      <c r="K448" s="40">
        <v>1339</v>
      </c>
      <c r="L448" s="40">
        <v>2162</v>
      </c>
      <c r="M448" s="40">
        <v>259</v>
      </c>
    </row>
    <row r="449" spans="1:13" x14ac:dyDescent="0.3">
      <c r="A449" s="41" t="s">
        <v>164</v>
      </c>
      <c r="B449" s="42" t="s">
        <v>169</v>
      </c>
      <c r="C449" s="42" t="s">
        <v>100</v>
      </c>
      <c r="D449" s="43">
        <v>33019</v>
      </c>
      <c r="E449" s="44">
        <v>33</v>
      </c>
      <c r="F449" s="42" t="s">
        <v>46</v>
      </c>
      <c r="G449" s="42" t="s">
        <v>117</v>
      </c>
      <c r="H449" s="45">
        <v>23031</v>
      </c>
      <c r="I449" s="42" t="s">
        <v>59</v>
      </c>
      <c r="J449" s="42">
        <v>2</v>
      </c>
      <c r="K449" s="45">
        <v>949</v>
      </c>
      <c r="L449" s="45">
        <v>1356</v>
      </c>
      <c r="M449" s="45">
        <v>5751</v>
      </c>
    </row>
    <row r="450" spans="1:13" x14ac:dyDescent="0.3">
      <c r="A450" s="36" t="s">
        <v>134</v>
      </c>
      <c r="B450" s="37" t="s">
        <v>91</v>
      </c>
      <c r="C450" s="37" t="s">
        <v>62</v>
      </c>
      <c r="D450" s="38">
        <v>22370</v>
      </c>
      <c r="E450" s="39">
        <v>62</v>
      </c>
      <c r="F450" s="37" t="s">
        <v>57</v>
      </c>
      <c r="G450" s="37" t="s">
        <v>58</v>
      </c>
      <c r="H450" s="40">
        <v>12921</v>
      </c>
      <c r="I450" s="37" t="s">
        <v>92</v>
      </c>
      <c r="J450" s="37">
        <v>1</v>
      </c>
      <c r="K450" s="40">
        <v>665</v>
      </c>
      <c r="L450" s="40">
        <v>1697</v>
      </c>
      <c r="M450" s="40">
        <v>7412</v>
      </c>
    </row>
    <row r="451" spans="1:13" x14ac:dyDescent="0.3">
      <c r="A451" s="41" t="s">
        <v>164</v>
      </c>
      <c r="B451" s="42" t="s">
        <v>135</v>
      </c>
      <c r="C451" s="42" t="s">
        <v>160</v>
      </c>
      <c r="D451" s="43">
        <v>27361</v>
      </c>
      <c r="E451" s="44">
        <v>49</v>
      </c>
      <c r="F451" s="42" t="s">
        <v>46</v>
      </c>
      <c r="G451" s="42" t="s">
        <v>63</v>
      </c>
      <c r="H451" s="45">
        <v>29704</v>
      </c>
      <c r="I451" s="42" t="s">
        <v>76</v>
      </c>
      <c r="J451" s="42">
        <v>1</v>
      </c>
      <c r="K451" s="45">
        <v>1784</v>
      </c>
      <c r="L451" s="45">
        <v>2673</v>
      </c>
      <c r="M451" s="45">
        <v>7542</v>
      </c>
    </row>
    <row r="452" spans="1:13" x14ac:dyDescent="0.3">
      <c r="A452" s="36" t="s">
        <v>139</v>
      </c>
      <c r="B452" s="37" t="s">
        <v>96</v>
      </c>
      <c r="C452" s="37" t="s">
        <v>79</v>
      </c>
      <c r="D452" s="38">
        <v>34554</v>
      </c>
      <c r="E452" s="39">
        <v>29</v>
      </c>
      <c r="F452" s="37" t="s">
        <v>46</v>
      </c>
      <c r="G452" s="37" t="s">
        <v>87</v>
      </c>
      <c r="H452" s="40">
        <v>28269</v>
      </c>
      <c r="I452" s="37" t="s">
        <v>83</v>
      </c>
      <c r="J452" s="37">
        <v>0</v>
      </c>
      <c r="K452" s="40">
        <v>1100</v>
      </c>
      <c r="L452" s="40">
        <v>2716</v>
      </c>
      <c r="M452" s="40">
        <v>4315</v>
      </c>
    </row>
    <row r="453" spans="1:13" x14ac:dyDescent="0.3">
      <c r="A453" s="41" t="s">
        <v>133</v>
      </c>
      <c r="B453" s="42" t="s">
        <v>55</v>
      </c>
      <c r="C453" s="42" t="s">
        <v>97</v>
      </c>
      <c r="D453" s="43">
        <v>26733</v>
      </c>
      <c r="E453" s="44">
        <v>50</v>
      </c>
      <c r="F453" s="42" t="s">
        <v>46</v>
      </c>
      <c r="G453" s="42" t="s">
        <v>63</v>
      </c>
      <c r="H453" s="45">
        <v>9745</v>
      </c>
      <c r="I453" s="42" t="s">
        <v>83</v>
      </c>
      <c r="J453" s="42">
        <v>2</v>
      </c>
      <c r="K453" s="45">
        <v>1340</v>
      </c>
      <c r="L453" s="45">
        <v>3912</v>
      </c>
      <c r="M453" s="45">
        <v>5234</v>
      </c>
    </row>
    <row r="454" spans="1:13" x14ac:dyDescent="0.3">
      <c r="A454" s="36" t="s">
        <v>143</v>
      </c>
      <c r="B454" s="37" t="s">
        <v>142</v>
      </c>
      <c r="C454" s="37" t="s">
        <v>86</v>
      </c>
      <c r="D454" s="38">
        <v>35513</v>
      </c>
      <c r="E454" s="39">
        <v>26</v>
      </c>
      <c r="F454" s="37" t="s">
        <v>52</v>
      </c>
      <c r="G454" s="37" t="s">
        <v>90</v>
      </c>
      <c r="H454" s="40">
        <v>16309</v>
      </c>
      <c r="I454" s="37" t="s">
        <v>111</v>
      </c>
      <c r="J454" s="37">
        <v>3</v>
      </c>
      <c r="K454" s="40">
        <v>1214</v>
      </c>
      <c r="L454" s="40">
        <v>2698</v>
      </c>
      <c r="M454" s="40">
        <v>6170</v>
      </c>
    </row>
    <row r="455" spans="1:13" x14ac:dyDescent="0.3">
      <c r="A455" s="41" t="s">
        <v>102</v>
      </c>
      <c r="B455" s="42" t="s">
        <v>137</v>
      </c>
      <c r="C455" s="42" t="s">
        <v>45</v>
      </c>
      <c r="D455" s="43">
        <v>34728</v>
      </c>
      <c r="E455" s="44">
        <v>28</v>
      </c>
      <c r="F455" s="42" t="s">
        <v>52</v>
      </c>
      <c r="G455" s="42" t="s">
        <v>81</v>
      </c>
      <c r="H455" s="45">
        <v>20681</v>
      </c>
      <c r="I455" s="42" t="s">
        <v>92</v>
      </c>
      <c r="J455" s="42">
        <v>2</v>
      </c>
      <c r="K455" s="45">
        <v>762</v>
      </c>
      <c r="L455" s="45">
        <v>2167</v>
      </c>
      <c r="M455" s="45">
        <v>4449</v>
      </c>
    </row>
    <row r="456" spans="1:13" x14ac:dyDescent="0.3">
      <c r="A456" s="36" t="s">
        <v>159</v>
      </c>
      <c r="B456" s="37" t="s">
        <v>161</v>
      </c>
      <c r="C456" s="37" t="s">
        <v>94</v>
      </c>
      <c r="D456" s="38">
        <v>32604</v>
      </c>
      <c r="E456" s="39">
        <v>34</v>
      </c>
      <c r="F456" s="37" t="s">
        <v>57</v>
      </c>
      <c r="G456" s="37" t="s">
        <v>47</v>
      </c>
      <c r="H456" s="40">
        <v>4453</v>
      </c>
      <c r="I456" s="37" t="s">
        <v>101</v>
      </c>
      <c r="J456" s="37">
        <v>3</v>
      </c>
      <c r="K456" s="40">
        <v>1165</v>
      </c>
      <c r="L456" s="40">
        <v>2583</v>
      </c>
      <c r="M456" s="40">
        <v>6137</v>
      </c>
    </row>
    <row r="457" spans="1:13" x14ac:dyDescent="0.3">
      <c r="A457" s="41" t="s">
        <v>164</v>
      </c>
      <c r="B457" s="42" t="s">
        <v>91</v>
      </c>
      <c r="C457" s="42" t="s">
        <v>94</v>
      </c>
      <c r="D457" s="43">
        <v>23735</v>
      </c>
      <c r="E457" s="44">
        <v>59</v>
      </c>
      <c r="F457" s="42" t="s">
        <v>52</v>
      </c>
      <c r="G457" s="42" t="s">
        <v>47</v>
      </c>
      <c r="H457" s="45">
        <v>26062</v>
      </c>
      <c r="I457" s="42" t="s">
        <v>76</v>
      </c>
      <c r="J457" s="42">
        <v>2</v>
      </c>
      <c r="K457" s="45">
        <v>1471</v>
      </c>
      <c r="L457" s="45">
        <v>3517</v>
      </c>
      <c r="M457" s="45">
        <v>9731</v>
      </c>
    </row>
    <row r="458" spans="1:13" x14ac:dyDescent="0.3">
      <c r="A458" s="36" t="s">
        <v>23</v>
      </c>
      <c r="B458" s="37" t="s">
        <v>135</v>
      </c>
      <c r="C458" s="37" t="s">
        <v>123</v>
      </c>
      <c r="D458" s="38">
        <v>33853</v>
      </c>
      <c r="E458" s="39">
        <v>31</v>
      </c>
      <c r="F458" s="37" t="s">
        <v>52</v>
      </c>
      <c r="G458" s="37" t="s">
        <v>87</v>
      </c>
      <c r="H458" s="40">
        <v>7059</v>
      </c>
      <c r="I458" s="37" t="s">
        <v>59</v>
      </c>
      <c r="J458" s="37">
        <v>0</v>
      </c>
      <c r="K458" s="40">
        <v>1288</v>
      </c>
      <c r="L458" s="40">
        <v>2438</v>
      </c>
      <c r="M458" s="40">
        <v>710</v>
      </c>
    </row>
    <row r="459" spans="1:13" x14ac:dyDescent="0.3">
      <c r="A459" s="41" t="s">
        <v>60</v>
      </c>
      <c r="B459" s="42" t="s">
        <v>136</v>
      </c>
      <c r="C459" s="42" t="s">
        <v>67</v>
      </c>
      <c r="D459" s="43">
        <v>23596</v>
      </c>
      <c r="E459" s="44">
        <v>59</v>
      </c>
      <c r="F459" s="42" t="s">
        <v>52</v>
      </c>
      <c r="G459" s="42" t="s">
        <v>117</v>
      </c>
      <c r="H459" s="45">
        <v>24914</v>
      </c>
      <c r="I459" s="42" t="s">
        <v>111</v>
      </c>
      <c r="J459" s="42">
        <v>1</v>
      </c>
      <c r="K459" s="45">
        <v>842</v>
      </c>
      <c r="L459" s="45">
        <v>3247</v>
      </c>
      <c r="M459" s="45">
        <v>481</v>
      </c>
    </row>
    <row r="460" spans="1:13" x14ac:dyDescent="0.3">
      <c r="A460" s="36" t="s">
        <v>128</v>
      </c>
      <c r="B460" s="37" t="s">
        <v>61</v>
      </c>
      <c r="C460" s="37" t="s">
        <v>86</v>
      </c>
      <c r="D460" s="38">
        <v>31621</v>
      </c>
      <c r="E460" s="39">
        <v>37</v>
      </c>
      <c r="F460" s="37" t="s">
        <v>52</v>
      </c>
      <c r="G460" s="37" t="s">
        <v>58</v>
      </c>
      <c r="H460" s="40">
        <v>23115</v>
      </c>
      <c r="I460" s="37" t="s">
        <v>111</v>
      </c>
      <c r="J460" s="37">
        <v>0</v>
      </c>
      <c r="K460" s="40">
        <v>1096</v>
      </c>
      <c r="L460" s="40">
        <v>3529</v>
      </c>
      <c r="M460" s="40">
        <v>1352</v>
      </c>
    </row>
    <row r="461" spans="1:13" x14ac:dyDescent="0.3">
      <c r="A461" s="41" t="s">
        <v>43</v>
      </c>
      <c r="B461" s="42" t="s">
        <v>96</v>
      </c>
      <c r="C461" s="42" t="s">
        <v>56</v>
      </c>
      <c r="D461" s="43">
        <v>33547</v>
      </c>
      <c r="E461" s="44">
        <v>32</v>
      </c>
      <c r="F461" s="42" t="s">
        <v>52</v>
      </c>
      <c r="G461" s="42" t="s">
        <v>68</v>
      </c>
      <c r="H461" s="45">
        <v>18759</v>
      </c>
      <c r="I461" s="42" t="s">
        <v>101</v>
      </c>
      <c r="J461" s="42">
        <v>1</v>
      </c>
      <c r="K461" s="45">
        <v>1618</v>
      </c>
      <c r="L461" s="45">
        <v>1759</v>
      </c>
      <c r="M461" s="45">
        <v>2354</v>
      </c>
    </row>
    <row r="462" spans="1:13" x14ac:dyDescent="0.3">
      <c r="A462" s="36" t="s">
        <v>82</v>
      </c>
      <c r="B462" s="37" t="s">
        <v>99</v>
      </c>
      <c r="C462" s="37" t="s">
        <v>72</v>
      </c>
      <c r="D462" s="38">
        <v>35758</v>
      </c>
      <c r="E462" s="39">
        <v>26</v>
      </c>
      <c r="F462" s="37" t="s">
        <v>52</v>
      </c>
      <c r="G462" s="37" t="s">
        <v>81</v>
      </c>
      <c r="H462" s="40">
        <v>26453</v>
      </c>
      <c r="I462" s="37" t="s">
        <v>54</v>
      </c>
      <c r="J462" s="37">
        <v>3</v>
      </c>
      <c r="K462" s="40">
        <v>762</v>
      </c>
      <c r="L462" s="40">
        <v>2735</v>
      </c>
      <c r="M462" s="40">
        <v>6153</v>
      </c>
    </row>
    <row r="463" spans="1:13" x14ac:dyDescent="0.3">
      <c r="A463" s="41" t="s">
        <v>164</v>
      </c>
      <c r="B463" s="42" t="s">
        <v>107</v>
      </c>
      <c r="C463" s="42" t="s">
        <v>94</v>
      </c>
      <c r="D463" s="43">
        <v>25484</v>
      </c>
      <c r="E463" s="44">
        <v>54</v>
      </c>
      <c r="F463" s="42" t="s">
        <v>57</v>
      </c>
      <c r="G463" s="42" t="s">
        <v>117</v>
      </c>
      <c r="H463" s="45">
        <v>15220</v>
      </c>
      <c r="I463" s="42" t="s">
        <v>83</v>
      </c>
      <c r="J463" s="42">
        <v>1</v>
      </c>
      <c r="K463" s="45">
        <v>1776</v>
      </c>
      <c r="L463" s="45">
        <v>1188</v>
      </c>
      <c r="M463" s="45">
        <v>3935</v>
      </c>
    </row>
    <row r="464" spans="1:13" x14ac:dyDescent="0.3">
      <c r="A464" s="36" t="s">
        <v>170</v>
      </c>
      <c r="B464" s="37" t="s">
        <v>136</v>
      </c>
      <c r="C464" s="37" t="s">
        <v>160</v>
      </c>
      <c r="D464" s="38">
        <v>21961</v>
      </c>
      <c r="E464" s="39">
        <v>63</v>
      </c>
      <c r="F464" s="37" t="s">
        <v>52</v>
      </c>
      <c r="G464" s="37" t="s">
        <v>53</v>
      </c>
      <c r="H464" s="40">
        <v>7175</v>
      </c>
      <c r="I464" s="37" t="s">
        <v>92</v>
      </c>
      <c r="J464" s="37">
        <v>1</v>
      </c>
      <c r="K464" s="40">
        <v>542</v>
      </c>
      <c r="L464" s="40">
        <v>2084</v>
      </c>
      <c r="M464" s="40">
        <v>109</v>
      </c>
    </row>
    <row r="465" spans="1:13" x14ac:dyDescent="0.3">
      <c r="A465" s="41" t="s">
        <v>149</v>
      </c>
      <c r="B465" s="42" t="s">
        <v>150</v>
      </c>
      <c r="C465" s="42" t="s">
        <v>79</v>
      </c>
      <c r="D465" s="43">
        <v>24622</v>
      </c>
      <c r="E465" s="44">
        <v>56</v>
      </c>
      <c r="F465" s="42" t="s">
        <v>52</v>
      </c>
      <c r="G465" s="42" t="s">
        <v>63</v>
      </c>
      <c r="H465" s="45">
        <v>17417</v>
      </c>
      <c r="I465" s="42" t="s">
        <v>69</v>
      </c>
      <c r="J465" s="42">
        <v>1</v>
      </c>
      <c r="K465" s="45">
        <v>574</v>
      </c>
      <c r="L465" s="45">
        <v>1753</v>
      </c>
      <c r="M465" s="45">
        <v>6879</v>
      </c>
    </row>
    <row r="466" spans="1:13" x14ac:dyDescent="0.3">
      <c r="A466" s="36" t="s">
        <v>49</v>
      </c>
      <c r="B466" s="37" t="s">
        <v>148</v>
      </c>
      <c r="C466" s="37" t="s">
        <v>72</v>
      </c>
      <c r="D466" s="38">
        <v>30611</v>
      </c>
      <c r="E466" s="39">
        <v>40</v>
      </c>
      <c r="F466" s="37" t="s">
        <v>46</v>
      </c>
      <c r="G466" s="37" t="s">
        <v>90</v>
      </c>
      <c r="H466" s="40">
        <v>25733</v>
      </c>
      <c r="I466" s="37" t="s">
        <v>92</v>
      </c>
      <c r="J466" s="37">
        <v>3</v>
      </c>
      <c r="K466" s="40">
        <v>1350</v>
      </c>
      <c r="L466" s="40">
        <v>4660</v>
      </c>
      <c r="M466" s="40">
        <v>4541</v>
      </c>
    </row>
    <row r="467" spans="1:13" x14ac:dyDescent="0.3">
      <c r="A467" s="41" t="s">
        <v>119</v>
      </c>
      <c r="B467" s="42" t="s">
        <v>162</v>
      </c>
      <c r="C467" s="42" t="s">
        <v>97</v>
      </c>
      <c r="D467" s="43">
        <v>28030</v>
      </c>
      <c r="E467" s="44">
        <v>47</v>
      </c>
      <c r="F467" s="42" t="s">
        <v>57</v>
      </c>
      <c r="G467" s="42" t="s">
        <v>81</v>
      </c>
      <c r="H467" s="45">
        <v>7117</v>
      </c>
      <c r="I467" s="42" t="s">
        <v>64</v>
      </c>
      <c r="J467" s="42">
        <v>2</v>
      </c>
      <c r="K467" s="45">
        <v>1913</v>
      </c>
      <c r="L467" s="45">
        <v>1439</v>
      </c>
      <c r="M467" s="45">
        <v>8186</v>
      </c>
    </row>
    <row r="468" spans="1:13" x14ac:dyDescent="0.3">
      <c r="A468" s="36" t="s">
        <v>170</v>
      </c>
      <c r="B468" s="37" t="s">
        <v>121</v>
      </c>
      <c r="C468" s="37" t="s">
        <v>104</v>
      </c>
      <c r="D468" s="38">
        <v>28856</v>
      </c>
      <c r="E468" s="39">
        <v>44</v>
      </c>
      <c r="F468" s="37" t="s">
        <v>52</v>
      </c>
      <c r="G468" s="37" t="s">
        <v>68</v>
      </c>
      <c r="H468" s="40">
        <v>3747</v>
      </c>
      <c r="I468" s="37" t="s">
        <v>83</v>
      </c>
      <c r="J468" s="37">
        <v>2</v>
      </c>
      <c r="K468" s="40">
        <v>1825</v>
      </c>
      <c r="L468" s="40">
        <v>2086</v>
      </c>
      <c r="M468" s="40">
        <v>9248</v>
      </c>
    </row>
    <row r="469" spans="1:13" x14ac:dyDescent="0.3">
      <c r="A469" s="41" t="s">
        <v>170</v>
      </c>
      <c r="B469" s="42" t="s">
        <v>118</v>
      </c>
      <c r="C469" s="42" t="s">
        <v>67</v>
      </c>
      <c r="D469" s="43">
        <v>26473</v>
      </c>
      <c r="E469" s="44">
        <v>51</v>
      </c>
      <c r="F469" s="42" t="s">
        <v>52</v>
      </c>
      <c r="G469" s="42" t="s">
        <v>63</v>
      </c>
      <c r="H469" s="45">
        <v>23026</v>
      </c>
      <c r="I469" s="42" t="s">
        <v>92</v>
      </c>
      <c r="J469" s="42">
        <v>1</v>
      </c>
      <c r="K469" s="45">
        <v>770</v>
      </c>
      <c r="L469" s="45">
        <v>4579</v>
      </c>
      <c r="M469" s="45">
        <v>7874</v>
      </c>
    </row>
    <row r="470" spans="1:13" x14ac:dyDescent="0.3">
      <c r="A470" s="36" t="s">
        <v>141</v>
      </c>
      <c r="B470" s="37" t="s">
        <v>147</v>
      </c>
      <c r="C470" s="37" t="s">
        <v>86</v>
      </c>
      <c r="D470" s="38">
        <v>33815</v>
      </c>
      <c r="E470" s="39">
        <v>31</v>
      </c>
      <c r="F470" s="37" t="s">
        <v>46</v>
      </c>
      <c r="G470" s="37" t="s">
        <v>68</v>
      </c>
      <c r="H470" s="40">
        <v>18279</v>
      </c>
      <c r="I470" s="37" t="s">
        <v>54</v>
      </c>
      <c r="J470" s="37">
        <v>0</v>
      </c>
      <c r="K470" s="40">
        <v>912</v>
      </c>
      <c r="L470" s="40">
        <v>3310</v>
      </c>
      <c r="M470" s="40">
        <v>6903</v>
      </c>
    </row>
    <row r="471" spans="1:13" x14ac:dyDescent="0.3">
      <c r="A471" s="41" t="s">
        <v>128</v>
      </c>
      <c r="B471" s="42" t="s">
        <v>55</v>
      </c>
      <c r="C471" s="42" t="s">
        <v>67</v>
      </c>
      <c r="D471" s="43">
        <v>28769</v>
      </c>
      <c r="E471" s="44">
        <v>45</v>
      </c>
      <c r="F471" s="42" t="s">
        <v>46</v>
      </c>
      <c r="G471" s="42" t="s">
        <v>47</v>
      </c>
      <c r="H471" s="45">
        <v>18717</v>
      </c>
      <c r="I471" s="42" t="s">
        <v>54</v>
      </c>
      <c r="J471" s="42">
        <v>2</v>
      </c>
      <c r="K471" s="45">
        <v>654</v>
      </c>
      <c r="L471" s="45">
        <v>3978</v>
      </c>
      <c r="M471" s="45">
        <v>4319</v>
      </c>
    </row>
    <row r="472" spans="1:13" x14ac:dyDescent="0.3">
      <c r="A472" s="36" t="s">
        <v>165</v>
      </c>
      <c r="B472" s="37" t="s">
        <v>140</v>
      </c>
      <c r="C472" s="37" t="s">
        <v>97</v>
      </c>
      <c r="D472" s="38">
        <v>23577</v>
      </c>
      <c r="E472" s="39">
        <v>59</v>
      </c>
      <c r="F472" s="37" t="s">
        <v>52</v>
      </c>
      <c r="G472" s="37" t="s">
        <v>117</v>
      </c>
      <c r="H472" s="40">
        <v>17855</v>
      </c>
      <c r="I472" s="37" t="s">
        <v>83</v>
      </c>
      <c r="J472" s="37">
        <v>1</v>
      </c>
      <c r="K472" s="40">
        <v>1088</v>
      </c>
      <c r="L472" s="40">
        <v>4299</v>
      </c>
      <c r="M472" s="40">
        <v>9865</v>
      </c>
    </row>
    <row r="473" spans="1:13" x14ac:dyDescent="0.3">
      <c r="A473" s="41" t="s">
        <v>129</v>
      </c>
      <c r="B473" s="42" t="s">
        <v>96</v>
      </c>
      <c r="C473" s="42" t="s">
        <v>123</v>
      </c>
      <c r="D473" s="43">
        <v>23943</v>
      </c>
      <c r="E473" s="44">
        <v>58</v>
      </c>
      <c r="F473" s="42" t="s">
        <v>52</v>
      </c>
      <c r="G473" s="42" t="s">
        <v>90</v>
      </c>
      <c r="H473" s="45">
        <v>21994</v>
      </c>
      <c r="I473" s="42" t="s">
        <v>69</v>
      </c>
      <c r="J473" s="42">
        <v>2</v>
      </c>
      <c r="K473" s="45">
        <v>1640</v>
      </c>
      <c r="L473" s="45">
        <v>2488</v>
      </c>
      <c r="M473" s="45">
        <v>7352</v>
      </c>
    </row>
    <row r="474" spans="1:13" x14ac:dyDescent="0.3">
      <c r="A474" s="36" t="s">
        <v>112</v>
      </c>
      <c r="B474" s="37" t="s">
        <v>44</v>
      </c>
      <c r="C474" s="37" t="s">
        <v>160</v>
      </c>
      <c r="D474" s="38">
        <v>23453</v>
      </c>
      <c r="E474" s="39">
        <v>59</v>
      </c>
      <c r="F474" s="37" t="s">
        <v>52</v>
      </c>
      <c r="G474" s="37" t="s">
        <v>73</v>
      </c>
      <c r="H474" s="40">
        <v>12977</v>
      </c>
      <c r="I474" s="37" t="s">
        <v>101</v>
      </c>
      <c r="J474" s="37">
        <v>3</v>
      </c>
      <c r="K474" s="40">
        <v>957</v>
      </c>
      <c r="L474" s="40">
        <v>2538</v>
      </c>
      <c r="M474" s="40">
        <v>2213</v>
      </c>
    </row>
    <row r="475" spans="1:13" x14ac:dyDescent="0.3">
      <c r="A475" s="41" t="s">
        <v>139</v>
      </c>
      <c r="B475" s="42" t="s">
        <v>150</v>
      </c>
      <c r="C475" s="42" t="s">
        <v>51</v>
      </c>
      <c r="D475" s="43">
        <v>21648</v>
      </c>
      <c r="E475" s="44">
        <v>64</v>
      </c>
      <c r="F475" s="42" t="s">
        <v>52</v>
      </c>
      <c r="G475" s="42" t="s">
        <v>58</v>
      </c>
      <c r="H475" s="45">
        <v>11409</v>
      </c>
      <c r="I475" s="42" t="s">
        <v>64</v>
      </c>
      <c r="J475" s="42">
        <v>0</v>
      </c>
      <c r="K475" s="45">
        <v>572</v>
      </c>
      <c r="L475" s="45">
        <v>4043</v>
      </c>
      <c r="M475" s="45">
        <v>6220</v>
      </c>
    </row>
    <row r="476" spans="1:13" x14ac:dyDescent="0.3">
      <c r="A476" s="36" t="s">
        <v>125</v>
      </c>
      <c r="B476" s="37" t="s">
        <v>135</v>
      </c>
      <c r="C476" s="37" t="s">
        <v>51</v>
      </c>
      <c r="D476" s="38">
        <v>21222</v>
      </c>
      <c r="E476" s="39">
        <v>65</v>
      </c>
      <c r="F476" s="37" t="s">
        <v>57</v>
      </c>
      <c r="G476" s="37" t="s">
        <v>63</v>
      </c>
      <c r="H476" s="40">
        <v>13926</v>
      </c>
      <c r="I476" s="37" t="s">
        <v>92</v>
      </c>
      <c r="J476" s="37">
        <v>0</v>
      </c>
      <c r="K476" s="40">
        <v>1683</v>
      </c>
      <c r="L476" s="40">
        <v>3158</v>
      </c>
      <c r="M476" s="40">
        <v>7037</v>
      </c>
    </row>
    <row r="477" spans="1:13" x14ac:dyDescent="0.3">
      <c r="A477" s="41" t="s">
        <v>141</v>
      </c>
      <c r="B477" s="42" t="s">
        <v>85</v>
      </c>
      <c r="C477" s="42" t="s">
        <v>56</v>
      </c>
      <c r="D477" s="43">
        <v>31778</v>
      </c>
      <c r="E477" s="44">
        <v>36</v>
      </c>
      <c r="F477" s="42" t="s">
        <v>57</v>
      </c>
      <c r="G477" s="42" t="s">
        <v>58</v>
      </c>
      <c r="H477" s="45">
        <v>3595</v>
      </c>
      <c r="I477" s="42" t="s">
        <v>92</v>
      </c>
      <c r="J477" s="42">
        <v>2</v>
      </c>
      <c r="K477" s="45">
        <v>1512</v>
      </c>
      <c r="L477" s="45">
        <v>1788</v>
      </c>
      <c r="M477" s="45">
        <v>4026</v>
      </c>
    </row>
    <row r="478" spans="1:13" x14ac:dyDescent="0.3">
      <c r="A478" s="36" t="s">
        <v>98</v>
      </c>
      <c r="B478" s="37" t="s">
        <v>137</v>
      </c>
      <c r="C478" s="37" t="s">
        <v>100</v>
      </c>
      <c r="D478" s="38">
        <v>28057</v>
      </c>
      <c r="E478" s="39">
        <v>47</v>
      </c>
      <c r="F478" s="37" t="s">
        <v>57</v>
      </c>
      <c r="G478" s="37" t="s">
        <v>73</v>
      </c>
      <c r="H478" s="40">
        <v>13599</v>
      </c>
      <c r="I478" s="37" t="s">
        <v>95</v>
      </c>
      <c r="J478" s="37">
        <v>2</v>
      </c>
      <c r="K478" s="40">
        <v>1381</v>
      </c>
      <c r="L478" s="40">
        <v>4921</v>
      </c>
      <c r="M478" s="40">
        <v>354</v>
      </c>
    </row>
    <row r="479" spans="1:13" x14ac:dyDescent="0.3">
      <c r="A479" s="41" t="s">
        <v>77</v>
      </c>
      <c r="B479" s="42" t="s">
        <v>55</v>
      </c>
      <c r="C479" s="42" t="s">
        <v>97</v>
      </c>
      <c r="D479" s="43">
        <v>34715</v>
      </c>
      <c r="E479" s="44">
        <v>28</v>
      </c>
      <c r="F479" s="42" t="s">
        <v>57</v>
      </c>
      <c r="G479" s="42" t="s">
        <v>90</v>
      </c>
      <c r="H479" s="45">
        <v>10341</v>
      </c>
      <c r="I479" s="42" t="s">
        <v>101</v>
      </c>
      <c r="J479" s="42">
        <v>3</v>
      </c>
      <c r="K479" s="45">
        <v>1565</v>
      </c>
      <c r="L479" s="45">
        <v>4548</v>
      </c>
      <c r="M479" s="45">
        <v>9833</v>
      </c>
    </row>
    <row r="480" spans="1:13" x14ac:dyDescent="0.3">
      <c r="A480" s="36" t="s">
        <v>145</v>
      </c>
      <c r="B480" s="37" t="s">
        <v>135</v>
      </c>
      <c r="C480" s="37" t="s">
        <v>86</v>
      </c>
      <c r="D480" s="38">
        <v>30392</v>
      </c>
      <c r="E480" s="39">
        <v>40</v>
      </c>
      <c r="F480" s="37" t="s">
        <v>46</v>
      </c>
      <c r="G480" s="37" t="s">
        <v>73</v>
      </c>
      <c r="H480" s="40">
        <v>18519</v>
      </c>
      <c r="I480" s="37" t="s">
        <v>69</v>
      </c>
      <c r="J480" s="37">
        <v>2</v>
      </c>
      <c r="K480" s="40">
        <v>750</v>
      </c>
      <c r="L480" s="40">
        <v>1552</v>
      </c>
      <c r="M480" s="40">
        <v>1004</v>
      </c>
    </row>
    <row r="481" spans="1:13" x14ac:dyDescent="0.3">
      <c r="A481" s="41" t="s">
        <v>159</v>
      </c>
      <c r="B481" s="42" t="s">
        <v>162</v>
      </c>
      <c r="C481" s="42" t="s">
        <v>62</v>
      </c>
      <c r="D481" s="43">
        <v>30338</v>
      </c>
      <c r="E481" s="44">
        <v>40</v>
      </c>
      <c r="F481" s="42" t="s">
        <v>52</v>
      </c>
      <c r="G481" s="42" t="s">
        <v>63</v>
      </c>
      <c r="H481" s="45">
        <v>7126</v>
      </c>
      <c r="I481" s="42" t="s">
        <v>92</v>
      </c>
      <c r="J481" s="42">
        <v>0</v>
      </c>
      <c r="K481" s="45">
        <v>548</v>
      </c>
      <c r="L481" s="45">
        <v>3266</v>
      </c>
      <c r="M481" s="45">
        <v>3350</v>
      </c>
    </row>
    <row r="482" spans="1:13" x14ac:dyDescent="0.3">
      <c r="A482" s="36" t="s">
        <v>108</v>
      </c>
      <c r="B482" s="37" t="s">
        <v>120</v>
      </c>
      <c r="C482" s="37" t="s">
        <v>97</v>
      </c>
      <c r="D482" s="38">
        <v>31989</v>
      </c>
      <c r="E482" s="39">
        <v>36</v>
      </c>
      <c r="F482" s="37" t="s">
        <v>57</v>
      </c>
      <c r="G482" s="37" t="s">
        <v>117</v>
      </c>
      <c r="H482" s="40">
        <v>20642</v>
      </c>
      <c r="I482" s="37" t="s">
        <v>92</v>
      </c>
      <c r="J482" s="37">
        <v>0</v>
      </c>
      <c r="K482" s="40">
        <v>1095</v>
      </c>
      <c r="L482" s="40">
        <v>1035</v>
      </c>
      <c r="M482" s="40">
        <v>3987</v>
      </c>
    </row>
    <row r="483" spans="1:13" x14ac:dyDescent="0.3">
      <c r="A483" s="41" t="s">
        <v>149</v>
      </c>
      <c r="B483" s="42" t="s">
        <v>116</v>
      </c>
      <c r="C483" s="42" t="s">
        <v>75</v>
      </c>
      <c r="D483" s="43">
        <v>25777</v>
      </c>
      <c r="E483" s="44">
        <v>53</v>
      </c>
      <c r="F483" s="42" t="s">
        <v>52</v>
      </c>
      <c r="G483" s="42" t="s">
        <v>63</v>
      </c>
      <c r="H483" s="45">
        <v>25095</v>
      </c>
      <c r="I483" s="42" t="s">
        <v>76</v>
      </c>
      <c r="J483" s="42">
        <v>2</v>
      </c>
      <c r="K483" s="45">
        <v>883</v>
      </c>
      <c r="L483" s="45">
        <v>3940</v>
      </c>
      <c r="M483" s="45">
        <v>2936</v>
      </c>
    </row>
    <row r="484" spans="1:13" x14ac:dyDescent="0.3">
      <c r="A484" s="36" t="s">
        <v>166</v>
      </c>
      <c r="B484" s="37" t="s">
        <v>147</v>
      </c>
      <c r="C484" s="37" t="s">
        <v>51</v>
      </c>
      <c r="D484" s="38">
        <v>33704</v>
      </c>
      <c r="E484" s="39">
        <v>31</v>
      </c>
      <c r="F484" s="37" t="s">
        <v>57</v>
      </c>
      <c r="G484" s="37" t="s">
        <v>53</v>
      </c>
      <c r="H484" s="40">
        <v>20795</v>
      </c>
      <c r="I484" s="37" t="s">
        <v>69</v>
      </c>
      <c r="J484" s="37">
        <v>1</v>
      </c>
      <c r="K484" s="40">
        <v>1803</v>
      </c>
      <c r="L484" s="40">
        <v>1981</v>
      </c>
      <c r="M484" s="40">
        <v>4650</v>
      </c>
    </row>
    <row r="485" spans="1:13" x14ac:dyDescent="0.3">
      <c r="A485" s="41" t="s">
        <v>98</v>
      </c>
      <c r="B485" s="42" t="s">
        <v>99</v>
      </c>
      <c r="C485" s="42" t="s">
        <v>100</v>
      </c>
      <c r="D485" s="43">
        <v>25947</v>
      </c>
      <c r="E485" s="44">
        <v>52</v>
      </c>
      <c r="F485" s="42" t="s">
        <v>46</v>
      </c>
      <c r="G485" s="42" t="s">
        <v>68</v>
      </c>
      <c r="H485" s="45">
        <v>27562</v>
      </c>
      <c r="I485" s="42" t="s">
        <v>111</v>
      </c>
      <c r="J485" s="42">
        <v>2</v>
      </c>
      <c r="K485" s="45">
        <v>680</v>
      </c>
      <c r="L485" s="45">
        <v>2142</v>
      </c>
      <c r="M485" s="45">
        <v>6174</v>
      </c>
    </row>
    <row r="486" spans="1:13" x14ac:dyDescent="0.3">
      <c r="A486" s="36" t="s">
        <v>164</v>
      </c>
      <c r="B486" s="37" t="s">
        <v>99</v>
      </c>
      <c r="C486" s="37" t="s">
        <v>160</v>
      </c>
      <c r="D486" s="38">
        <v>28474</v>
      </c>
      <c r="E486" s="39">
        <v>46</v>
      </c>
      <c r="F486" s="37" t="s">
        <v>57</v>
      </c>
      <c r="G486" s="37" t="s">
        <v>90</v>
      </c>
      <c r="H486" s="40">
        <v>27109</v>
      </c>
      <c r="I486" s="37" t="s">
        <v>64</v>
      </c>
      <c r="J486" s="37">
        <v>0</v>
      </c>
      <c r="K486" s="40">
        <v>1706</v>
      </c>
      <c r="L486" s="40">
        <v>1246</v>
      </c>
      <c r="M486" s="40">
        <v>4520</v>
      </c>
    </row>
    <row r="487" spans="1:13" x14ac:dyDescent="0.3">
      <c r="A487" s="41" t="s">
        <v>153</v>
      </c>
      <c r="B487" s="42" t="s">
        <v>118</v>
      </c>
      <c r="C487" s="42" t="s">
        <v>79</v>
      </c>
      <c r="D487" s="43">
        <v>32887</v>
      </c>
      <c r="E487" s="44">
        <v>33</v>
      </c>
      <c r="F487" s="42" t="s">
        <v>52</v>
      </c>
      <c r="G487" s="42" t="s">
        <v>58</v>
      </c>
      <c r="H487" s="45">
        <v>15218</v>
      </c>
      <c r="I487" s="42" t="s">
        <v>95</v>
      </c>
      <c r="J487" s="42">
        <v>2</v>
      </c>
      <c r="K487" s="45">
        <v>1980</v>
      </c>
      <c r="L487" s="45">
        <v>2653</v>
      </c>
      <c r="M487" s="45">
        <v>6571</v>
      </c>
    </row>
    <row r="488" spans="1:13" x14ac:dyDescent="0.3">
      <c r="A488" s="36" t="s">
        <v>70</v>
      </c>
      <c r="B488" s="37" t="s">
        <v>130</v>
      </c>
      <c r="C488" s="37" t="s">
        <v>56</v>
      </c>
      <c r="D488" s="38">
        <v>31234</v>
      </c>
      <c r="E488" s="39">
        <v>38</v>
      </c>
      <c r="F488" s="37" t="s">
        <v>46</v>
      </c>
      <c r="G488" s="37" t="s">
        <v>87</v>
      </c>
      <c r="H488" s="40">
        <v>14842</v>
      </c>
      <c r="I488" s="37" t="s">
        <v>76</v>
      </c>
      <c r="J488" s="37">
        <v>2</v>
      </c>
      <c r="K488" s="40">
        <v>543</v>
      </c>
      <c r="L488" s="40">
        <v>3369</v>
      </c>
      <c r="M488" s="40">
        <v>5031</v>
      </c>
    </row>
    <row r="489" spans="1:13" x14ac:dyDescent="0.3">
      <c r="A489" s="41" t="s">
        <v>108</v>
      </c>
      <c r="B489" s="42" t="s">
        <v>140</v>
      </c>
      <c r="C489" s="42" t="s">
        <v>45</v>
      </c>
      <c r="D489" s="43">
        <v>24240</v>
      </c>
      <c r="E489" s="44">
        <v>57</v>
      </c>
      <c r="F489" s="42" t="s">
        <v>52</v>
      </c>
      <c r="G489" s="42" t="s">
        <v>53</v>
      </c>
      <c r="H489" s="45">
        <v>19828</v>
      </c>
      <c r="I489" s="42" t="s">
        <v>95</v>
      </c>
      <c r="J489" s="42">
        <v>0</v>
      </c>
      <c r="K489" s="45">
        <v>1686</v>
      </c>
      <c r="L489" s="45">
        <v>2494</v>
      </c>
      <c r="M489" s="45">
        <v>3954</v>
      </c>
    </row>
    <row r="490" spans="1:13" x14ac:dyDescent="0.3">
      <c r="A490" s="36" t="s">
        <v>49</v>
      </c>
      <c r="B490" s="37" t="s">
        <v>118</v>
      </c>
      <c r="C490" s="37" t="s">
        <v>51</v>
      </c>
      <c r="D490" s="38">
        <v>24053</v>
      </c>
      <c r="E490" s="39">
        <v>58</v>
      </c>
      <c r="F490" s="37" t="s">
        <v>57</v>
      </c>
      <c r="G490" s="37" t="s">
        <v>47</v>
      </c>
      <c r="H490" s="40">
        <v>27599</v>
      </c>
      <c r="I490" s="37" t="s">
        <v>76</v>
      </c>
      <c r="J490" s="37">
        <v>1</v>
      </c>
      <c r="K490" s="40">
        <v>1049</v>
      </c>
      <c r="L490" s="40">
        <v>1928</v>
      </c>
      <c r="M490" s="40">
        <v>1587</v>
      </c>
    </row>
    <row r="491" spans="1:13" x14ac:dyDescent="0.3">
      <c r="A491" s="41" t="s">
        <v>149</v>
      </c>
      <c r="B491" s="42" t="s">
        <v>107</v>
      </c>
      <c r="C491" s="42" t="s">
        <v>160</v>
      </c>
      <c r="D491" s="43">
        <v>33446</v>
      </c>
      <c r="E491" s="44">
        <v>32</v>
      </c>
      <c r="F491" s="42" t="s">
        <v>46</v>
      </c>
      <c r="G491" s="42" t="s">
        <v>90</v>
      </c>
      <c r="H491" s="45">
        <v>10424</v>
      </c>
      <c r="I491" s="42" t="s">
        <v>92</v>
      </c>
      <c r="J491" s="42">
        <v>2</v>
      </c>
      <c r="K491" s="45">
        <v>1924</v>
      </c>
      <c r="L491" s="45">
        <v>3585</v>
      </c>
      <c r="M491" s="45">
        <v>3320</v>
      </c>
    </row>
    <row r="492" spans="1:13" x14ac:dyDescent="0.3">
      <c r="A492" s="36" t="s">
        <v>133</v>
      </c>
      <c r="B492" s="37" t="s">
        <v>55</v>
      </c>
      <c r="C492" s="37" t="s">
        <v>104</v>
      </c>
      <c r="D492" s="38">
        <v>24032</v>
      </c>
      <c r="E492" s="39">
        <v>58</v>
      </c>
      <c r="F492" s="37" t="s">
        <v>46</v>
      </c>
      <c r="G492" s="37" t="s">
        <v>81</v>
      </c>
      <c r="H492" s="40">
        <v>15174</v>
      </c>
      <c r="I492" s="37" t="s">
        <v>92</v>
      </c>
      <c r="J492" s="37">
        <v>3</v>
      </c>
      <c r="K492" s="40">
        <v>557</v>
      </c>
      <c r="L492" s="40">
        <v>1739</v>
      </c>
      <c r="M492" s="40">
        <v>9640</v>
      </c>
    </row>
    <row r="493" spans="1:13" x14ac:dyDescent="0.3">
      <c r="A493" s="41" t="s">
        <v>49</v>
      </c>
      <c r="B493" s="42" t="s">
        <v>127</v>
      </c>
      <c r="C493" s="42" t="s">
        <v>56</v>
      </c>
      <c r="D493" s="43">
        <v>26388</v>
      </c>
      <c r="E493" s="44">
        <v>51</v>
      </c>
      <c r="F493" s="42" t="s">
        <v>57</v>
      </c>
      <c r="G493" s="42" t="s">
        <v>63</v>
      </c>
      <c r="H493" s="45">
        <v>17367</v>
      </c>
      <c r="I493" s="42" t="s">
        <v>92</v>
      </c>
      <c r="J493" s="42">
        <v>2</v>
      </c>
      <c r="K493" s="45">
        <v>1412</v>
      </c>
      <c r="L493" s="45">
        <v>1118</v>
      </c>
      <c r="M493" s="45">
        <v>4012</v>
      </c>
    </row>
    <row r="494" spans="1:13" x14ac:dyDescent="0.3">
      <c r="A494" s="36" t="s">
        <v>102</v>
      </c>
      <c r="B494" s="37" t="s">
        <v>169</v>
      </c>
      <c r="C494" s="37" t="s">
        <v>75</v>
      </c>
      <c r="D494" s="38">
        <v>29342</v>
      </c>
      <c r="E494" s="39">
        <v>43</v>
      </c>
      <c r="F494" s="37" t="s">
        <v>46</v>
      </c>
      <c r="G494" s="37" t="s">
        <v>63</v>
      </c>
      <c r="H494" s="40">
        <v>14591</v>
      </c>
      <c r="I494" s="37" t="s">
        <v>83</v>
      </c>
      <c r="J494" s="37">
        <v>0</v>
      </c>
      <c r="K494" s="40">
        <v>732</v>
      </c>
      <c r="L494" s="40">
        <v>2065</v>
      </c>
      <c r="M494" s="40">
        <v>7052</v>
      </c>
    </row>
    <row r="495" spans="1:13" x14ac:dyDescent="0.3">
      <c r="A495" s="41" t="s">
        <v>156</v>
      </c>
      <c r="B495" s="42" t="s">
        <v>136</v>
      </c>
      <c r="C495" s="42" t="s">
        <v>104</v>
      </c>
      <c r="D495" s="43">
        <v>26695</v>
      </c>
      <c r="E495" s="44">
        <v>50</v>
      </c>
      <c r="F495" s="42" t="s">
        <v>52</v>
      </c>
      <c r="G495" s="42" t="s">
        <v>68</v>
      </c>
      <c r="H495" s="45">
        <v>26086</v>
      </c>
      <c r="I495" s="42" t="s">
        <v>92</v>
      </c>
      <c r="J495" s="42">
        <v>1</v>
      </c>
      <c r="K495" s="45">
        <v>1206</v>
      </c>
      <c r="L495" s="45">
        <v>4486</v>
      </c>
      <c r="M495" s="45">
        <v>9799</v>
      </c>
    </row>
    <row r="496" spans="1:13" x14ac:dyDescent="0.3">
      <c r="A496" s="36" t="s">
        <v>49</v>
      </c>
      <c r="B496" s="37" t="s">
        <v>146</v>
      </c>
      <c r="C496" s="37" t="s">
        <v>56</v>
      </c>
      <c r="D496" s="38">
        <v>26140</v>
      </c>
      <c r="E496" s="39">
        <v>52</v>
      </c>
      <c r="F496" s="37" t="s">
        <v>52</v>
      </c>
      <c r="G496" s="37" t="s">
        <v>58</v>
      </c>
      <c r="H496" s="40">
        <v>24948</v>
      </c>
      <c r="I496" s="37" t="s">
        <v>76</v>
      </c>
      <c r="J496" s="37">
        <v>0</v>
      </c>
      <c r="K496" s="40">
        <v>805</v>
      </c>
      <c r="L496" s="40">
        <v>3592</v>
      </c>
      <c r="M496" s="40">
        <v>793</v>
      </c>
    </row>
    <row r="497" spans="1:13" x14ac:dyDescent="0.3">
      <c r="A497" s="41" t="s">
        <v>129</v>
      </c>
      <c r="B497" s="42" t="s">
        <v>163</v>
      </c>
      <c r="C497" s="42" t="s">
        <v>45</v>
      </c>
      <c r="D497" s="43">
        <v>28465</v>
      </c>
      <c r="E497" s="44">
        <v>46</v>
      </c>
      <c r="F497" s="42" t="s">
        <v>52</v>
      </c>
      <c r="G497" s="42" t="s">
        <v>53</v>
      </c>
      <c r="H497" s="45">
        <v>23166</v>
      </c>
      <c r="I497" s="42" t="s">
        <v>59</v>
      </c>
      <c r="J497" s="42">
        <v>3</v>
      </c>
      <c r="K497" s="45">
        <v>1104</v>
      </c>
      <c r="L497" s="45">
        <v>1716</v>
      </c>
      <c r="M497" s="45">
        <v>4344</v>
      </c>
    </row>
    <row r="498" spans="1:13" x14ac:dyDescent="0.3">
      <c r="A498" s="36" t="s">
        <v>168</v>
      </c>
      <c r="B498" s="37" t="s">
        <v>85</v>
      </c>
      <c r="C498" s="37" t="s">
        <v>104</v>
      </c>
      <c r="D498" s="38">
        <v>30987</v>
      </c>
      <c r="E498" s="39">
        <v>39</v>
      </c>
      <c r="F498" s="37" t="s">
        <v>52</v>
      </c>
      <c r="G498" s="37" t="s">
        <v>81</v>
      </c>
      <c r="H498" s="40">
        <v>24930</v>
      </c>
      <c r="I498" s="37" t="s">
        <v>101</v>
      </c>
      <c r="J498" s="37">
        <v>2</v>
      </c>
      <c r="K498" s="40">
        <v>1493</v>
      </c>
      <c r="L498" s="40">
        <v>1227</v>
      </c>
      <c r="M498" s="40">
        <v>8033</v>
      </c>
    </row>
    <row r="499" spans="1:13" x14ac:dyDescent="0.3">
      <c r="A499" s="41" t="s">
        <v>106</v>
      </c>
      <c r="B499" s="42" t="s">
        <v>169</v>
      </c>
      <c r="C499" s="42" t="s">
        <v>94</v>
      </c>
      <c r="D499" s="43">
        <v>21377</v>
      </c>
      <c r="E499" s="44">
        <v>65</v>
      </c>
      <c r="F499" s="42" t="s">
        <v>46</v>
      </c>
      <c r="G499" s="42" t="s">
        <v>58</v>
      </c>
      <c r="H499" s="45">
        <v>9420</v>
      </c>
      <c r="I499" s="42" t="s">
        <v>92</v>
      </c>
      <c r="J499" s="42">
        <v>3</v>
      </c>
      <c r="K499" s="45">
        <v>623</v>
      </c>
      <c r="L499" s="45">
        <v>2989</v>
      </c>
      <c r="M499" s="45">
        <v>9858</v>
      </c>
    </row>
    <row r="500" spans="1:13" x14ac:dyDescent="0.3">
      <c r="A500" s="36" t="s">
        <v>134</v>
      </c>
      <c r="B500" s="37" t="s">
        <v>113</v>
      </c>
      <c r="C500" s="37" t="s">
        <v>123</v>
      </c>
      <c r="D500" s="38">
        <v>22124</v>
      </c>
      <c r="E500" s="39">
        <v>63</v>
      </c>
      <c r="F500" s="37" t="s">
        <v>57</v>
      </c>
      <c r="G500" s="37" t="s">
        <v>68</v>
      </c>
      <c r="H500" s="40">
        <v>12067</v>
      </c>
      <c r="I500" s="37" t="s">
        <v>59</v>
      </c>
      <c r="J500" s="37">
        <v>2</v>
      </c>
      <c r="K500" s="40">
        <v>586</v>
      </c>
      <c r="L500" s="40">
        <v>1429</v>
      </c>
      <c r="M500" s="40">
        <v>4102</v>
      </c>
    </row>
    <row r="501" spans="1:13" x14ac:dyDescent="0.3">
      <c r="A501" s="41" t="s">
        <v>27</v>
      </c>
      <c r="B501" s="42" t="s">
        <v>167</v>
      </c>
      <c r="C501" s="42" t="s">
        <v>123</v>
      </c>
      <c r="D501" s="43">
        <v>27569</v>
      </c>
      <c r="E501" s="44">
        <v>48</v>
      </c>
      <c r="F501" s="42" t="s">
        <v>57</v>
      </c>
      <c r="G501" s="42" t="s">
        <v>53</v>
      </c>
      <c r="H501" s="45">
        <v>10662</v>
      </c>
      <c r="I501" s="42" t="s">
        <v>95</v>
      </c>
      <c r="J501" s="42">
        <v>2</v>
      </c>
      <c r="K501" s="45">
        <v>1763</v>
      </c>
      <c r="L501" s="45">
        <v>4594</v>
      </c>
      <c r="M501" s="45">
        <v>5828</v>
      </c>
    </row>
    <row r="502" spans="1:13" x14ac:dyDescent="0.3">
      <c r="A502" s="36" t="s">
        <v>152</v>
      </c>
      <c r="B502" s="37" t="s">
        <v>61</v>
      </c>
      <c r="C502" s="37" t="s">
        <v>45</v>
      </c>
      <c r="D502" s="38">
        <v>31907</v>
      </c>
      <c r="E502" s="39">
        <v>36</v>
      </c>
      <c r="F502" s="37" t="s">
        <v>52</v>
      </c>
      <c r="G502" s="37" t="s">
        <v>53</v>
      </c>
      <c r="H502" s="40">
        <v>8917</v>
      </c>
      <c r="I502" s="37" t="s">
        <v>83</v>
      </c>
      <c r="J502" s="37">
        <v>2</v>
      </c>
      <c r="K502" s="40">
        <v>607</v>
      </c>
      <c r="L502" s="40">
        <v>4043</v>
      </c>
      <c r="M502" s="40">
        <v>1972</v>
      </c>
    </row>
    <row r="503" spans="1:13" x14ac:dyDescent="0.3">
      <c r="A503" s="41" t="s">
        <v>166</v>
      </c>
      <c r="B503" s="42" t="s">
        <v>113</v>
      </c>
      <c r="C503" s="42" t="s">
        <v>56</v>
      </c>
      <c r="D503" s="43">
        <v>34998</v>
      </c>
      <c r="E503" s="44">
        <v>28</v>
      </c>
      <c r="F503" s="42" t="s">
        <v>57</v>
      </c>
      <c r="G503" s="42" t="s">
        <v>63</v>
      </c>
      <c r="H503" s="45">
        <v>21337</v>
      </c>
      <c r="I503" s="42" t="s">
        <v>76</v>
      </c>
      <c r="J503" s="42">
        <v>2</v>
      </c>
      <c r="K503" s="45">
        <v>1431</v>
      </c>
      <c r="L503" s="45">
        <v>1671</v>
      </c>
      <c r="M503" s="45">
        <v>6959</v>
      </c>
    </row>
    <row r="504" spans="1:13" x14ac:dyDescent="0.3">
      <c r="A504" s="36" t="s">
        <v>139</v>
      </c>
      <c r="B504" s="37" t="s">
        <v>161</v>
      </c>
      <c r="C504" s="37" t="s">
        <v>123</v>
      </c>
      <c r="D504" s="38">
        <v>34600</v>
      </c>
      <c r="E504" s="39">
        <v>29</v>
      </c>
      <c r="F504" s="37" t="s">
        <v>52</v>
      </c>
      <c r="G504" s="37" t="s">
        <v>68</v>
      </c>
      <c r="H504" s="40">
        <v>20729</v>
      </c>
      <c r="I504" s="37" t="s">
        <v>101</v>
      </c>
      <c r="J504" s="37">
        <v>3</v>
      </c>
      <c r="K504" s="40">
        <v>1431</v>
      </c>
      <c r="L504" s="40">
        <v>4984</v>
      </c>
      <c r="M504" s="40">
        <v>8208</v>
      </c>
    </row>
    <row r="505" spans="1:13" x14ac:dyDescent="0.3">
      <c r="A505" s="41" t="s">
        <v>77</v>
      </c>
      <c r="B505" s="42" t="s">
        <v>130</v>
      </c>
      <c r="C505" s="42" t="s">
        <v>62</v>
      </c>
      <c r="D505" s="43">
        <v>28477</v>
      </c>
      <c r="E505" s="44">
        <v>46</v>
      </c>
      <c r="F505" s="42" t="s">
        <v>57</v>
      </c>
      <c r="G505" s="42" t="s">
        <v>117</v>
      </c>
      <c r="H505" s="45">
        <v>8078</v>
      </c>
      <c r="I505" s="42" t="s">
        <v>111</v>
      </c>
      <c r="J505" s="42">
        <v>2</v>
      </c>
      <c r="K505" s="45">
        <v>604</v>
      </c>
      <c r="L505" s="45">
        <v>4562</v>
      </c>
      <c r="M505" s="45">
        <v>9635</v>
      </c>
    </row>
    <row r="506" spans="1:13" x14ac:dyDescent="0.3">
      <c r="A506" s="36" t="s">
        <v>125</v>
      </c>
      <c r="B506" s="37" t="s">
        <v>142</v>
      </c>
      <c r="C506" s="37" t="s">
        <v>123</v>
      </c>
      <c r="D506" s="38">
        <v>27597</v>
      </c>
      <c r="E506" s="39">
        <v>48</v>
      </c>
      <c r="F506" s="37" t="s">
        <v>57</v>
      </c>
      <c r="G506" s="37" t="s">
        <v>73</v>
      </c>
      <c r="H506" s="40">
        <v>11400</v>
      </c>
      <c r="I506" s="37" t="s">
        <v>92</v>
      </c>
      <c r="J506" s="37">
        <v>2</v>
      </c>
      <c r="K506" s="40">
        <v>1848</v>
      </c>
      <c r="L506" s="40">
        <v>2679</v>
      </c>
      <c r="M506" s="40">
        <v>6440</v>
      </c>
    </row>
    <row r="507" spans="1:13" x14ac:dyDescent="0.3">
      <c r="A507" s="41" t="s">
        <v>139</v>
      </c>
      <c r="B507" s="42" t="s">
        <v>55</v>
      </c>
      <c r="C507" s="42" t="s">
        <v>100</v>
      </c>
      <c r="D507" s="43">
        <v>31213</v>
      </c>
      <c r="E507" s="44">
        <v>38</v>
      </c>
      <c r="F507" s="42" t="s">
        <v>46</v>
      </c>
      <c r="G507" s="42" t="s">
        <v>47</v>
      </c>
      <c r="H507" s="45">
        <v>11362</v>
      </c>
      <c r="I507" s="42" t="s">
        <v>83</v>
      </c>
      <c r="J507" s="42">
        <v>3</v>
      </c>
      <c r="K507" s="45">
        <v>1418</v>
      </c>
      <c r="L507" s="45">
        <v>3360</v>
      </c>
      <c r="M507" s="45">
        <v>6639</v>
      </c>
    </row>
    <row r="508" spans="1:13" x14ac:dyDescent="0.3">
      <c r="A508" s="36" t="s">
        <v>131</v>
      </c>
      <c r="B508" s="37" t="s">
        <v>80</v>
      </c>
      <c r="C508" s="37" t="s">
        <v>94</v>
      </c>
      <c r="D508" s="38">
        <v>31451</v>
      </c>
      <c r="E508" s="39">
        <v>37</v>
      </c>
      <c r="F508" s="37" t="s">
        <v>46</v>
      </c>
      <c r="G508" s="37" t="s">
        <v>53</v>
      </c>
      <c r="H508" s="40">
        <v>16437</v>
      </c>
      <c r="I508" s="37" t="s">
        <v>92</v>
      </c>
      <c r="J508" s="37">
        <v>1</v>
      </c>
      <c r="K508" s="40">
        <v>1380</v>
      </c>
      <c r="L508" s="40">
        <v>4199</v>
      </c>
      <c r="M508" s="40">
        <v>1241</v>
      </c>
    </row>
    <row r="509" spans="1:13" x14ac:dyDescent="0.3">
      <c r="A509">
        <f>COUNTBLANK(A8:A508)</f>
        <v>0</v>
      </c>
      <c r="B509">
        <f t="shared" ref="B509:M509" si="0">COUNTBLANK(B8:B508)</f>
        <v>0</v>
      </c>
      <c r="C509">
        <f t="shared" si="0"/>
        <v>1</v>
      </c>
      <c r="D509">
        <f t="shared" si="0"/>
        <v>0</v>
      </c>
      <c r="E509">
        <f t="shared" si="0"/>
        <v>0</v>
      </c>
      <c r="F509">
        <f t="shared" si="0"/>
        <v>0</v>
      </c>
      <c r="G509">
        <f t="shared" si="0"/>
        <v>1</v>
      </c>
      <c r="H509">
        <f t="shared" si="0"/>
        <v>0</v>
      </c>
      <c r="I509">
        <f t="shared" si="0"/>
        <v>4</v>
      </c>
      <c r="J509">
        <f t="shared" si="0"/>
        <v>1</v>
      </c>
      <c r="K509">
        <f t="shared" si="0"/>
        <v>0</v>
      </c>
      <c r="L509">
        <f t="shared" si="0"/>
        <v>1</v>
      </c>
      <c r="M509">
        <f t="shared" si="0"/>
        <v>0</v>
      </c>
    </row>
  </sheetData>
  <customSheetViews>
    <customSheetView guid="{382D10FC-BAD9-4CEB-9262-7AB6ED9899CE}" topLeftCell="G4">
      <selection activeCell="P41" sqref="P41"/>
      <pageMargins left="0.7" right="0.7" top="0.75" bottom="0.75" header="0.3" footer="0.3"/>
    </customSheetView>
    <customSheetView guid="{571450AF-106A-4A88-AB98-8D87D8C3FF9C}" topLeftCell="G4">
      <selection activeCell="P41" sqref="P41"/>
      <pageMargins left="0.7" right="0.7" top="0.75" bottom="0.75" header="0.3" footer="0.3"/>
    </customSheetView>
    <customSheetView guid="{B5444264-7A01-45DB-AB02-F9E0EBA0FE55}" topLeftCell="G4">
      <selection activeCell="P41" sqref="P41"/>
      <pageMargins left="0.7" right="0.7" top="0.75" bottom="0.75" header="0.3" footer="0.3"/>
    </customSheetView>
  </customSheetViews>
  <mergeCells count="4">
    <mergeCell ref="O27:Q27"/>
    <mergeCell ref="O34:R34"/>
    <mergeCell ref="O35:R35"/>
    <mergeCell ref="O36:R3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88F4-F6B3-487E-B031-D580A5901309}">
  <sheetPr codeName="Arkusz16"/>
  <dimension ref="A1:K8"/>
  <sheetViews>
    <sheetView tabSelected="1" workbookViewId="0">
      <selection activeCell="K18" sqref="K18"/>
    </sheetView>
  </sheetViews>
  <sheetFormatPr defaultRowHeight="14.4" x14ac:dyDescent="0.3"/>
  <cols>
    <col min="10" max="10" width="21.5546875" bestFit="1" customWidth="1"/>
    <col min="11" max="11" width="15" customWidth="1"/>
  </cols>
  <sheetData>
    <row r="1" spans="1:11" ht="21" thickBot="1" x14ac:dyDescent="0.35">
      <c r="A1" s="159" t="s">
        <v>1109</v>
      </c>
      <c r="B1" s="159" t="s">
        <v>1110</v>
      </c>
      <c r="C1" s="159" t="s">
        <v>1111</v>
      </c>
      <c r="D1" s="159" t="s">
        <v>1112</v>
      </c>
    </row>
    <row r="2" spans="1:11" x14ac:dyDescent="0.3">
      <c r="A2" t="s">
        <v>1102</v>
      </c>
      <c r="B2">
        <v>1352</v>
      </c>
      <c r="C2">
        <v>1434</v>
      </c>
      <c r="D2">
        <v>1386</v>
      </c>
    </row>
    <row r="3" spans="1:11" x14ac:dyDescent="0.3">
      <c r="A3" t="s">
        <v>1103</v>
      </c>
      <c r="B3">
        <v>1424</v>
      </c>
      <c r="C3">
        <v>1444</v>
      </c>
      <c r="D3">
        <v>1434</v>
      </c>
    </row>
    <row r="4" spans="1:11" x14ac:dyDescent="0.3">
      <c r="A4" t="s">
        <v>1104</v>
      </c>
      <c r="B4">
        <v>1427</v>
      </c>
      <c r="C4">
        <v>1492</v>
      </c>
      <c r="D4">
        <v>1447</v>
      </c>
    </row>
    <row r="5" spans="1:11" ht="15" thickBot="1" x14ac:dyDescent="0.35">
      <c r="A5" t="s">
        <v>1105</v>
      </c>
      <c r="B5">
        <v>1459</v>
      </c>
      <c r="C5">
        <v>1501</v>
      </c>
      <c r="D5">
        <v>1492</v>
      </c>
    </row>
    <row r="6" spans="1:11" ht="15" thickBot="1" x14ac:dyDescent="0.35">
      <c r="A6" t="s">
        <v>1106</v>
      </c>
      <c r="B6">
        <v>1461</v>
      </c>
      <c r="C6">
        <v>1506</v>
      </c>
      <c r="D6">
        <v>1501</v>
      </c>
      <c r="K6" s="159" t="s">
        <v>1110</v>
      </c>
    </row>
    <row r="7" spans="1:11" ht="15" thickBot="1" x14ac:dyDescent="0.35">
      <c r="A7" t="s">
        <v>1107</v>
      </c>
      <c r="B7">
        <v>1467</v>
      </c>
      <c r="C7">
        <v>1548</v>
      </c>
      <c r="D7">
        <v>1507</v>
      </c>
      <c r="J7" s="167" t="s">
        <v>1107</v>
      </c>
      <c r="K7">
        <f>INDEX(A1:D8,MATCH(J7,A1:A8,0),MATCH(K6,A1:D1,0))</f>
        <v>1467</v>
      </c>
    </row>
    <row r="8" spans="1:11" x14ac:dyDescent="0.3">
      <c r="A8" t="s">
        <v>1108</v>
      </c>
      <c r="B8">
        <v>1520</v>
      </c>
      <c r="C8">
        <v>1572</v>
      </c>
      <c r="D8">
        <v>1530</v>
      </c>
    </row>
  </sheetData>
  <customSheetViews>
    <customSheetView guid="{382D10FC-BAD9-4CEB-9262-7AB6ED9899CE}">
      <selection activeCell="F13" sqref="F13"/>
      <pageMargins left="0.7" right="0.7" top="0.75" bottom="0.75" header="0.3" footer="0.3"/>
    </customSheetView>
    <customSheetView guid="{571450AF-106A-4A88-AB98-8D87D8C3FF9C}">
      <selection activeCell="F13" sqref="F13"/>
      <pageMargins left="0.7" right="0.7" top="0.75" bottom="0.75" header="0.3" footer="0.3"/>
    </customSheetView>
    <customSheetView guid="{B5444264-7A01-45DB-AB02-F9E0EBA0FE55}">
      <selection activeCell="F13" sqref="F13"/>
      <pageMargins left="0.7" right="0.7" top="0.75" bottom="0.75" header="0.3" footer="0.3"/>
    </customSheetView>
  </customSheetViews>
  <dataValidations count="2">
    <dataValidation type="list" allowBlank="1" showInputMessage="1" showErrorMessage="1" sqref="J7" xr:uid="{BFD15831-2F26-4C70-BF66-34F322857582}">
      <formula1>$A$2:$A$8</formula1>
    </dataValidation>
    <dataValidation type="list" allowBlank="1" showInputMessage="1" showErrorMessage="1" sqref="K6" xr:uid="{8111128E-D31B-49F0-BDC3-8923AF559964}">
      <formula1>$B$1:$D$1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A295-5850-4467-ADBF-0643EEAE7FEE}">
  <sheetPr codeName="Arkusz2"/>
  <dimension ref="A1:R501"/>
  <sheetViews>
    <sheetView workbookViewId="0">
      <selection activeCell="J29" sqref="J29"/>
    </sheetView>
  </sheetViews>
  <sheetFormatPr defaultRowHeight="14.4" x14ac:dyDescent="0.3"/>
  <cols>
    <col min="1" max="1" width="10" bestFit="1" customWidth="1"/>
    <col min="2" max="2" width="11.109375" bestFit="1" customWidth="1"/>
    <col min="3" max="3" width="19.33203125" bestFit="1" customWidth="1"/>
    <col min="4" max="4" width="15.109375" customWidth="1"/>
    <col min="5" max="5" width="7.5546875" customWidth="1"/>
    <col min="6" max="6" width="15.44140625" customWidth="1"/>
    <col min="7" max="7" width="14.77734375" bestFit="1" customWidth="1"/>
    <col min="8" max="8" width="19.44140625" customWidth="1"/>
    <col min="9" max="9" width="11.77734375" customWidth="1"/>
    <col min="10" max="10" width="19.88671875" customWidth="1"/>
    <col min="11" max="11" width="22.109375" customWidth="1"/>
    <col min="12" max="12" width="22.88671875" customWidth="1"/>
    <col min="13" max="13" width="26.44140625" customWidth="1"/>
  </cols>
  <sheetData>
    <row r="1" spans="1:18" ht="15" thickBot="1" x14ac:dyDescent="0.35">
      <c r="A1" s="60" t="s">
        <v>30</v>
      </c>
      <c r="B1" s="194" t="s">
        <v>31</v>
      </c>
      <c r="C1" s="194" t="s">
        <v>32</v>
      </c>
      <c r="D1" s="194" t="s">
        <v>33</v>
      </c>
      <c r="E1" s="194" t="s">
        <v>34</v>
      </c>
      <c r="F1" s="194" t="s">
        <v>35</v>
      </c>
      <c r="G1" s="194" t="s">
        <v>36</v>
      </c>
      <c r="H1" s="194" t="s">
        <v>37</v>
      </c>
      <c r="I1" s="194" t="s">
        <v>38</v>
      </c>
      <c r="J1" s="194" t="s">
        <v>39</v>
      </c>
      <c r="K1" s="194" t="s">
        <v>40</v>
      </c>
      <c r="L1" s="194" t="s">
        <v>41</v>
      </c>
      <c r="M1" s="195" t="s">
        <v>42</v>
      </c>
    </row>
    <row r="2" spans="1:18" ht="15" thickTop="1" x14ac:dyDescent="0.3">
      <c r="A2" s="196" t="s">
        <v>43</v>
      </c>
      <c r="B2" s="197" t="s">
        <v>44</v>
      </c>
      <c r="C2" s="197" t="s">
        <v>45</v>
      </c>
      <c r="D2" s="198">
        <v>30229</v>
      </c>
      <c r="E2" s="199">
        <v>41</v>
      </c>
      <c r="F2" s="197" t="s">
        <v>46</v>
      </c>
      <c r="G2" s="197" t="s">
        <v>47</v>
      </c>
      <c r="H2" s="200">
        <v>19249</v>
      </c>
      <c r="I2" s="197" t="s">
        <v>48</v>
      </c>
      <c r="J2" s="197">
        <v>2</v>
      </c>
      <c r="K2" s="200">
        <v>1166</v>
      </c>
      <c r="L2" s="200">
        <v>3635</v>
      </c>
      <c r="M2" s="201">
        <v>9177</v>
      </c>
      <c r="P2" s="160" t="s">
        <v>1118</v>
      </c>
      <c r="R2" t="s">
        <v>1119</v>
      </c>
    </row>
    <row r="3" spans="1:18" x14ac:dyDescent="0.3">
      <c r="A3" s="202" t="s">
        <v>49</v>
      </c>
      <c r="B3" s="203" t="s">
        <v>50</v>
      </c>
      <c r="C3" s="203" t="s">
        <v>51</v>
      </c>
      <c r="D3" s="204">
        <v>30593</v>
      </c>
      <c r="E3" s="205">
        <v>40</v>
      </c>
      <c r="F3" s="203" t="s">
        <v>52</v>
      </c>
      <c r="G3" s="203" t="s">
        <v>53</v>
      </c>
      <c r="H3" s="206">
        <v>20436</v>
      </c>
      <c r="I3" s="203" t="s">
        <v>54</v>
      </c>
      <c r="J3" s="203">
        <v>2</v>
      </c>
      <c r="K3" s="206">
        <v>1851</v>
      </c>
      <c r="L3" s="206">
        <v>4001</v>
      </c>
      <c r="M3" s="207">
        <v>7192</v>
      </c>
      <c r="P3" s="160"/>
    </row>
    <row r="4" spans="1:18" x14ac:dyDescent="0.3">
      <c r="A4" s="208" t="s">
        <v>49</v>
      </c>
      <c r="B4" s="209" t="s">
        <v>55</v>
      </c>
      <c r="C4" s="209" t="s">
        <v>56</v>
      </c>
      <c r="D4" s="210">
        <v>21219</v>
      </c>
      <c r="E4" s="211">
        <v>65</v>
      </c>
      <c r="F4" s="209" t="s">
        <v>57</v>
      </c>
      <c r="G4" s="209" t="s">
        <v>58</v>
      </c>
      <c r="H4" s="212">
        <v>12752</v>
      </c>
      <c r="I4" s="209" t="s">
        <v>59</v>
      </c>
      <c r="J4" s="209">
        <v>1</v>
      </c>
      <c r="K4" s="212">
        <v>695</v>
      </c>
      <c r="L4" s="212">
        <v>3563</v>
      </c>
      <c r="M4" s="213">
        <v>2337</v>
      </c>
    </row>
    <row r="5" spans="1:18" x14ac:dyDescent="0.3">
      <c r="A5" s="202" t="s">
        <v>60</v>
      </c>
      <c r="B5" s="203" t="s">
        <v>61</v>
      </c>
      <c r="C5" s="203" t="s">
        <v>62</v>
      </c>
      <c r="D5" s="204">
        <v>28208</v>
      </c>
      <c r="E5" s="205">
        <v>46</v>
      </c>
      <c r="F5" s="203" t="s">
        <v>52</v>
      </c>
      <c r="G5" s="203" t="s">
        <v>63</v>
      </c>
      <c r="H5" s="206">
        <v>6409</v>
      </c>
      <c r="I5" s="203" t="s">
        <v>64</v>
      </c>
      <c r="J5" s="203">
        <v>1</v>
      </c>
      <c r="K5" s="206">
        <v>874</v>
      </c>
      <c r="L5" s="206">
        <v>4636</v>
      </c>
      <c r="M5" s="207">
        <v>7627</v>
      </c>
    </row>
    <row r="6" spans="1:18" x14ac:dyDescent="0.3">
      <c r="A6" s="208" t="s">
        <v>65</v>
      </c>
      <c r="B6" s="209" t="s">
        <v>66</v>
      </c>
      <c r="C6" s="209" t="s">
        <v>67</v>
      </c>
      <c r="D6" s="210">
        <v>27315</v>
      </c>
      <c r="E6" s="211">
        <v>49</v>
      </c>
      <c r="F6" s="209" t="s">
        <v>46</v>
      </c>
      <c r="G6" s="209" t="s">
        <v>68</v>
      </c>
      <c r="H6" s="212">
        <v>5272</v>
      </c>
      <c r="I6" s="209" t="s">
        <v>69</v>
      </c>
      <c r="J6" s="209">
        <v>1</v>
      </c>
      <c r="K6" s="212">
        <v>1872</v>
      </c>
      <c r="L6" s="212">
        <v>3927</v>
      </c>
      <c r="M6" s="213">
        <v>1343</v>
      </c>
    </row>
    <row r="7" spans="1:18" x14ac:dyDescent="0.3">
      <c r="A7" s="202" t="s">
        <v>70</v>
      </c>
      <c r="B7" s="203" t="s">
        <v>71</v>
      </c>
      <c r="C7" s="203" t="s">
        <v>72</v>
      </c>
      <c r="D7" s="204">
        <v>29865</v>
      </c>
      <c r="E7" s="205">
        <v>42</v>
      </c>
      <c r="F7" s="203" t="s">
        <v>46</v>
      </c>
      <c r="G7" s="203" t="s">
        <v>73</v>
      </c>
      <c r="H7" s="206">
        <v>5185</v>
      </c>
      <c r="I7" s="203" t="s">
        <v>69</v>
      </c>
      <c r="J7" s="203">
        <v>2</v>
      </c>
      <c r="K7" s="206">
        <v>1947</v>
      </c>
      <c r="L7" s="206">
        <v>4643</v>
      </c>
      <c r="M7" s="207">
        <v>6441</v>
      </c>
    </row>
    <row r="8" spans="1:18" x14ac:dyDescent="0.3">
      <c r="A8" s="208" t="s">
        <v>74</v>
      </c>
      <c r="B8" s="209" t="s">
        <v>50</v>
      </c>
      <c r="C8" s="209" t="s">
        <v>75</v>
      </c>
      <c r="D8" s="210">
        <v>25106</v>
      </c>
      <c r="E8" s="211">
        <v>55</v>
      </c>
      <c r="F8" s="209" t="s">
        <v>52</v>
      </c>
      <c r="G8" s="209" t="s">
        <v>63</v>
      </c>
      <c r="H8" s="212">
        <v>10580</v>
      </c>
      <c r="I8" s="209" t="s">
        <v>76</v>
      </c>
      <c r="J8" s="209">
        <v>2</v>
      </c>
      <c r="K8" s="212">
        <v>1149</v>
      </c>
      <c r="L8" s="212">
        <v>4752</v>
      </c>
      <c r="M8" s="213">
        <v>8469</v>
      </c>
    </row>
    <row r="9" spans="1:18" x14ac:dyDescent="0.3">
      <c r="A9" s="202" t="s">
        <v>77</v>
      </c>
      <c r="B9" s="203" t="s">
        <v>78</v>
      </c>
      <c r="C9" s="203" t="s">
        <v>79</v>
      </c>
      <c r="D9" s="204">
        <v>35759</v>
      </c>
      <c r="E9" s="205">
        <v>26</v>
      </c>
      <c r="F9" s="203" t="s">
        <v>52</v>
      </c>
      <c r="G9" s="203" t="s">
        <v>68</v>
      </c>
      <c r="H9" s="206">
        <v>9208</v>
      </c>
      <c r="I9" s="203" t="s">
        <v>64</v>
      </c>
      <c r="J9" s="203">
        <v>0</v>
      </c>
      <c r="K9" s="206">
        <v>1521</v>
      </c>
      <c r="L9" s="206">
        <v>2119</v>
      </c>
      <c r="M9" s="207">
        <v>7726</v>
      </c>
    </row>
    <row r="10" spans="1:18" x14ac:dyDescent="0.3">
      <c r="A10" s="208" t="s">
        <v>60</v>
      </c>
      <c r="B10" s="209" t="s">
        <v>80</v>
      </c>
      <c r="C10" s="209" t="s">
        <v>72</v>
      </c>
      <c r="D10" s="210">
        <v>23681</v>
      </c>
      <c r="E10" s="211">
        <v>59</v>
      </c>
      <c r="F10" s="209" t="s">
        <v>46</v>
      </c>
      <c r="G10" s="209" t="s">
        <v>81</v>
      </c>
      <c r="H10" s="212">
        <v>14326</v>
      </c>
      <c r="I10" s="209" t="s">
        <v>54</v>
      </c>
      <c r="J10" s="209">
        <v>0</v>
      </c>
      <c r="K10" s="212">
        <v>1408</v>
      </c>
      <c r="L10" s="212">
        <v>2365</v>
      </c>
      <c r="M10" s="213">
        <v>6449</v>
      </c>
    </row>
    <row r="11" spans="1:18" x14ac:dyDescent="0.3">
      <c r="A11" s="202" t="s">
        <v>82</v>
      </c>
      <c r="B11" s="203" t="s">
        <v>44</v>
      </c>
      <c r="C11" s="203" t="s">
        <v>75</v>
      </c>
      <c r="D11" s="204">
        <v>23028</v>
      </c>
      <c r="E11" s="205">
        <v>60</v>
      </c>
      <c r="F11" s="203" t="s">
        <v>52</v>
      </c>
      <c r="G11" s="203" t="s">
        <v>47</v>
      </c>
      <c r="H11" s="206">
        <v>23341</v>
      </c>
      <c r="I11" s="203" t="s">
        <v>83</v>
      </c>
      <c r="J11" s="203">
        <v>2</v>
      </c>
      <c r="K11" s="206">
        <v>1442</v>
      </c>
      <c r="L11" s="206">
        <v>2238</v>
      </c>
      <c r="M11" s="207">
        <v>9811</v>
      </c>
    </row>
    <row r="12" spans="1:18" x14ac:dyDescent="0.3">
      <c r="A12" s="208" t="s">
        <v>84</v>
      </c>
      <c r="B12" s="209" t="s">
        <v>85</v>
      </c>
      <c r="C12" s="209" t="s">
        <v>86</v>
      </c>
      <c r="D12" s="210">
        <v>26764</v>
      </c>
      <c r="E12" s="211">
        <v>50</v>
      </c>
      <c r="F12" s="209" t="s">
        <v>46</v>
      </c>
      <c r="G12" s="209" t="s">
        <v>87</v>
      </c>
      <c r="H12" s="212">
        <v>16759</v>
      </c>
      <c r="I12" s="209" t="s">
        <v>54</v>
      </c>
      <c r="J12" s="209">
        <v>0</v>
      </c>
      <c r="K12" s="212">
        <v>526</v>
      </c>
      <c r="L12" s="212">
        <v>4355</v>
      </c>
      <c r="M12" s="213">
        <v>8146</v>
      </c>
    </row>
    <row r="13" spans="1:18" x14ac:dyDescent="0.3">
      <c r="A13" s="202" t="s">
        <v>88</v>
      </c>
      <c r="B13" s="203" t="s">
        <v>89</v>
      </c>
      <c r="C13" s="203" t="s">
        <v>79</v>
      </c>
      <c r="D13" s="204">
        <v>32461</v>
      </c>
      <c r="E13" s="205">
        <v>35</v>
      </c>
      <c r="F13" s="203" t="s">
        <v>46</v>
      </c>
      <c r="G13" s="203" t="s">
        <v>90</v>
      </c>
      <c r="H13" s="206">
        <v>19015</v>
      </c>
      <c r="I13" s="203" t="s">
        <v>83</v>
      </c>
      <c r="J13" s="203">
        <v>0</v>
      </c>
      <c r="K13" s="206">
        <v>1679</v>
      </c>
      <c r="L13" s="206">
        <v>3053</v>
      </c>
      <c r="M13" s="207">
        <v>1807</v>
      </c>
    </row>
    <row r="14" spans="1:18" x14ac:dyDescent="0.3">
      <c r="A14" s="208" t="s">
        <v>23</v>
      </c>
      <c r="B14" s="209" t="s">
        <v>91</v>
      </c>
      <c r="C14" s="209" t="s">
        <v>56</v>
      </c>
      <c r="D14" s="210">
        <v>34114</v>
      </c>
      <c r="E14" s="211">
        <v>30</v>
      </c>
      <c r="F14" s="209" t="s">
        <v>57</v>
      </c>
      <c r="G14" s="209" t="s">
        <v>63</v>
      </c>
      <c r="H14" s="212">
        <v>29356</v>
      </c>
      <c r="I14" s="209" t="s">
        <v>92</v>
      </c>
      <c r="J14" s="209">
        <v>0</v>
      </c>
      <c r="K14" s="212">
        <v>1279</v>
      </c>
      <c r="L14" s="212">
        <v>3562</v>
      </c>
      <c r="M14" s="213">
        <v>9950</v>
      </c>
    </row>
    <row r="15" spans="1:18" x14ac:dyDescent="0.3">
      <c r="A15" s="202" t="s">
        <v>74</v>
      </c>
      <c r="B15" s="203" t="s">
        <v>93</v>
      </c>
      <c r="C15" s="203" t="s">
        <v>94</v>
      </c>
      <c r="D15" s="204">
        <v>21651</v>
      </c>
      <c r="E15" s="205">
        <v>64</v>
      </c>
      <c r="F15" s="203" t="s">
        <v>57</v>
      </c>
      <c r="G15" s="203" t="s">
        <v>47</v>
      </c>
      <c r="H15" s="206">
        <v>19700</v>
      </c>
      <c r="I15" s="203" t="s">
        <v>95</v>
      </c>
      <c r="J15" s="203">
        <v>0</v>
      </c>
      <c r="K15" s="206">
        <v>828</v>
      </c>
      <c r="L15" s="206">
        <v>2053</v>
      </c>
      <c r="M15" s="207">
        <v>698</v>
      </c>
    </row>
    <row r="16" spans="1:18" x14ac:dyDescent="0.3">
      <c r="A16" s="208" t="s">
        <v>60</v>
      </c>
      <c r="B16" s="209" t="s">
        <v>96</v>
      </c>
      <c r="C16" s="209" t="s">
        <v>97</v>
      </c>
      <c r="D16" s="210">
        <v>29897</v>
      </c>
      <c r="E16" s="211">
        <v>42</v>
      </c>
      <c r="F16" s="209" t="s">
        <v>52</v>
      </c>
      <c r="G16" s="209" t="s">
        <v>81</v>
      </c>
      <c r="H16" s="212">
        <v>3430</v>
      </c>
      <c r="I16" s="209" t="s">
        <v>92</v>
      </c>
      <c r="J16" s="209">
        <v>3</v>
      </c>
      <c r="K16" s="212">
        <v>1271</v>
      </c>
      <c r="L16" s="212">
        <v>3966</v>
      </c>
      <c r="M16" s="213">
        <v>7705</v>
      </c>
    </row>
    <row r="17" spans="1:16" x14ac:dyDescent="0.3">
      <c r="A17" s="202" t="s">
        <v>98</v>
      </c>
      <c r="B17" s="203" t="s">
        <v>99</v>
      </c>
      <c r="C17" s="203" t="s">
        <v>100</v>
      </c>
      <c r="D17" s="204">
        <v>27645</v>
      </c>
      <c r="E17" s="205">
        <v>48</v>
      </c>
      <c r="F17" s="203" t="s">
        <v>46</v>
      </c>
      <c r="G17" s="203" t="s">
        <v>58</v>
      </c>
      <c r="H17" s="206">
        <v>3309</v>
      </c>
      <c r="I17" s="203" t="s">
        <v>59</v>
      </c>
      <c r="J17" s="203">
        <v>1</v>
      </c>
      <c r="K17" s="206">
        <v>526</v>
      </c>
      <c r="L17" s="206">
        <v>1016</v>
      </c>
      <c r="M17" s="207">
        <v>256</v>
      </c>
    </row>
    <row r="18" spans="1:16" x14ac:dyDescent="0.3">
      <c r="A18" s="208" t="s">
        <v>60</v>
      </c>
      <c r="B18" s="209" t="s">
        <v>96</v>
      </c>
      <c r="C18" s="209" t="s">
        <v>67</v>
      </c>
      <c r="D18" s="210">
        <v>33549</v>
      </c>
      <c r="E18" s="211">
        <v>32</v>
      </c>
      <c r="F18" s="209" t="s">
        <v>57</v>
      </c>
      <c r="G18" s="209" t="s">
        <v>63</v>
      </c>
      <c r="H18" s="212">
        <v>3737</v>
      </c>
      <c r="I18" s="209" t="s">
        <v>64</v>
      </c>
      <c r="J18" s="209">
        <v>1</v>
      </c>
      <c r="K18" s="212">
        <v>752</v>
      </c>
      <c r="L18" s="212">
        <v>4686</v>
      </c>
      <c r="M18" s="213">
        <v>7786</v>
      </c>
    </row>
    <row r="19" spans="1:16" x14ac:dyDescent="0.3">
      <c r="A19" s="202" t="s">
        <v>74</v>
      </c>
      <c r="B19" s="203" t="s">
        <v>50</v>
      </c>
      <c r="C19" s="203" t="s">
        <v>79</v>
      </c>
      <c r="D19" s="204">
        <v>25339</v>
      </c>
      <c r="E19" s="205">
        <v>54</v>
      </c>
      <c r="F19" s="203" t="s">
        <v>46</v>
      </c>
      <c r="G19" s="203" t="s">
        <v>73</v>
      </c>
      <c r="H19" s="206">
        <v>23422</v>
      </c>
      <c r="I19" s="203" t="s">
        <v>101</v>
      </c>
      <c r="J19" s="203">
        <v>1</v>
      </c>
      <c r="K19" s="206">
        <v>925</v>
      </c>
      <c r="L19" s="206">
        <v>2969</v>
      </c>
      <c r="M19" s="207">
        <v>564</v>
      </c>
    </row>
    <row r="20" spans="1:16" x14ac:dyDescent="0.3">
      <c r="A20" s="208" t="s">
        <v>102</v>
      </c>
      <c r="B20" s="209" t="s">
        <v>103</v>
      </c>
      <c r="C20" s="209" t="s">
        <v>104</v>
      </c>
      <c r="D20" s="210">
        <v>22511</v>
      </c>
      <c r="E20" s="211">
        <v>62</v>
      </c>
      <c r="F20" s="209" t="s">
        <v>52</v>
      </c>
      <c r="G20" s="209" t="s">
        <v>68</v>
      </c>
      <c r="H20" s="212">
        <v>18253</v>
      </c>
      <c r="I20" s="209" t="s">
        <v>92</v>
      </c>
      <c r="J20" s="209">
        <v>0</v>
      </c>
      <c r="K20" s="212">
        <v>1422</v>
      </c>
      <c r="L20" s="212">
        <v>3855</v>
      </c>
      <c r="M20" s="213">
        <v>700</v>
      </c>
    </row>
    <row r="21" spans="1:16" x14ac:dyDescent="0.3">
      <c r="A21" s="202" t="s">
        <v>49</v>
      </c>
      <c r="B21" s="203" t="s">
        <v>105</v>
      </c>
      <c r="C21" s="203" t="s">
        <v>72</v>
      </c>
      <c r="D21" s="204">
        <v>31655</v>
      </c>
      <c r="E21" s="205">
        <v>37</v>
      </c>
      <c r="F21" s="203" t="s">
        <v>52</v>
      </c>
      <c r="G21" s="203" t="s">
        <v>87</v>
      </c>
      <c r="H21" s="206">
        <v>7384</v>
      </c>
      <c r="I21" s="203" t="s">
        <v>101</v>
      </c>
      <c r="J21" s="203">
        <v>1</v>
      </c>
      <c r="K21" s="206">
        <v>1495</v>
      </c>
      <c r="L21" s="206">
        <v>2271</v>
      </c>
      <c r="M21" s="207">
        <v>8849</v>
      </c>
    </row>
    <row r="22" spans="1:16" x14ac:dyDescent="0.3">
      <c r="A22" s="208" t="s">
        <v>106</v>
      </c>
      <c r="B22" s="209" t="s">
        <v>107</v>
      </c>
      <c r="C22" s="209" t="s">
        <v>97</v>
      </c>
      <c r="D22" s="210">
        <v>24056</v>
      </c>
      <c r="E22" s="211">
        <v>58</v>
      </c>
      <c r="F22" s="209" t="s">
        <v>57</v>
      </c>
      <c r="G22" s="209" t="s">
        <v>87</v>
      </c>
      <c r="H22" s="212">
        <v>17878</v>
      </c>
      <c r="I22" s="209" t="s">
        <v>59</v>
      </c>
      <c r="J22" s="209">
        <v>2</v>
      </c>
      <c r="K22" s="212">
        <v>1998</v>
      </c>
      <c r="L22" s="212">
        <v>2424</v>
      </c>
      <c r="M22" s="213">
        <v>938</v>
      </c>
    </row>
    <row r="23" spans="1:16" x14ac:dyDescent="0.3">
      <c r="A23" s="202" t="s">
        <v>108</v>
      </c>
      <c r="B23" s="203" t="s">
        <v>109</v>
      </c>
      <c r="C23" s="203" t="s">
        <v>56</v>
      </c>
      <c r="D23" s="204">
        <v>30347</v>
      </c>
      <c r="E23" s="205">
        <v>40</v>
      </c>
      <c r="F23" s="203" t="s">
        <v>57</v>
      </c>
      <c r="G23" s="203" t="s">
        <v>87</v>
      </c>
      <c r="H23" s="206">
        <v>9260</v>
      </c>
      <c r="I23" s="203" t="s">
        <v>59</v>
      </c>
      <c r="J23" s="203">
        <v>1</v>
      </c>
      <c r="K23" s="206">
        <v>1861</v>
      </c>
      <c r="L23" s="206">
        <v>2706</v>
      </c>
      <c r="M23" s="207">
        <v>7656</v>
      </c>
    </row>
    <row r="24" spans="1:16" x14ac:dyDescent="0.3">
      <c r="A24" s="208" t="s">
        <v>110</v>
      </c>
      <c r="B24" s="209" t="s">
        <v>44</v>
      </c>
      <c r="C24" s="209" t="s">
        <v>97</v>
      </c>
      <c r="D24" s="210">
        <v>28290</v>
      </c>
      <c r="E24" s="211">
        <v>46</v>
      </c>
      <c r="F24" s="209" t="s">
        <v>52</v>
      </c>
      <c r="G24" s="209" t="s">
        <v>73</v>
      </c>
      <c r="H24" s="212">
        <v>28741</v>
      </c>
      <c r="I24" s="209" t="s">
        <v>111</v>
      </c>
      <c r="J24" s="209">
        <v>2</v>
      </c>
      <c r="K24" s="212">
        <v>1751</v>
      </c>
      <c r="L24" s="212">
        <v>4991</v>
      </c>
      <c r="M24" s="213">
        <v>1808</v>
      </c>
    </row>
    <row r="25" spans="1:16" x14ac:dyDescent="0.3">
      <c r="A25" s="202" t="s">
        <v>82</v>
      </c>
      <c r="B25" s="203" t="s">
        <v>66</v>
      </c>
      <c r="C25" s="203" t="s">
        <v>67</v>
      </c>
      <c r="D25" s="204">
        <v>29972</v>
      </c>
      <c r="E25" s="205">
        <v>41</v>
      </c>
      <c r="F25" s="203" t="s">
        <v>57</v>
      </c>
      <c r="G25" s="203" t="s">
        <v>90</v>
      </c>
      <c r="H25" s="206">
        <v>23756</v>
      </c>
      <c r="I25" s="203" t="s">
        <v>92</v>
      </c>
      <c r="J25" s="203">
        <v>0</v>
      </c>
      <c r="K25" s="206">
        <v>1760</v>
      </c>
      <c r="L25" s="206">
        <v>4299</v>
      </c>
      <c r="M25" s="207">
        <v>351</v>
      </c>
      <c r="P25" t="s">
        <v>1113</v>
      </c>
    </row>
    <row r="26" spans="1:16" x14ac:dyDescent="0.3">
      <c r="A26" s="208" t="s">
        <v>112</v>
      </c>
      <c r="B26" s="209" t="s">
        <v>113</v>
      </c>
      <c r="C26" s="209" t="s">
        <v>72</v>
      </c>
      <c r="D26" s="210">
        <v>33697</v>
      </c>
      <c r="E26" s="211">
        <v>31</v>
      </c>
      <c r="F26" s="209" t="s">
        <v>52</v>
      </c>
      <c r="G26" s="209" t="s">
        <v>63</v>
      </c>
      <c r="H26" s="212">
        <v>26944</v>
      </c>
      <c r="I26" s="209" t="s">
        <v>101</v>
      </c>
      <c r="J26" s="209">
        <v>1</v>
      </c>
      <c r="K26" s="212">
        <v>1452</v>
      </c>
      <c r="L26" s="212">
        <v>2224</v>
      </c>
      <c r="M26" s="213">
        <v>1584</v>
      </c>
    </row>
    <row r="27" spans="1:16" x14ac:dyDescent="0.3">
      <c r="A27" s="202" t="s">
        <v>114</v>
      </c>
      <c r="B27" s="203" t="s">
        <v>50</v>
      </c>
      <c r="C27" s="203" t="s">
        <v>94</v>
      </c>
      <c r="D27" s="204">
        <v>33933</v>
      </c>
      <c r="E27" s="205">
        <v>31</v>
      </c>
      <c r="F27" s="203" t="s">
        <v>46</v>
      </c>
      <c r="G27" s="203" t="s">
        <v>90</v>
      </c>
      <c r="H27" s="206">
        <v>17622</v>
      </c>
      <c r="I27" s="203" t="s">
        <v>95</v>
      </c>
      <c r="J27" s="203">
        <v>2</v>
      </c>
      <c r="K27" s="206">
        <v>1852</v>
      </c>
      <c r="L27" s="206">
        <v>3885</v>
      </c>
      <c r="M27" s="207">
        <v>8672</v>
      </c>
    </row>
    <row r="28" spans="1:16" x14ac:dyDescent="0.3">
      <c r="A28" s="208" t="s">
        <v>115</v>
      </c>
      <c r="B28" s="209" t="s">
        <v>116</v>
      </c>
      <c r="C28" s="209" t="s">
        <v>86</v>
      </c>
      <c r="D28" s="210">
        <v>22895</v>
      </c>
      <c r="E28" s="211">
        <v>61</v>
      </c>
      <c r="F28" s="209" t="s">
        <v>57</v>
      </c>
      <c r="G28" s="209" t="s">
        <v>117</v>
      </c>
      <c r="H28" s="212">
        <v>20209</v>
      </c>
      <c r="I28" s="209" t="s">
        <v>95</v>
      </c>
      <c r="J28" s="209">
        <v>3</v>
      </c>
      <c r="K28" s="212">
        <v>613</v>
      </c>
      <c r="L28" s="212">
        <v>1033</v>
      </c>
      <c r="M28" s="213">
        <v>4290</v>
      </c>
      <c r="P28" t="s">
        <v>1114</v>
      </c>
    </row>
    <row r="29" spans="1:16" x14ac:dyDescent="0.3">
      <c r="A29" s="202" t="s">
        <v>49</v>
      </c>
      <c r="B29" s="203" t="s">
        <v>118</v>
      </c>
      <c r="C29" s="203" t="s">
        <v>56</v>
      </c>
      <c r="D29" s="204">
        <v>28401</v>
      </c>
      <c r="E29" s="205">
        <v>46</v>
      </c>
      <c r="F29" s="203" t="s">
        <v>46</v>
      </c>
      <c r="G29" s="203" t="s">
        <v>53</v>
      </c>
      <c r="H29" s="206">
        <v>29834</v>
      </c>
      <c r="I29" s="203" t="s">
        <v>69</v>
      </c>
      <c r="J29" s="203">
        <v>2</v>
      </c>
      <c r="K29" s="206">
        <v>736</v>
      </c>
      <c r="L29" s="206">
        <v>2326</v>
      </c>
      <c r="M29" s="207">
        <v>61</v>
      </c>
      <c r="P29" t="s">
        <v>1115</v>
      </c>
    </row>
    <row r="30" spans="1:16" x14ac:dyDescent="0.3">
      <c r="A30" s="208" t="s">
        <v>119</v>
      </c>
      <c r="B30" s="209" t="s">
        <v>120</v>
      </c>
      <c r="C30" s="209" t="s">
        <v>62</v>
      </c>
      <c r="D30" s="210">
        <v>32457</v>
      </c>
      <c r="E30" s="211">
        <v>35</v>
      </c>
      <c r="F30" s="209" t="s">
        <v>52</v>
      </c>
      <c r="G30" s="209" t="s">
        <v>63</v>
      </c>
      <c r="H30" s="212">
        <v>13812</v>
      </c>
      <c r="I30" s="209" t="s">
        <v>76</v>
      </c>
      <c r="J30" s="209">
        <v>1</v>
      </c>
      <c r="K30" s="212">
        <v>1212</v>
      </c>
      <c r="L30" s="212">
        <v>2036</v>
      </c>
      <c r="M30" s="213">
        <v>9226</v>
      </c>
      <c r="P30" t="s">
        <v>1116</v>
      </c>
    </row>
    <row r="31" spans="1:16" x14ac:dyDescent="0.3">
      <c r="A31" s="202" t="s">
        <v>102</v>
      </c>
      <c r="B31" s="203" t="s">
        <v>113</v>
      </c>
      <c r="C31" s="203" t="s">
        <v>56</v>
      </c>
      <c r="D31" s="204">
        <v>29097</v>
      </c>
      <c r="E31" s="205">
        <v>44</v>
      </c>
      <c r="F31" s="203" t="s">
        <v>52</v>
      </c>
      <c r="G31" s="203" t="s">
        <v>68</v>
      </c>
      <c r="H31" s="206">
        <v>29601</v>
      </c>
      <c r="I31" s="203" t="s">
        <v>83</v>
      </c>
      <c r="J31" s="203">
        <v>2</v>
      </c>
      <c r="K31" s="206">
        <v>1104</v>
      </c>
      <c r="L31" s="206">
        <v>3380</v>
      </c>
      <c r="M31" s="207">
        <v>761</v>
      </c>
      <c r="P31" t="s">
        <v>1117</v>
      </c>
    </row>
    <row r="32" spans="1:16" x14ac:dyDescent="0.3">
      <c r="A32" s="208" t="s">
        <v>119</v>
      </c>
      <c r="B32" s="209" t="s">
        <v>121</v>
      </c>
      <c r="C32" s="209" t="s">
        <v>122</v>
      </c>
      <c r="D32" s="210">
        <v>33767</v>
      </c>
      <c r="E32" s="211">
        <v>31</v>
      </c>
      <c r="F32" s="209" t="s">
        <v>57</v>
      </c>
      <c r="G32" s="209" t="s">
        <v>81</v>
      </c>
      <c r="H32" s="212">
        <v>19935</v>
      </c>
      <c r="I32" s="209" t="s">
        <v>95</v>
      </c>
      <c r="J32" s="209">
        <v>1</v>
      </c>
      <c r="K32" s="212">
        <v>1386</v>
      </c>
      <c r="L32" s="212">
        <v>1501</v>
      </c>
      <c r="M32" s="213">
        <v>6677</v>
      </c>
    </row>
    <row r="33" spans="1:13" ht="15" thickBot="1" x14ac:dyDescent="0.35">
      <c r="A33" s="202" t="s">
        <v>60</v>
      </c>
      <c r="B33" s="203" t="s">
        <v>61</v>
      </c>
      <c r="C33" s="203" t="s">
        <v>79</v>
      </c>
      <c r="D33" s="204">
        <v>26028</v>
      </c>
      <c r="E33" s="205">
        <v>52</v>
      </c>
      <c r="F33" s="203" t="s">
        <v>57</v>
      </c>
      <c r="G33" s="203" t="s">
        <v>58</v>
      </c>
      <c r="H33" s="206">
        <v>3510</v>
      </c>
      <c r="I33" s="203" t="s">
        <v>59</v>
      </c>
      <c r="J33" s="203">
        <v>3</v>
      </c>
      <c r="K33" s="206">
        <v>743</v>
      </c>
      <c r="L33" s="206">
        <v>3045</v>
      </c>
      <c r="M33" s="207">
        <v>409</v>
      </c>
    </row>
    <row r="34" spans="1:13" ht="15" thickTop="1" x14ac:dyDescent="0.3">
      <c r="A34" s="208" t="s">
        <v>102</v>
      </c>
      <c r="B34" s="209" t="s">
        <v>66</v>
      </c>
      <c r="C34" s="209" t="s">
        <v>123</v>
      </c>
      <c r="D34" s="210">
        <v>33137</v>
      </c>
      <c r="E34" s="211">
        <v>33</v>
      </c>
      <c r="F34" s="209" t="s">
        <v>46</v>
      </c>
      <c r="G34" s="209" t="s">
        <v>81</v>
      </c>
      <c r="H34" s="212">
        <v>14584</v>
      </c>
      <c r="I34" s="197" t="s">
        <v>48</v>
      </c>
      <c r="J34" s="209">
        <v>0</v>
      </c>
      <c r="K34" s="212">
        <v>1774</v>
      </c>
      <c r="L34" s="212">
        <v>3076</v>
      </c>
      <c r="M34" s="213">
        <v>2374</v>
      </c>
    </row>
    <row r="35" spans="1:13" x14ac:dyDescent="0.3">
      <c r="A35" s="202" t="s">
        <v>60</v>
      </c>
      <c r="B35" s="203" t="s">
        <v>124</v>
      </c>
      <c r="C35" s="203" t="s">
        <v>86</v>
      </c>
      <c r="D35" s="204">
        <v>24619</v>
      </c>
      <c r="E35" s="205">
        <v>56</v>
      </c>
      <c r="F35" s="203" t="s">
        <v>46</v>
      </c>
      <c r="G35" s="203" t="s">
        <v>90</v>
      </c>
      <c r="H35" s="206">
        <v>27543</v>
      </c>
      <c r="I35" s="203" t="s">
        <v>111</v>
      </c>
      <c r="J35" s="203">
        <v>2</v>
      </c>
      <c r="K35" s="206">
        <v>1350</v>
      </c>
      <c r="L35" s="206">
        <v>4245</v>
      </c>
      <c r="M35" s="207">
        <v>7682</v>
      </c>
    </row>
    <row r="36" spans="1:13" x14ac:dyDescent="0.3">
      <c r="A36" s="208" t="s">
        <v>106</v>
      </c>
      <c r="B36" s="209" t="s">
        <v>124</v>
      </c>
      <c r="C36" s="209" t="s">
        <v>72</v>
      </c>
      <c r="D36" s="210">
        <v>35585</v>
      </c>
      <c r="E36" s="211">
        <v>26</v>
      </c>
      <c r="F36" s="209" t="s">
        <v>57</v>
      </c>
      <c r="G36" s="209" t="s">
        <v>73</v>
      </c>
      <c r="H36" s="212">
        <v>17302</v>
      </c>
      <c r="I36" s="209" t="s">
        <v>69</v>
      </c>
      <c r="J36" s="209">
        <v>3</v>
      </c>
      <c r="K36" s="212">
        <v>655</v>
      </c>
      <c r="L36" s="212">
        <v>2219</v>
      </c>
      <c r="M36" s="213">
        <v>6815</v>
      </c>
    </row>
    <row r="37" spans="1:13" x14ac:dyDescent="0.3">
      <c r="A37" s="202" t="s">
        <v>125</v>
      </c>
      <c r="B37" s="203" t="s">
        <v>126</v>
      </c>
      <c r="C37" s="203" t="s">
        <v>56</v>
      </c>
      <c r="D37" s="204">
        <v>22355</v>
      </c>
      <c r="E37" s="205">
        <v>62</v>
      </c>
      <c r="F37" s="203" t="s">
        <v>46</v>
      </c>
      <c r="G37" s="203" t="s">
        <v>73</v>
      </c>
      <c r="H37" s="206">
        <v>11178</v>
      </c>
      <c r="I37" s="203" t="s">
        <v>64</v>
      </c>
      <c r="J37" s="203">
        <v>1</v>
      </c>
      <c r="K37" s="206">
        <v>963</v>
      </c>
      <c r="L37" s="206">
        <v>1747</v>
      </c>
      <c r="M37" s="207">
        <v>9088</v>
      </c>
    </row>
    <row r="38" spans="1:13" x14ac:dyDescent="0.3">
      <c r="A38" s="208" t="s">
        <v>74</v>
      </c>
      <c r="B38" s="209" t="s">
        <v>127</v>
      </c>
      <c r="C38" s="209" t="s">
        <v>94</v>
      </c>
      <c r="D38" s="210">
        <v>35351</v>
      </c>
      <c r="E38" s="211">
        <v>27</v>
      </c>
      <c r="F38" s="209" t="s">
        <v>57</v>
      </c>
      <c r="G38" s="209" t="s">
        <v>53</v>
      </c>
      <c r="H38" s="212">
        <v>26071</v>
      </c>
      <c r="I38" s="209" t="s">
        <v>54</v>
      </c>
      <c r="J38" s="209">
        <v>0</v>
      </c>
      <c r="K38" s="212">
        <v>1508</v>
      </c>
      <c r="L38" s="212">
        <v>3101</v>
      </c>
      <c r="M38" s="213">
        <v>9704</v>
      </c>
    </row>
    <row r="39" spans="1:13" x14ac:dyDescent="0.3">
      <c r="A39" s="202" t="s">
        <v>128</v>
      </c>
      <c r="B39" s="203" t="s">
        <v>120</v>
      </c>
      <c r="C39" s="203" t="s">
        <v>86</v>
      </c>
      <c r="D39" s="204">
        <v>21879</v>
      </c>
      <c r="E39" s="205">
        <v>64</v>
      </c>
      <c r="F39" s="203" t="s">
        <v>52</v>
      </c>
      <c r="G39" s="203" t="s">
        <v>81</v>
      </c>
      <c r="H39" s="206">
        <v>19016</v>
      </c>
      <c r="I39" s="203" t="s">
        <v>83</v>
      </c>
      <c r="J39" s="203">
        <v>0</v>
      </c>
      <c r="K39" s="206">
        <v>535</v>
      </c>
      <c r="L39" s="206">
        <v>1647</v>
      </c>
      <c r="M39" s="207">
        <v>3697</v>
      </c>
    </row>
    <row r="40" spans="1:13" x14ac:dyDescent="0.3">
      <c r="A40" s="208" t="s">
        <v>27</v>
      </c>
      <c r="B40" s="209" t="s">
        <v>85</v>
      </c>
      <c r="C40" s="209" t="s">
        <v>123</v>
      </c>
      <c r="D40" s="210">
        <v>29540</v>
      </c>
      <c r="E40" s="211">
        <v>43</v>
      </c>
      <c r="F40" s="209" t="s">
        <v>52</v>
      </c>
      <c r="G40" s="209" t="s">
        <v>87</v>
      </c>
      <c r="H40" s="212">
        <v>23572</v>
      </c>
      <c r="I40" s="209" t="s">
        <v>83</v>
      </c>
      <c r="J40" s="209">
        <v>3</v>
      </c>
      <c r="K40" s="212">
        <v>1185</v>
      </c>
      <c r="L40" s="212">
        <v>4671</v>
      </c>
      <c r="M40" s="213">
        <v>5613</v>
      </c>
    </row>
    <row r="41" spans="1:13" x14ac:dyDescent="0.3">
      <c r="A41" s="202" t="s">
        <v>43</v>
      </c>
      <c r="B41" s="203" t="s">
        <v>121</v>
      </c>
      <c r="C41" s="203" t="s">
        <v>86</v>
      </c>
      <c r="D41" s="204">
        <v>33979</v>
      </c>
      <c r="E41" s="205">
        <v>30</v>
      </c>
      <c r="F41" s="203" t="s">
        <v>52</v>
      </c>
      <c r="G41" s="203" t="s">
        <v>87</v>
      </c>
      <c r="H41" s="206">
        <v>27903</v>
      </c>
      <c r="I41" s="203" t="s">
        <v>76</v>
      </c>
      <c r="J41" s="203">
        <v>2</v>
      </c>
      <c r="K41" s="206">
        <v>1864</v>
      </c>
      <c r="L41" s="206">
        <v>2760</v>
      </c>
      <c r="M41" s="207">
        <v>8473</v>
      </c>
    </row>
    <row r="42" spans="1:13" x14ac:dyDescent="0.3">
      <c r="A42" s="208" t="s">
        <v>129</v>
      </c>
      <c r="B42" s="209" t="s">
        <v>130</v>
      </c>
      <c r="C42" s="209" t="s">
        <v>123</v>
      </c>
      <c r="D42" s="210">
        <v>33875</v>
      </c>
      <c r="E42" s="211">
        <v>31</v>
      </c>
      <c r="F42" s="209" t="s">
        <v>57</v>
      </c>
      <c r="G42" s="209" t="s">
        <v>87</v>
      </c>
      <c r="H42" s="212">
        <v>19220</v>
      </c>
      <c r="I42" s="209" t="s">
        <v>76</v>
      </c>
      <c r="J42" s="209">
        <v>0</v>
      </c>
      <c r="K42" s="212">
        <v>1016</v>
      </c>
      <c r="L42" s="212">
        <v>3548</v>
      </c>
      <c r="M42" s="213">
        <v>407</v>
      </c>
    </row>
    <row r="43" spans="1:13" x14ac:dyDescent="0.3">
      <c r="A43" s="202" t="s">
        <v>43</v>
      </c>
      <c r="B43" s="203" t="s">
        <v>105</v>
      </c>
      <c r="C43" s="203" t="s">
        <v>104</v>
      </c>
      <c r="D43" s="204">
        <v>30324</v>
      </c>
      <c r="E43" s="205">
        <v>40</v>
      </c>
      <c r="F43" s="203" t="s">
        <v>46</v>
      </c>
      <c r="G43" s="203" t="s">
        <v>87</v>
      </c>
      <c r="H43" s="206">
        <v>13016</v>
      </c>
      <c r="I43" s="203" t="s">
        <v>95</v>
      </c>
      <c r="J43" s="203">
        <v>1</v>
      </c>
      <c r="K43" s="206">
        <v>516</v>
      </c>
      <c r="L43" s="206">
        <v>1844</v>
      </c>
      <c r="M43" s="207">
        <v>4924</v>
      </c>
    </row>
    <row r="44" spans="1:13" x14ac:dyDescent="0.3">
      <c r="A44" s="208" t="s">
        <v>110</v>
      </c>
      <c r="B44" s="209" t="s">
        <v>105</v>
      </c>
      <c r="C44" s="209" t="s">
        <v>75</v>
      </c>
      <c r="D44" s="210">
        <v>29302</v>
      </c>
      <c r="E44" s="211">
        <v>43</v>
      </c>
      <c r="F44" s="209" t="s">
        <v>57</v>
      </c>
      <c r="G44" s="209" t="s">
        <v>58</v>
      </c>
      <c r="H44" s="212">
        <v>5920</v>
      </c>
      <c r="I44" s="209" t="s">
        <v>76</v>
      </c>
      <c r="J44" s="209">
        <v>0</v>
      </c>
      <c r="K44" s="212">
        <v>630</v>
      </c>
      <c r="L44" s="212">
        <v>2064</v>
      </c>
      <c r="M44" s="213">
        <v>7150</v>
      </c>
    </row>
    <row r="45" spans="1:13" x14ac:dyDescent="0.3">
      <c r="A45" s="202" t="s">
        <v>131</v>
      </c>
      <c r="B45" s="203" t="s">
        <v>91</v>
      </c>
      <c r="C45" s="203" t="s">
        <v>97</v>
      </c>
      <c r="D45" s="204">
        <v>22545</v>
      </c>
      <c r="E45" s="205">
        <v>62</v>
      </c>
      <c r="F45" s="203" t="s">
        <v>46</v>
      </c>
      <c r="G45" s="203" t="s">
        <v>117</v>
      </c>
      <c r="H45" s="206">
        <v>21884</v>
      </c>
      <c r="I45" s="203" t="s">
        <v>92</v>
      </c>
      <c r="J45" s="203">
        <v>3</v>
      </c>
      <c r="K45" s="206">
        <v>1320</v>
      </c>
      <c r="L45" s="206">
        <v>1325</v>
      </c>
      <c r="M45" s="207">
        <v>3447</v>
      </c>
    </row>
    <row r="46" spans="1:13" x14ac:dyDescent="0.3">
      <c r="A46" s="208" t="s">
        <v>43</v>
      </c>
      <c r="B46" s="209" t="s">
        <v>96</v>
      </c>
      <c r="C46" s="209" t="s">
        <v>94</v>
      </c>
      <c r="D46" s="210">
        <v>29934</v>
      </c>
      <c r="E46" s="211">
        <v>42</v>
      </c>
      <c r="F46" s="209" t="s">
        <v>52</v>
      </c>
      <c r="G46" s="209" t="s">
        <v>90</v>
      </c>
      <c r="H46" s="212">
        <v>17788</v>
      </c>
      <c r="I46" s="209" t="s">
        <v>54</v>
      </c>
      <c r="J46" s="209">
        <v>2</v>
      </c>
      <c r="K46" s="212">
        <v>1603</v>
      </c>
      <c r="L46" s="212">
        <v>1638</v>
      </c>
      <c r="M46" s="213">
        <v>9567</v>
      </c>
    </row>
    <row r="47" spans="1:13" x14ac:dyDescent="0.3">
      <c r="A47" s="202" t="s">
        <v>43</v>
      </c>
      <c r="B47" s="203" t="s">
        <v>132</v>
      </c>
      <c r="C47" s="203" t="s">
        <v>51</v>
      </c>
      <c r="D47" s="204">
        <v>28819</v>
      </c>
      <c r="E47" s="205">
        <v>45</v>
      </c>
      <c r="F47" s="203" t="s">
        <v>52</v>
      </c>
      <c r="G47" s="203" t="s">
        <v>73</v>
      </c>
      <c r="H47" s="206">
        <v>16021</v>
      </c>
      <c r="I47" s="203" t="s">
        <v>69</v>
      </c>
      <c r="J47" s="203">
        <v>1</v>
      </c>
      <c r="K47" s="206">
        <v>1509</v>
      </c>
      <c r="L47" s="206">
        <v>3979</v>
      </c>
      <c r="M47" s="207">
        <v>2930</v>
      </c>
    </row>
    <row r="48" spans="1:13" x14ac:dyDescent="0.3">
      <c r="A48" s="208" t="s">
        <v>133</v>
      </c>
      <c r="B48" s="209" t="s">
        <v>121</v>
      </c>
      <c r="C48" s="209" t="s">
        <v>97</v>
      </c>
      <c r="D48" s="210">
        <v>22030</v>
      </c>
      <c r="E48" s="211">
        <v>63</v>
      </c>
      <c r="F48" s="209" t="s">
        <v>46</v>
      </c>
      <c r="G48" s="209" t="s">
        <v>58</v>
      </c>
      <c r="H48" s="212">
        <v>24972</v>
      </c>
      <c r="I48" s="209" t="s">
        <v>76</v>
      </c>
      <c r="J48" s="209">
        <v>3</v>
      </c>
      <c r="K48" s="212">
        <v>1973</v>
      </c>
      <c r="L48" s="212">
        <v>3328</v>
      </c>
      <c r="M48" s="213">
        <v>6611</v>
      </c>
    </row>
    <row r="49" spans="1:13" x14ac:dyDescent="0.3">
      <c r="A49" s="202" t="s">
        <v>134</v>
      </c>
      <c r="B49" s="203" t="s">
        <v>103</v>
      </c>
      <c r="C49" s="203" t="s">
        <v>123</v>
      </c>
      <c r="D49" s="204">
        <v>27245</v>
      </c>
      <c r="E49" s="205">
        <v>49</v>
      </c>
      <c r="F49" s="203" t="s">
        <v>52</v>
      </c>
      <c r="G49" s="203" t="s">
        <v>68</v>
      </c>
      <c r="H49" s="206">
        <v>19981</v>
      </c>
      <c r="I49" s="203" t="s">
        <v>64</v>
      </c>
      <c r="J49" s="203">
        <v>3</v>
      </c>
      <c r="K49" s="206">
        <v>698</v>
      </c>
      <c r="L49" s="206">
        <v>4919</v>
      </c>
      <c r="M49" s="207">
        <v>4616</v>
      </c>
    </row>
    <row r="50" spans="1:13" x14ac:dyDescent="0.3">
      <c r="A50" s="208" t="s">
        <v>112</v>
      </c>
      <c r="B50" s="209" t="s">
        <v>135</v>
      </c>
      <c r="C50" s="209" t="s">
        <v>100</v>
      </c>
      <c r="D50" s="210">
        <v>21666</v>
      </c>
      <c r="E50" s="211">
        <v>64</v>
      </c>
      <c r="F50" s="209" t="s">
        <v>52</v>
      </c>
      <c r="G50" s="209" t="s">
        <v>53</v>
      </c>
      <c r="H50" s="212">
        <v>4978</v>
      </c>
      <c r="I50" s="209" t="s">
        <v>64</v>
      </c>
      <c r="J50" s="209">
        <v>0</v>
      </c>
      <c r="K50" s="212">
        <v>738</v>
      </c>
      <c r="L50" s="212">
        <v>4367</v>
      </c>
      <c r="M50" s="213">
        <v>4943</v>
      </c>
    </row>
    <row r="51" spans="1:13" x14ac:dyDescent="0.3">
      <c r="A51" s="202" t="s">
        <v>43</v>
      </c>
      <c r="B51" s="203" t="s">
        <v>109</v>
      </c>
      <c r="C51" s="203" t="s">
        <v>97</v>
      </c>
      <c r="D51" s="204">
        <v>30256</v>
      </c>
      <c r="E51" s="205">
        <v>41</v>
      </c>
      <c r="F51" s="203" t="s">
        <v>52</v>
      </c>
      <c r="G51" s="203" t="s">
        <v>68</v>
      </c>
      <c r="H51" s="206">
        <v>3419</v>
      </c>
      <c r="I51" s="203" t="s">
        <v>69</v>
      </c>
      <c r="J51" s="203">
        <v>2</v>
      </c>
      <c r="K51" s="206">
        <v>1750</v>
      </c>
      <c r="L51" s="206">
        <v>2274</v>
      </c>
      <c r="M51" s="207">
        <v>1167</v>
      </c>
    </row>
    <row r="52" spans="1:13" x14ac:dyDescent="0.3">
      <c r="A52" s="208" t="s">
        <v>115</v>
      </c>
      <c r="B52" s="209" t="s">
        <v>136</v>
      </c>
      <c r="C52" s="209" t="s">
        <v>75</v>
      </c>
      <c r="D52" s="210">
        <v>30585</v>
      </c>
      <c r="E52" s="211">
        <v>40</v>
      </c>
      <c r="F52" s="209" t="s">
        <v>52</v>
      </c>
      <c r="G52" s="209" t="s">
        <v>58</v>
      </c>
      <c r="H52" s="212">
        <v>7954</v>
      </c>
      <c r="I52" s="209" t="s">
        <v>59</v>
      </c>
      <c r="J52" s="209">
        <v>2</v>
      </c>
      <c r="K52" s="212">
        <v>953</v>
      </c>
      <c r="L52" s="212">
        <v>2202</v>
      </c>
      <c r="M52" s="213">
        <v>9062</v>
      </c>
    </row>
    <row r="53" spans="1:13" x14ac:dyDescent="0.3">
      <c r="A53" s="202" t="s">
        <v>108</v>
      </c>
      <c r="B53" s="203" t="s">
        <v>135</v>
      </c>
      <c r="C53" s="203" t="s">
        <v>86</v>
      </c>
      <c r="D53" s="204">
        <v>30675</v>
      </c>
      <c r="E53" s="205">
        <v>40</v>
      </c>
      <c r="F53" s="203" t="s">
        <v>46</v>
      </c>
      <c r="G53" s="203" t="s">
        <v>73</v>
      </c>
      <c r="H53" s="206">
        <v>4589</v>
      </c>
      <c r="I53" s="203" t="s">
        <v>59</v>
      </c>
      <c r="J53" s="203">
        <v>1</v>
      </c>
      <c r="K53" s="206">
        <v>1426</v>
      </c>
      <c r="L53" s="206">
        <v>3528</v>
      </c>
      <c r="M53" s="207">
        <v>5110</v>
      </c>
    </row>
    <row r="54" spans="1:13" x14ac:dyDescent="0.3">
      <c r="A54" s="208" t="s">
        <v>114</v>
      </c>
      <c r="B54" s="209" t="s">
        <v>137</v>
      </c>
      <c r="C54" s="209" t="s">
        <v>45</v>
      </c>
      <c r="D54" s="210">
        <v>34631</v>
      </c>
      <c r="E54" s="211">
        <v>29</v>
      </c>
      <c r="F54" s="209" t="s">
        <v>52</v>
      </c>
      <c r="G54" s="209" t="s">
        <v>90</v>
      </c>
      <c r="H54" s="212">
        <v>13643</v>
      </c>
      <c r="I54" s="209" t="s">
        <v>83</v>
      </c>
      <c r="J54" s="209">
        <v>3</v>
      </c>
      <c r="K54" s="212">
        <v>614</v>
      </c>
      <c r="L54" s="212">
        <v>1882</v>
      </c>
      <c r="M54" s="213">
        <v>2531</v>
      </c>
    </row>
    <row r="55" spans="1:13" x14ac:dyDescent="0.3">
      <c r="A55" s="202" t="s">
        <v>60</v>
      </c>
      <c r="B55" s="203" t="s">
        <v>137</v>
      </c>
      <c r="C55" s="203" t="s">
        <v>122</v>
      </c>
      <c r="D55" s="204">
        <v>23778</v>
      </c>
      <c r="E55" s="205">
        <v>58</v>
      </c>
      <c r="F55" s="203" t="s">
        <v>52</v>
      </c>
      <c r="G55" s="203" t="s">
        <v>58</v>
      </c>
      <c r="H55" s="206">
        <v>26713</v>
      </c>
      <c r="I55" s="203" t="s">
        <v>69</v>
      </c>
      <c r="J55" s="203">
        <v>0</v>
      </c>
      <c r="K55" s="206">
        <v>1714</v>
      </c>
      <c r="L55" s="206">
        <v>3486</v>
      </c>
      <c r="M55" s="207">
        <v>5276</v>
      </c>
    </row>
    <row r="56" spans="1:13" x14ac:dyDescent="0.3">
      <c r="A56" s="208" t="s">
        <v>102</v>
      </c>
      <c r="B56" s="209" t="s">
        <v>93</v>
      </c>
      <c r="C56" s="209" t="s">
        <v>56</v>
      </c>
      <c r="D56" s="210">
        <v>32661</v>
      </c>
      <c r="E56" s="211">
        <v>34</v>
      </c>
      <c r="F56" s="209" t="s">
        <v>46</v>
      </c>
      <c r="G56" s="209" t="s">
        <v>47</v>
      </c>
      <c r="H56" s="212">
        <v>12851</v>
      </c>
      <c r="I56" s="209" t="s">
        <v>92</v>
      </c>
      <c r="J56" s="209">
        <v>1</v>
      </c>
      <c r="K56" s="212">
        <v>970</v>
      </c>
      <c r="L56" s="212">
        <v>3683</v>
      </c>
      <c r="M56" s="213">
        <v>9223</v>
      </c>
    </row>
    <row r="57" spans="1:13" x14ac:dyDescent="0.3">
      <c r="A57" s="202" t="s">
        <v>134</v>
      </c>
      <c r="B57" s="203" t="s">
        <v>138</v>
      </c>
      <c r="C57" s="203" t="s">
        <v>123</v>
      </c>
      <c r="D57" s="204">
        <v>33914</v>
      </c>
      <c r="E57" s="205">
        <v>31</v>
      </c>
      <c r="F57" s="203" t="s">
        <v>52</v>
      </c>
      <c r="G57" s="203" t="s">
        <v>90</v>
      </c>
      <c r="H57" s="206">
        <v>23756</v>
      </c>
      <c r="I57" s="203" t="s">
        <v>101</v>
      </c>
      <c r="J57" s="203">
        <v>1</v>
      </c>
      <c r="K57" s="206">
        <v>1749</v>
      </c>
      <c r="L57" s="206">
        <v>3753</v>
      </c>
      <c r="M57" s="207">
        <v>637</v>
      </c>
    </row>
    <row r="58" spans="1:13" x14ac:dyDescent="0.3">
      <c r="A58" s="208" t="s">
        <v>74</v>
      </c>
      <c r="B58" s="209" t="s">
        <v>80</v>
      </c>
      <c r="C58" s="209" t="s">
        <v>75</v>
      </c>
      <c r="D58" s="210">
        <v>34465</v>
      </c>
      <c r="E58" s="211">
        <v>29</v>
      </c>
      <c r="F58" s="209" t="s">
        <v>57</v>
      </c>
      <c r="G58" s="209" t="s">
        <v>90</v>
      </c>
      <c r="H58" s="212">
        <v>26240</v>
      </c>
      <c r="I58" s="209" t="s">
        <v>92</v>
      </c>
      <c r="J58" s="209">
        <v>2</v>
      </c>
      <c r="K58" s="212">
        <v>652</v>
      </c>
      <c r="L58" s="212">
        <v>3064</v>
      </c>
      <c r="M58" s="213">
        <v>4843</v>
      </c>
    </row>
    <row r="59" spans="1:13" x14ac:dyDescent="0.3">
      <c r="A59" s="202" t="s">
        <v>139</v>
      </c>
      <c r="B59" s="203" t="s">
        <v>140</v>
      </c>
      <c r="C59" s="203" t="s">
        <v>123</v>
      </c>
      <c r="D59" s="204">
        <v>26399</v>
      </c>
      <c r="E59" s="205">
        <v>51</v>
      </c>
      <c r="F59" s="203" t="s">
        <v>57</v>
      </c>
      <c r="G59" s="203" t="s">
        <v>117</v>
      </c>
      <c r="H59" s="206">
        <v>19499</v>
      </c>
      <c r="I59" s="203" t="s">
        <v>54</v>
      </c>
      <c r="J59" s="203">
        <v>0</v>
      </c>
      <c r="K59" s="206">
        <v>1435</v>
      </c>
      <c r="L59" s="206">
        <v>1880</v>
      </c>
      <c r="M59" s="207">
        <v>8686</v>
      </c>
    </row>
    <row r="60" spans="1:13" x14ac:dyDescent="0.3">
      <c r="A60" s="208" t="s">
        <v>108</v>
      </c>
      <c r="B60" s="209" t="s">
        <v>78</v>
      </c>
      <c r="C60" s="209" t="s">
        <v>75</v>
      </c>
      <c r="D60" s="210">
        <v>35749</v>
      </c>
      <c r="E60" s="211">
        <v>26</v>
      </c>
      <c r="F60" s="209" t="s">
        <v>57</v>
      </c>
      <c r="G60" s="209" t="s">
        <v>90</v>
      </c>
      <c r="H60" s="212">
        <v>28926</v>
      </c>
      <c r="I60" s="209" t="s">
        <v>54</v>
      </c>
      <c r="J60" s="209">
        <v>1</v>
      </c>
      <c r="K60" s="212">
        <v>1258</v>
      </c>
      <c r="L60" s="212">
        <v>1630</v>
      </c>
      <c r="M60" s="213">
        <v>8809</v>
      </c>
    </row>
    <row r="61" spans="1:13" x14ac:dyDescent="0.3">
      <c r="A61" s="202" t="s">
        <v>112</v>
      </c>
      <c r="B61" s="203" t="s">
        <v>44</v>
      </c>
      <c r="C61" s="203" t="s">
        <v>79</v>
      </c>
      <c r="D61" s="204">
        <v>27494</v>
      </c>
      <c r="E61" s="205">
        <v>48</v>
      </c>
      <c r="F61" s="203" t="s">
        <v>52</v>
      </c>
      <c r="G61" s="203" t="s">
        <v>117</v>
      </c>
      <c r="H61" s="206">
        <v>22156</v>
      </c>
      <c r="I61" s="203" t="s">
        <v>64</v>
      </c>
      <c r="J61" s="203">
        <v>0</v>
      </c>
      <c r="K61" s="206">
        <v>823</v>
      </c>
      <c r="L61" s="206">
        <v>4446</v>
      </c>
      <c r="M61" s="207">
        <v>2641</v>
      </c>
    </row>
    <row r="62" spans="1:13" x14ac:dyDescent="0.3">
      <c r="A62" s="208" t="s">
        <v>110</v>
      </c>
      <c r="B62" s="209" t="s">
        <v>109</v>
      </c>
      <c r="C62" s="209" t="s">
        <v>122</v>
      </c>
      <c r="D62" s="210">
        <v>22309</v>
      </c>
      <c r="E62" s="211">
        <v>62</v>
      </c>
      <c r="F62" s="209" t="s">
        <v>57</v>
      </c>
      <c r="G62" s="209" t="s">
        <v>58</v>
      </c>
      <c r="H62" s="212">
        <v>19644</v>
      </c>
      <c r="I62" s="209" t="s">
        <v>111</v>
      </c>
      <c r="J62" s="209">
        <v>3</v>
      </c>
      <c r="K62" s="212">
        <v>823</v>
      </c>
      <c r="L62" s="212">
        <v>2075</v>
      </c>
      <c r="M62" s="213">
        <v>2379</v>
      </c>
    </row>
    <row r="63" spans="1:13" x14ac:dyDescent="0.3">
      <c r="A63" s="202" t="s">
        <v>27</v>
      </c>
      <c r="B63" s="203" t="s">
        <v>132</v>
      </c>
      <c r="C63" s="203" t="s">
        <v>94</v>
      </c>
      <c r="D63" s="204">
        <v>23667</v>
      </c>
      <c r="E63" s="205">
        <v>59</v>
      </c>
      <c r="F63" s="203" t="s">
        <v>46</v>
      </c>
      <c r="G63" s="203" t="s">
        <v>47</v>
      </c>
      <c r="H63" s="206">
        <v>6810</v>
      </c>
      <c r="I63" s="203" t="s">
        <v>64</v>
      </c>
      <c r="J63" s="203">
        <v>3</v>
      </c>
      <c r="K63" s="206">
        <v>773</v>
      </c>
      <c r="L63" s="206">
        <v>1032</v>
      </c>
      <c r="M63" s="207">
        <v>8575</v>
      </c>
    </row>
    <row r="64" spans="1:13" x14ac:dyDescent="0.3">
      <c r="A64" s="208" t="s">
        <v>141</v>
      </c>
      <c r="B64" s="209" t="s">
        <v>120</v>
      </c>
      <c r="C64" s="209" t="s">
        <v>79</v>
      </c>
      <c r="D64" s="210">
        <v>30131</v>
      </c>
      <c r="E64" s="211">
        <v>41</v>
      </c>
      <c r="F64" s="209" t="s">
        <v>46</v>
      </c>
      <c r="G64" s="209" t="s">
        <v>81</v>
      </c>
      <c r="H64" s="212">
        <v>4175</v>
      </c>
      <c r="I64" s="209" t="s">
        <v>83</v>
      </c>
      <c r="J64" s="209">
        <v>0</v>
      </c>
      <c r="K64" s="212">
        <v>1790</v>
      </c>
      <c r="L64" s="212">
        <v>2342</v>
      </c>
      <c r="M64" s="213">
        <v>3286</v>
      </c>
    </row>
    <row r="65" spans="1:13" x14ac:dyDescent="0.3">
      <c r="A65" s="202" t="s">
        <v>134</v>
      </c>
      <c r="B65" s="203" t="s">
        <v>96</v>
      </c>
      <c r="C65" s="203" t="s">
        <v>122</v>
      </c>
      <c r="D65" s="204">
        <v>30391</v>
      </c>
      <c r="E65" s="205">
        <v>40</v>
      </c>
      <c r="F65" s="203" t="s">
        <v>52</v>
      </c>
      <c r="G65" s="203" t="s">
        <v>63</v>
      </c>
      <c r="H65" s="206">
        <v>13584</v>
      </c>
      <c r="I65" s="203" t="s">
        <v>111</v>
      </c>
      <c r="J65" s="203">
        <v>3</v>
      </c>
      <c r="K65" s="206">
        <v>602</v>
      </c>
      <c r="L65" s="206">
        <v>4455</v>
      </c>
      <c r="M65" s="207">
        <v>8303</v>
      </c>
    </row>
    <row r="66" spans="1:13" x14ac:dyDescent="0.3">
      <c r="A66" s="208" t="s">
        <v>114</v>
      </c>
      <c r="B66" s="209" t="s">
        <v>126</v>
      </c>
      <c r="C66" s="209" t="s">
        <v>86</v>
      </c>
      <c r="D66" s="210">
        <v>32334</v>
      </c>
      <c r="E66" s="211">
        <v>35</v>
      </c>
      <c r="F66" s="209" t="s">
        <v>46</v>
      </c>
      <c r="G66" s="209" t="s">
        <v>63</v>
      </c>
      <c r="H66" s="212">
        <v>6822</v>
      </c>
      <c r="I66" s="209" t="s">
        <v>59</v>
      </c>
      <c r="J66" s="209">
        <v>0</v>
      </c>
      <c r="K66" s="212">
        <v>1080</v>
      </c>
      <c r="L66" s="212">
        <v>2264</v>
      </c>
      <c r="M66" s="213">
        <v>1006</v>
      </c>
    </row>
    <row r="67" spans="1:13" x14ac:dyDescent="0.3">
      <c r="A67" s="202" t="s">
        <v>106</v>
      </c>
      <c r="B67" s="203" t="s">
        <v>138</v>
      </c>
      <c r="C67" s="203" t="s">
        <v>122</v>
      </c>
      <c r="D67" s="204">
        <v>32844</v>
      </c>
      <c r="E67" s="205">
        <v>34</v>
      </c>
      <c r="F67" s="203" t="s">
        <v>57</v>
      </c>
      <c r="G67" s="203" t="s">
        <v>73</v>
      </c>
      <c r="H67" s="206">
        <v>24567</v>
      </c>
      <c r="I67" s="203" t="s">
        <v>59</v>
      </c>
      <c r="J67" s="203">
        <v>2</v>
      </c>
      <c r="K67" s="206">
        <v>1143</v>
      </c>
      <c r="L67" s="206">
        <v>3778</v>
      </c>
      <c r="M67" s="207">
        <v>2783</v>
      </c>
    </row>
    <row r="68" spans="1:13" x14ac:dyDescent="0.3">
      <c r="A68" s="208" t="s">
        <v>106</v>
      </c>
      <c r="B68" s="209" t="s">
        <v>142</v>
      </c>
      <c r="C68" s="209" t="s">
        <v>67</v>
      </c>
      <c r="D68" s="210">
        <v>33842</v>
      </c>
      <c r="E68" s="211">
        <v>31</v>
      </c>
      <c r="F68" s="209" t="s">
        <v>46</v>
      </c>
      <c r="G68" s="209" t="s">
        <v>53</v>
      </c>
      <c r="H68" s="212">
        <v>23968</v>
      </c>
      <c r="I68" s="209" t="s">
        <v>101</v>
      </c>
      <c r="J68" s="209">
        <v>0</v>
      </c>
      <c r="K68" s="212">
        <v>1179</v>
      </c>
      <c r="L68" s="212">
        <v>1657</v>
      </c>
      <c r="M68" s="213">
        <v>9581</v>
      </c>
    </row>
    <row r="69" spans="1:13" x14ac:dyDescent="0.3">
      <c r="A69" s="202" t="s">
        <v>112</v>
      </c>
      <c r="B69" s="203" t="s">
        <v>140</v>
      </c>
      <c r="C69" s="203" t="s">
        <v>62</v>
      </c>
      <c r="D69" s="204">
        <v>32040</v>
      </c>
      <c r="E69" s="205">
        <v>36</v>
      </c>
      <c r="F69" s="203" t="s">
        <v>46</v>
      </c>
      <c r="G69" s="203" t="s">
        <v>47</v>
      </c>
      <c r="H69" s="206">
        <v>10468</v>
      </c>
      <c r="I69" s="203" t="s">
        <v>111</v>
      </c>
      <c r="J69" s="203">
        <v>2</v>
      </c>
      <c r="K69" s="206">
        <v>617</v>
      </c>
      <c r="L69" s="206">
        <v>3404</v>
      </c>
      <c r="M69" s="207">
        <v>5724</v>
      </c>
    </row>
    <row r="70" spans="1:13" x14ac:dyDescent="0.3">
      <c r="A70" s="208" t="s">
        <v>143</v>
      </c>
      <c r="B70" s="209" t="s">
        <v>142</v>
      </c>
      <c r="C70" s="209" t="s">
        <v>67</v>
      </c>
      <c r="D70" s="210">
        <v>28258</v>
      </c>
      <c r="E70" s="211">
        <v>46</v>
      </c>
      <c r="F70" s="209" t="s">
        <v>52</v>
      </c>
      <c r="G70" s="209" t="s">
        <v>68</v>
      </c>
      <c r="H70" s="212">
        <v>11994</v>
      </c>
      <c r="I70" s="209" t="s">
        <v>64</v>
      </c>
      <c r="J70" s="209">
        <v>2</v>
      </c>
      <c r="K70" s="212">
        <v>949</v>
      </c>
      <c r="L70" s="212">
        <v>1704</v>
      </c>
      <c r="M70" s="213">
        <v>3840</v>
      </c>
    </row>
    <row r="71" spans="1:13" x14ac:dyDescent="0.3">
      <c r="A71" s="202" t="s">
        <v>144</v>
      </c>
      <c r="B71" s="203" t="s">
        <v>99</v>
      </c>
      <c r="C71" s="203" t="s">
        <v>104</v>
      </c>
      <c r="D71" s="204">
        <v>28292</v>
      </c>
      <c r="E71" s="205">
        <v>46</v>
      </c>
      <c r="F71" s="203" t="s">
        <v>46</v>
      </c>
      <c r="G71" s="203" t="s">
        <v>47</v>
      </c>
      <c r="H71" s="206">
        <v>5505</v>
      </c>
      <c r="I71" s="203" t="s">
        <v>111</v>
      </c>
      <c r="J71" s="203">
        <v>3</v>
      </c>
      <c r="K71" s="206">
        <v>1723</v>
      </c>
      <c r="L71" s="206">
        <v>3833</v>
      </c>
      <c r="M71" s="207">
        <v>6885</v>
      </c>
    </row>
    <row r="72" spans="1:13" x14ac:dyDescent="0.3">
      <c r="A72" s="208" t="s">
        <v>145</v>
      </c>
      <c r="B72" s="209" t="s">
        <v>66</v>
      </c>
      <c r="C72" s="209" t="s">
        <v>67</v>
      </c>
      <c r="D72" s="210">
        <v>30408</v>
      </c>
      <c r="E72" s="211">
        <v>40</v>
      </c>
      <c r="F72" s="209" t="s">
        <v>46</v>
      </c>
      <c r="G72" s="209" t="s">
        <v>58</v>
      </c>
      <c r="H72" s="212">
        <v>23931</v>
      </c>
      <c r="I72" s="209" t="s">
        <v>92</v>
      </c>
      <c r="J72" s="209">
        <v>0</v>
      </c>
      <c r="K72" s="212">
        <v>1892</v>
      </c>
      <c r="L72" s="212">
        <v>3827</v>
      </c>
      <c r="M72" s="213">
        <v>8449</v>
      </c>
    </row>
    <row r="73" spans="1:13" x14ac:dyDescent="0.3">
      <c r="A73" s="202" t="s">
        <v>131</v>
      </c>
      <c r="B73" s="203" t="s">
        <v>146</v>
      </c>
      <c r="C73" s="203" t="s">
        <v>62</v>
      </c>
      <c r="D73" s="204">
        <v>32867</v>
      </c>
      <c r="E73" s="205">
        <v>34</v>
      </c>
      <c r="F73" s="203" t="s">
        <v>46</v>
      </c>
      <c r="G73" s="203" t="s">
        <v>58</v>
      </c>
      <c r="H73" s="206">
        <v>20631</v>
      </c>
      <c r="I73" s="203" t="s">
        <v>69</v>
      </c>
      <c r="J73" s="203">
        <v>2</v>
      </c>
      <c r="K73" s="206">
        <v>734</v>
      </c>
      <c r="L73" s="206">
        <v>3251</v>
      </c>
      <c r="M73" s="207">
        <v>61</v>
      </c>
    </row>
    <row r="74" spans="1:13" x14ac:dyDescent="0.3">
      <c r="A74" s="208" t="s">
        <v>82</v>
      </c>
      <c r="B74" s="209" t="s">
        <v>147</v>
      </c>
      <c r="C74" s="209" t="s">
        <v>51</v>
      </c>
      <c r="D74" s="210">
        <v>35104</v>
      </c>
      <c r="E74" s="211">
        <v>27</v>
      </c>
      <c r="F74" s="209" t="s">
        <v>52</v>
      </c>
      <c r="G74" s="209" t="s">
        <v>90</v>
      </c>
      <c r="H74" s="212">
        <v>22372</v>
      </c>
      <c r="I74" s="209" t="s">
        <v>101</v>
      </c>
      <c r="J74" s="209">
        <v>2</v>
      </c>
      <c r="K74" s="212">
        <v>814</v>
      </c>
      <c r="L74" s="212">
        <v>2454</v>
      </c>
      <c r="M74" s="213">
        <v>5977</v>
      </c>
    </row>
    <row r="75" spans="1:13" x14ac:dyDescent="0.3">
      <c r="A75" s="202" t="s">
        <v>88</v>
      </c>
      <c r="B75" s="203" t="s">
        <v>124</v>
      </c>
      <c r="C75" s="203" t="s">
        <v>51</v>
      </c>
      <c r="D75" s="204">
        <v>31303</v>
      </c>
      <c r="E75" s="205">
        <v>38</v>
      </c>
      <c r="F75" s="203" t="s">
        <v>57</v>
      </c>
      <c r="G75" s="203" t="s">
        <v>58</v>
      </c>
      <c r="H75" s="206">
        <v>28208</v>
      </c>
      <c r="I75" s="203" t="s">
        <v>83</v>
      </c>
      <c r="J75" s="203">
        <v>3</v>
      </c>
      <c r="K75" s="206">
        <v>1650</v>
      </c>
      <c r="L75" s="206">
        <v>3999</v>
      </c>
      <c r="M75" s="207">
        <v>2299</v>
      </c>
    </row>
    <row r="76" spans="1:13" x14ac:dyDescent="0.3">
      <c r="A76" s="208" t="s">
        <v>114</v>
      </c>
      <c r="B76" s="209" t="s">
        <v>135</v>
      </c>
      <c r="C76" s="209" t="s">
        <v>104</v>
      </c>
      <c r="D76" s="210">
        <v>30655</v>
      </c>
      <c r="E76" s="211">
        <v>40</v>
      </c>
      <c r="F76" s="209" t="s">
        <v>46</v>
      </c>
      <c r="G76" s="209" t="s">
        <v>87</v>
      </c>
      <c r="H76" s="212">
        <v>26530</v>
      </c>
      <c r="I76" s="209" t="s">
        <v>76</v>
      </c>
      <c r="J76" s="209">
        <v>3</v>
      </c>
      <c r="K76" s="212">
        <v>1710</v>
      </c>
      <c r="L76" s="212">
        <v>1442</v>
      </c>
      <c r="M76" s="213">
        <v>9888</v>
      </c>
    </row>
    <row r="77" spans="1:13" x14ac:dyDescent="0.3">
      <c r="A77" s="202" t="s">
        <v>70</v>
      </c>
      <c r="B77" s="203" t="s">
        <v>148</v>
      </c>
      <c r="C77" s="203" t="s">
        <v>75</v>
      </c>
      <c r="D77" s="204">
        <v>28936</v>
      </c>
      <c r="E77" s="205">
        <v>44</v>
      </c>
      <c r="F77" s="203" t="s">
        <v>46</v>
      </c>
      <c r="G77" s="203" t="s">
        <v>81</v>
      </c>
      <c r="H77" s="206">
        <v>15633</v>
      </c>
      <c r="I77" s="203" t="s">
        <v>83</v>
      </c>
      <c r="J77" s="203">
        <v>0</v>
      </c>
      <c r="K77" s="206">
        <v>1718</v>
      </c>
      <c r="L77" s="206">
        <v>3721</v>
      </c>
      <c r="M77" s="207">
        <v>2541</v>
      </c>
    </row>
    <row r="78" spans="1:13" x14ac:dyDescent="0.3">
      <c r="A78" s="208" t="s">
        <v>84</v>
      </c>
      <c r="B78" s="209" t="s">
        <v>124</v>
      </c>
      <c r="C78" s="209" t="s">
        <v>94</v>
      </c>
      <c r="D78" s="210">
        <v>29758</v>
      </c>
      <c r="E78" s="211">
        <v>42</v>
      </c>
      <c r="F78" s="209" t="s">
        <v>52</v>
      </c>
      <c r="G78" s="209" t="s">
        <v>58</v>
      </c>
      <c r="H78" s="212">
        <v>22426</v>
      </c>
      <c r="I78" s="209" t="s">
        <v>54</v>
      </c>
      <c r="J78" s="209">
        <v>3</v>
      </c>
      <c r="K78" s="212">
        <v>1363</v>
      </c>
      <c r="L78" s="212">
        <v>4032</v>
      </c>
      <c r="M78" s="213">
        <v>2090</v>
      </c>
    </row>
    <row r="79" spans="1:13" x14ac:dyDescent="0.3">
      <c r="A79" s="202" t="s">
        <v>82</v>
      </c>
      <c r="B79" s="203" t="s">
        <v>147</v>
      </c>
      <c r="C79" s="203" t="s">
        <v>94</v>
      </c>
      <c r="D79" s="204">
        <v>26399</v>
      </c>
      <c r="E79" s="205">
        <v>51</v>
      </c>
      <c r="F79" s="203" t="s">
        <v>57</v>
      </c>
      <c r="G79" s="203" t="s">
        <v>90</v>
      </c>
      <c r="H79" s="206">
        <v>5534</v>
      </c>
      <c r="I79" s="203" t="s">
        <v>69</v>
      </c>
      <c r="J79" s="203">
        <v>1</v>
      </c>
      <c r="K79" s="206">
        <v>528</v>
      </c>
      <c r="L79" s="206">
        <v>3202</v>
      </c>
      <c r="M79" s="207">
        <v>2601</v>
      </c>
    </row>
    <row r="80" spans="1:13" x14ac:dyDescent="0.3">
      <c r="A80" s="208" t="s">
        <v>149</v>
      </c>
      <c r="B80" s="209" t="s">
        <v>66</v>
      </c>
      <c r="C80" s="209" t="s">
        <v>122</v>
      </c>
      <c r="D80" s="210">
        <v>34200</v>
      </c>
      <c r="E80" s="211">
        <v>30</v>
      </c>
      <c r="F80" s="209" t="s">
        <v>46</v>
      </c>
      <c r="G80" s="209" t="s">
        <v>68</v>
      </c>
      <c r="H80" s="212">
        <v>23443</v>
      </c>
      <c r="I80" s="209" t="s">
        <v>64</v>
      </c>
      <c r="J80" s="209">
        <v>1</v>
      </c>
      <c r="K80" s="212">
        <v>1265</v>
      </c>
      <c r="L80" s="212">
        <v>3191</v>
      </c>
      <c r="M80" s="213">
        <v>9954</v>
      </c>
    </row>
    <row r="81" spans="1:13" x14ac:dyDescent="0.3">
      <c r="A81" s="202" t="s">
        <v>129</v>
      </c>
      <c r="B81" s="203" t="s">
        <v>107</v>
      </c>
      <c r="C81" s="203" t="s">
        <v>56</v>
      </c>
      <c r="D81" s="204">
        <v>34208</v>
      </c>
      <c r="E81" s="205">
        <v>30</v>
      </c>
      <c r="F81" s="203" t="s">
        <v>52</v>
      </c>
      <c r="G81" s="203" t="s">
        <v>87</v>
      </c>
      <c r="H81" s="206">
        <v>23116</v>
      </c>
      <c r="I81" s="203" t="s">
        <v>64</v>
      </c>
      <c r="J81" s="203">
        <v>2</v>
      </c>
      <c r="K81" s="206">
        <v>1211</v>
      </c>
      <c r="L81" s="206">
        <v>2339</v>
      </c>
      <c r="M81" s="207">
        <v>4619</v>
      </c>
    </row>
    <row r="82" spans="1:13" x14ac:dyDescent="0.3">
      <c r="A82" s="208" t="s">
        <v>144</v>
      </c>
      <c r="B82" s="209" t="s">
        <v>150</v>
      </c>
      <c r="C82" s="209" t="s">
        <v>122</v>
      </c>
      <c r="D82" s="210">
        <v>24170</v>
      </c>
      <c r="E82" s="211">
        <v>57</v>
      </c>
      <c r="F82" s="209" t="s">
        <v>57</v>
      </c>
      <c r="G82" s="209" t="s">
        <v>63</v>
      </c>
      <c r="H82" s="212">
        <v>23433</v>
      </c>
      <c r="I82" s="209" t="s">
        <v>95</v>
      </c>
      <c r="J82" s="209">
        <v>3</v>
      </c>
      <c r="K82" s="212">
        <v>1713</v>
      </c>
      <c r="L82" s="212">
        <v>2510</v>
      </c>
      <c r="M82" s="213">
        <v>783</v>
      </c>
    </row>
    <row r="83" spans="1:13" x14ac:dyDescent="0.3">
      <c r="A83" s="202" t="s">
        <v>82</v>
      </c>
      <c r="B83" s="203" t="s">
        <v>137</v>
      </c>
      <c r="C83" s="203" t="s">
        <v>123</v>
      </c>
      <c r="D83" s="204">
        <v>35084</v>
      </c>
      <c r="E83" s="205">
        <v>27</v>
      </c>
      <c r="F83" s="203" t="s">
        <v>46</v>
      </c>
      <c r="G83" s="203" t="s">
        <v>63</v>
      </c>
      <c r="H83" s="206">
        <v>27223</v>
      </c>
      <c r="I83" s="203" t="s">
        <v>92</v>
      </c>
      <c r="J83" s="203">
        <v>1</v>
      </c>
      <c r="K83" s="206">
        <v>761</v>
      </c>
      <c r="L83" s="206">
        <v>4352</v>
      </c>
      <c r="M83" s="207">
        <v>8185</v>
      </c>
    </row>
    <row r="84" spans="1:13" x14ac:dyDescent="0.3">
      <c r="A84" s="208" t="s">
        <v>88</v>
      </c>
      <c r="B84" s="209" t="s">
        <v>151</v>
      </c>
      <c r="C84" s="209" t="s">
        <v>72</v>
      </c>
      <c r="D84" s="210">
        <v>33291</v>
      </c>
      <c r="E84" s="211">
        <v>32</v>
      </c>
      <c r="F84" s="209" t="s">
        <v>57</v>
      </c>
      <c r="G84" s="209" t="s">
        <v>87</v>
      </c>
      <c r="H84" s="212">
        <v>24375</v>
      </c>
      <c r="I84" s="209" t="s">
        <v>83</v>
      </c>
      <c r="J84" s="209">
        <v>0</v>
      </c>
      <c r="K84" s="212">
        <v>1631</v>
      </c>
      <c r="L84" s="212">
        <v>4347</v>
      </c>
      <c r="M84" s="213">
        <v>4741</v>
      </c>
    </row>
    <row r="85" spans="1:13" x14ac:dyDescent="0.3">
      <c r="A85" s="202" t="s">
        <v>110</v>
      </c>
      <c r="B85" s="203" t="s">
        <v>105</v>
      </c>
      <c r="C85" s="203" t="s">
        <v>72</v>
      </c>
      <c r="D85" s="204">
        <v>32419</v>
      </c>
      <c r="E85" s="205">
        <v>35</v>
      </c>
      <c r="F85" s="203" t="s">
        <v>52</v>
      </c>
      <c r="G85" s="203" t="s">
        <v>73</v>
      </c>
      <c r="H85" s="206">
        <v>8280</v>
      </c>
      <c r="I85" s="203" t="s">
        <v>76</v>
      </c>
      <c r="J85" s="203">
        <v>2</v>
      </c>
      <c r="K85" s="206">
        <v>1617</v>
      </c>
      <c r="L85" s="206">
        <v>2796</v>
      </c>
      <c r="M85" s="207">
        <v>4560</v>
      </c>
    </row>
    <row r="86" spans="1:13" x14ac:dyDescent="0.3">
      <c r="A86" s="208" t="s">
        <v>152</v>
      </c>
      <c r="B86" s="209" t="s">
        <v>136</v>
      </c>
      <c r="C86" s="209" t="s">
        <v>67</v>
      </c>
      <c r="D86" s="210">
        <v>22940</v>
      </c>
      <c r="E86" s="211">
        <v>61</v>
      </c>
      <c r="F86" s="209" t="s">
        <v>46</v>
      </c>
      <c r="G86" s="209" t="s">
        <v>58</v>
      </c>
      <c r="H86" s="212">
        <v>19603</v>
      </c>
      <c r="I86" s="209" t="s">
        <v>83</v>
      </c>
      <c r="J86" s="209">
        <v>1</v>
      </c>
      <c r="K86" s="212">
        <v>1533</v>
      </c>
      <c r="L86" s="212">
        <v>1843</v>
      </c>
      <c r="M86" s="213">
        <v>2226</v>
      </c>
    </row>
    <row r="87" spans="1:13" x14ac:dyDescent="0.3">
      <c r="A87" s="202" t="s">
        <v>82</v>
      </c>
      <c r="B87" s="203" t="s">
        <v>93</v>
      </c>
      <c r="C87" s="203" t="s">
        <v>86</v>
      </c>
      <c r="D87" s="204">
        <v>25378</v>
      </c>
      <c r="E87" s="205">
        <v>54</v>
      </c>
      <c r="F87" s="203" t="s">
        <v>52</v>
      </c>
      <c r="G87" s="203" t="s">
        <v>63</v>
      </c>
      <c r="H87" s="206">
        <v>14821</v>
      </c>
      <c r="I87" s="203" t="s">
        <v>83</v>
      </c>
      <c r="J87" s="203">
        <v>3</v>
      </c>
      <c r="K87" s="206">
        <v>1749</v>
      </c>
      <c r="L87" s="206">
        <v>3979</v>
      </c>
      <c r="M87" s="207">
        <v>9762</v>
      </c>
    </row>
    <row r="88" spans="1:13" x14ac:dyDescent="0.3">
      <c r="A88" s="208" t="s">
        <v>49</v>
      </c>
      <c r="B88" s="209" t="s">
        <v>99</v>
      </c>
      <c r="C88" s="209" t="s">
        <v>56</v>
      </c>
      <c r="D88" s="210">
        <v>34459</v>
      </c>
      <c r="E88" s="211">
        <v>29</v>
      </c>
      <c r="F88" s="209" t="s">
        <v>57</v>
      </c>
      <c r="G88" s="209" t="s">
        <v>47</v>
      </c>
      <c r="H88" s="212">
        <v>20978</v>
      </c>
      <c r="I88" s="209" t="s">
        <v>92</v>
      </c>
      <c r="J88" s="209">
        <v>2</v>
      </c>
      <c r="K88" s="212">
        <v>1684</v>
      </c>
      <c r="L88" s="212">
        <v>3958</v>
      </c>
      <c r="M88" s="213">
        <v>2442</v>
      </c>
    </row>
    <row r="89" spans="1:13" x14ac:dyDescent="0.3">
      <c r="A89" s="202" t="s">
        <v>153</v>
      </c>
      <c r="B89" s="203" t="s">
        <v>85</v>
      </c>
      <c r="C89" s="203" t="s">
        <v>94</v>
      </c>
      <c r="D89" s="204">
        <v>22826</v>
      </c>
      <c r="E89" s="205">
        <v>61</v>
      </c>
      <c r="F89" s="203" t="s">
        <v>57</v>
      </c>
      <c r="G89" s="203" t="s">
        <v>63</v>
      </c>
      <c r="H89" s="206">
        <v>25554</v>
      </c>
      <c r="I89" s="203" t="s">
        <v>111</v>
      </c>
      <c r="J89" s="203">
        <v>2</v>
      </c>
      <c r="K89" s="206">
        <v>556</v>
      </c>
      <c r="L89" s="206">
        <v>2037</v>
      </c>
      <c r="M89" s="207">
        <v>9282</v>
      </c>
    </row>
    <row r="90" spans="1:13" x14ac:dyDescent="0.3">
      <c r="A90" s="208" t="s">
        <v>154</v>
      </c>
      <c r="B90" s="209" t="s">
        <v>155</v>
      </c>
      <c r="C90" s="209" t="s">
        <v>122</v>
      </c>
      <c r="D90" s="210">
        <v>32450</v>
      </c>
      <c r="E90" s="211">
        <v>35</v>
      </c>
      <c r="F90" s="209" t="s">
        <v>57</v>
      </c>
      <c r="G90" s="209" t="s">
        <v>87</v>
      </c>
      <c r="H90" s="212">
        <v>7218</v>
      </c>
      <c r="I90" s="209" t="s">
        <v>95</v>
      </c>
      <c r="J90" s="209">
        <v>0</v>
      </c>
      <c r="K90" s="212">
        <v>1151</v>
      </c>
      <c r="L90" s="212">
        <v>2337</v>
      </c>
      <c r="M90" s="213">
        <v>9425</v>
      </c>
    </row>
    <row r="91" spans="1:13" x14ac:dyDescent="0.3">
      <c r="A91" s="202" t="s">
        <v>128</v>
      </c>
      <c r="B91" s="203" t="s">
        <v>99</v>
      </c>
      <c r="C91" s="203" t="s">
        <v>75</v>
      </c>
      <c r="D91" s="204">
        <v>27393</v>
      </c>
      <c r="E91" s="205">
        <v>49</v>
      </c>
      <c r="F91" s="203" t="s">
        <v>52</v>
      </c>
      <c r="G91" s="203" t="s">
        <v>73</v>
      </c>
      <c r="H91" s="206">
        <v>13489</v>
      </c>
      <c r="I91" s="203" t="s">
        <v>101</v>
      </c>
      <c r="J91" s="203">
        <v>3</v>
      </c>
      <c r="K91" s="206">
        <v>1362</v>
      </c>
      <c r="L91" s="206">
        <v>4442</v>
      </c>
      <c r="M91" s="207">
        <v>3226</v>
      </c>
    </row>
    <row r="92" spans="1:13" x14ac:dyDescent="0.3">
      <c r="A92" s="208" t="s">
        <v>143</v>
      </c>
      <c r="B92" s="209" t="s">
        <v>135</v>
      </c>
      <c r="C92" s="209" t="s">
        <v>86</v>
      </c>
      <c r="D92" s="210">
        <v>29336</v>
      </c>
      <c r="E92" s="211">
        <v>43</v>
      </c>
      <c r="F92" s="209" t="s">
        <v>52</v>
      </c>
      <c r="G92" s="209" t="s">
        <v>81</v>
      </c>
      <c r="H92" s="212">
        <v>15920</v>
      </c>
      <c r="I92" s="209" t="s">
        <v>69</v>
      </c>
      <c r="J92" s="209">
        <v>0</v>
      </c>
      <c r="K92" s="212">
        <v>1534</v>
      </c>
      <c r="L92" s="212">
        <v>3440</v>
      </c>
      <c r="M92" s="213">
        <v>787</v>
      </c>
    </row>
    <row r="93" spans="1:13" x14ac:dyDescent="0.3">
      <c r="A93" s="202" t="s">
        <v>156</v>
      </c>
      <c r="B93" s="203" t="s">
        <v>85</v>
      </c>
      <c r="C93" s="203" t="s">
        <v>51</v>
      </c>
      <c r="D93" s="204">
        <v>35790</v>
      </c>
      <c r="E93" s="205">
        <v>26</v>
      </c>
      <c r="F93" s="203" t="s">
        <v>46</v>
      </c>
      <c r="G93" s="203" t="s">
        <v>87</v>
      </c>
      <c r="H93" s="206">
        <v>9935</v>
      </c>
      <c r="I93" s="203" t="s">
        <v>54</v>
      </c>
      <c r="J93" s="203">
        <v>3</v>
      </c>
      <c r="K93" s="206">
        <v>721</v>
      </c>
      <c r="L93" s="206">
        <v>2104</v>
      </c>
      <c r="M93" s="207">
        <v>3511</v>
      </c>
    </row>
    <row r="94" spans="1:13" x14ac:dyDescent="0.3">
      <c r="A94" s="208" t="s">
        <v>152</v>
      </c>
      <c r="B94" s="209" t="s">
        <v>96</v>
      </c>
      <c r="C94" s="209" t="s">
        <v>79</v>
      </c>
      <c r="D94" s="210">
        <v>32422</v>
      </c>
      <c r="E94" s="211">
        <v>35</v>
      </c>
      <c r="F94" s="209" t="s">
        <v>46</v>
      </c>
      <c r="G94" s="209" t="s">
        <v>53</v>
      </c>
      <c r="H94" s="212">
        <v>29157</v>
      </c>
      <c r="I94" s="209" t="s">
        <v>64</v>
      </c>
      <c r="J94" s="209">
        <v>2</v>
      </c>
      <c r="K94" s="212">
        <v>764</v>
      </c>
      <c r="L94" s="212">
        <v>2909</v>
      </c>
      <c r="M94" s="213">
        <v>2955</v>
      </c>
    </row>
    <row r="95" spans="1:13" x14ac:dyDescent="0.3">
      <c r="A95" s="202" t="s">
        <v>128</v>
      </c>
      <c r="B95" s="203" t="s">
        <v>89</v>
      </c>
      <c r="C95" s="203" t="s">
        <v>51</v>
      </c>
      <c r="D95" s="204">
        <v>23658</v>
      </c>
      <c r="E95" s="205">
        <v>59</v>
      </c>
      <c r="F95" s="203" t="s">
        <v>57</v>
      </c>
      <c r="G95" s="203" t="s">
        <v>53</v>
      </c>
      <c r="H95" s="206">
        <v>20131</v>
      </c>
      <c r="I95" s="203" t="s">
        <v>95</v>
      </c>
      <c r="J95" s="203">
        <v>3</v>
      </c>
      <c r="K95" s="206">
        <v>1384</v>
      </c>
      <c r="L95" s="206">
        <v>1351</v>
      </c>
      <c r="M95" s="207">
        <v>5234</v>
      </c>
    </row>
    <row r="96" spans="1:13" x14ac:dyDescent="0.3">
      <c r="A96" s="208" t="s">
        <v>145</v>
      </c>
      <c r="B96" s="209" t="s">
        <v>157</v>
      </c>
      <c r="C96" s="209" t="s">
        <v>86</v>
      </c>
      <c r="D96" s="210">
        <v>25600</v>
      </c>
      <c r="E96" s="211">
        <v>53</v>
      </c>
      <c r="F96" s="209" t="s">
        <v>46</v>
      </c>
      <c r="G96" s="209" t="s">
        <v>63</v>
      </c>
      <c r="H96" s="212">
        <v>10535</v>
      </c>
      <c r="I96" s="209" t="s">
        <v>101</v>
      </c>
      <c r="J96" s="209">
        <v>1</v>
      </c>
      <c r="K96" s="212">
        <v>1744</v>
      </c>
      <c r="L96" s="212">
        <v>3430</v>
      </c>
      <c r="M96" s="213">
        <v>7077</v>
      </c>
    </row>
    <row r="97" spans="1:13" x14ac:dyDescent="0.3">
      <c r="A97" s="202" t="s">
        <v>145</v>
      </c>
      <c r="B97" s="203" t="s">
        <v>66</v>
      </c>
      <c r="C97" s="203" t="s">
        <v>94</v>
      </c>
      <c r="D97" s="204">
        <v>23734</v>
      </c>
      <c r="E97" s="205">
        <v>59</v>
      </c>
      <c r="F97" s="203" t="s">
        <v>52</v>
      </c>
      <c r="G97" s="203" t="s">
        <v>90</v>
      </c>
      <c r="H97" s="206">
        <v>14512</v>
      </c>
      <c r="I97" s="203" t="s">
        <v>59</v>
      </c>
      <c r="J97" s="203">
        <v>2</v>
      </c>
      <c r="K97" s="206">
        <v>671</v>
      </c>
      <c r="L97" s="206">
        <v>1223</v>
      </c>
      <c r="M97" s="207">
        <v>5450</v>
      </c>
    </row>
    <row r="98" spans="1:13" x14ac:dyDescent="0.3">
      <c r="A98" s="208" t="s">
        <v>23</v>
      </c>
      <c r="B98" s="209" t="s">
        <v>136</v>
      </c>
      <c r="C98" s="209" t="s">
        <v>97</v>
      </c>
      <c r="D98" s="210">
        <v>33132</v>
      </c>
      <c r="E98" s="211">
        <v>33</v>
      </c>
      <c r="F98" s="209" t="s">
        <v>46</v>
      </c>
      <c r="G98" s="209" t="s">
        <v>87</v>
      </c>
      <c r="H98" s="212">
        <v>19613</v>
      </c>
      <c r="I98" s="209" t="s">
        <v>111</v>
      </c>
      <c r="J98" s="209">
        <v>0</v>
      </c>
      <c r="K98" s="212">
        <v>1091</v>
      </c>
      <c r="L98" s="212">
        <v>4700</v>
      </c>
      <c r="M98" s="213">
        <v>6910</v>
      </c>
    </row>
    <row r="99" spans="1:13" x14ac:dyDescent="0.3">
      <c r="A99" s="202" t="s">
        <v>158</v>
      </c>
      <c r="B99" s="203" t="s">
        <v>132</v>
      </c>
      <c r="C99" s="203" t="s">
        <v>104</v>
      </c>
      <c r="D99" s="204">
        <v>33881</v>
      </c>
      <c r="E99" s="205">
        <v>31</v>
      </c>
      <c r="F99" s="203" t="s">
        <v>57</v>
      </c>
      <c r="G99" s="203" t="s">
        <v>47</v>
      </c>
      <c r="H99" s="206">
        <v>23910</v>
      </c>
      <c r="I99" s="203" t="s">
        <v>76</v>
      </c>
      <c r="J99" s="203">
        <v>0</v>
      </c>
      <c r="K99" s="206">
        <v>1866</v>
      </c>
      <c r="L99" s="206">
        <v>4140</v>
      </c>
      <c r="M99" s="207">
        <v>625</v>
      </c>
    </row>
    <row r="100" spans="1:13" x14ac:dyDescent="0.3">
      <c r="A100" s="208" t="s">
        <v>159</v>
      </c>
      <c r="B100" s="209" t="s">
        <v>142</v>
      </c>
      <c r="C100" s="209" t="s">
        <v>97</v>
      </c>
      <c r="D100" s="210">
        <v>29346</v>
      </c>
      <c r="E100" s="211">
        <v>43</v>
      </c>
      <c r="F100" s="209" t="s">
        <v>52</v>
      </c>
      <c r="G100" s="209" t="s">
        <v>87</v>
      </c>
      <c r="H100" s="212">
        <v>17875</v>
      </c>
      <c r="I100" s="209" t="s">
        <v>101</v>
      </c>
      <c r="J100" s="209">
        <v>2</v>
      </c>
      <c r="K100" s="212">
        <v>1205</v>
      </c>
      <c r="L100" s="212">
        <v>1029</v>
      </c>
      <c r="M100" s="213">
        <v>6595</v>
      </c>
    </row>
    <row r="101" spans="1:13" x14ac:dyDescent="0.3">
      <c r="A101" s="202" t="s">
        <v>125</v>
      </c>
      <c r="B101" s="203" t="s">
        <v>151</v>
      </c>
      <c r="C101" s="203" t="s">
        <v>100</v>
      </c>
      <c r="D101" s="204">
        <v>34590</v>
      </c>
      <c r="E101" s="205">
        <v>29</v>
      </c>
      <c r="F101" s="203" t="s">
        <v>57</v>
      </c>
      <c r="G101" s="203" t="s">
        <v>73</v>
      </c>
      <c r="H101" s="206">
        <v>16388</v>
      </c>
      <c r="I101" s="203" t="s">
        <v>92</v>
      </c>
      <c r="J101" s="203">
        <v>0</v>
      </c>
      <c r="K101" s="206">
        <v>1315</v>
      </c>
      <c r="L101" s="206">
        <v>2680</v>
      </c>
      <c r="M101" s="207">
        <v>9550</v>
      </c>
    </row>
    <row r="102" spans="1:13" x14ac:dyDescent="0.3">
      <c r="A102" s="208" t="s">
        <v>158</v>
      </c>
      <c r="B102" s="209" t="s">
        <v>107</v>
      </c>
      <c r="C102" s="209" t="s">
        <v>86</v>
      </c>
      <c r="D102" s="210">
        <v>26164</v>
      </c>
      <c r="E102" s="211">
        <v>52</v>
      </c>
      <c r="F102" s="209" t="s">
        <v>57</v>
      </c>
      <c r="G102" s="209" t="s">
        <v>68</v>
      </c>
      <c r="H102" s="212">
        <v>18779</v>
      </c>
      <c r="I102" s="209" t="s">
        <v>69</v>
      </c>
      <c r="J102" s="209">
        <v>1</v>
      </c>
      <c r="K102" s="212">
        <v>784</v>
      </c>
      <c r="L102" s="212">
        <v>2052</v>
      </c>
      <c r="M102" s="213">
        <v>6152</v>
      </c>
    </row>
    <row r="103" spans="1:13" x14ac:dyDescent="0.3">
      <c r="A103" s="202" t="s">
        <v>139</v>
      </c>
      <c r="B103" s="203" t="s">
        <v>93</v>
      </c>
      <c r="C103" s="203" t="s">
        <v>160</v>
      </c>
      <c r="D103" s="204">
        <v>32982</v>
      </c>
      <c r="E103" s="205">
        <v>33</v>
      </c>
      <c r="F103" s="203" t="s">
        <v>46</v>
      </c>
      <c r="G103" s="203" t="s">
        <v>58</v>
      </c>
      <c r="H103" s="206">
        <v>7254</v>
      </c>
      <c r="I103" s="203" t="s">
        <v>92</v>
      </c>
      <c r="J103" s="203">
        <v>3</v>
      </c>
      <c r="K103" s="206">
        <v>1334</v>
      </c>
      <c r="L103" s="206">
        <v>2161</v>
      </c>
      <c r="M103" s="207">
        <v>3410</v>
      </c>
    </row>
    <row r="104" spans="1:13" x14ac:dyDescent="0.3">
      <c r="A104" s="208" t="s">
        <v>49</v>
      </c>
      <c r="B104" s="209" t="s">
        <v>132</v>
      </c>
      <c r="C104" s="209" t="s">
        <v>62</v>
      </c>
      <c r="D104" s="210">
        <v>32150</v>
      </c>
      <c r="E104" s="211">
        <v>35</v>
      </c>
      <c r="F104" s="209" t="s">
        <v>52</v>
      </c>
      <c r="G104" s="209" t="s">
        <v>63</v>
      </c>
      <c r="H104" s="212">
        <v>16522</v>
      </c>
      <c r="I104" s="209" t="s">
        <v>95</v>
      </c>
      <c r="J104" s="209">
        <v>2</v>
      </c>
      <c r="K104" s="212">
        <v>1205</v>
      </c>
      <c r="L104" s="212">
        <v>4317</v>
      </c>
      <c r="M104" s="213">
        <v>9312</v>
      </c>
    </row>
    <row r="105" spans="1:13" x14ac:dyDescent="0.3">
      <c r="A105" s="202" t="s">
        <v>134</v>
      </c>
      <c r="B105" s="203" t="s">
        <v>121</v>
      </c>
      <c r="C105" s="203" t="s">
        <v>56</v>
      </c>
      <c r="D105" s="204">
        <v>34987</v>
      </c>
      <c r="E105" s="205">
        <v>28</v>
      </c>
      <c r="F105" s="203" t="s">
        <v>52</v>
      </c>
      <c r="G105" s="203" t="s">
        <v>90</v>
      </c>
      <c r="H105" s="206">
        <v>5656</v>
      </c>
      <c r="I105" s="203" t="s">
        <v>76</v>
      </c>
      <c r="J105" s="203">
        <v>0</v>
      </c>
      <c r="K105" s="206">
        <v>878</v>
      </c>
      <c r="L105" s="206">
        <v>2640</v>
      </c>
      <c r="M105" s="207">
        <v>7138</v>
      </c>
    </row>
    <row r="106" spans="1:13" x14ac:dyDescent="0.3">
      <c r="A106" s="208" t="s">
        <v>119</v>
      </c>
      <c r="B106" s="209" t="s">
        <v>136</v>
      </c>
      <c r="C106" s="209" t="s">
        <v>97</v>
      </c>
      <c r="D106" s="210">
        <v>33856</v>
      </c>
      <c r="E106" s="211">
        <v>31</v>
      </c>
      <c r="F106" s="209" t="s">
        <v>46</v>
      </c>
      <c r="G106" s="209" t="s">
        <v>73</v>
      </c>
      <c r="H106" s="212">
        <v>14091</v>
      </c>
      <c r="I106" s="209" t="s">
        <v>64</v>
      </c>
      <c r="J106" s="209">
        <v>0</v>
      </c>
      <c r="K106" s="212">
        <v>1493</v>
      </c>
      <c r="L106" s="212">
        <v>1277</v>
      </c>
      <c r="M106" s="213">
        <v>5593</v>
      </c>
    </row>
    <row r="107" spans="1:13" x14ac:dyDescent="0.3">
      <c r="A107" s="202" t="s">
        <v>125</v>
      </c>
      <c r="B107" s="203" t="s">
        <v>161</v>
      </c>
      <c r="C107" s="203" t="s">
        <v>94</v>
      </c>
      <c r="D107" s="204">
        <v>28865</v>
      </c>
      <c r="E107" s="205">
        <v>44</v>
      </c>
      <c r="F107" s="203" t="s">
        <v>57</v>
      </c>
      <c r="G107" s="203" t="s">
        <v>53</v>
      </c>
      <c r="H107" s="206">
        <v>8666</v>
      </c>
      <c r="I107" s="203" t="s">
        <v>54</v>
      </c>
      <c r="J107" s="203">
        <v>0</v>
      </c>
      <c r="K107" s="206">
        <v>1821</v>
      </c>
      <c r="L107" s="206">
        <v>3691</v>
      </c>
      <c r="M107" s="207">
        <v>4196</v>
      </c>
    </row>
    <row r="108" spans="1:13" x14ac:dyDescent="0.3">
      <c r="A108" s="208" t="s">
        <v>133</v>
      </c>
      <c r="B108" s="209" t="s">
        <v>78</v>
      </c>
      <c r="C108" s="209" t="s">
        <v>72</v>
      </c>
      <c r="D108" s="210">
        <v>33590</v>
      </c>
      <c r="E108" s="211">
        <v>32</v>
      </c>
      <c r="F108" s="209" t="s">
        <v>46</v>
      </c>
      <c r="G108" s="209" t="s">
        <v>53</v>
      </c>
      <c r="H108" s="212">
        <v>8148</v>
      </c>
      <c r="I108" s="209" t="s">
        <v>83</v>
      </c>
      <c r="J108" s="209">
        <v>0</v>
      </c>
      <c r="K108" s="212">
        <v>1305</v>
      </c>
      <c r="L108" s="212">
        <v>4123</v>
      </c>
      <c r="M108" s="213">
        <v>7559</v>
      </c>
    </row>
    <row r="109" spans="1:13" x14ac:dyDescent="0.3">
      <c r="A109" s="202" t="s">
        <v>119</v>
      </c>
      <c r="B109" s="203" t="s">
        <v>162</v>
      </c>
      <c r="C109" s="203" t="s">
        <v>97</v>
      </c>
      <c r="D109" s="204">
        <v>23300</v>
      </c>
      <c r="E109" s="205">
        <v>60</v>
      </c>
      <c r="F109" s="203" t="s">
        <v>57</v>
      </c>
      <c r="G109" s="203" t="s">
        <v>68</v>
      </c>
      <c r="H109" s="206">
        <v>14846</v>
      </c>
      <c r="I109" s="203" t="s">
        <v>111</v>
      </c>
      <c r="J109" s="203">
        <v>1</v>
      </c>
      <c r="K109" s="206">
        <v>1326</v>
      </c>
      <c r="L109" s="206">
        <v>4432</v>
      </c>
      <c r="M109" s="207">
        <v>5999</v>
      </c>
    </row>
    <row r="110" spans="1:13" x14ac:dyDescent="0.3">
      <c r="A110" s="208" t="s">
        <v>49</v>
      </c>
      <c r="B110" s="209" t="s">
        <v>105</v>
      </c>
      <c r="C110" s="209" t="s">
        <v>51</v>
      </c>
      <c r="D110" s="210">
        <v>29519</v>
      </c>
      <c r="E110" s="211">
        <v>43</v>
      </c>
      <c r="F110" s="209" t="s">
        <v>46</v>
      </c>
      <c r="G110" s="209" t="s">
        <v>117</v>
      </c>
      <c r="H110" s="212">
        <v>19691</v>
      </c>
      <c r="I110" s="209" t="s">
        <v>64</v>
      </c>
      <c r="J110" s="209">
        <v>3</v>
      </c>
      <c r="K110" s="212">
        <v>1701</v>
      </c>
      <c r="L110" s="212">
        <v>2021</v>
      </c>
      <c r="M110" s="213">
        <v>4861</v>
      </c>
    </row>
    <row r="111" spans="1:13" x14ac:dyDescent="0.3">
      <c r="A111" s="202" t="s">
        <v>43</v>
      </c>
      <c r="B111" s="203" t="s">
        <v>85</v>
      </c>
      <c r="C111" s="203" t="s">
        <v>51</v>
      </c>
      <c r="D111" s="204">
        <v>24910</v>
      </c>
      <c r="E111" s="205">
        <v>55</v>
      </c>
      <c r="F111" s="203" t="s">
        <v>52</v>
      </c>
      <c r="G111" s="203" t="s">
        <v>81</v>
      </c>
      <c r="H111" s="206">
        <v>5682</v>
      </c>
      <c r="I111" s="203" t="s">
        <v>69</v>
      </c>
      <c r="J111" s="203">
        <v>2</v>
      </c>
      <c r="K111" s="206">
        <v>1781</v>
      </c>
      <c r="L111" s="206">
        <v>3436</v>
      </c>
      <c r="M111" s="207">
        <v>3852</v>
      </c>
    </row>
    <row r="112" spans="1:13" x14ac:dyDescent="0.3">
      <c r="A112" s="208" t="s">
        <v>119</v>
      </c>
      <c r="B112" s="209" t="s">
        <v>96</v>
      </c>
      <c r="C112" s="209" t="s">
        <v>97</v>
      </c>
      <c r="D112" s="210">
        <v>33837</v>
      </c>
      <c r="E112" s="211">
        <v>31</v>
      </c>
      <c r="F112" s="209" t="s">
        <v>46</v>
      </c>
      <c r="G112" s="209" t="s">
        <v>58</v>
      </c>
      <c r="H112" s="212">
        <v>16837</v>
      </c>
      <c r="I112" s="209" t="s">
        <v>111</v>
      </c>
      <c r="J112" s="209">
        <v>0</v>
      </c>
      <c r="K112" s="212">
        <v>1146</v>
      </c>
      <c r="L112" s="212">
        <v>4473</v>
      </c>
      <c r="M112" s="213">
        <v>4660</v>
      </c>
    </row>
    <row r="113" spans="1:13" x14ac:dyDescent="0.3">
      <c r="A113" s="202" t="s">
        <v>139</v>
      </c>
      <c r="B113" s="203" t="s">
        <v>163</v>
      </c>
      <c r="C113" s="203" t="s">
        <v>100</v>
      </c>
      <c r="D113" s="204">
        <v>31967</v>
      </c>
      <c r="E113" s="205">
        <v>36</v>
      </c>
      <c r="F113" s="203" t="s">
        <v>52</v>
      </c>
      <c r="G113" s="203" t="s">
        <v>117</v>
      </c>
      <c r="H113" s="206">
        <v>27280</v>
      </c>
      <c r="I113" s="203" t="s">
        <v>76</v>
      </c>
      <c r="J113" s="203">
        <v>1</v>
      </c>
      <c r="K113" s="206">
        <v>1350</v>
      </c>
      <c r="L113" s="206">
        <v>2742</v>
      </c>
      <c r="M113" s="207">
        <v>2196</v>
      </c>
    </row>
    <row r="114" spans="1:13" x14ac:dyDescent="0.3">
      <c r="A114" s="208" t="s">
        <v>131</v>
      </c>
      <c r="B114" s="209" t="s">
        <v>157</v>
      </c>
      <c r="C114" s="209" t="s">
        <v>45</v>
      </c>
      <c r="D114" s="210">
        <v>27104</v>
      </c>
      <c r="E114" s="211">
        <v>49</v>
      </c>
      <c r="F114" s="209" t="s">
        <v>57</v>
      </c>
      <c r="G114" s="209" t="s">
        <v>68</v>
      </c>
      <c r="H114" s="212">
        <v>19927</v>
      </c>
      <c r="I114" s="209" t="s">
        <v>83</v>
      </c>
      <c r="J114" s="209">
        <v>1</v>
      </c>
      <c r="K114" s="212">
        <v>1642</v>
      </c>
      <c r="L114" s="212">
        <v>4830</v>
      </c>
      <c r="M114" s="213">
        <v>8754</v>
      </c>
    </row>
    <row r="115" spans="1:13" x14ac:dyDescent="0.3">
      <c r="A115" s="202" t="s">
        <v>164</v>
      </c>
      <c r="B115" s="203" t="s">
        <v>157</v>
      </c>
      <c r="C115" s="203" t="s">
        <v>160</v>
      </c>
      <c r="D115" s="204">
        <v>33165</v>
      </c>
      <c r="E115" s="205">
        <v>33</v>
      </c>
      <c r="F115" s="203" t="s">
        <v>57</v>
      </c>
      <c r="G115" s="203" t="s">
        <v>68</v>
      </c>
      <c r="H115" s="206">
        <v>9512</v>
      </c>
      <c r="I115" s="203" t="s">
        <v>83</v>
      </c>
      <c r="J115" s="203">
        <v>2</v>
      </c>
      <c r="K115" s="206">
        <v>1390</v>
      </c>
      <c r="L115" s="206">
        <v>4258</v>
      </c>
      <c r="M115" s="207">
        <v>9194</v>
      </c>
    </row>
    <row r="116" spans="1:13" x14ac:dyDescent="0.3">
      <c r="A116" s="208" t="s">
        <v>128</v>
      </c>
      <c r="B116" s="209" t="s">
        <v>138</v>
      </c>
      <c r="C116" s="209" t="s">
        <v>94</v>
      </c>
      <c r="D116" s="210">
        <v>32644</v>
      </c>
      <c r="E116" s="211">
        <v>34</v>
      </c>
      <c r="F116" s="209" t="s">
        <v>57</v>
      </c>
      <c r="G116" s="209" t="s">
        <v>73</v>
      </c>
      <c r="H116" s="212">
        <v>21894</v>
      </c>
      <c r="I116" s="209" t="s">
        <v>111</v>
      </c>
      <c r="J116" s="209">
        <v>0</v>
      </c>
      <c r="K116" s="212">
        <v>1437</v>
      </c>
      <c r="L116" s="212">
        <v>3129</v>
      </c>
      <c r="M116" s="213">
        <v>1644</v>
      </c>
    </row>
    <row r="117" spans="1:13" x14ac:dyDescent="0.3">
      <c r="A117" s="202" t="s">
        <v>164</v>
      </c>
      <c r="B117" s="203" t="s">
        <v>96</v>
      </c>
      <c r="C117" s="203" t="s">
        <v>62</v>
      </c>
      <c r="D117" s="204">
        <v>35783</v>
      </c>
      <c r="E117" s="205">
        <v>26</v>
      </c>
      <c r="F117" s="203" t="s">
        <v>46</v>
      </c>
      <c r="G117" s="203" t="s">
        <v>53</v>
      </c>
      <c r="H117" s="206">
        <v>27395</v>
      </c>
      <c r="I117" s="203" t="s">
        <v>101</v>
      </c>
      <c r="J117" s="203">
        <v>3</v>
      </c>
      <c r="K117" s="206">
        <v>1173</v>
      </c>
      <c r="L117" s="206">
        <v>3651</v>
      </c>
      <c r="M117" s="207">
        <v>1232</v>
      </c>
    </row>
    <row r="118" spans="1:13" x14ac:dyDescent="0.3">
      <c r="A118" s="208" t="s">
        <v>165</v>
      </c>
      <c r="B118" s="209" t="s">
        <v>93</v>
      </c>
      <c r="C118" s="209" t="s">
        <v>45</v>
      </c>
      <c r="D118" s="210">
        <v>35115</v>
      </c>
      <c r="E118" s="211">
        <v>27</v>
      </c>
      <c r="F118" s="209" t="s">
        <v>57</v>
      </c>
      <c r="G118" s="209" t="s">
        <v>117</v>
      </c>
      <c r="H118" s="212">
        <v>8819</v>
      </c>
      <c r="I118" s="209" t="s">
        <v>95</v>
      </c>
      <c r="J118" s="209">
        <v>2</v>
      </c>
      <c r="K118" s="212">
        <v>1159</v>
      </c>
      <c r="L118" s="212">
        <v>4276</v>
      </c>
      <c r="M118" s="213">
        <v>7541</v>
      </c>
    </row>
    <row r="119" spans="1:13" x14ac:dyDescent="0.3">
      <c r="A119" s="202" t="s">
        <v>152</v>
      </c>
      <c r="B119" s="203" t="s">
        <v>124</v>
      </c>
      <c r="C119" s="203" t="s">
        <v>45</v>
      </c>
      <c r="D119" s="204">
        <v>29482</v>
      </c>
      <c r="E119" s="205">
        <v>43</v>
      </c>
      <c r="F119" s="203" t="s">
        <v>46</v>
      </c>
      <c r="G119" s="203" t="s">
        <v>81</v>
      </c>
      <c r="H119" s="206">
        <v>12629</v>
      </c>
      <c r="I119" s="203" t="s">
        <v>64</v>
      </c>
      <c r="J119" s="203">
        <v>3</v>
      </c>
      <c r="K119" s="206">
        <v>719</v>
      </c>
      <c r="L119" s="206">
        <v>2631</v>
      </c>
      <c r="M119" s="207">
        <v>2617</v>
      </c>
    </row>
    <row r="120" spans="1:13" x14ac:dyDescent="0.3">
      <c r="A120" s="208" t="s">
        <v>102</v>
      </c>
      <c r="B120" s="209" t="s">
        <v>96</v>
      </c>
      <c r="C120" s="209" t="s">
        <v>122</v>
      </c>
      <c r="D120" s="210">
        <v>35158</v>
      </c>
      <c r="E120" s="211">
        <v>27</v>
      </c>
      <c r="F120" s="209" t="s">
        <v>52</v>
      </c>
      <c r="G120" s="209" t="s">
        <v>81</v>
      </c>
      <c r="H120" s="212">
        <v>10472</v>
      </c>
      <c r="I120" s="209" t="s">
        <v>59</v>
      </c>
      <c r="J120" s="209">
        <v>1</v>
      </c>
      <c r="K120" s="212">
        <v>1690</v>
      </c>
      <c r="L120" s="212">
        <v>1252</v>
      </c>
      <c r="M120" s="213">
        <v>4437</v>
      </c>
    </row>
    <row r="121" spans="1:13" x14ac:dyDescent="0.3">
      <c r="A121" s="202" t="s">
        <v>166</v>
      </c>
      <c r="B121" s="203" t="s">
        <v>155</v>
      </c>
      <c r="C121" s="203" t="s">
        <v>122</v>
      </c>
      <c r="D121" s="204">
        <v>24737</v>
      </c>
      <c r="E121" s="205">
        <v>56</v>
      </c>
      <c r="F121" s="203" t="s">
        <v>57</v>
      </c>
      <c r="G121" s="203" t="s">
        <v>63</v>
      </c>
      <c r="H121" s="206">
        <v>20938</v>
      </c>
      <c r="I121" s="203" t="s">
        <v>95</v>
      </c>
      <c r="J121" s="203">
        <v>1</v>
      </c>
      <c r="K121" s="206">
        <v>1627</v>
      </c>
      <c r="L121" s="206">
        <v>2989</v>
      </c>
      <c r="M121" s="207">
        <v>7033</v>
      </c>
    </row>
    <row r="122" spans="1:13" x14ac:dyDescent="0.3">
      <c r="A122" s="208" t="s">
        <v>77</v>
      </c>
      <c r="B122" s="209" t="s">
        <v>135</v>
      </c>
      <c r="C122" s="209" t="s">
        <v>122</v>
      </c>
      <c r="D122" s="210">
        <v>31531</v>
      </c>
      <c r="E122" s="211">
        <v>37</v>
      </c>
      <c r="F122" s="209" t="s">
        <v>57</v>
      </c>
      <c r="G122" s="209" t="s">
        <v>53</v>
      </c>
      <c r="H122" s="212">
        <v>4168</v>
      </c>
      <c r="I122" s="209" t="s">
        <v>111</v>
      </c>
      <c r="J122" s="209">
        <v>2</v>
      </c>
      <c r="K122" s="212">
        <v>572</v>
      </c>
      <c r="L122" s="212">
        <v>4296</v>
      </c>
      <c r="M122" s="213">
        <v>646</v>
      </c>
    </row>
    <row r="123" spans="1:13" x14ac:dyDescent="0.3">
      <c r="A123" s="202" t="s">
        <v>102</v>
      </c>
      <c r="B123" s="203" t="s">
        <v>167</v>
      </c>
      <c r="C123" s="203" t="s">
        <v>123</v>
      </c>
      <c r="D123" s="204">
        <v>25516</v>
      </c>
      <c r="E123" s="205">
        <v>54</v>
      </c>
      <c r="F123" s="203" t="s">
        <v>46</v>
      </c>
      <c r="G123" s="203" t="s">
        <v>53</v>
      </c>
      <c r="H123" s="206">
        <v>13718</v>
      </c>
      <c r="I123" s="203" t="s">
        <v>95</v>
      </c>
      <c r="J123" s="203">
        <v>1</v>
      </c>
      <c r="K123" s="206">
        <v>1534</v>
      </c>
      <c r="L123" s="206">
        <v>4899</v>
      </c>
      <c r="M123" s="207">
        <v>2446</v>
      </c>
    </row>
    <row r="124" spans="1:13" x14ac:dyDescent="0.3">
      <c r="A124" s="208" t="s">
        <v>168</v>
      </c>
      <c r="B124" s="209" t="s">
        <v>127</v>
      </c>
      <c r="C124" s="209" t="s">
        <v>97</v>
      </c>
      <c r="D124" s="210">
        <v>21388</v>
      </c>
      <c r="E124" s="211">
        <v>65</v>
      </c>
      <c r="F124" s="209" t="s">
        <v>52</v>
      </c>
      <c r="G124" s="209" t="s">
        <v>90</v>
      </c>
      <c r="H124" s="212">
        <v>11113</v>
      </c>
      <c r="I124" s="209" t="s">
        <v>111</v>
      </c>
      <c r="J124" s="209">
        <v>2</v>
      </c>
      <c r="K124" s="212">
        <v>918</v>
      </c>
      <c r="L124" s="212">
        <v>4737</v>
      </c>
      <c r="M124" s="213">
        <v>611</v>
      </c>
    </row>
    <row r="125" spans="1:13" x14ac:dyDescent="0.3">
      <c r="A125" s="202" t="s">
        <v>141</v>
      </c>
      <c r="B125" s="203" t="s">
        <v>151</v>
      </c>
      <c r="C125" s="203" t="s">
        <v>56</v>
      </c>
      <c r="D125" s="204">
        <v>31667</v>
      </c>
      <c r="E125" s="205">
        <v>37</v>
      </c>
      <c r="F125" s="203" t="s">
        <v>46</v>
      </c>
      <c r="G125" s="203" t="s">
        <v>81</v>
      </c>
      <c r="H125" s="206">
        <v>14320</v>
      </c>
      <c r="I125" s="203" t="s">
        <v>59</v>
      </c>
      <c r="J125" s="203">
        <v>1</v>
      </c>
      <c r="K125" s="206">
        <v>1505</v>
      </c>
      <c r="L125" s="206">
        <v>4129</v>
      </c>
      <c r="M125" s="207">
        <v>9803</v>
      </c>
    </row>
    <row r="126" spans="1:13" x14ac:dyDescent="0.3">
      <c r="A126" s="208" t="s">
        <v>141</v>
      </c>
      <c r="B126" s="209" t="s">
        <v>162</v>
      </c>
      <c r="C126" s="209" t="s">
        <v>123</v>
      </c>
      <c r="D126" s="210">
        <v>29122</v>
      </c>
      <c r="E126" s="211">
        <v>44</v>
      </c>
      <c r="F126" s="209" t="s">
        <v>52</v>
      </c>
      <c r="G126" s="209" t="s">
        <v>87</v>
      </c>
      <c r="H126" s="212">
        <v>22910</v>
      </c>
      <c r="I126" s="209" t="s">
        <v>69</v>
      </c>
      <c r="J126" s="209">
        <v>3</v>
      </c>
      <c r="K126" s="212">
        <v>1582</v>
      </c>
      <c r="L126" s="212">
        <v>3704</v>
      </c>
      <c r="M126" s="213">
        <v>6225</v>
      </c>
    </row>
    <row r="127" spans="1:13" x14ac:dyDescent="0.3">
      <c r="A127" s="202" t="s">
        <v>74</v>
      </c>
      <c r="B127" s="203" t="s">
        <v>136</v>
      </c>
      <c r="C127" s="203" t="s">
        <v>94</v>
      </c>
      <c r="D127" s="204">
        <v>30681</v>
      </c>
      <c r="E127" s="205">
        <v>40</v>
      </c>
      <c r="F127" s="203" t="s">
        <v>57</v>
      </c>
      <c r="G127" s="203" t="s">
        <v>81</v>
      </c>
      <c r="H127" s="206">
        <v>21499</v>
      </c>
      <c r="I127" s="203" t="s">
        <v>92</v>
      </c>
      <c r="J127" s="203">
        <v>1</v>
      </c>
      <c r="K127" s="206">
        <v>501</v>
      </c>
      <c r="L127" s="206">
        <v>2396</v>
      </c>
      <c r="M127" s="207">
        <v>7863</v>
      </c>
    </row>
    <row r="128" spans="1:13" x14ac:dyDescent="0.3">
      <c r="A128" s="208" t="s">
        <v>112</v>
      </c>
      <c r="B128" s="209" t="s">
        <v>169</v>
      </c>
      <c r="C128" s="209" t="s">
        <v>75</v>
      </c>
      <c r="D128" s="210">
        <v>22129</v>
      </c>
      <c r="E128" s="211">
        <v>63</v>
      </c>
      <c r="F128" s="209" t="s">
        <v>57</v>
      </c>
      <c r="G128" s="209" t="s">
        <v>58</v>
      </c>
      <c r="H128" s="212">
        <v>27398</v>
      </c>
      <c r="I128" s="209" t="s">
        <v>101</v>
      </c>
      <c r="J128" s="209">
        <v>3</v>
      </c>
      <c r="K128" s="212">
        <v>1549</v>
      </c>
      <c r="L128" s="212">
        <v>1914</v>
      </c>
      <c r="M128" s="213">
        <v>9601</v>
      </c>
    </row>
    <row r="129" spans="1:13" x14ac:dyDescent="0.3">
      <c r="A129" s="202" t="s">
        <v>131</v>
      </c>
      <c r="B129" s="203" t="s">
        <v>124</v>
      </c>
      <c r="C129" s="203" t="s">
        <v>160</v>
      </c>
      <c r="D129" s="204">
        <v>28723</v>
      </c>
      <c r="E129" s="205">
        <v>45</v>
      </c>
      <c r="F129" s="203" t="s">
        <v>52</v>
      </c>
      <c r="G129" s="203" t="s">
        <v>90</v>
      </c>
      <c r="H129" s="206">
        <v>29535</v>
      </c>
      <c r="I129" s="203" t="s">
        <v>95</v>
      </c>
      <c r="J129" s="203">
        <v>3</v>
      </c>
      <c r="K129" s="206">
        <v>882</v>
      </c>
      <c r="L129" s="206">
        <v>3148</v>
      </c>
      <c r="M129" s="207">
        <v>8035</v>
      </c>
    </row>
    <row r="130" spans="1:13" x14ac:dyDescent="0.3">
      <c r="A130" s="208" t="s">
        <v>114</v>
      </c>
      <c r="B130" s="209" t="s">
        <v>103</v>
      </c>
      <c r="C130" s="209" t="s">
        <v>56</v>
      </c>
      <c r="D130" s="210">
        <v>31257</v>
      </c>
      <c r="E130" s="211">
        <v>38</v>
      </c>
      <c r="F130" s="209" t="s">
        <v>52</v>
      </c>
      <c r="G130" s="209" t="s">
        <v>73</v>
      </c>
      <c r="H130" s="212">
        <v>18025</v>
      </c>
      <c r="I130" s="209" t="s">
        <v>59</v>
      </c>
      <c r="J130" s="209">
        <v>0</v>
      </c>
      <c r="K130" s="212">
        <v>580</v>
      </c>
      <c r="L130" s="212">
        <v>1892</v>
      </c>
      <c r="M130" s="213">
        <v>8483</v>
      </c>
    </row>
    <row r="131" spans="1:13" x14ac:dyDescent="0.3">
      <c r="A131" s="202" t="s">
        <v>125</v>
      </c>
      <c r="B131" s="203" t="s">
        <v>124</v>
      </c>
      <c r="C131" s="203" t="s">
        <v>86</v>
      </c>
      <c r="D131" s="204">
        <v>35228</v>
      </c>
      <c r="E131" s="205">
        <v>27</v>
      </c>
      <c r="F131" s="203" t="s">
        <v>46</v>
      </c>
      <c r="G131" s="203" t="s">
        <v>47</v>
      </c>
      <c r="H131" s="206">
        <v>15837</v>
      </c>
      <c r="I131" s="203" t="s">
        <v>101</v>
      </c>
      <c r="J131" s="203">
        <v>0</v>
      </c>
      <c r="K131" s="206">
        <v>1160</v>
      </c>
      <c r="L131" s="206">
        <v>1897</v>
      </c>
      <c r="M131" s="207">
        <v>1905</v>
      </c>
    </row>
    <row r="132" spans="1:13" x14ac:dyDescent="0.3">
      <c r="A132" s="208" t="s">
        <v>134</v>
      </c>
      <c r="B132" s="209" t="s">
        <v>99</v>
      </c>
      <c r="C132" s="209" t="s">
        <v>94</v>
      </c>
      <c r="D132" s="210">
        <v>22702</v>
      </c>
      <c r="E132" s="211">
        <v>61</v>
      </c>
      <c r="F132" s="209" t="s">
        <v>57</v>
      </c>
      <c r="G132" s="209" t="s">
        <v>53</v>
      </c>
      <c r="H132" s="212">
        <v>21205</v>
      </c>
      <c r="I132" s="209" t="s">
        <v>69</v>
      </c>
      <c r="J132" s="209">
        <v>0</v>
      </c>
      <c r="K132" s="212">
        <v>1113</v>
      </c>
      <c r="L132" s="212">
        <v>1907</v>
      </c>
      <c r="M132" s="213">
        <v>6784</v>
      </c>
    </row>
    <row r="133" spans="1:13" x14ac:dyDescent="0.3">
      <c r="A133" s="202" t="s">
        <v>84</v>
      </c>
      <c r="B133" s="203" t="s">
        <v>71</v>
      </c>
      <c r="C133" s="203" t="s">
        <v>45</v>
      </c>
      <c r="D133" s="204">
        <v>25376</v>
      </c>
      <c r="E133" s="205">
        <v>54</v>
      </c>
      <c r="F133" s="203" t="s">
        <v>52</v>
      </c>
      <c r="G133" s="203" t="s">
        <v>73</v>
      </c>
      <c r="H133" s="206">
        <v>16456</v>
      </c>
      <c r="I133" s="203" t="s">
        <v>95</v>
      </c>
      <c r="J133" s="203">
        <v>1</v>
      </c>
      <c r="K133" s="206">
        <v>1287</v>
      </c>
      <c r="L133" s="206">
        <v>3561</v>
      </c>
      <c r="M133" s="207">
        <v>9959</v>
      </c>
    </row>
    <row r="134" spans="1:13" x14ac:dyDescent="0.3">
      <c r="A134" s="208" t="s">
        <v>114</v>
      </c>
      <c r="B134" s="209" t="s">
        <v>142</v>
      </c>
      <c r="C134" s="209" t="s">
        <v>94</v>
      </c>
      <c r="D134" s="210">
        <v>24431</v>
      </c>
      <c r="E134" s="211">
        <v>57</v>
      </c>
      <c r="F134" s="209" t="s">
        <v>57</v>
      </c>
      <c r="G134" s="209" t="s">
        <v>53</v>
      </c>
      <c r="H134" s="212">
        <v>4763</v>
      </c>
      <c r="I134" s="209" t="s">
        <v>92</v>
      </c>
      <c r="J134" s="209">
        <v>2</v>
      </c>
      <c r="K134" s="212">
        <v>1655</v>
      </c>
      <c r="L134" s="212">
        <v>2134</v>
      </c>
      <c r="M134" s="213">
        <v>4359</v>
      </c>
    </row>
    <row r="135" spans="1:13" x14ac:dyDescent="0.3">
      <c r="A135" s="202" t="s">
        <v>27</v>
      </c>
      <c r="B135" s="203" t="s">
        <v>103</v>
      </c>
      <c r="C135" s="203" t="s">
        <v>75</v>
      </c>
      <c r="D135" s="204">
        <v>31077</v>
      </c>
      <c r="E135" s="205">
        <v>38</v>
      </c>
      <c r="F135" s="203" t="s">
        <v>57</v>
      </c>
      <c r="G135" s="203" t="s">
        <v>63</v>
      </c>
      <c r="H135" s="206">
        <v>14946</v>
      </c>
      <c r="I135" s="203" t="s">
        <v>92</v>
      </c>
      <c r="J135" s="203">
        <v>2</v>
      </c>
      <c r="K135" s="206">
        <v>819</v>
      </c>
      <c r="L135" s="206">
        <v>3255</v>
      </c>
      <c r="M135" s="207">
        <v>5047</v>
      </c>
    </row>
    <row r="136" spans="1:13" x14ac:dyDescent="0.3">
      <c r="A136" s="208" t="s">
        <v>65</v>
      </c>
      <c r="B136" s="209" t="s">
        <v>126</v>
      </c>
      <c r="C136" s="209" t="s">
        <v>72</v>
      </c>
      <c r="D136" s="210">
        <v>34667</v>
      </c>
      <c r="E136" s="211">
        <v>29</v>
      </c>
      <c r="F136" s="209" t="s">
        <v>46</v>
      </c>
      <c r="G136" s="209" t="s">
        <v>63</v>
      </c>
      <c r="H136" s="212">
        <v>26418</v>
      </c>
      <c r="I136" s="209" t="s">
        <v>64</v>
      </c>
      <c r="J136" s="209">
        <v>1</v>
      </c>
      <c r="K136" s="212">
        <v>897</v>
      </c>
      <c r="L136" s="212">
        <v>2186</v>
      </c>
      <c r="M136" s="213">
        <v>3858</v>
      </c>
    </row>
    <row r="137" spans="1:13" x14ac:dyDescent="0.3">
      <c r="A137" s="202" t="s">
        <v>170</v>
      </c>
      <c r="B137" s="203" t="s">
        <v>130</v>
      </c>
      <c r="C137" s="203" t="s">
        <v>67</v>
      </c>
      <c r="D137" s="204">
        <v>34133</v>
      </c>
      <c r="E137" s="205">
        <v>30</v>
      </c>
      <c r="F137" s="203" t="s">
        <v>46</v>
      </c>
      <c r="G137" s="203" t="s">
        <v>73</v>
      </c>
      <c r="H137" s="206">
        <v>21084</v>
      </c>
      <c r="I137" s="203" t="s">
        <v>69</v>
      </c>
      <c r="J137" s="203">
        <v>2</v>
      </c>
      <c r="K137" s="206">
        <v>553</v>
      </c>
      <c r="L137" s="206">
        <v>1817</v>
      </c>
      <c r="M137" s="207">
        <v>965</v>
      </c>
    </row>
    <row r="138" spans="1:13" x14ac:dyDescent="0.3">
      <c r="A138" s="208" t="s">
        <v>171</v>
      </c>
      <c r="B138" s="209" t="s">
        <v>103</v>
      </c>
      <c r="C138" s="209" t="s">
        <v>45</v>
      </c>
      <c r="D138" s="210">
        <v>30566</v>
      </c>
      <c r="E138" s="211">
        <v>40</v>
      </c>
      <c r="F138" s="209" t="s">
        <v>52</v>
      </c>
      <c r="G138" s="209" t="s">
        <v>68</v>
      </c>
      <c r="H138" s="212">
        <v>28656</v>
      </c>
      <c r="I138" s="209" t="s">
        <v>101</v>
      </c>
      <c r="J138" s="209">
        <v>2</v>
      </c>
      <c r="K138" s="212">
        <v>548</v>
      </c>
      <c r="L138" s="212">
        <v>4790</v>
      </c>
      <c r="M138" s="213">
        <v>4202</v>
      </c>
    </row>
    <row r="139" spans="1:13" x14ac:dyDescent="0.3">
      <c r="A139" s="202" t="s">
        <v>88</v>
      </c>
      <c r="B139" s="203" t="s">
        <v>130</v>
      </c>
      <c r="C139" s="203" t="s">
        <v>56</v>
      </c>
      <c r="D139" s="204">
        <v>31209</v>
      </c>
      <c r="E139" s="205">
        <v>38</v>
      </c>
      <c r="F139" s="203" t="s">
        <v>46</v>
      </c>
      <c r="G139" s="203" t="s">
        <v>47</v>
      </c>
      <c r="H139" s="206">
        <v>15124</v>
      </c>
      <c r="I139" s="203" t="s">
        <v>76</v>
      </c>
      <c r="J139" s="203">
        <v>0</v>
      </c>
      <c r="K139" s="206">
        <v>1094</v>
      </c>
      <c r="L139" s="206">
        <v>4192</v>
      </c>
      <c r="M139" s="207">
        <v>3780</v>
      </c>
    </row>
    <row r="140" spans="1:13" x14ac:dyDescent="0.3">
      <c r="A140" s="208" t="s">
        <v>77</v>
      </c>
      <c r="B140" s="209" t="s">
        <v>44</v>
      </c>
      <c r="C140" s="209" t="s">
        <v>62</v>
      </c>
      <c r="D140" s="210">
        <v>28370</v>
      </c>
      <c r="E140" s="211">
        <v>46</v>
      </c>
      <c r="F140" s="209" t="s">
        <v>57</v>
      </c>
      <c r="G140" s="209" t="s">
        <v>81</v>
      </c>
      <c r="H140" s="212">
        <v>11485</v>
      </c>
      <c r="I140" s="209" t="s">
        <v>83</v>
      </c>
      <c r="J140" s="209">
        <v>1</v>
      </c>
      <c r="K140" s="212">
        <v>1224</v>
      </c>
      <c r="L140" s="212">
        <v>3269</v>
      </c>
      <c r="M140" s="213">
        <v>7597</v>
      </c>
    </row>
    <row r="141" spans="1:13" x14ac:dyDescent="0.3">
      <c r="A141" s="202" t="s">
        <v>27</v>
      </c>
      <c r="B141" s="203" t="s">
        <v>140</v>
      </c>
      <c r="C141" s="203" t="s">
        <v>67</v>
      </c>
      <c r="D141" s="204">
        <v>34960</v>
      </c>
      <c r="E141" s="205">
        <v>28</v>
      </c>
      <c r="F141" s="203" t="s">
        <v>52</v>
      </c>
      <c r="G141" s="203" t="s">
        <v>87</v>
      </c>
      <c r="H141" s="206">
        <v>6329</v>
      </c>
      <c r="I141" s="203" t="s">
        <v>54</v>
      </c>
      <c r="J141" s="203">
        <v>0</v>
      </c>
      <c r="K141" s="206">
        <v>1582</v>
      </c>
      <c r="L141" s="206">
        <v>1701</v>
      </c>
      <c r="M141" s="207">
        <v>8179</v>
      </c>
    </row>
    <row r="142" spans="1:13" x14ac:dyDescent="0.3">
      <c r="A142" s="208" t="s">
        <v>139</v>
      </c>
      <c r="B142" s="209" t="s">
        <v>50</v>
      </c>
      <c r="C142" s="209" t="s">
        <v>123</v>
      </c>
      <c r="D142" s="210">
        <v>24354</v>
      </c>
      <c r="E142" s="211">
        <v>57</v>
      </c>
      <c r="F142" s="209" t="s">
        <v>46</v>
      </c>
      <c r="G142" s="209" t="s">
        <v>73</v>
      </c>
      <c r="H142" s="212">
        <v>26043</v>
      </c>
      <c r="I142" s="209" t="s">
        <v>101</v>
      </c>
      <c r="J142" s="209">
        <v>3</v>
      </c>
      <c r="K142" s="212">
        <v>1172</v>
      </c>
      <c r="L142" s="212">
        <v>2765</v>
      </c>
      <c r="M142" s="213">
        <v>9684</v>
      </c>
    </row>
    <row r="143" spans="1:13" x14ac:dyDescent="0.3">
      <c r="A143" s="202" t="s">
        <v>98</v>
      </c>
      <c r="B143" s="203" t="s">
        <v>116</v>
      </c>
      <c r="C143" s="203" t="s">
        <v>56</v>
      </c>
      <c r="D143" s="204">
        <v>33713</v>
      </c>
      <c r="E143" s="205">
        <v>31</v>
      </c>
      <c r="F143" s="203" t="s">
        <v>52</v>
      </c>
      <c r="G143" s="203" t="s">
        <v>73</v>
      </c>
      <c r="H143" s="206">
        <v>29688</v>
      </c>
      <c r="I143" s="203" t="s">
        <v>69</v>
      </c>
      <c r="J143" s="203">
        <v>1</v>
      </c>
      <c r="K143" s="206">
        <v>1588</v>
      </c>
      <c r="L143" s="206">
        <v>3168</v>
      </c>
      <c r="M143" s="207">
        <v>1227</v>
      </c>
    </row>
    <row r="144" spans="1:13" x14ac:dyDescent="0.3">
      <c r="A144" s="208" t="s">
        <v>27</v>
      </c>
      <c r="B144" s="209" t="s">
        <v>71</v>
      </c>
      <c r="C144" s="209" t="s">
        <v>62</v>
      </c>
      <c r="D144" s="210">
        <v>34306</v>
      </c>
      <c r="E144" s="211">
        <v>30</v>
      </c>
      <c r="F144" s="209" t="s">
        <v>52</v>
      </c>
      <c r="G144" s="209" t="s">
        <v>87</v>
      </c>
      <c r="H144" s="212">
        <v>10601</v>
      </c>
      <c r="I144" s="209" t="s">
        <v>92</v>
      </c>
      <c r="J144" s="209">
        <v>1</v>
      </c>
      <c r="K144" s="212">
        <v>1031</v>
      </c>
      <c r="L144" s="212">
        <v>3466</v>
      </c>
      <c r="M144" s="213">
        <v>2787</v>
      </c>
    </row>
    <row r="145" spans="1:13" x14ac:dyDescent="0.3">
      <c r="A145" s="202" t="s">
        <v>112</v>
      </c>
      <c r="B145" s="203" t="s">
        <v>66</v>
      </c>
      <c r="C145" s="203" t="s">
        <v>86</v>
      </c>
      <c r="D145" s="204">
        <v>32168</v>
      </c>
      <c r="E145" s="205">
        <v>35</v>
      </c>
      <c r="F145" s="203" t="s">
        <v>46</v>
      </c>
      <c r="G145" s="203" t="s">
        <v>90</v>
      </c>
      <c r="H145" s="206">
        <v>28279</v>
      </c>
      <c r="I145" s="203" t="s">
        <v>83</v>
      </c>
      <c r="J145" s="203">
        <v>0</v>
      </c>
      <c r="K145" s="206">
        <v>1491</v>
      </c>
      <c r="L145" s="206">
        <v>3184</v>
      </c>
      <c r="M145" s="207">
        <v>4998</v>
      </c>
    </row>
    <row r="146" spans="1:13" x14ac:dyDescent="0.3">
      <c r="A146" s="208" t="s">
        <v>106</v>
      </c>
      <c r="B146" s="209" t="s">
        <v>78</v>
      </c>
      <c r="C146" s="209" t="s">
        <v>62</v>
      </c>
      <c r="D146" s="210">
        <v>28904</v>
      </c>
      <c r="E146" s="211">
        <v>44</v>
      </c>
      <c r="F146" s="209" t="s">
        <v>57</v>
      </c>
      <c r="G146" s="209" t="s">
        <v>81</v>
      </c>
      <c r="H146" s="212">
        <v>25544</v>
      </c>
      <c r="I146" s="209" t="s">
        <v>92</v>
      </c>
      <c r="J146" s="209">
        <v>1</v>
      </c>
      <c r="K146" s="212">
        <v>1519</v>
      </c>
      <c r="L146" s="212">
        <v>3709</v>
      </c>
      <c r="M146" s="213">
        <v>4178</v>
      </c>
    </row>
    <row r="147" spans="1:13" x14ac:dyDescent="0.3">
      <c r="A147" s="202" t="s">
        <v>153</v>
      </c>
      <c r="B147" s="203" t="s">
        <v>91</v>
      </c>
      <c r="C147" s="203" t="s">
        <v>122</v>
      </c>
      <c r="D147" s="204">
        <v>22173</v>
      </c>
      <c r="E147" s="205">
        <v>63</v>
      </c>
      <c r="F147" s="203" t="s">
        <v>52</v>
      </c>
      <c r="G147" s="203" t="s">
        <v>47</v>
      </c>
      <c r="H147" s="206">
        <v>17924</v>
      </c>
      <c r="I147" s="203" t="s">
        <v>111</v>
      </c>
      <c r="J147" s="203">
        <v>2</v>
      </c>
      <c r="K147" s="206">
        <v>993</v>
      </c>
      <c r="L147" s="206">
        <v>2617</v>
      </c>
      <c r="M147" s="207">
        <v>7962</v>
      </c>
    </row>
    <row r="148" spans="1:13" x14ac:dyDescent="0.3">
      <c r="A148" s="208" t="s">
        <v>129</v>
      </c>
      <c r="B148" s="209" t="s">
        <v>148</v>
      </c>
      <c r="C148" s="209" t="s">
        <v>67</v>
      </c>
      <c r="D148" s="210">
        <v>29628</v>
      </c>
      <c r="E148" s="211">
        <v>42</v>
      </c>
      <c r="F148" s="209" t="s">
        <v>46</v>
      </c>
      <c r="G148" s="209" t="s">
        <v>47</v>
      </c>
      <c r="H148" s="212">
        <v>29054</v>
      </c>
      <c r="I148" s="209" t="s">
        <v>76</v>
      </c>
      <c r="J148" s="209">
        <v>3</v>
      </c>
      <c r="K148" s="212">
        <v>1343</v>
      </c>
      <c r="L148" s="212">
        <v>3420</v>
      </c>
      <c r="M148" s="213">
        <v>3872</v>
      </c>
    </row>
    <row r="149" spans="1:13" x14ac:dyDescent="0.3">
      <c r="A149" s="202" t="s">
        <v>74</v>
      </c>
      <c r="B149" s="203" t="s">
        <v>169</v>
      </c>
      <c r="C149" s="203" t="s">
        <v>100</v>
      </c>
      <c r="D149" s="204">
        <v>29574</v>
      </c>
      <c r="E149" s="205">
        <v>43</v>
      </c>
      <c r="F149" s="203" t="s">
        <v>52</v>
      </c>
      <c r="G149" s="203" t="s">
        <v>117</v>
      </c>
      <c r="H149" s="206">
        <v>7213</v>
      </c>
      <c r="I149" s="203" t="s">
        <v>64</v>
      </c>
      <c r="J149" s="203">
        <v>2</v>
      </c>
      <c r="K149" s="206">
        <v>1971</v>
      </c>
      <c r="L149" s="206">
        <v>1310</v>
      </c>
      <c r="M149" s="207">
        <v>4391</v>
      </c>
    </row>
    <row r="150" spans="1:13" x14ac:dyDescent="0.3">
      <c r="A150" s="208" t="s">
        <v>112</v>
      </c>
      <c r="B150" s="209" t="s">
        <v>151</v>
      </c>
      <c r="C150" s="209" t="s">
        <v>62</v>
      </c>
      <c r="D150" s="210">
        <v>23236</v>
      </c>
      <c r="E150" s="211">
        <v>60</v>
      </c>
      <c r="F150" s="209" t="s">
        <v>52</v>
      </c>
      <c r="G150" s="209" t="s">
        <v>73</v>
      </c>
      <c r="H150" s="212">
        <v>14886</v>
      </c>
      <c r="I150" s="209" t="s">
        <v>76</v>
      </c>
      <c r="J150" s="209">
        <v>0</v>
      </c>
      <c r="K150" s="212">
        <v>1329</v>
      </c>
      <c r="L150" s="212">
        <v>2707</v>
      </c>
      <c r="M150" s="213">
        <v>2582</v>
      </c>
    </row>
    <row r="151" spans="1:13" x14ac:dyDescent="0.3">
      <c r="A151" s="202" t="s">
        <v>144</v>
      </c>
      <c r="B151" s="203" t="s">
        <v>118</v>
      </c>
      <c r="C151" s="203" t="s">
        <v>75</v>
      </c>
      <c r="D151" s="204">
        <v>23751</v>
      </c>
      <c r="E151" s="205">
        <v>58</v>
      </c>
      <c r="F151" s="203" t="s">
        <v>52</v>
      </c>
      <c r="G151" s="203" t="s">
        <v>68</v>
      </c>
      <c r="H151" s="206">
        <v>21191</v>
      </c>
      <c r="I151" s="203" t="s">
        <v>54</v>
      </c>
      <c r="J151" s="203">
        <v>3</v>
      </c>
      <c r="K151" s="206">
        <v>771</v>
      </c>
      <c r="L151" s="206">
        <v>1349</v>
      </c>
      <c r="M151" s="207">
        <v>3358</v>
      </c>
    </row>
    <row r="152" spans="1:13" x14ac:dyDescent="0.3">
      <c r="A152" s="208" t="s">
        <v>152</v>
      </c>
      <c r="B152" s="209" t="s">
        <v>89</v>
      </c>
      <c r="C152" s="209" t="s">
        <v>104</v>
      </c>
      <c r="D152" s="210">
        <v>22773</v>
      </c>
      <c r="E152" s="211">
        <v>61</v>
      </c>
      <c r="F152" s="209" t="s">
        <v>52</v>
      </c>
      <c r="G152" s="209" t="s">
        <v>81</v>
      </c>
      <c r="H152" s="212">
        <v>8013</v>
      </c>
      <c r="I152" s="209" t="s">
        <v>64</v>
      </c>
      <c r="J152" s="209">
        <v>2</v>
      </c>
      <c r="K152" s="212">
        <v>1760</v>
      </c>
      <c r="L152" s="212">
        <v>3402</v>
      </c>
      <c r="M152" s="213">
        <v>3698</v>
      </c>
    </row>
    <row r="153" spans="1:13" x14ac:dyDescent="0.3">
      <c r="A153" s="202" t="s">
        <v>145</v>
      </c>
      <c r="B153" s="203" t="s">
        <v>161</v>
      </c>
      <c r="C153" s="203" t="s">
        <v>104</v>
      </c>
      <c r="D153" s="204">
        <v>24742</v>
      </c>
      <c r="E153" s="205">
        <v>56</v>
      </c>
      <c r="F153" s="203" t="s">
        <v>46</v>
      </c>
      <c r="G153" s="203" t="s">
        <v>73</v>
      </c>
      <c r="H153" s="206">
        <v>17797</v>
      </c>
      <c r="I153" s="203" t="s">
        <v>69</v>
      </c>
      <c r="J153" s="203">
        <v>0</v>
      </c>
      <c r="K153" s="206">
        <v>800</v>
      </c>
      <c r="L153" s="206">
        <v>2018</v>
      </c>
      <c r="M153" s="207">
        <v>7609</v>
      </c>
    </row>
    <row r="154" spans="1:13" x14ac:dyDescent="0.3">
      <c r="A154" s="208" t="s">
        <v>128</v>
      </c>
      <c r="B154" s="209" t="s">
        <v>71</v>
      </c>
      <c r="C154" s="209" t="s">
        <v>79</v>
      </c>
      <c r="D154" s="210">
        <v>30750</v>
      </c>
      <c r="E154" s="211">
        <v>39</v>
      </c>
      <c r="F154" s="209" t="s">
        <v>52</v>
      </c>
      <c r="G154" s="209" t="s">
        <v>58</v>
      </c>
      <c r="H154" s="212">
        <v>19687</v>
      </c>
      <c r="I154" s="209" t="s">
        <v>92</v>
      </c>
      <c r="J154" s="209">
        <v>3</v>
      </c>
      <c r="K154" s="212">
        <v>1545</v>
      </c>
      <c r="L154" s="212">
        <v>1655</v>
      </c>
      <c r="M154" s="213">
        <v>5491</v>
      </c>
    </row>
    <row r="155" spans="1:13" x14ac:dyDescent="0.3">
      <c r="A155" s="202" t="s">
        <v>84</v>
      </c>
      <c r="B155" s="203" t="s">
        <v>151</v>
      </c>
      <c r="C155" s="203" t="s">
        <v>75</v>
      </c>
      <c r="D155" s="204">
        <v>32660</v>
      </c>
      <c r="E155" s="205">
        <v>34</v>
      </c>
      <c r="F155" s="203" t="s">
        <v>52</v>
      </c>
      <c r="G155" s="203" t="s">
        <v>47</v>
      </c>
      <c r="H155" s="206">
        <v>18019</v>
      </c>
      <c r="I155" s="203" t="s">
        <v>83</v>
      </c>
      <c r="J155" s="203">
        <v>2</v>
      </c>
      <c r="K155" s="206">
        <v>1294</v>
      </c>
      <c r="L155" s="206">
        <v>2142</v>
      </c>
      <c r="M155" s="207">
        <v>5245</v>
      </c>
    </row>
    <row r="156" spans="1:13" x14ac:dyDescent="0.3">
      <c r="A156" s="208" t="s">
        <v>154</v>
      </c>
      <c r="B156" s="209" t="s">
        <v>118</v>
      </c>
      <c r="C156" s="209" t="s">
        <v>75</v>
      </c>
      <c r="D156" s="210">
        <v>30726</v>
      </c>
      <c r="E156" s="211">
        <v>39</v>
      </c>
      <c r="F156" s="209" t="s">
        <v>52</v>
      </c>
      <c r="G156" s="209" t="s">
        <v>68</v>
      </c>
      <c r="H156" s="212">
        <v>9227</v>
      </c>
      <c r="I156" s="209" t="s">
        <v>101</v>
      </c>
      <c r="J156" s="209">
        <v>2</v>
      </c>
      <c r="K156" s="212">
        <v>1160</v>
      </c>
      <c r="L156" s="212">
        <v>3633</v>
      </c>
      <c r="M156" s="213">
        <v>7200</v>
      </c>
    </row>
    <row r="157" spans="1:13" x14ac:dyDescent="0.3">
      <c r="A157" s="202" t="s">
        <v>119</v>
      </c>
      <c r="B157" s="203" t="s">
        <v>142</v>
      </c>
      <c r="C157" s="203" t="s">
        <v>94</v>
      </c>
      <c r="D157" s="204">
        <v>31584</v>
      </c>
      <c r="E157" s="205">
        <v>37</v>
      </c>
      <c r="F157" s="203" t="s">
        <v>52</v>
      </c>
      <c r="G157" s="203" t="s">
        <v>53</v>
      </c>
      <c r="H157" s="206">
        <v>24498</v>
      </c>
      <c r="I157" s="203" t="s">
        <v>101</v>
      </c>
      <c r="J157" s="203">
        <v>0</v>
      </c>
      <c r="K157" s="206">
        <v>1855</v>
      </c>
      <c r="L157" s="206">
        <v>2626</v>
      </c>
      <c r="M157" s="207">
        <v>7584</v>
      </c>
    </row>
    <row r="158" spans="1:13" x14ac:dyDescent="0.3">
      <c r="A158" s="208" t="s">
        <v>65</v>
      </c>
      <c r="B158" s="209" t="s">
        <v>137</v>
      </c>
      <c r="C158" s="209" t="s">
        <v>122</v>
      </c>
      <c r="D158" s="210">
        <v>23535</v>
      </c>
      <c r="E158" s="211">
        <v>59</v>
      </c>
      <c r="F158" s="209" t="s">
        <v>46</v>
      </c>
      <c r="G158" s="209" t="s">
        <v>73</v>
      </c>
      <c r="H158" s="212">
        <v>5119</v>
      </c>
      <c r="I158" s="209" t="s">
        <v>101</v>
      </c>
      <c r="J158" s="209">
        <v>0</v>
      </c>
      <c r="K158" s="212">
        <v>1104</v>
      </c>
      <c r="L158" s="212">
        <v>1890</v>
      </c>
      <c r="M158" s="213">
        <v>3508</v>
      </c>
    </row>
    <row r="159" spans="1:13" x14ac:dyDescent="0.3">
      <c r="A159" s="202" t="s">
        <v>20</v>
      </c>
      <c r="B159" s="203" t="s">
        <v>80</v>
      </c>
      <c r="C159" s="203" t="s">
        <v>94</v>
      </c>
      <c r="D159" s="204">
        <v>23001</v>
      </c>
      <c r="E159" s="205">
        <v>61</v>
      </c>
      <c r="F159" s="203" t="s">
        <v>57</v>
      </c>
      <c r="G159" s="203" t="s">
        <v>68</v>
      </c>
      <c r="H159" s="206">
        <v>12405</v>
      </c>
      <c r="I159" s="203" t="s">
        <v>54</v>
      </c>
      <c r="J159" s="203">
        <v>3</v>
      </c>
      <c r="K159" s="206">
        <v>1943</v>
      </c>
      <c r="L159" s="206">
        <v>2115</v>
      </c>
      <c r="M159" s="207">
        <v>9562</v>
      </c>
    </row>
    <row r="160" spans="1:13" x14ac:dyDescent="0.3">
      <c r="A160" s="208" t="s">
        <v>49</v>
      </c>
      <c r="B160" s="209" t="s">
        <v>66</v>
      </c>
      <c r="C160" s="209" t="s">
        <v>75</v>
      </c>
      <c r="D160" s="210">
        <v>30486</v>
      </c>
      <c r="E160" s="211">
        <v>40</v>
      </c>
      <c r="F160" s="209" t="s">
        <v>46</v>
      </c>
      <c r="G160" s="209" t="s">
        <v>81</v>
      </c>
      <c r="H160" s="212">
        <v>23194</v>
      </c>
      <c r="I160" s="209" t="s">
        <v>76</v>
      </c>
      <c r="J160" s="209">
        <v>1</v>
      </c>
      <c r="K160" s="212">
        <v>992</v>
      </c>
      <c r="L160" s="212">
        <v>2392</v>
      </c>
      <c r="M160" s="213">
        <v>6787</v>
      </c>
    </row>
    <row r="161" spans="1:13" x14ac:dyDescent="0.3">
      <c r="A161" s="202" t="s">
        <v>98</v>
      </c>
      <c r="B161" s="203" t="s">
        <v>130</v>
      </c>
      <c r="C161" s="203" t="s">
        <v>94</v>
      </c>
      <c r="D161" s="204">
        <v>26772</v>
      </c>
      <c r="E161" s="205">
        <v>50</v>
      </c>
      <c r="F161" s="203" t="s">
        <v>52</v>
      </c>
      <c r="G161" s="203" t="s">
        <v>68</v>
      </c>
      <c r="H161" s="206">
        <v>17465</v>
      </c>
      <c r="I161" s="203" t="s">
        <v>95</v>
      </c>
      <c r="J161" s="203">
        <v>3</v>
      </c>
      <c r="K161" s="206">
        <v>1836</v>
      </c>
      <c r="L161" s="206">
        <v>4589</v>
      </c>
      <c r="M161" s="207">
        <v>1133</v>
      </c>
    </row>
    <row r="162" spans="1:13" x14ac:dyDescent="0.3">
      <c r="A162" s="208" t="s">
        <v>133</v>
      </c>
      <c r="B162" s="209" t="s">
        <v>137</v>
      </c>
      <c r="C162" s="209" t="s">
        <v>123</v>
      </c>
      <c r="D162" s="210">
        <v>24035</v>
      </c>
      <c r="E162" s="211">
        <v>58</v>
      </c>
      <c r="F162" s="209" t="s">
        <v>46</v>
      </c>
      <c r="G162" s="209" t="s">
        <v>117</v>
      </c>
      <c r="H162" s="212">
        <v>11887</v>
      </c>
      <c r="I162" s="209" t="s">
        <v>59</v>
      </c>
      <c r="J162" s="209">
        <v>0</v>
      </c>
      <c r="K162" s="212">
        <v>675</v>
      </c>
      <c r="L162" s="212">
        <v>4253</v>
      </c>
      <c r="M162" s="213">
        <v>5834</v>
      </c>
    </row>
    <row r="163" spans="1:13" x14ac:dyDescent="0.3">
      <c r="A163" s="202" t="s">
        <v>139</v>
      </c>
      <c r="B163" s="203" t="s">
        <v>44</v>
      </c>
      <c r="C163" s="203" t="s">
        <v>79</v>
      </c>
      <c r="D163" s="204">
        <v>32528</v>
      </c>
      <c r="E163" s="205">
        <v>34</v>
      </c>
      <c r="F163" s="203" t="s">
        <v>46</v>
      </c>
      <c r="G163" s="203" t="s">
        <v>63</v>
      </c>
      <c r="H163" s="206">
        <v>6309</v>
      </c>
      <c r="I163" s="203" t="s">
        <v>92</v>
      </c>
      <c r="J163" s="203">
        <v>0</v>
      </c>
      <c r="K163" s="206">
        <v>573</v>
      </c>
      <c r="L163" s="206">
        <v>2484</v>
      </c>
      <c r="M163" s="207">
        <v>336</v>
      </c>
    </row>
    <row r="164" spans="1:13" x14ac:dyDescent="0.3">
      <c r="A164" s="208" t="s">
        <v>112</v>
      </c>
      <c r="B164" s="209" t="s">
        <v>150</v>
      </c>
      <c r="C164" s="209" t="s">
        <v>79</v>
      </c>
      <c r="D164" s="210">
        <v>34297</v>
      </c>
      <c r="E164" s="211">
        <v>30</v>
      </c>
      <c r="F164" s="209" t="s">
        <v>57</v>
      </c>
      <c r="G164" s="209" t="s">
        <v>73</v>
      </c>
      <c r="H164" s="212">
        <v>9588</v>
      </c>
      <c r="I164" s="209" t="s">
        <v>92</v>
      </c>
      <c r="J164" s="209">
        <v>3</v>
      </c>
      <c r="K164" s="212">
        <v>714</v>
      </c>
      <c r="L164" s="212">
        <v>2818</v>
      </c>
      <c r="M164" s="213">
        <v>1638</v>
      </c>
    </row>
    <row r="165" spans="1:13" x14ac:dyDescent="0.3">
      <c r="A165" s="202" t="s">
        <v>70</v>
      </c>
      <c r="B165" s="203" t="s">
        <v>96</v>
      </c>
      <c r="C165" s="203" t="s">
        <v>86</v>
      </c>
      <c r="D165" s="204">
        <v>24879</v>
      </c>
      <c r="E165" s="205">
        <v>55</v>
      </c>
      <c r="F165" s="203" t="s">
        <v>57</v>
      </c>
      <c r="G165" s="203" t="s">
        <v>53</v>
      </c>
      <c r="H165" s="206">
        <v>23304</v>
      </c>
      <c r="I165" s="203" t="s">
        <v>59</v>
      </c>
      <c r="J165" s="203">
        <v>3</v>
      </c>
      <c r="K165" s="206">
        <v>1429</v>
      </c>
      <c r="L165" s="206">
        <v>3687</v>
      </c>
      <c r="M165" s="207">
        <v>1150</v>
      </c>
    </row>
    <row r="166" spans="1:13" x14ac:dyDescent="0.3">
      <c r="A166" s="208" t="s">
        <v>159</v>
      </c>
      <c r="B166" s="209" t="s">
        <v>107</v>
      </c>
      <c r="C166" s="209" t="s">
        <v>160</v>
      </c>
      <c r="D166" s="210">
        <v>26482</v>
      </c>
      <c r="E166" s="211">
        <v>51</v>
      </c>
      <c r="F166" s="209" t="s">
        <v>57</v>
      </c>
      <c r="G166" s="209" t="s">
        <v>81</v>
      </c>
      <c r="H166" s="212">
        <v>13998</v>
      </c>
      <c r="I166" s="209" t="s">
        <v>59</v>
      </c>
      <c r="J166" s="209">
        <v>1</v>
      </c>
      <c r="K166" s="212">
        <v>1688</v>
      </c>
      <c r="L166" s="212">
        <v>4033</v>
      </c>
      <c r="M166" s="213">
        <v>8506</v>
      </c>
    </row>
    <row r="167" spans="1:13" x14ac:dyDescent="0.3">
      <c r="A167" s="202" t="s">
        <v>74</v>
      </c>
      <c r="B167" s="203" t="s">
        <v>127</v>
      </c>
      <c r="C167" s="203" t="s">
        <v>86</v>
      </c>
      <c r="D167" s="204">
        <v>31523</v>
      </c>
      <c r="E167" s="205">
        <v>37</v>
      </c>
      <c r="F167" s="203" t="s">
        <v>57</v>
      </c>
      <c r="G167" s="203" t="s">
        <v>58</v>
      </c>
      <c r="H167" s="206">
        <v>20245</v>
      </c>
      <c r="I167" s="203" t="s">
        <v>83</v>
      </c>
      <c r="J167" s="203">
        <v>0</v>
      </c>
      <c r="K167" s="206">
        <v>597</v>
      </c>
      <c r="L167" s="206">
        <v>4966</v>
      </c>
      <c r="M167" s="207">
        <v>9623</v>
      </c>
    </row>
    <row r="168" spans="1:13" x14ac:dyDescent="0.3">
      <c r="A168" s="208" t="s">
        <v>152</v>
      </c>
      <c r="B168" s="209" t="s">
        <v>132</v>
      </c>
      <c r="C168" s="209" t="s">
        <v>51</v>
      </c>
      <c r="D168" s="210">
        <v>26935</v>
      </c>
      <c r="E168" s="211">
        <v>50</v>
      </c>
      <c r="F168" s="209" t="s">
        <v>57</v>
      </c>
      <c r="G168" s="209" t="s">
        <v>53</v>
      </c>
      <c r="H168" s="212">
        <v>22682</v>
      </c>
      <c r="I168" s="209" t="s">
        <v>69</v>
      </c>
      <c r="J168" s="209">
        <v>3</v>
      </c>
      <c r="K168" s="212">
        <v>723</v>
      </c>
      <c r="L168" s="212">
        <v>3304</v>
      </c>
      <c r="M168" s="213">
        <v>4697</v>
      </c>
    </row>
    <row r="169" spans="1:13" x14ac:dyDescent="0.3">
      <c r="A169" s="202" t="s">
        <v>141</v>
      </c>
      <c r="B169" s="203" t="s">
        <v>107</v>
      </c>
      <c r="C169" s="203" t="s">
        <v>79</v>
      </c>
      <c r="D169" s="204">
        <v>30364</v>
      </c>
      <c r="E169" s="205">
        <v>40</v>
      </c>
      <c r="F169" s="203" t="s">
        <v>46</v>
      </c>
      <c r="G169" s="203" t="s">
        <v>47</v>
      </c>
      <c r="H169" s="206">
        <v>14616</v>
      </c>
      <c r="I169" s="203" t="s">
        <v>92</v>
      </c>
      <c r="J169" s="203">
        <v>1</v>
      </c>
      <c r="K169" s="206">
        <v>1624</v>
      </c>
      <c r="L169" s="206">
        <v>4620</v>
      </c>
      <c r="M169" s="207">
        <v>7561</v>
      </c>
    </row>
    <row r="170" spans="1:13" x14ac:dyDescent="0.3">
      <c r="A170" s="208" t="s">
        <v>114</v>
      </c>
      <c r="B170" s="209" t="s">
        <v>146</v>
      </c>
      <c r="C170" s="209" t="s">
        <v>67</v>
      </c>
      <c r="D170" s="210">
        <v>27399</v>
      </c>
      <c r="E170" s="211">
        <v>48</v>
      </c>
      <c r="F170" s="209" t="s">
        <v>46</v>
      </c>
      <c r="G170" s="209" t="s">
        <v>47</v>
      </c>
      <c r="H170" s="212">
        <v>14594</v>
      </c>
      <c r="I170" s="209" t="s">
        <v>95</v>
      </c>
      <c r="J170" s="209">
        <v>1</v>
      </c>
      <c r="K170" s="212">
        <v>537</v>
      </c>
      <c r="L170" s="212">
        <v>2797</v>
      </c>
      <c r="M170" s="213">
        <v>1813</v>
      </c>
    </row>
    <row r="171" spans="1:13" x14ac:dyDescent="0.3">
      <c r="A171" s="202" t="s">
        <v>49</v>
      </c>
      <c r="B171" s="203" t="s">
        <v>146</v>
      </c>
      <c r="C171" s="203" t="s">
        <v>97</v>
      </c>
      <c r="D171" s="204">
        <v>26612</v>
      </c>
      <c r="E171" s="205">
        <v>51</v>
      </c>
      <c r="F171" s="203" t="s">
        <v>57</v>
      </c>
      <c r="G171" s="203" t="s">
        <v>81</v>
      </c>
      <c r="H171" s="206">
        <v>3512</v>
      </c>
      <c r="I171" s="203" t="s">
        <v>95</v>
      </c>
      <c r="J171" s="203">
        <v>0</v>
      </c>
      <c r="K171" s="206">
        <v>537</v>
      </c>
      <c r="L171" s="206">
        <v>4851</v>
      </c>
      <c r="M171" s="207">
        <v>3723</v>
      </c>
    </row>
    <row r="172" spans="1:13" x14ac:dyDescent="0.3">
      <c r="A172" s="208" t="s">
        <v>144</v>
      </c>
      <c r="B172" s="209" t="s">
        <v>163</v>
      </c>
      <c r="C172" s="209" t="s">
        <v>67</v>
      </c>
      <c r="D172" s="210">
        <v>26341</v>
      </c>
      <c r="E172" s="211">
        <v>51</v>
      </c>
      <c r="F172" s="209" t="s">
        <v>46</v>
      </c>
      <c r="G172" s="209" t="s">
        <v>68</v>
      </c>
      <c r="H172" s="212">
        <v>12544</v>
      </c>
      <c r="I172" s="209" t="s">
        <v>69</v>
      </c>
      <c r="J172" s="209">
        <v>0</v>
      </c>
      <c r="K172" s="212">
        <v>1587</v>
      </c>
      <c r="L172" s="212">
        <v>4063</v>
      </c>
      <c r="M172" s="213">
        <v>3560</v>
      </c>
    </row>
    <row r="173" spans="1:13" x14ac:dyDescent="0.3">
      <c r="A173" s="202" t="s">
        <v>49</v>
      </c>
      <c r="B173" s="203" t="s">
        <v>138</v>
      </c>
      <c r="C173" s="203" t="s">
        <v>79</v>
      </c>
      <c r="D173" s="204">
        <v>33124</v>
      </c>
      <c r="E173" s="205">
        <v>33</v>
      </c>
      <c r="F173" s="203" t="s">
        <v>46</v>
      </c>
      <c r="G173" s="203" t="s">
        <v>87</v>
      </c>
      <c r="H173" s="206">
        <v>20212</v>
      </c>
      <c r="I173" s="203" t="s">
        <v>64</v>
      </c>
      <c r="J173" s="203">
        <v>1</v>
      </c>
      <c r="K173" s="206">
        <v>1379</v>
      </c>
      <c r="L173" s="206">
        <v>1993</v>
      </c>
      <c r="M173" s="207">
        <v>6382</v>
      </c>
    </row>
    <row r="174" spans="1:13" x14ac:dyDescent="0.3">
      <c r="A174" s="208" t="s">
        <v>98</v>
      </c>
      <c r="B174" s="209" t="s">
        <v>61</v>
      </c>
      <c r="C174" s="209" t="s">
        <v>97</v>
      </c>
      <c r="D174" s="210">
        <v>31015</v>
      </c>
      <c r="E174" s="211">
        <v>39</v>
      </c>
      <c r="F174" s="209" t="s">
        <v>52</v>
      </c>
      <c r="G174" s="209" t="s">
        <v>47</v>
      </c>
      <c r="H174" s="212">
        <v>26504</v>
      </c>
      <c r="I174" s="209" t="s">
        <v>54</v>
      </c>
      <c r="J174" s="209">
        <v>2</v>
      </c>
      <c r="K174" s="212">
        <v>1799</v>
      </c>
      <c r="L174" s="212">
        <v>2899</v>
      </c>
      <c r="M174" s="213">
        <v>1987</v>
      </c>
    </row>
    <row r="175" spans="1:13" x14ac:dyDescent="0.3">
      <c r="A175" s="202" t="s">
        <v>88</v>
      </c>
      <c r="B175" s="203" t="s">
        <v>118</v>
      </c>
      <c r="C175" s="203" t="s">
        <v>45</v>
      </c>
      <c r="D175" s="204">
        <v>31691</v>
      </c>
      <c r="E175" s="205">
        <v>37</v>
      </c>
      <c r="F175" s="203" t="s">
        <v>46</v>
      </c>
      <c r="G175" s="203" t="s">
        <v>73</v>
      </c>
      <c r="H175" s="206">
        <v>15717</v>
      </c>
      <c r="I175" s="203" t="s">
        <v>76</v>
      </c>
      <c r="J175" s="203">
        <v>0</v>
      </c>
      <c r="K175" s="206">
        <v>1296</v>
      </c>
      <c r="L175" s="206">
        <v>3499</v>
      </c>
      <c r="M175" s="207">
        <v>7910</v>
      </c>
    </row>
    <row r="176" spans="1:13" x14ac:dyDescent="0.3">
      <c r="A176" s="208" t="s">
        <v>164</v>
      </c>
      <c r="B176" s="209" t="s">
        <v>157</v>
      </c>
      <c r="C176" s="209" t="s">
        <v>51</v>
      </c>
      <c r="D176" s="210">
        <v>26750</v>
      </c>
      <c r="E176" s="211">
        <v>50</v>
      </c>
      <c r="F176" s="209" t="s">
        <v>57</v>
      </c>
      <c r="G176" s="209" t="s">
        <v>81</v>
      </c>
      <c r="H176" s="212">
        <v>18885</v>
      </c>
      <c r="I176" s="209" t="s">
        <v>95</v>
      </c>
      <c r="J176" s="209">
        <v>0</v>
      </c>
      <c r="K176" s="212">
        <v>1368</v>
      </c>
      <c r="L176" s="212">
        <v>4055</v>
      </c>
      <c r="M176" s="213">
        <v>8063</v>
      </c>
    </row>
    <row r="177" spans="1:13" x14ac:dyDescent="0.3">
      <c r="A177" s="202" t="s">
        <v>82</v>
      </c>
      <c r="B177" s="203" t="s">
        <v>140</v>
      </c>
      <c r="C177" s="203" t="s">
        <v>79</v>
      </c>
      <c r="D177" s="204">
        <v>34339</v>
      </c>
      <c r="E177" s="205">
        <v>29</v>
      </c>
      <c r="F177" s="203" t="s">
        <v>46</v>
      </c>
      <c r="G177" s="203" t="s">
        <v>90</v>
      </c>
      <c r="H177" s="206">
        <v>21796</v>
      </c>
      <c r="I177" s="203" t="s">
        <v>83</v>
      </c>
      <c r="J177" s="203">
        <v>2</v>
      </c>
      <c r="K177" s="206">
        <v>1937</v>
      </c>
      <c r="L177" s="206">
        <v>1540</v>
      </c>
      <c r="M177" s="207">
        <v>3359</v>
      </c>
    </row>
    <row r="178" spans="1:13" x14ac:dyDescent="0.3">
      <c r="A178" s="208" t="s">
        <v>49</v>
      </c>
      <c r="B178" s="209" t="s">
        <v>85</v>
      </c>
      <c r="C178" s="209" t="s">
        <v>122</v>
      </c>
      <c r="D178" s="210">
        <v>33876</v>
      </c>
      <c r="E178" s="211">
        <v>31</v>
      </c>
      <c r="F178" s="209" t="s">
        <v>52</v>
      </c>
      <c r="G178" s="209" t="s">
        <v>81</v>
      </c>
      <c r="H178" s="212">
        <v>26486</v>
      </c>
      <c r="I178" s="209" t="s">
        <v>101</v>
      </c>
      <c r="J178" s="209">
        <v>1</v>
      </c>
      <c r="K178" s="212">
        <v>1359</v>
      </c>
      <c r="L178" s="212">
        <v>1664</v>
      </c>
      <c r="M178" s="213">
        <v>1787</v>
      </c>
    </row>
    <row r="179" spans="1:13" x14ac:dyDescent="0.3">
      <c r="A179" s="202" t="s">
        <v>149</v>
      </c>
      <c r="B179" s="203" t="s">
        <v>137</v>
      </c>
      <c r="C179" s="203" t="s">
        <v>67</v>
      </c>
      <c r="D179" s="204">
        <v>21263</v>
      </c>
      <c r="E179" s="205">
        <v>65</v>
      </c>
      <c r="F179" s="203" t="s">
        <v>46</v>
      </c>
      <c r="G179" s="203" t="s">
        <v>117</v>
      </c>
      <c r="H179" s="206">
        <v>14704</v>
      </c>
      <c r="I179" s="203" t="s">
        <v>111</v>
      </c>
      <c r="J179" s="203">
        <v>2</v>
      </c>
      <c r="K179" s="206">
        <v>1889</v>
      </c>
      <c r="L179" s="206">
        <v>2532</v>
      </c>
      <c r="M179" s="207">
        <v>2170</v>
      </c>
    </row>
    <row r="180" spans="1:13" x14ac:dyDescent="0.3">
      <c r="A180" s="208" t="s">
        <v>74</v>
      </c>
      <c r="B180" s="209" t="s">
        <v>66</v>
      </c>
      <c r="C180" s="209" t="s">
        <v>72</v>
      </c>
      <c r="D180" s="210">
        <v>33473</v>
      </c>
      <c r="E180" s="211">
        <v>32</v>
      </c>
      <c r="F180" s="209" t="s">
        <v>52</v>
      </c>
      <c r="G180" s="209" t="s">
        <v>68</v>
      </c>
      <c r="H180" s="212">
        <v>7170</v>
      </c>
      <c r="I180" s="209" t="s">
        <v>92</v>
      </c>
      <c r="J180" s="209">
        <v>0</v>
      </c>
      <c r="K180" s="212">
        <v>1653</v>
      </c>
      <c r="L180" s="212">
        <v>1697</v>
      </c>
      <c r="M180" s="213">
        <v>3917</v>
      </c>
    </row>
    <row r="181" spans="1:13" x14ac:dyDescent="0.3">
      <c r="A181" s="202" t="s">
        <v>139</v>
      </c>
      <c r="B181" s="203" t="s">
        <v>124</v>
      </c>
      <c r="C181" s="203" t="s">
        <v>94</v>
      </c>
      <c r="D181" s="204">
        <v>35413</v>
      </c>
      <c r="E181" s="205">
        <v>27</v>
      </c>
      <c r="F181" s="203" t="s">
        <v>57</v>
      </c>
      <c r="G181" s="203" t="s">
        <v>47</v>
      </c>
      <c r="H181" s="206">
        <v>22645</v>
      </c>
      <c r="I181" s="203" t="s">
        <v>95</v>
      </c>
      <c r="J181" s="203">
        <v>3</v>
      </c>
      <c r="K181" s="206">
        <v>696</v>
      </c>
      <c r="L181" s="206">
        <v>3917</v>
      </c>
      <c r="M181" s="207">
        <v>6752</v>
      </c>
    </row>
    <row r="182" spans="1:13" x14ac:dyDescent="0.3">
      <c r="A182" s="208" t="s">
        <v>74</v>
      </c>
      <c r="B182" s="209" t="s">
        <v>147</v>
      </c>
      <c r="C182" s="209" t="s">
        <v>56</v>
      </c>
      <c r="D182" s="210">
        <v>24009</v>
      </c>
      <c r="E182" s="211">
        <v>58</v>
      </c>
      <c r="F182" s="209" t="s">
        <v>57</v>
      </c>
      <c r="G182" s="209" t="s">
        <v>87</v>
      </c>
      <c r="H182" s="212">
        <v>25321</v>
      </c>
      <c r="I182" s="209" t="s">
        <v>101</v>
      </c>
      <c r="J182" s="209">
        <v>2</v>
      </c>
      <c r="K182" s="212">
        <v>1554</v>
      </c>
      <c r="L182" s="212">
        <v>1304</v>
      </c>
      <c r="M182" s="213">
        <v>7876</v>
      </c>
    </row>
    <row r="183" spans="1:13" x14ac:dyDescent="0.3">
      <c r="A183" s="202" t="s">
        <v>20</v>
      </c>
      <c r="B183" s="203" t="s">
        <v>89</v>
      </c>
      <c r="C183" s="203" t="s">
        <v>62</v>
      </c>
      <c r="D183" s="204">
        <v>31133</v>
      </c>
      <c r="E183" s="205">
        <v>38</v>
      </c>
      <c r="F183" s="203" t="s">
        <v>57</v>
      </c>
      <c r="G183" s="203" t="s">
        <v>73</v>
      </c>
      <c r="H183" s="206">
        <v>25114</v>
      </c>
      <c r="I183" s="203" t="s">
        <v>69</v>
      </c>
      <c r="J183" s="203">
        <v>0</v>
      </c>
      <c r="K183" s="206">
        <v>1554</v>
      </c>
      <c r="L183" s="206">
        <v>1200</v>
      </c>
      <c r="M183" s="207">
        <v>5061</v>
      </c>
    </row>
    <row r="184" spans="1:13" x14ac:dyDescent="0.3">
      <c r="A184" s="208" t="s">
        <v>102</v>
      </c>
      <c r="B184" s="209" t="s">
        <v>148</v>
      </c>
      <c r="C184" s="209" t="s">
        <v>122</v>
      </c>
      <c r="D184" s="210">
        <v>28227</v>
      </c>
      <c r="E184" s="211">
        <v>46</v>
      </c>
      <c r="F184" s="209" t="s">
        <v>52</v>
      </c>
      <c r="G184" s="209" t="s">
        <v>47</v>
      </c>
      <c r="H184" s="212">
        <v>10374</v>
      </c>
      <c r="I184" s="209" t="s">
        <v>59</v>
      </c>
      <c r="J184" s="209">
        <v>2</v>
      </c>
      <c r="K184" s="212">
        <v>732</v>
      </c>
      <c r="L184" s="212">
        <v>3463</v>
      </c>
      <c r="M184" s="213">
        <v>6167</v>
      </c>
    </row>
    <row r="185" spans="1:13" x14ac:dyDescent="0.3">
      <c r="A185" s="202" t="s">
        <v>82</v>
      </c>
      <c r="B185" s="203" t="s">
        <v>78</v>
      </c>
      <c r="C185" s="203" t="s">
        <v>97</v>
      </c>
      <c r="D185" s="204">
        <v>27122</v>
      </c>
      <c r="E185" s="205">
        <v>49</v>
      </c>
      <c r="F185" s="203" t="s">
        <v>46</v>
      </c>
      <c r="G185" s="203" t="s">
        <v>68</v>
      </c>
      <c r="H185" s="206">
        <v>15764</v>
      </c>
      <c r="I185" s="203" t="s">
        <v>95</v>
      </c>
      <c r="J185" s="203">
        <v>2</v>
      </c>
      <c r="K185" s="206">
        <v>529</v>
      </c>
      <c r="L185" s="206">
        <v>3406</v>
      </c>
      <c r="M185" s="207">
        <v>9434</v>
      </c>
    </row>
    <row r="186" spans="1:13" x14ac:dyDescent="0.3">
      <c r="A186" s="208" t="s">
        <v>74</v>
      </c>
      <c r="B186" s="209" t="s">
        <v>118</v>
      </c>
      <c r="C186" s="209" t="s">
        <v>94</v>
      </c>
      <c r="D186" s="210">
        <v>22586</v>
      </c>
      <c r="E186" s="211">
        <v>62</v>
      </c>
      <c r="F186" s="209" t="s">
        <v>52</v>
      </c>
      <c r="G186" s="209" t="s">
        <v>53</v>
      </c>
      <c r="H186" s="212">
        <v>27170</v>
      </c>
      <c r="I186" s="209" t="s">
        <v>64</v>
      </c>
      <c r="J186" s="209">
        <v>3</v>
      </c>
      <c r="K186" s="212">
        <v>1943</v>
      </c>
      <c r="L186" s="212">
        <v>2721</v>
      </c>
      <c r="M186" s="213">
        <v>4952</v>
      </c>
    </row>
    <row r="187" spans="1:13" x14ac:dyDescent="0.3">
      <c r="A187" s="202" t="s">
        <v>114</v>
      </c>
      <c r="B187" s="203" t="s">
        <v>132</v>
      </c>
      <c r="C187" s="203" t="s">
        <v>51</v>
      </c>
      <c r="D187" s="204">
        <v>30189</v>
      </c>
      <c r="E187" s="205">
        <v>41</v>
      </c>
      <c r="F187" s="203" t="s">
        <v>57</v>
      </c>
      <c r="G187" s="203" t="s">
        <v>68</v>
      </c>
      <c r="H187" s="206">
        <v>17865</v>
      </c>
      <c r="I187" s="203" t="s">
        <v>69</v>
      </c>
      <c r="J187" s="203">
        <v>1</v>
      </c>
      <c r="K187" s="206">
        <v>1762</v>
      </c>
      <c r="L187" s="206">
        <v>2646</v>
      </c>
      <c r="M187" s="207">
        <v>6518</v>
      </c>
    </row>
    <row r="188" spans="1:13" x14ac:dyDescent="0.3">
      <c r="A188" s="208" t="s">
        <v>156</v>
      </c>
      <c r="B188" s="209" t="s">
        <v>121</v>
      </c>
      <c r="C188" s="209" t="s">
        <v>75</v>
      </c>
      <c r="D188" s="210">
        <v>31039</v>
      </c>
      <c r="E188" s="211">
        <v>39</v>
      </c>
      <c r="F188" s="209" t="s">
        <v>57</v>
      </c>
      <c r="G188" s="209" t="s">
        <v>81</v>
      </c>
      <c r="H188" s="212">
        <v>19350</v>
      </c>
      <c r="I188" s="209" t="s">
        <v>69</v>
      </c>
      <c r="J188" s="209">
        <v>0</v>
      </c>
      <c r="K188" s="212">
        <v>827</v>
      </c>
      <c r="L188" s="212">
        <v>3337</v>
      </c>
      <c r="M188" s="213">
        <v>6969</v>
      </c>
    </row>
    <row r="189" spans="1:13" x14ac:dyDescent="0.3">
      <c r="A189" s="202" t="s">
        <v>145</v>
      </c>
      <c r="B189" s="203" t="s">
        <v>155</v>
      </c>
      <c r="C189" s="203" t="s">
        <v>67</v>
      </c>
      <c r="D189" s="204">
        <v>23297</v>
      </c>
      <c r="E189" s="205">
        <v>60</v>
      </c>
      <c r="F189" s="203" t="s">
        <v>52</v>
      </c>
      <c r="G189" s="203" t="s">
        <v>87</v>
      </c>
      <c r="H189" s="206">
        <v>21889</v>
      </c>
      <c r="I189" s="203" t="s">
        <v>54</v>
      </c>
      <c r="J189" s="203">
        <v>3</v>
      </c>
      <c r="K189" s="206">
        <v>1813</v>
      </c>
      <c r="L189" s="206">
        <v>2337</v>
      </c>
      <c r="M189" s="207">
        <v>5849</v>
      </c>
    </row>
    <row r="190" spans="1:13" x14ac:dyDescent="0.3">
      <c r="A190" s="208" t="s">
        <v>154</v>
      </c>
      <c r="B190" s="209" t="s">
        <v>155</v>
      </c>
      <c r="C190" s="209" t="s">
        <v>122</v>
      </c>
      <c r="D190" s="210">
        <v>28379</v>
      </c>
      <c r="E190" s="211">
        <v>46</v>
      </c>
      <c r="F190" s="209" t="s">
        <v>46</v>
      </c>
      <c r="G190" s="209" t="s">
        <v>47</v>
      </c>
      <c r="H190" s="212">
        <v>5902</v>
      </c>
      <c r="I190" s="209" t="s">
        <v>64</v>
      </c>
      <c r="J190" s="209">
        <v>0</v>
      </c>
      <c r="K190" s="212">
        <v>1855</v>
      </c>
      <c r="L190" s="212">
        <v>2633</v>
      </c>
      <c r="M190" s="213">
        <v>521</v>
      </c>
    </row>
    <row r="191" spans="1:13" x14ac:dyDescent="0.3">
      <c r="A191" s="202" t="s">
        <v>70</v>
      </c>
      <c r="B191" s="203" t="s">
        <v>61</v>
      </c>
      <c r="C191" s="203" t="s">
        <v>122</v>
      </c>
      <c r="D191" s="204">
        <v>28865</v>
      </c>
      <c r="E191" s="205">
        <v>44</v>
      </c>
      <c r="F191" s="203" t="s">
        <v>52</v>
      </c>
      <c r="G191" s="203" t="s">
        <v>81</v>
      </c>
      <c r="H191" s="206">
        <v>16361</v>
      </c>
      <c r="I191" s="203" t="s">
        <v>101</v>
      </c>
      <c r="J191" s="203"/>
      <c r="K191" s="206">
        <v>1760</v>
      </c>
      <c r="L191" s="206">
        <v>4529</v>
      </c>
      <c r="M191" s="207">
        <v>6399</v>
      </c>
    </row>
    <row r="192" spans="1:13" x14ac:dyDescent="0.3">
      <c r="A192" s="208" t="s">
        <v>102</v>
      </c>
      <c r="B192" s="209" t="s">
        <v>130</v>
      </c>
      <c r="C192" s="209" t="s">
        <v>67</v>
      </c>
      <c r="D192" s="210">
        <v>29587</v>
      </c>
      <c r="E192" s="211">
        <v>42</v>
      </c>
      <c r="F192" s="209" t="s">
        <v>52</v>
      </c>
      <c r="G192" s="209" t="s">
        <v>81</v>
      </c>
      <c r="H192" s="212">
        <v>9094</v>
      </c>
      <c r="I192" s="209" t="s">
        <v>92</v>
      </c>
      <c r="J192" s="209">
        <v>3</v>
      </c>
      <c r="K192" s="212">
        <v>1000</v>
      </c>
      <c r="L192" s="212">
        <v>2978</v>
      </c>
      <c r="M192" s="213">
        <v>6668</v>
      </c>
    </row>
    <row r="193" spans="1:13" x14ac:dyDescent="0.3">
      <c r="A193" s="202" t="s">
        <v>143</v>
      </c>
      <c r="B193" s="203" t="s">
        <v>71</v>
      </c>
      <c r="C193" s="203" t="s">
        <v>104</v>
      </c>
      <c r="D193" s="204">
        <v>35583</v>
      </c>
      <c r="E193" s="205">
        <v>26</v>
      </c>
      <c r="F193" s="203" t="s">
        <v>52</v>
      </c>
      <c r="G193" s="203" t="s">
        <v>68</v>
      </c>
      <c r="H193" s="206">
        <v>7248</v>
      </c>
      <c r="I193" s="203" t="s">
        <v>69</v>
      </c>
      <c r="J193" s="203">
        <v>0</v>
      </c>
      <c r="K193" s="206">
        <v>766</v>
      </c>
      <c r="L193" s="206">
        <v>3384</v>
      </c>
      <c r="M193" s="207">
        <v>7832</v>
      </c>
    </row>
    <row r="194" spans="1:13" x14ac:dyDescent="0.3">
      <c r="A194" s="208" t="s">
        <v>166</v>
      </c>
      <c r="B194" s="209" t="s">
        <v>157</v>
      </c>
      <c r="C194" s="209" t="s">
        <v>104</v>
      </c>
      <c r="D194" s="210">
        <v>34629</v>
      </c>
      <c r="E194" s="211">
        <v>29</v>
      </c>
      <c r="F194" s="209" t="s">
        <v>52</v>
      </c>
      <c r="G194" s="209" t="s">
        <v>63</v>
      </c>
      <c r="H194" s="212">
        <v>22921</v>
      </c>
      <c r="I194" s="209" t="s">
        <v>95</v>
      </c>
      <c r="J194" s="209">
        <v>0</v>
      </c>
      <c r="K194" s="212">
        <v>1885</v>
      </c>
      <c r="L194" s="212">
        <v>4547</v>
      </c>
      <c r="M194" s="213">
        <v>3866</v>
      </c>
    </row>
    <row r="195" spans="1:13" x14ac:dyDescent="0.3">
      <c r="A195" s="202" t="s">
        <v>164</v>
      </c>
      <c r="B195" s="203" t="s">
        <v>146</v>
      </c>
      <c r="C195" s="203" t="s">
        <v>122</v>
      </c>
      <c r="D195" s="204">
        <v>26168</v>
      </c>
      <c r="E195" s="205">
        <v>52</v>
      </c>
      <c r="F195" s="203" t="s">
        <v>52</v>
      </c>
      <c r="G195" s="203" t="s">
        <v>117</v>
      </c>
      <c r="H195" s="206">
        <v>9652</v>
      </c>
      <c r="I195" s="203" t="s">
        <v>54</v>
      </c>
      <c r="J195" s="203">
        <v>0</v>
      </c>
      <c r="K195" s="206">
        <v>1541</v>
      </c>
      <c r="L195" s="206">
        <v>2983</v>
      </c>
      <c r="M195" s="207">
        <v>6466</v>
      </c>
    </row>
    <row r="196" spans="1:13" x14ac:dyDescent="0.3">
      <c r="A196" s="208" t="s">
        <v>133</v>
      </c>
      <c r="B196" s="209" t="s">
        <v>107</v>
      </c>
      <c r="C196" s="209" t="s">
        <v>100</v>
      </c>
      <c r="D196" s="210">
        <v>26550</v>
      </c>
      <c r="E196" s="211">
        <v>51</v>
      </c>
      <c r="F196" s="209" t="s">
        <v>52</v>
      </c>
      <c r="G196" s="209" t="s">
        <v>87</v>
      </c>
      <c r="H196" s="212">
        <v>6046</v>
      </c>
      <c r="I196" s="209" t="s">
        <v>83</v>
      </c>
      <c r="J196" s="209">
        <v>2</v>
      </c>
      <c r="K196" s="212">
        <v>808</v>
      </c>
      <c r="L196" s="212">
        <v>2523</v>
      </c>
      <c r="M196" s="213">
        <v>9605</v>
      </c>
    </row>
    <row r="197" spans="1:13" x14ac:dyDescent="0.3">
      <c r="A197" s="202" t="s">
        <v>156</v>
      </c>
      <c r="B197" s="203" t="s">
        <v>135</v>
      </c>
      <c r="C197" s="203" t="s">
        <v>62</v>
      </c>
      <c r="D197" s="204">
        <v>25988</v>
      </c>
      <c r="E197" s="205">
        <v>52</v>
      </c>
      <c r="F197" s="203" t="s">
        <v>57</v>
      </c>
      <c r="G197" s="203" t="s">
        <v>58</v>
      </c>
      <c r="H197" s="206">
        <v>14554</v>
      </c>
      <c r="I197" s="203" t="s">
        <v>111</v>
      </c>
      <c r="J197" s="203">
        <v>0</v>
      </c>
      <c r="K197" s="206">
        <v>941</v>
      </c>
      <c r="L197" s="206">
        <v>2377</v>
      </c>
      <c r="M197" s="207">
        <v>7159</v>
      </c>
    </row>
    <row r="198" spans="1:13" x14ac:dyDescent="0.3">
      <c r="A198" s="208" t="s">
        <v>20</v>
      </c>
      <c r="B198" s="209" t="s">
        <v>116</v>
      </c>
      <c r="C198" s="209" t="s">
        <v>86</v>
      </c>
      <c r="D198" s="210">
        <v>35621</v>
      </c>
      <c r="E198" s="211">
        <v>26</v>
      </c>
      <c r="F198" s="209" t="s">
        <v>57</v>
      </c>
      <c r="G198" s="209" t="s">
        <v>68</v>
      </c>
      <c r="H198" s="212">
        <v>7500</v>
      </c>
      <c r="I198" s="209" t="s">
        <v>69</v>
      </c>
      <c r="J198" s="209">
        <v>1</v>
      </c>
      <c r="K198" s="212">
        <v>994</v>
      </c>
      <c r="L198" s="212">
        <v>2317</v>
      </c>
      <c r="M198" s="213">
        <v>1376</v>
      </c>
    </row>
    <row r="199" spans="1:13" x14ac:dyDescent="0.3">
      <c r="A199" s="202" t="s">
        <v>49</v>
      </c>
      <c r="B199" s="203" t="s">
        <v>89</v>
      </c>
      <c r="C199" s="203" t="s">
        <v>56</v>
      </c>
      <c r="D199" s="204">
        <v>34012</v>
      </c>
      <c r="E199" s="205">
        <v>30</v>
      </c>
      <c r="F199" s="203" t="s">
        <v>57</v>
      </c>
      <c r="G199" s="203" t="s">
        <v>47</v>
      </c>
      <c r="H199" s="206">
        <v>18053</v>
      </c>
      <c r="I199" s="203" t="s">
        <v>76</v>
      </c>
      <c r="J199" s="203">
        <v>0</v>
      </c>
      <c r="K199" s="206">
        <v>1141</v>
      </c>
      <c r="L199" s="206">
        <v>1606</v>
      </c>
      <c r="M199" s="207">
        <v>7173</v>
      </c>
    </row>
    <row r="200" spans="1:13" x14ac:dyDescent="0.3">
      <c r="A200" s="208" t="s">
        <v>134</v>
      </c>
      <c r="B200" s="209" t="s">
        <v>169</v>
      </c>
      <c r="C200" s="209" t="s">
        <v>104</v>
      </c>
      <c r="D200" s="210">
        <v>34394</v>
      </c>
      <c r="E200" s="211">
        <v>29</v>
      </c>
      <c r="F200" s="209" t="s">
        <v>57</v>
      </c>
      <c r="G200" s="209" t="s">
        <v>73</v>
      </c>
      <c r="H200" s="212">
        <v>3818</v>
      </c>
      <c r="I200" s="209" t="s">
        <v>92</v>
      </c>
      <c r="J200" s="209">
        <v>1</v>
      </c>
      <c r="K200" s="212">
        <v>631</v>
      </c>
      <c r="L200" s="212">
        <v>1157</v>
      </c>
      <c r="M200" s="213">
        <v>8869</v>
      </c>
    </row>
    <row r="201" spans="1:13" x14ac:dyDescent="0.3">
      <c r="A201" s="202" t="s">
        <v>119</v>
      </c>
      <c r="B201" s="203" t="s">
        <v>167</v>
      </c>
      <c r="C201" s="203" t="s">
        <v>94</v>
      </c>
      <c r="D201" s="204">
        <v>24404</v>
      </c>
      <c r="E201" s="205">
        <v>57</v>
      </c>
      <c r="F201" s="203" t="s">
        <v>46</v>
      </c>
      <c r="G201" s="203" t="s">
        <v>81</v>
      </c>
      <c r="H201" s="206">
        <v>17533</v>
      </c>
      <c r="I201" s="203" t="s">
        <v>95</v>
      </c>
      <c r="J201" s="203">
        <v>3</v>
      </c>
      <c r="K201" s="206">
        <v>1522</v>
      </c>
      <c r="L201" s="206">
        <v>2299</v>
      </c>
      <c r="M201" s="207">
        <v>6455</v>
      </c>
    </row>
    <row r="202" spans="1:13" x14ac:dyDescent="0.3">
      <c r="A202" s="208" t="s">
        <v>143</v>
      </c>
      <c r="B202" s="209" t="s">
        <v>161</v>
      </c>
      <c r="C202" s="209" t="s">
        <v>51</v>
      </c>
      <c r="D202" s="210">
        <v>34230</v>
      </c>
      <c r="E202" s="211">
        <v>30</v>
      </c>
      <c r="F202" s="209" t="s">
        <v>46</v>
      </c>
      <c r="G202" s="209" t="s">
        <v>87</v>
      </c>
      <c r="H202" s="212">
        <v>15511</v>
      </c>
      <c r="I202" s="209" t="s">
        <v>95</v>
      </c>
      <c r="J202" s="209">
        <v>2</v>
      </c>
      <c r="K202" s="212">
        <v>1745</v>
      </c>
      <c r="L202" s="212">
        <v>4483</v>
      </c>
      <c r="M202" s="213">
        <v>1313</v>
      </c>
    </row>
    <row r="203" spans="1:13" x14ac:dyDescent="0.3">
      <c r="A203" s="202" t="s">
        <v>27</v>
      </c>
      <c r="B203" s="203" t="s">
        <v>157</v>
      </c>
      <c r="C203" s="203" t="s">
        <v>45</v>
      </c>
      <c r="D203" s="204">
        <v>24112</v>
      </c>
      <c r="E203" s="205">
        <v>57</v>
      </c>
      <c r="F203" s="203" t="s">
        <v>52</v>
      </c>
      <c r="G203" s="203" t="s">
        <v>63</v>
      </c>
      <c r="H203" s="206">
        <v>29397</v>
      </c>
      <c r="I203" s="203" t="s">
        <v>59</v>
      </c>
      <c r="J203" s="203">
        <v>3</v>
      </c>
      <c r="K203" s="206">
        <v>694</v>
      </c>
      <c r="L203" s="206">
        <v>2420</v>
      </c>
      <c r="M203" s="207">
        <v>1093</v>
      </c>
    </row>
    <row r="204" spans="1:13" x14ac:dyDescent="0.3">
      <c r="A204" s="208" t="s">
        <v>133</v>
      </c>
      <c r="B204" s="209" t="s">
        <v>157</v>
      </c>
      <c r="C204" s="209" t="s">
        <v>79</v>
      </c>
      <c r="D204" s="210">
        <v>28147</v>
      </c>
      <c r="E204" s="211">
        <v>46</v>
      </c>
      <c r="F204" s="209" t="s">
        <v>46</v>
      </c>
      <c r="G204" s="209" t="s">
        <v>81</v>
      </c>
      <c r="H204" s="212">
        <v>8820</v>
      </c>
      <c r="I204" s="209" t="s">
        <v>95</v>
      </c>
      <c r="J204" s="209">
        <v>3</v>
      </c>
      <c r="K204" s="212">
        <v>1281</v>
      </c>
      <c r="L204" s="212">
        <v>3700</v>
      </c>
      <c r="M204" s="213">
        <v>4167</v>
      </c>
    </row>
    <row r="205" spans="1:13" x14ac:dyDescent="0.3">
      <c r="A205" s="202" t="s">
        <v>128</v>
      </c>
      <c r="B205" s="203" t="s">
        <v>140</v>
      </c>
      <c r="C205" s="203" t="s">
        <v>104</v>
      </c>
      <c r="D205" s="204">
        <v>34876</v>
      </c>
      <c r="E205" s="205">
        <v>28</v>
      </c>
      <c r="F205" s="203" t="s">
        <v>46</v>
      </c>
      <c r="G205" s="203" t="s">
        <v>53</v>
      </c>
      <c r="H205" s="206">
        <v>25490</v>
      </c>
      <c r="I205" s="203" t="s">
        <v>101</v>
      </c>
      <c r="J205" s="203">
        <v>3</v>
      </c>
      <c r="K205" s="206">
        <v>1928</v>
      </c>
      <c r="L205" s="206">
        <v>3305</v>
      </c>
      <c r="M205" s="207">
        <v>545</v>
      </c>
    </row>
    <row r="206" spans="1:13" x14ac:dyDescent="0.3">
      <c r="A206" s="208" t="s">
        <v>110</v>
      </c>
      <c r="B206" s="209" t="s">
        <v>148</v>
      </c>
      <c r="C206" s="209" t="s">
        <v>51</v>
      </c>
      <c r="D206" s="210">
        <v>29679</v>
      </c>
      <c r="E206" s="211">
        <v>42</v>
      </c>
      <c r="F206" s="209" t="s">
        <v>52</v>
      </c>
      <c r="G206" s="209" t="s">
        <v>58</v>
      </c>
      <c r="H206" s="212">
        <v>28099</v>
      </c>
      <c r="I206" s="209" t="s">
        <v>92</v>
      </c>
      <c r="J206" s="209">
        <v>3</v>
      </c>
      <c r="K206" s="212">
        <v>1511</v>
      </c>
      <c r="L206" s="212">
        <v>2574</v>
      </c>
      <c r="M206" s="213">
        <v>1157</v>
      </c>
    </row>
    <row r="207" spans="1:13" x14ac:dyDescent="0.3">
      <c r="A207" s="202" t="s">
        <v>49</v>
      </c>
      <c r="B207" s="203" t="s">
        <v>44</v>
      </c>
      <c r="C207" s="203" t="s">
        <v>122</v>
      </c>
      <c r="D207" s="204">
        <v>23856</v>
      </c>
      <c r="E207" s="205">
        <v>58</v>
      </c>
      <c r="F207" s="203" t="s">
        <v>52</v>
      </c>
      <c r="G207" s="203" t="s">
        <v>87</v>
      </c>
      <c r="H207" s="206">
        <v>26437</v>
      </c>
      <c r="I207" s="203" t="s">
        <v>64</v>
      </c>
      <c r="J207" s="203">
        <v>2</v>
      </c>
      <c r="K207" s="206">
        <v>1199</v>
      </c>
      <c r="L207" s="206">
        <v>1280</v>
      </c>
      <c r="M207" s="207">
        <v>1089</v>
      </c>
    </row>
    <row r="208" spans="1:13" x14ac:dyDescent="0.3">
      <c r="A208" s="208" t="s">
        <v>166</v>
      </c>
      <c r="B208" s="209" t="s">
        <v>85</v>
      </c>
      <c r="C208" s="209" t="s">
        <v>72</v>
      </c>
      <c r="D208" s="210">
        <v>33649</v>
      </c>
      <c r="E208" s="211">
        <v>31</v>
      </c>
      <c r="F208" s="209" t="s">
        <v>57</v>
      </c>
      <c r="G208" s="209" t="s">
        <v>117</v>
      </c>
      <c r="H208" s="212">
        <v>27637</v>
      </c>
      <c r="I208" s="209" t="s">
        <v>69</v>
      </c>
      <c r="J208" s="209">
        <v>2</v>
      </c>
      <c r="K208" s="212">
        <v>1544</v>
      </c>
      <c r="L208" s="212">
        <v>3369</v>
      </c>
      <c r="M208" s="213">
        <v>5104</v>
      </c>
    </row>
    <row r="209" spans="1:13" x14ac:dyDescent="0.3">
      <c r="A209" s="202" t="s">
        <v>133</v>
      </c>
      <c r="B209" s="203" t="s">
        <v>116</v>
      </c>
      <c r="C209" s="203" t="s">
        <v>62</v>
      </c>
      <c r="D209" s="204">
        <v>29689</v>
      </c>
      <c r="E209" s="205">
        <v>42</v>
      </c>
      <c r="F209" s="203" t="s">
        <v>52</v>
      </c>
      <c r="G209" s="203" t="s">
        <v>81</v>
      </c>
      <c r="H209" s="206">
        <v>10158</v>
      </c>
      <c r="I209" s="203" t="s">
        <v>92</v>
      </c>
      <c r="J209" s="203">
        <v>2</v>
      </c>
      <c r="K209" s="206">
        <v>939</v>
      </c>
      <c r="L209" s="206">
        <v>4732</v>
      </c>
      <c r="M209" s="207">
        <v>9337</v>
      </c>
    </row>
    <row r="210" spans="1:13" x14ac:dyDescent="0.3">
      <c r="A210" s="208" t="s">
        <v>149</v>
      </c>
      <c r="B210" s="209" t="s">
        <v>113</v>
      </c>
      <c r="C210" s="209" t="s">
        <v>122</v>
      </c>
      <c r="D210" s="210">
        <v>32451</v>
      </c>
      <c r="E210" s="211">
        <v>35</v>
      </c>
      <c r="F210" s="209" t="s">
        <v>52</v>
      </c>
      <c r="G210" s="209" t="s">
        <v>73</v>
      </c>
      <c r="H210" s="212">
        <v>4649</v>
      </c>
      <c r="I210" s="209" t="s">
        <v>95</v>
      </c>
      <c r="J210" s="209">
        <v>3</v>
      </c>
      <c r="K210" s="212">
        <v>1719</v>
      </c>
      <c r="L210" s="212">
        <v>2292</v>
      </c>
      <c r="M210" s="213">
        <v>8385</v>
      </c>
    </row>
    <row r="211" spans="1:13" x14ac:dyDescent="0.3">
      <c r="A211" s="202" t="s">
        <v>154</v>
      </c>
      <c r="B211" s="203" t="s">
        <v>146</v>
      </c>
      <c r="C211" s="203" t="s">
        <v>97</v>
      </c>
      <c r="D211" s="204">
        <v>24360</v>
      </c>
      <c r="E211" s="205">
        <v>57</v>
      </c>
      <c r="F211" s="203" t="s">
        <v>57</v>
      </c>
      <c r="G211" s="203" t="s">
        <v>68</v>
      </c>
      <c r="H211" s="206">
        <v>19786</v>
      </c>
      <c r="I211" s="203" t="s">
        <v>95</v>
      </c>
      <c r="J211" s="203">
        <v>2</v>
      </c>
      <c r="K211" s="206">
        <v>1972</v>
      </c>
      <c r="L211" s="206">
        <v>2479</v>
      </c>
      <c r="M211" s="207">
        <v>2731</v>
      </c>
    </row>
    <row r="212" spans="1:13" x14ac:dyDescent="0.3">
      <c r="A212" s="208" t="s">
        <v>164</v>
      </c>
      <c r="B212" s="209" t="s">
        <v>140</v>
      </c>
      <c r="C212" s="209" t="s">
        <v>67</v>
      </c>
      <c r="D212" s="210">
        <v>24680</v>
      </c>
      <c r="E212" s="211">
        <v>56</v>
      </c>
      <c r="F212" s="209" t="s">
        <v>52</v>
      </c>
      <c r="G212" s="209" t="s">
        <v>68</v>
      </c>
      <c r="H212" s="212">
        <v>22032</v>
      </c>
      <c r="I212" s="209" t="s">
        <v>59</v>
      </c>
      <c r="J212" s="209">
        <v>3</v>
      </c>
      <c r="K212" s="212">
        <v>1640</v>
      </c>
      <c r="L212" s="212">
        <v>1941</v>
      </c>
      <c r="M212" s="213">
        <v>6667</v>
      </c>
    </row>
    <row r="213" spans="1:13" x14ac:dyDescent="0.3">
      <c r="A213" s="202" t="s">
        <v>115</v>
      </c>
      <c r="B213" s="203" t="s">
        <v>147</v>
      </c>
      <c r="C213" s="203" t="s">
        <v>51</v>
      </c>
      <c r="D213" s="204">
        <v>22037</v>
      </c>
      <c r="E213" s="205">
        <v>63</v>
      </c>
      <c r="F213" s="203" t="s">
        <v>52</v>
      </c>
      <c r="G213" s="203" t="s">
        <v>90</v>
      </c>
      <c r="H213" s="206">
        <v>5267</v>
      </c>
      <c r="I213" s="203" t="s">
        <v>83</v>
      </c>
      <c r="J213" s="203">
        <v>2</v>
      </c>
      <c r="K213" s="206">
        <v>1300</v>
      </c>
      <c r="L213" s="206">
        <v>1165</v>
      </c>
      <c r="M213" s="207">
        <v>6109</v>
      </c>
    </row>
    <row r="214" spans="1:13" x14ac:dyDescent="0.3">
      <c r="A214" s="208" t="s">
        <v>98</v>
      </c>
      <c r="B214" s="209" t="s">
        <v>155</v>
      </c>
      <c r="C214" s="209" t="s">
        <v>72</v>
      </c>
      <c r="D214" s="210">
        <v>27957</v>
      </c>
      <c r="E214" s="211">
        <v>47</v>
      </c>
      <c r="F214" s="209" t="s">
        <v>57</v>
      </c>
      <c r="G214" s="209" t="s">
        <v>81</v>
      </c>
      <c r="H214" s="212">
        <v>21110</v>
      </c>
      <c r="I214" s="209" t="s">
        <v>69</v>
      </c>
      <c r="J214" s="209">
        <v>2</v>
      </c>
      <c r="K214" s="212">
        <v>1533</v>
      </c>
      <c r="L214" s="212">
        <v>1340</v>
      </c>
      <c r="M214" s="213">
        <v>4290</v>
      </c>
    </row>
    <row r="215" spans="1:13" x14ac:dyDescent="0.3">
      <c r="A215" s="202" t="s">
        <v>154</v>
      </c>
      <c r="B215" s="203" t="s">
        <v>124</v>
      </c>
      <c r="C215" s="203" t="s">
        <v>56</v>
      </c>
      <c r="D215" s="204">
        <v>32169</v>
      </c>
      <c r="E215" s="205">
        <v>35</v>
      </c>
      <c r="F215" s="203" t="s">
        <v>46</v>
      </c>
      <c r="G215" s="203" t="s">
        <v>117</v>
      </c>
      <c r="H215" s="206">
        <v>18844</v>
      </c>
      <c r="I215" s="203" t="s">
        <v>83</v>
      </c>
      <c r="J215" s="203">
        <v>3</v>
      </c>
      <c r="K215" s="206">
        <v>1360</v>
      </c>
      <c r="L215" s="206">
        <v>4545</v>
      </c>
      <c r="M215" s="207">
        <v>2949</v>
      </c>
    </row>
    <row r="216" spans="1:13" x14ac:dyDescent="0.3">
      <c r="A216" s="208" t="s">
        <v>166</v>
      </c>
      <c r="B216" s="209" t="s">
        <v>91</v>
      </c>
      <c r="C216" s="209" t="s">
        <v>51</v>
      </c>
      <c r="D216" s="210">
        <v>35458</v>
      </c>
      <c r="E216" s="211">
        <v>26</v>
      </c>
      <c r="F216" s="209" t="s">
        <v>46</v>
      </c>
      <c r="G216" s="209" t="s">
        <v>53</v>
      </c>
      <c r="H216" s="212">
        <v>14189</v>
      </c>
      <c r="I216" s="209" t="s">
        <v>54</v>
      </c>
      <c r="J216" s="209">
        <v>2</v>
      </c>
      <c r="K216" s="212">
        <v>1483</v>
      </c>
      <c r="L216" s="212">
        <v>1017</v>
      </c>
      <c r="M216" s="213">
        <v>1291</v>
      </c>
    </row>
    <row r="217" spans="1:13" x14ac:dyDescent="0.3">
      <c r="A217" s="202" t="s">
        <v>165</v>
      </c>
      <c r="B217" s="203" t="s">
        <v>167</v>
      </c>
      <c r="C217" s="203" t="s">
        <v>45</v>
      </c>
      <c r="D217" s="204">
        <v>32488</v>
      </c>
      <c r="E217" s="205">
        <v>35</v>
      </c>
      <c r="F217" s="203" t="s">
        <v>52</v>
      </c>
      <c r="G217" s="203" t="s">
        <v>87</v>
      </c>
      <c r="H217" s="206">
        <v>21357</v>
      </c>
      <c r="I217" s="203" t="s">
        <v>76</v>
      </c>
      <c r="J217" s="203">
        <v>0</v>
      </c>
      <c r="K217" s="206">
        <v>1224</v>
      </c>
      <c r="L217" s="206">
        <v>4928</v>
      </c>
      <c r="M217" s="207">
        <v>2988</v>
      </c>
    </row>
    <row r="218" spans="1:13" x14ac:dyDescent="0.3">
      <c r="A218" s="208" t="s">
        <v>65</v>
      </c>
      <c r="B218" s="209" t="s">
        <v>142</v>
      </c>
      <c r="C218" s="209" t="s">
        <v>79</v>
      </c>
      <c r="D218" s="210">
        <v>30993</v>
      </c>
      <c r="E218" s="211">
        <v>39</v>
      </c>
      <c r="F218" s="209" t="s">
        <v>57</v>
      </c>
      <c r="G218" s="209" t="s">
        <v>87</v>
      </c>
      <c r="H218" s="212">
        <v>13790</v>
      </c>
      <c r="I218" s="209" t="s">
        <v>48</v>
      </c>
      <c r="J218" s="209">
        <v>3</v>
      </c>
      <c r="K218" s="212">
        <v>615</v>
      </c>
      <c r="L218" s="212">
        <v>1531</v>
      </c>
      <c r="M218" s="213">
        <v>3339</v>
      </c>
    </row>
    <row r="219" spans="1:13" x14ac:dyDescent="0.3">
      <c r="A219" s="202" t="s">
        <v>60</v>
      </c>
      <c r="B219" s="203" t="s">
        <v>66</v>
      </c>
      <c r="C219" s="203" t="s">
        <v>72</v>
      </c>
      <c r="D219" s="204">
        <v>22879</v>
      </c>
      <c r="E219" s="205">
        <v>61</v>
      </c>
      <c r="F219" s="203" t="s">
        <v>57</v>
      </c>
      <c r="G219" s="203" t="s">
        <v>117</v>
      </c>
      <c r="H219" s="206">
        <v>17582</v>
      </c>
      <c r="I219" s="203" t="s">
        <v>54</v>
      </c>
      <c r="J219" s="203">
        <v>2</v>
      </c>
      <c r="K219" s="206">
        <v>651</v>
      </c>
      <c r="L219" s="206">
        <v>1213</v>
      </c>
      <c r="M219" s="207">
        <v>8424</v>
      </c>
    </row>
    <row r="220" spans="1:13" x14ac:dyDescent="0.3">
      <c r="A220" s="208" t="s">
        <v>143</v>
      </c>
      <c r="B220" s="209" t="s">
        <v>163</v>
      </c>
      <c r="C220" s="209" t="s">
        <v>79</v>
      </c>
      <c r="D220" s="210">
        <v>25815</v>
      </c>
      <c r="E220" s="211">
        <v>53</v>
      </c>
      <c r="F220" s="209" t="s">
        <v>52</v>
      </c>
      <c r="G220" s="209" t="s">
        <v>63</v>
      </c>
      <c r="H220" s="212">
        <v>6935</v>
      </c>
      <c r="I220" s="209" t="s">
        <v>83</v>
      </c>
      <c r="J220" s="209">
        <v>0</v>
      </c>
      <c r="K220" s="212">
        <v>648</v>
      </c>
      <c r="L220" s="212">
        <v>1227</v>
      </c>
      <c r="M220" s="213">
        <v>2354</v>
      </c>
    </row>
    <row r="221" spans="1:13" x14ac:dyDescent="0.3">
      <c r="A221" s="202" t="s">
        <v>164</v>
      </c>
      <c r="B221" s="203" t="s">
        <v>78</v>
      </c>
      <c r="C221" s="203" t="s">
        <v>97</v>
      </c>
      <c r="D221" s="204">
        <v>25070</v>
      </c>
      <c r="E221" s="205">
        <v>55</v>
      </c>
      <c r="F221" s="203" t="s">
        <v>57</v>
      </c>
      <c r="G221" s="203" t="s">
        <v>63</v>
      </c>
      <c r="H221" s="206">
        <v>26331</v>
      </c>
      <c r="I221" s="203" t="s">
        <v>101</v>
      </c>
      <c r="J221" s="203">
        <v>1</v>
      </c>
      <c r="K221" s="206">
        <v>803</v>
      </c>
      <c r="L221" s="206">
        <v>3619</v>
      </c>
      <c r="M221" s="207">
        <v>170</v>
      </c>
    </row>
    <row r="222" spans="1:13" x14ac:dyDescent="0.3">
      <c r="A222" s="208" t="s">
        <v>119</v>
      </c>
      <c r="B222" s="209" t="s">
        <v>148</v>
      </c>
      <c r="C222" s="209" t="s">
        <v>56</v>
      </c>
      <c r="D222" s="210">
        <v>28141</v>
      </c>
      <c r="E222" s="211">
        <v>46</v>
      </c>
      <c r="F222" s="209" t="s">
        <v>52</v>
      </c>
      <c r="G222" s="209" t="s">
        <v>73</v>
      </c>
      <c r="H222" s="212">
        <v>6746</v>
      </c>
      <c r="I222" s="209" t="s">
        <v>76</v>
      </c>
      <c r="J222" s="209">
        <v>2</v>
      </c>
      <c r="K222" s="212">
        <v>1213</v>
      </c>
      <c r="L222" s="212">
        <v>4123</v>
      </c>
      <c r="M222" s="213">
        <v>918</v>
      </c>
    </row>
    <row r="223" spans="1:13" x14ac:dyDescent="0.3">
      <c r="A223" s="202" t="s">
        <v>164</v>
      </c>
      <c r="B223" s="203" t="s">
        <v>157</v>
      </c>
      <c r="C223" s="203" t="s">
        <v>62</v>
      </c>
      <c r="D223" s="204">
        <v>32506</v>
      </c>
      <c r="E223" s="205">
        <v>35</v>
      </c>
      <c r="F223" s="203" t="s">
        <v>46</v>
      </c>
      <c r="G223" s="203" t="s">
        <v>87</v>
      </c>
      <c r="H223" s="206">
        <v>28801</v>
      </c>
      <c r="I223" s="203" t="s">
        <v>59</v>
      </c>
      <c r="J223" s="203">
        <v>1</v>
      </c>
      <c r="K223" s="206">
        <v>1610</v>
      </c>
      <c r="L223" s="206">
        <v>2305</v>
      </c>
      <c r="M223" s="207">
        <v>4895</v>
      </c>
    </row>
    <row r="224" spans="1:13" x14ac:dyDescent="0.3">
      <c r="A224" s="208" t="s">
        <v>98</v>
      </c>
      <c r="B224" s="209" t="s">
        <v>120</v>
      </c>
      <c r="C224" s="209" t="s">
        <v>94</v>
      </c>
      <c r="D224" s="210">
        <v>31990</v>
      </c>
      <c r="E224" s="211">
        <v>36</v>
      </c>
      <c r="F224" s="209" t="s">
        <v>57</v>
      </c>
      <c r="G224" s="209" t="s">
        <v>58</v>
      </c>
      <c r="H224" s="212">
        <v>3815</v>
      </c>
      <c r="I224" s="209" t="s">
        <v>69</v>
      </c>
      <c r="J224" s="209">
        <v>0</v>
      </c>
      <c r="K224" s="212">
        <v>560</v>
      </c>
      <c r="L224" s="212">
        <v>1372</v>
      </c>
      <c r="M224" s="213">
        <v>8546</v>
      </c>
    </row>
    <row r="225" spans="1:13" x14ac:dyDescent="0.3">
      <c r="A225" s="202" t="s">
        <v>65</v>
      </c>
      <c r="B225" s="203" t="s">
        <v>116</v>
      </c>
      <c r="C225" s="203" t="s">
        <v>100</v>
      </c>
      <c r="D225" s="204">
        <v>22503</v>
      </c>
      <c r="E225" s="205">
        <v>62</v>
      </c>
      <c r="F225" s="203" t="s">
        <v>52</v>
      </c>
      <c r="G225" s="203" t="s">
        <v>81</v>
      </c>
      <c r="H225" s="206">
        <v>5417</v>
      </c>
      <c r="I225" s="203" t="s">
        <v>92</v>
      </c>
      <c r="J225" s="203">
        <v>0</v>
      </c>
      <c r="K225" s="206">
        <v>591</v>
      </c>
      <c r="L225" s="206">
        <v>3050</v>
      </c>
      <c r="M225" s="207">
        <v>2886</v>
      </c>
    </row>
    <row r="226" spans="1:13" x14ac:dyDescent="0.3">
      <c r="A226" s="208" t="s">
        <v>20</v>
      </c>
      <c r="B226" s="209" t="s">
        <v>118</v>
      </c>
      <c r="C226" s="209" t="s">
        <v>75</v>
      </c>
      <c r="D226" s="210">
        <v>33324</v>
      </c>
      <c r="E226" s="211">
        <v>32</v>
      </c>
      <c r="F226" s="209" t="s">
        <v>57</v>
      </c>
      <c r="G226" s="209" t="s">
        <v>73</v>
      </c>
      <c r="H226" s="212">
        <v>14726</v>
      </c>
      <c r="I226" s="209" t="s">
        <v>95</v>
      </c>
      <c r="J226" s="209">
        <v>0</v>
      </c>
      <c r="K226" s="212">
        <v>847</v>
      </c>
      <c r="L226" s="212">
        <v>3779</v>
      </c>
      <c r="M226" s="213">
        <v>6091</v>
      </c>
    </row>
    <row r="227" spans="1:13" x14ac:dyDescent="0.3">
      <c r="A227" s="202" t="s">
        <v>134</v>
      </c>
      <c r="B227" s="203" t="s">
        <v>116</v>
      </c>
      <c r="C227" s="203" t="s">
        <v>79</v>
      </c>
      <c r="D227" s="204">
        <v>21208</v>
      </c>
      <c r="E227" s="205">
        <v>65</v>
      </c>
      <c r="F227" s="203" t="s">
        <v>46</v>
      </c>
      <c r="G227" s="203" t="s">
        <v>87</v>
      </c>
      <c r="H227" s="206">
        <v>10766</v>
      </c>
      <c r="I227" s="203" t="s">
        <v>95</v>
      </c>
      <c r="J227" s="203">
        <v>3</v>
      </c>
      <c r="K227" s="206">
        <v>1559</v>
      </c>
      <c r="L227" s="206">
        <v>2147</v>
      </c>
      <c r="M227" s="207">
        <v>2499</v>
      </c>
    </row>
    <row r="228" spans="1:13" x14ac:dyDescent="0.3">
      <c r="A228" s="208" t="s">
        <v>170</v>
      </c>
      <c r="B228" s="209" t="s">
        <v>96</v>
      </c>
      <c r="C228" s="209" t="s">
        <v>79</v>
      </c>
      <c r="D228" s="210">
        <v>32015</v>
      </c>
      <c r="E228" s="211">
        <v>36</v>
      </c>
      <c r="F228" s="209" t="s">
        <v>52</v>
      </c>
      <c r="G228" s="209" t="s">
        <v>58</v>
      </c>
      <c r="H228" s="212">
        <v>8358</v>
      </c>
      <c r="I228" s="209" t="s">
        <v>76</v>
      </c>
      <c r="J228" s="209">
        <v>2</v>
      </c>
      <c r="K228" s="212">
        <v>1112</v>
      </c>
      <c r="L228" s="212">
        <v>3520</v>
      </c>
      <c r="M228" s="213">
        <v>2720</v>
      </c>
    </row>
    <row r="229" spans="1:13" x14ac:dyDescent="0.3">
      <c r="A229" s="202" t="s">
        <v>168</v>
      </c>
      <c r="B229" s="203" t="s">
        <v>155</v>
      </c>
      <c r="C229" s="203" t="s">
        <v>79</v>
      </c>
      <c r="D229" s="204">
        <v>29774</v>
      </c>
      <c r="E229" s="205">
        <v>42</v>
      </c>
      <c r="F229" s="203" t="s">
        <v>52</v>
      </c>
      <c r="G229" s="203" t="s">
        <v>117</v>
      </c>
      <c r="H229" s="206">
        <v>22251</v>
      </c>
      <c r="I229" s="203" t="s">
        <v>92</v>
      </c>
      <c r="J229" s="203">
        <v>3</v>
      </c>
      <c r="K229" s="206">
        <v>621</v>
      </c>
      <c r="L229" s="206">
        <v>2021</v>
      </c>
      <c r="M229" s="207">
        <v>1302</v>
      </c>
    </row>
    <row r="230" spans="1:13" x14ac:dyDescent="0.3">
      <c r="A230" s="208" t="s">
        <v>153</v>
      </c>
      <c r="B230" s="209" t="s">
        <v>99</v>
      </c>
      <c r="C230" s="209" t="s">
        <v>97</v>
      </c>
      <c r="D230" s="210">
        <v>23916</v>
      </c>
      <c r="E230" s="211">
        <v>58</v>
      </c>
      <c r="F230" s="209" t="s">
        <v>52</v>
      </c>
      <c r="G230" s="209" t="s">
        <v>47</v>
      </c>
      <c r="H230" s="212">
        <v>11667</v>
      </c>
      <c r="I230" s="209" t="s">
        <v>101</v>
      </c>
      <c r="J230" s="209">
        <v>3</v>
      </c>
      <c r="K230" s="212">
        <v>1971</v>
      </c>
      <c r="L230" s="212">
        <v>4847</v>
      </c>
      <c r="M230" s="213">
        <v>2026</v>
      </c>
    </row>
    <row r="231" spans="1:13" x14ac:dyDescent="0.3">
      <c r="A231" s="202" t="s">
        <v>143</v>
      </c>
      <c r="B231" s="203" t="s">
        <v>155</v>
      </c>
      <c r="C231" s="203" t="s">
        <v>75</v>
      </c>
      <c r="D231" s="204">
        <v>23066</v>
      </c>
      <c r="E231" s="205">
        <v>60</v>
      </c>
      <c r="F231" s="203" t="s">
        <v>57</v>
      </c>
      <c r="G231" s="203" t="s">
        <v>47</v>
      </c>
      <c r="H231" s="206">
        <v>19775</v>
      </c>
      <c r="I231" s="203" t="s">
        <v>101</v>
      </c>
      <c r="J231" s="203">
        <v>3</v>
      </c>
      <c r="K231" s="206">
        <v>808</v>
      </c>
      <c r="L231" s="206">
        <v>3946</v>
      </c>
      <c r="M231" s="207">
        <v>8906</v>
      </c>
    </row>
    <row r="232" spans="1:13" x14ac:dyDescent="0.3">
      <c r="A232" s="208" t="s">
        <v>108</v>
      </c>
      <c r="B232" s="209" t="s">
        <v>148</v>
      </c>
      <c r="C232" s="209" t="s">
        <v>104</v>
      </c>
      <c r="D232" s="210">
        <v>23756</v>
      </c>
      <c r="E232" s="211">
        <v>58</v>
      </c>
      <c r="F232" s="209" t="s">
        <v>46</v>
      </c>
      <c r="G232" s="209" t="s">
        <v>68</v>
      </c>
      <c r="H232" s="212">
        <v>22095</v>
      </c>
      <c r="I232" s="209" t="s">
        <v>69</v>
      </c>
      <c r="J232" s="209">
        <v>3</v>
      </c>
      <c r="K232" s="212">
        <v>1791</v>
      </c>
      <c r="L232" s="212">
        <v>4707</v>
      </c>
      <c r="M232" s="213">
        <v>8875</v>
      </c>
    </row>
    <row r="233" spans="1:13" x14ac:dyDescent="0.3">
      <c r="A233" s="202" t="s">
        <v>65</v>
      </c>
      <c r="B233" s="203" t="s">
        <v>163</v>
      </c>
      <c r="C233" s="203" t="s">
        <v>104</v>
      </c>
      <c r="D233" s="204">
        <v>32707</v>
      </c>
      <c r="E233" s="205">
        <v>34</v>
      </c>
      <c r="F233" s="203" t="s">
        <v>57</v>
      </c>
      <c r="G233" s="203" t="s">
        <v>53</v>
      </c>
      <c r="H233" s="206">
        <v>27322</v>
      </c>
      <c r="I233" s="203" t="s">
        <v>54</v>
      </c>
      <c r="J233" s="203">
        <v>0</v>
      </c>
      <c r="K233" s="206">
        <v>1887</v>
      </c>
      <c r="L233" s="206">
        <v>4298</v>
      </c>
      <c r="M233" s="207">
        <v>4346</v>
      </c>
    </row>
    <row r="234" spans="1:13" x14ac:dyDescent="0.3">
      <c r="A234" s="208" t="s">
        <v>143</v>
      </c>
      <c r="B234" s="209" t="s">
        <v>107</v>
      </c>
      <c r="C234" s="209" t="s">
        <v>67</v>
      </c>
      <c r="D234" s="210">
        <v>34054</v>
      </c>
      <c r="E234" s="211">
        <v>30</v>
      </c>
      <c r="F234" s="209" t="s">
        <v>46</v>
      </c>
      <c r="G234" s="209" t="s">
        <v>63</v>
      </c>
      <c r="H234" s="212">
        <v>7325</v>
      </c>
      <c r="I234" s="209" t="s">
        <v>101</v>
      </c>
      <c r="J234" s="209">
        <v>3</v>
      </c>
      <c r="K234" s="212">
        <v>1605</v>
      </c>
      <c r="L234" s="212">
        <v>1955</v>
      </c>
      <c r="M234" s="213">
        <v>3496</v>
      </c>
    </row>
    <row r="235" spans="1:13" x14ac:dyDescent="0.3">
      <c r="A235" s="202" t="s">
        <v>125</v>
      </c>
      <c r="B235" s="203" t="s">
        <v>118</v>
      </c>
      <c r="C235" s="203" t="s">
        <v>104</v>
      </c>
      <c r="D235" s="204">
        <v>24694</v>
      </c>
      <c r="E235" s="205">
        <v>56</v>
      </c>
      <c r="F235" s="203" t="s">
        <v>46</v>
      </c>
      <c r="G235" s="203" t="s">
        <v>87</v>
      </c>
      <c r="H235" s="206">
        <v>9376</v>
      </c>
      <c r="I235" s="203" t="s">
        <v>54</v>
      </c>
      <c r="J235" s="203">
        <v>3</v>
      </c>
      <c r="K235" s="206">
        <v>1504</v>
      </c>
      <c r="L235" s="206">
        <v>1029</v>
      </c>
      <c r="M235" s="207">
        <v>7483</v>
      </c>
    </row>
    <row r="236" spans="1:13" x14ac:dyDescent="0.3">
      <c r="A236" s="208" t="s">
        <v>158</v>
      </c>
      <c r="B236" s="209" t="s">
        <v>124</v>
      </c>
      <c r="C236" s="209" t="s">
        <v>45</v>
      </c>
      <c r="D236" s="210">
        <v>31844</v>
      </c>
      <c r="E236" s="211">
        <v>36</v>
      </c>
      <c r="F236" s="209" t="s">
        <v>46</v>
      </c>
      <c r="G236" s="209" t="s">
        <v>81</v>
      </c>
      <c r="H236" s="212">
        <v>21705</v>
      </c>
      <c r="I236" s="209" t="s">
        <v>54</v>
      </c>
      <c r="J236" s="209">
        <v>2</v>
      </c>
      <c r="K236" s="212">
        <v>893</v>
      </c>
      <c r="L236" s="212">
        <v>3508</v>
      </c>
      <c r="M236" s="213">
        <v>7650</v>
      </c>
    </row>
    <row r="237" spans="1:13" x14ac:dyDescent="0.3">
      <c r="A237" s="202" t="s">
        <v>98</v>
      </c>
      <c r="B237" s="203" t="s">
        <v>103</v>
      </c>
      <c r="C237" s="203" t="s">
        <v>86</v>
      </c>
      <c r="D237" s="204">
        <v>28714</v>
      </c>
      <c r="E237" s="205">
        <v>45</v>
      </c>
      <c r="F237" s="203" t="s">
        <v>52</v>
      </c>
      <c r="G237" s="203" t="s">
        <v>73</v>
      </c>
      <c r="H237" s="206">
        <v>16763</v>
      </c>
      <c r="I237" s="203" t="s">
        <v>54</v>
      </c>
      <c r="J237" s="203">
        <v>1</v>
      </c>
      <c r="K237" s="206">
        <v>1149</v>
      </c>
      <c r="L237" s="206">
        <v>1222</v>
      </c>
      <c r="M237" s="207">
        <v>8023</v>
      </c>
    </row>
    <row r="238" spans="1:13" x14ac:dyDescent="0.3">
      <c r="A238" s="208" t="s">
        <v>106</v>
      </c>
      <c r="B238" s="209" t="s">
        <v>118</v>
      </c>
      <c r="C238" s="209" t="s">
        <v>86</v>
      </c>
      <c r="D238" s="210">
        <v>33732</v>
      </c>
      <c r="E238" s="211">
        <v>31</v>
      </c>
      <c r="F238" s="209" t="s">
        <v>46</v>
      </c>
      <c r="G238" s="209" t="s">
        <v>90</v>
      </c>
      <c r="H238" s="212">
        <v>12467</v>
      </c>
      <c r="I238" s="209" t="s">
        <v>111</v>
      </c>
      <c r="J238" s="209">
        <v>2</v>
      </c>
      <c r="K238" s="212">
        <v>607</v>
      </c>
      <c r="L238" s="212">
        <v>3685</v>
      </c>
      <c r="M238" s="213">
        <v>1722</v>
      </c>
    </row>
    <row r="239" spans="1:13" x14ac:dyDescent="0.3">
      <c r="A239" s="202" t="s">
        <v>170</v>
      </c>
      <c r="B239" s="203" t="s">
        <v>157</v>
      </c>
      <c r="C239" s="203" t="s">
        <v>123</v>
      </c>
      <c r="D239" s="204">
        <v>27280</v>
      </c>
      <c r="E239" s="205">
        <v>49</v>
      </c>
      <c r="F239" s="203" t="s">
        <v>46</v>
      </c>
      <c r="G239" s="203" t="s">
        <v>47</v>
      </c>
      <c r="H239" s="206">
        <v>7573</v>
      </c>
      <c r="I239" s="203" t="s">
        <v>92</v>
      </c>
      <c r="J239" s="203">
        <v>1</v>
      </c>
      <c r="K239" s="206">
        <v>1178</v>
      </c>
      <c r="L239" s="206">
        <v>2259</v>
      </c>
      <c r="M239" s="207">
        <v>4909</v>
      </c>
    </row>
    <row r="240" spans="1:13" x14ac:dyDescent="0.3">
      <c r="A240" s="208" t="s">
        <v>164</v>
      </c>
      <c r="B240" s="209" t="s">
        <v>93</v>
      </c>
      <c r="C240" s="209" t="s">
        <v>123</v>
      </c>
      <c r="D240" s="210">
        <v>31392</v>
      </c>
      <c r="E240" s="211">
        <v>38</v>
      </c>
      <c r="F240" s="209" t="s">
        <v>52</v>
      </c>
      <c r="G240" s="209" t="s">
        <v>58</v>
      </c>
      <c r="H240" s="212">
        <v>25377</v>
      </c>
      <c r="I240" s="209" t="s">
        <v>101</v>
      </c>
      <c r="J240" s="209">
        <v>3</v>
      </c>
      <c r="K240" s="212">
        <v>917</v>
      </c>
      <c r="L240" s="212">
        <v>4945</v>
      </c>
      <c r="M240" s="213">
        <v>978</v>
      </c>
    </row>
    <row r="241" spans="1:13" x14ac:dyDescent="0.3">
      <c r="A241" s="202" t="s">
        <v>49</v>
      </c>
      <c r="B241" s="203" t="s">
        <v>124</v>
      </c>
      <c r="C241" s="203" t="s">
        <v>94</v>
      </c>
      <c r="D241" s="204">
        <v>26687</v>
      </c>
      <c r="E241" s="205">
        <v>50</v>
      </c>
      <c r="F241" s="203" t="s">
        <v>57</v>
      </c>
      <c r="G241" s="203" t="s">
        <v>63</v>
      </c>
      <c r="H241" s="206">
        <v>5458</v>
      </c>
      <c r="I241" s="203" t="s">
        <v>101</v>
      </c>
      <c r="J241" s="203">
        <v>1</v>
      </c>
      <c r="K241" s="206">
        <v>1070</v>
      </c>
      <c r="L241" s="206">
        <v>3412</v>
      </c>
      <c r="M241" s="207">
        <v>3877</v>
      </c>
    </row>
    <row r="242" spans="1:13" x14ac:dyDescent="0.3">
      <c r="A242" s="208" t="s">
        <v>166</v>
      </c>
      <c r="B242" s="209" t="s">
        <v>142</v>
      </c>
      <c r="C242" s="209" t="s">
        <v>51</v>
      </c>
      <c r="D242" s="210">
        <v>23505</v>
      </c>
      <c r="E242" s="211">
        <v>59</v>
      </c>
      <c r="F242" s="209" t="s">
        <v>57</v>
      </c>
      <c r="G242" s="209" t="s">
        <v>47</v>
      </c>
      <c r="H242" s="212">
        <v>28431</v>
      </c>
      <c r="I242" s="209" t="s">
        <v>59</v>
      </c>
      <c r="J242" s="209">
        <v>3</v>
      </c>
      <c r="K242" s="212">
        <v>1783</v>
      </c>
      <c r="L242" s="212">
        <v>4792</v>
      </c>
      <c r="M242" s="213">
        <v>4266</v>
      </c>
    </row>
    <row r="243" spans="1:13" x14ac:dyDescent="0.3">
      <c r="A243" s="202" t="s">
        <v>171</v>
      </c>
      <c r="B243" s="203" t="s">
        <v>66</v>
      </c>
      <c r="C243" s="203" t="s">
        <v>97</v>
      </c>
      <c r="D243" s="204">
        <v>23240</v>
      </c>
      <c r="E243" s="205">
        <v>60</v>
      </c>
      <c r="F243" s="203" t="s">
        <v>46</v>
      </c>
      <c r="G243" s="203" t="s">
        <v>53</v>
      </c>
      <c r="H243" s="206">
        <v>18292</v>
      </c>
      <c r="I243" s="203" t="s">
        <v>83</v>
      </c>
      <c r="J243" s="203">
        <v>1</v>
      </c>
      <c r="K243" s="206">
        <v>1674</v>
      </c>
      <c r="L243" s="206">
        <v>2212</v>
      </c>
      <c r="M243" s="207">
        <v>3095</v>
      </c>
    </row>
    <row r="244" spans="1:13" x14ac:dyDescent="0.3">
      <c r="A244" s="208" t="s">
        <v>88</v>
      </c>
      <c r="B244" s="209" t="s">
        <v>132</v>
      </c>
      <c r="C244" s="209" t="s">
        <v>79</v>
      </c>
      <c r="D244" s="210">
        <v>28908</v>
      </c>
      <c r="E244" s="211">
        <v>44</v>
      </c>
      <c r="F244" s="209" t="s">
        <v>46</v>
      </c>
      <c r="G244" s="209" t="s">
        <v>73</v>
      </c>
      <c r="H244" s="212">
        <v>13436</v>
      </c>
      <c r="I244" s="209" t="s">
        <v>101</v>
      </c>
      <c r="J244" s="209">
        <v>2</v>
      </c>
      <c r="K244" s="212">
        <v>630</v>
      </c>
      <c r="L244" s="212">
        <v>2832</v>
      </c>
      <c r="M244" s="213">
        <v>1814</v>
      </c>
    </row>
    <row r="245" spans="1:13" x14ac:dyDescent="0.3">
      <c r="A245" s="202" t="s">
        <v>114</v>
      </c>
      <c r="B245" s="203" t="s">
        <v>167</v>
      </c>
      <c r="C245" s="203" t="s">
        <v>67</v>
      </c>
      <c r="D245" s="204">
        <v>30984</v>
      </c>
      <c r="E245" s="205">
        <v>39</v>
      </c>
      <c r="F245" s="203" t="s">
        <v>52</v>
      </c>
      <c r="G245" s="203" t="s">
        <v>87</v>
      </c>
      <c r="H245" s="206">
        <v>10205</v>
      </c>
      <c r="I245" s="203" t="s">
        <v>83</v>
      </c>
      <c r="J245" s="203">
        <v>3</v>
      </c>
      <c r="K245" s="206">
        <v>958</v>
      </c>
      <c r="L245" s="206">
        <v>4743</v>
      </c>
      <c r="M245" s="207">
        <v>507</v>
      </c>
    </row>
    <row r="246" spans="1:13" x14ac:dyDescent="0.3">
      <c r="A246" s="208" t="s">
        <v>159</v>
      </c>
      <c r="B246" s="209" t="s">
        <v>138</v>
      </c>
      <c r="C246" s="209" t="s">
        <v>100</v>
      </c>
      <c r="D246" s="210">
        <v>32543</v>
      </c>
      <c r="E246" s="211">
        <v>34</v>
      </c>
      <c r="F246" s="209" t="s">
        <v>46</v>
      </c>
      <c r="G246" s="209" t="s">
        <v>73</v>
      </c>
      <c r="H246" s="212">
        <v>17741</v>
      </c>
      <c r="I246" s="209" t="s">
        <v>54</v>
      </c>
      <c r="J246" s="209">
        <v>3</v>
      </c>
      <c r="K246" s="212">
        <v>1869</v>
      </c>
      <c r="L246" s="212">
        <v>4211</v>
      </c>
      <c r="M246" s="213">
        <v>7943</v>
      </c>
    </row>
    <row r="247" spans="1:13" x14ac:dyDescent="0.3">
      <c r="A247" s="202" t="s">
        <v>156</v>
      </c>
      <c r="B247" s="203" t="s">
        <v>55</v>
      </c>
      <c r="C247" s="203" t="s">
        <v>79</v>
      </c>
      <c r="D247" s="204">
        <v>33544</v>
      </c>
      <c r="E247" s="205">
        <v>32</v>
      </c>
      <c r="F247" s="203" t="s">
        <v>46</v>
      </c>
      <c r="G247" s="203" t="s">
        <v>81</v>
      </c>
      <c r="H247" s="206">
        <v>27760</v>
      </c>
      <c r="I247" s="203" t="s">
        <v>95</v>
      </c>
      <c r="J247" s="203">
        <v>0</v>
      </c>
      <c r="K247" s="206">
        <v>1333</v>
      </c>
      <c r="L247" s="206">
        <v>2583</v>
      </c>
      <c r="M247" s="207">
        <v>6515</v>
      </c>
    </row>
    <row r="248" spans="1:13" x14ac:dyDescent="0.3">
      <c r="A248" s="208" t="s">
        <v>43</v>
      </c>
      <c r="B248" s="209" t="s">
        <v>113</v>
      </c>
      <c r="C248" s="209" t="s">
        <v>62</v>
      </c>
      <c r="D248" s="210">
        <v>26891</v>
      </c>
      <c r="E248" s="211">
        <v>50</v>
      </c>
      <c r="F248" s="209" t="s">
        <v>52</v>
      </c>
      <c r="G248" s="209" t="s">
        <v>63</v>
      </c>
      <c r="H248" s="212">
        <v>23640</v>
      </c>
      <c r="I248" s="209" t="s">
        <v>64</v>
      </c>
      <c r="J248" s="209">
        <v>2</v>
      </c>
      <c r="K248" s="212">
        <v>1222</v>
      </c>
      <c r="L248" s="212">
        <v>4289</v>
      </c>
      <c r="M248" s="213">
        <v>2350</v>
      </c>
    </row>
    <row r="249" spans="1:13" x14ac:dyDescent="0.3">
      <c r="A249" s="202" t="s">
        <v>102</v>
      </c>
      <c r="B249" s="203" t="s">
        <v>137</v>
      </c>
      <c r="C249" s="203" t="s">
        <v>45</v>
      </c>
      <c r="D249" s="204">
        <v>31566</v>
      </c>
      <c r="E249" s="205">
        <v>37</v>
      </c>
      <c r="F249" s="203" t="s">
        <v>52</v>
      </c>
      <c r="G249" s="203" t="s">
        <v>63</v>
      </c>
      <c r="H249" s="206">
        <v>13056</v>
      </c>
      <c r="I249" s="203" t="s">
        <v>54</v>
      </c>
      <c r="J249" s="203">
        <v>0</v>
      </c>
      <c r="K249" s="206">
        <v>814</v>
      </c>
      <c r="L249" s="206">
        <v>4910</v>
      </c>
      <c r="M249" s="207">
        <v>799</v>
      </c>
    </row>
    <row r="250" spans="1:13" x14ac:dyDescent="0.3">
      <c r="A250" s="208" t="s">
        <v>131</v>
      </c>
      <c r="B250" s="209" t="s">
        <v>121</v>
      </c>
      <c r="C250" s="209" t="s">
        <v>62</v>
      </c>
      <c r="D250" s="210">
        <v>24176</v>
      </c>
      <c r="E250" s="211">
        <v>57</v>
      </c>
      <c r="F250" s="209" t="s">
        <v>46</v>
      </c>
      <c r="G250" s="209" t="s">
        <v>58</v>
      </c>
      <c r="H250" s="212">
        <v>9408</v>
      </c>
      <c r="I250" s="209" t="s">
        <v>76</v>
      </c>
      <c r="J250" s="209">
        <v>1</v>
      </c>
      <c r="K250" s="212">
        <v>1605</v>
      </c>
      <c r="L250" s="212">
        <v>1361</v>
      </c>
      <c r="M250" s="213">
        <v>3921</v>
      </c>
    </row>
    <row r="251" spans="1:13" x14ac:dyDescent="0.3">
      <c r="A251" s="202" t="s">
        <v>144</v>
      </c>
      <c r="B251" s="203" t="s">
        <v>109</v>
      </c>
      <c r="C251" s="203" t="s">
        <v>72</v>
      </c>
      <c r="D251" s="204">
        <v>31668</v>
      </c>
      <c r="E251" s="205">
        <v>37</v>
      </c>
      <c r="F251" s="203" t="s">
        <v>46</v>
      </c>
      <c r="G251" s="203" t="s">
        <v>63</v>
      </c>
      <c r="H251" s="206">
        <v>21520</v>
      </c>
      <c r="I251" s="203" t="s">
        <v>76</v>
      </c>
      <c r="J251" s="203">
        <v>1</v>
      </c>
      <c r="K251" s="206">
        <v>1539</v>
      </c>
      <c r="L251" s="206">
        <v>3640</v>
      </c>
      <c r="M251" s="207">
        <v>3784</v>
      </c>
    </row>
    <row r="252" spans="1:13" x14ac:dyDescent="0.3">
      <c r="A252" s="208" t="s">
        <v>133</v>
      </c>
      <c r="B252" s="209" t="s">
        <v>89</v>
      </c>
      <c r="C252" s="209" t="s">
        <v>56</v>
      </c>
      <c r="D252" s="210">
        <v>22909</v>
      </c>
      <c r="E252" s="211">
        <v>61</v>
      </c>
      <c r="F252" s="209" t="s">
        <v>46</v>
      </c>
      <c r="G252" s="209" t="s">
        <v>90</v>
      </c>
      <c r="H252" s="212">
        <v>15391</v>
      </c>
      <c r="I252" s="209" t="s">
        <v>83</v>
      </c>
      <c r="J252" s="209">
        <v>0</v>
      </c>
      <c r="K252" s="212">
        <v>1129</v>
      </c>
      <c r="L252" s="212">
        <v>2359</v>
      </c>
      <c r="M252" s="213">
        <v>7707</v>
      </c>
    </row>
    <row r="253" spans="1:13" x14ac:dyDescent="0.3">
      <c r="A253" s="202" t="s">
        <v>43</v>
      </c>
      <c r="B253" s="203" t="s">
        <v>89</v>
      </c>
      <c r="C253" s="203" t="s">
        <v>67</v>
      </c>
      <c r="D253" s="204">
        <v>22659</v>
      </c>
      <c r="E253" s="205">
        <v>61</v>
      </c>
      <c r="F253" s="203" t="s">
        <v>52</v>
      </c>
      <c r="G253" s="203" t="s">
        <v>81</v>
      </c>
      <c r="H253" s="206">
        <v>25435</v>
      </c>
      <c r="I253" s="203" t="s">
        <v>59</v>
      </c>
      <c r="J253" s="203">
        <v>1</v>
      </c>
      <c r="K253" s="206">
        <v>1823</v>
      </c>
      <c r="L253" s="206">
        <v>4694</v>
      </c>
      <c r="M253" s="207">
        <v>1606</v>
      </c>
    </row>
    <row r="254" spans="1:13" x14ac:dyDescent="0.3">
      <c r="A254" s="208" t="s">
        <v>110</v>
      </c>
      <c r="B254" s="209" t="s">
        <v>124</v>
      </c>
      <c r="C254" s="209" t="s">
        <v>97</v>
      </c>
      <c r="D254" s="210">
        <v>23852</v>
      </c>
      <c r="E254" s="211">
        <v>58</v>
      </c>
      <c r="F254" s="209" t="s">
        <v>52</v>
      </c>
      <c r="G254" s="209" t="s">
        <v>81</v>
      </c>
      <c r="H254" s="212">
        <v>28685</v>
      </c>
      <c r="I254" s="209" t="s">
        <v>111</v>
      </c>
      <c r="J254" s="209">
        <v>1</v>
      </c>
      <c r="K254" s="212">
        <v>1080</v>
      </c>
      <c r="L254" s="212">
        <v>3302</v>
      </c>
      <c r="M254" s="213">
        <v>9263</v>
      </c>
    </row>
    <row r="255" spans="1:13" x14ac:dyDescent="0.3">
      <c r="A255" s="202" t="s">
        <v>49</v>
      </c>
      <c r="B255" s="203" t="s">
        <v>66</v>
      </c>
      <c r="C255" s="203" t="s">
        <v>72</v>
      </c>
      <c r="D255" s="204">
        <v>22945</v>
      </c>
      <c r="E255" s="205">
        <v>61</v>
      </c>
      <c r="F255" s="203" t="s">
        <v>52</v>
      </c>
      <c r="G255" s="203" t="s">
        <v>58</v>
      </c>
      <c r="H255" s="206">
        <v>14655</v>
      </c>
      <c r="I255" s="203" t="s">
        <v>54</v>
      </c>
      <c r="J255" s="203">
        <v>0</v>
      </c>
      <c r="K255" s="206">
        <v>1257</v>
      </c>
      <c r="L255" s="206">
        <v>3151</v>
      </c>
      <c r="M255" s="207">
        <v>7452</v>
      </c>
    </row>
    <row r="256" spans="1:13" x14ac:dyDescent="0.3">
      <c r="A256" s="208" t="s">
        <v>108</v>
      </c>
      <c r="B256" s="209" t="s">
        <v>137</v>
      </c>
      <c r="C256" s="209" t="s">
        <v>122</v>
      </c>
      <c r="D256" s="210">
        <v>21257</v>
      </c>
      <c r="E256" s="211">
        <v>65</v>
      </c>
      <c r="F256" s="209" t="s">
        <v>52</v>
      </c>
      <c r="G256" s="209" t="s">
        <v>81</v>
      </c>
      <c r="H256" s="212">
        <v>22819</v>
      </c>
      <c r="I256" s="209" t="s">
        <v>83</v>
      </c>
      <c r="J256" s="209">
        <v>3</v>
      </c>
      <c r="K256" s="212">
        <v>1673</v>
      </c>
      <c r="L256" s="212">
        <v>2889</v>
      </c>
      <c r="M256" s="213">
        <v>9843</v>
      </c>
    </row>
    <row r="257" spans="1:13" x14ac:dyDescent="0.3">
      <c r="A257" s="202" t="s">
        <v>156</v>
      </c>
      <c r="B257" s="203" t="s">
        <v>113</v>
      </c>
      <c r="C257" s="203" t="s">
        <v>86</v>
      </c>
      <c r="D257" s="204">
        <v>21596</v>
      </c>
      <c r="E257" s="205">
        <v>64</v>
      </c>
      <c r="F257" s="203" t="s">
        <v>52</v>
      </c>
      <c r="G257" s="203" t="s">
        <v>73</v>
      </c>
      <c r="H257" s="206">
        <v>8769</v>
      </c>
      <c r="I257" s="203" t="s">
        <v>101</v>
      </c>
      <c r="J257" s="203">
        <v>1</v>
      </c>
      <c r="K257" s="206">
        <v>906</v>
      </c>
      <c r="L257" s="206">
        <v>1181</v>
      </c>
      <c r="M257" s="207">
        <v>866</v>
      </c>
    </row>
    <row r="258" spans="1:13" x14ac:dyDescent="0.3">
      <c r="A258" s="208" t="s">
        <v>141</v>
      </c>
      <c r="B258" s="209" t="s">
        <v>113</v>
      </c>
      <c r="C258" s="209" t="s">
        <v>86</v>
      </c>
      <c r="D258" s="210">
        <v>31433</v>
      </c>
      <c r="E258" s="211">
        <v>37</v>
      </c>
      <c r="F258" s="209" t="s">
        <v>46</v>
      </c>
      <c r="G258" s="209" t="s">
        <v>73</v>
      </c>
      <c r="H258" s="212">
        <v>17974</v>
      </c>
      <c r="I258" s="209" t="s">
        <v>54</v>
      </c>
      <c r="J258" s="209">
        <v>3</v>
      </c>
      <c r="K258" s="212">
        <v>764</v>
      </c>
      <c r="L258" s="212">
        <v>2356</v>
      </c>
      <c r="M258" s="213">
        <v>9132</v>
      </c>
    </row>
    <row r="259" spans="1:13" x14ac:dyDescent="0.3">
      <c r="A259" s="202" t="s">
        <v>159</v>
      </c>
      <c r="B259" s="203" t="s">
        <v>155</v>
      </c>
      <c r="C259" s="203" t="s">
        <v>72</v>
      </c>
      <c r="D259" s="204">
        <v>30503</v>
      </c>
      <c r="E259" s="205">
        <v>40</v>
      </c>
      <c r="F259" s="203" t="s">
        <v>46</v>
      </c>
      <c r="G259" s="203" t="s">
        <v>117</v>
      </c>
      <c r="H259" s="206">
        <v>23601</v>
      </c>
      <c r="I259" s="203" t="s">
        <v>95</v>
      </c>
      <c r="J259" s="203">
        <v>3</v>
      </c>
      <c r="K259" s="206">
        <v>1603</v>
      </c>
      <c r="L259" s="206">
        <v>1820</v>
      </c>
      <c r="M259" s="207">
        <v>2885</v>
      </c>
    </row>
    <row r="260" spans="1:13" x14ac:dyDescent="0.3">
      <c r="A260" s="208" t="s">
        <v>159</v>
      </c>
      <c r="B260" s="209" t="s">
        <v>89</v>
      </c>
      <c r="C260" s="209" t="s">
        <v>160</v>
      </c>
      <c r="D260" s="210">
        <v>23653</v>
      </c>
      <c r="E260" s="211">
        <v>59</v>
      </c>
      <c r="F260" s="209" t="s">
        <v>46</v>
      </c>
      <c r="G260" s="209" t="s">
        <v>81</v>
      </c>
      <c r="H260" s="212">
        <v>23975</v>
      </c>
      <c r="I260" s="209" t="s">
        <v>64</v>
      </c>
      <c r="J260" s="209">
        <v>3</v>
      </c>
      <c r="K260" s="212">
        <v>1252</v>
      </c>
      <c r="L260" s="212">
        <v>3971</v>
      </c>
      <c r="M260" s="213">
        <v>9736</v>
      </c>
    </row>
    <row r="261" spans="1:13" x14ac:dyDescent="0.3">
      <c r="A261" s="202" t="s">
        <v>166</v>
      </c>
      <c r="B261" s="203" t="s">
        <v>44</v>
      </c>
      <c r="C261" s="203" t="s">
        <v>94</v>
      </c>
      <c r="D261" s="204">
        <v>33566</v>
      </c>
      <c r="E261" s="205">
        <v>32</v>
      </c>
      <c r="F261" s="203" t="s">
        <v>57</v>
      </c>
      <c r="G261" s="203" t="s">
        <v>81</v>
      </c>
      <c r="H261" s="206">
        <v>20575</v>
      </c>
      <c r="I261" s="203" t="s">
        <v>59</v>
      </c>
      <c r="J261" s="203">
        <v>3</v>
      </c>
      <c r="K261" s="206">
        <v>1826</v>
      </c>
      <c r="L261" s="206">
        <v>3364</v>
      </c>
      <c r="M261" s="207">
        <v>8285</v>
      </c>
    </row>
    <row r="262" spans="1:13" x14ac:dyDescent="0.3">
      <c r="A262" s="208" t="s">
        <v>128</v>
      </c>
      <c r="B262" s="209" t="s">
        <v>93</v>
      </c>
      <c r="C262" s="209" t="s">
        <v>100</v>
      </c>
      <c r="D262" s="210">
        <v>25808</v>
      </c>
      <c r="E262" s="211">
        <v>53</v>
      </c>
      <c r="F262" s="209" t="s">
        <v>52</v>
      </c>
      <c r="G262" s="209" t="s">
        <v>47</v>
      </c>
      <c r="H262" s="212">
        <v>9745</v>
      </c>
      <c r="I262" s="209" t="s">
        <v>101</v>
      </c>
      <c r="J262" s="209">
        <v>0</v>
      </c>
      <c r="K262" s="212">
        <v>1512</v>
      </c>
      <c r="L262" s="212">
        <v>3094</v>
      </c>
      <c r="M262" s="213">
        <v>7622</v>
      </c>
    </row>
    <row r="263" spans="1:13" x14ac:dyDescent="0.3">
      <c r="A263" s="202" t="s">
        <v>165</v>
      </c>
      <c r="B263" s="203" t="s">
        <v>157</v>
      </c>
      <c r="C263" s="203" t="s">
        <v>100</v>
      </c>
      <c r="D263" s="204">
        <v>26929</v>
      </c>
      <c r="E263" s="205">
        <v>50</v>
      </c>
      <c r="F263" s="203" t="s">
        <v>46</v>
      </c>
      <c r="G263" s="203" t="s">
        <v>68</v>
      </c>
      <c r="H263" s="206">
        <v>6360</v>
      </c>
      <c r="I263" s="203" t="s">
        <v>95</v>
      </c>
      <c r="J263" s="203">
        <v>2</v>
      </c>
      <c r="K263" s="206">
        <v>1694</v>
      </c>
      <c r="L263" s="206">
        <v>2913</v>
      </c>
      <c r="M263" s="207">
        <v>4797</v>
      </c>
    </row>
    <row r="264" spans="1:13" x14ac:dyDescent="0.3">
      <c r="A264" s="208" t="s">
        <v>134</v>
      </c>
      <c r="B264" s="209" t="s">
        <v>99</v>
      </c>
      <c r="C264" s="209" t="s">
        <v>51</v>
      </c>
      <c r="D264" s="210">
        <v>34233</v>
      </c>
      <c r="E264" s="211">
        <v>30</v>
      </c>
      <c r="F264" s="209" t="s">
        <v>52</v>
      </c>
      <c r="G264" s="209" t="s">
        <v>90</v>
      </c>
      <c r="H264" s="212">
        <v>4537</v>
      </c>
      <c r="I264" s="209" t="s">
        <v>69</v>
      </c>
      <c r="J264" s="209">
        <v>2</v>
      </c>
      <c r="K264" s="212">
        <v>1457</v>
      </c>
      <c r="L264" s="212">
        <v>2347</v>
      </c>
      <c r="M264" s="213">
        <v>9066</v>
      </c>
    </row>
    <row r="265" spans="1:13" x14ac:dyDescent="0.3">
      <c r="A265" s="202" t="s">
        <v>60</v>
      </c>
      <c r="B265" s="203" t="s">
        <v>157</v>
      </c>
      <c r="C265" s="203" t="s">
        <v>97</v>
      </c>
      <c r="D265" s="204">
        <v>27364</v>
      </c>
      <c r="E265" s="205">
        <v>49</v>
      </c>
      <c r="F265" s="203" t="s">
        <v>57</v>
      </c>
      <c r="G265" s="203" t="s">
        <v>81</v>
      </c>
      <c r="H265" s="206">
        <v>9231</v>
      </c>
      <c r="I265" s="203" t="s">
        <v>69</v>
      </c>
      <c r="J265" s="203">
        <v>2</v>
      </c>
      <c r="K265" s="206">
        <v>1363</v>
      </c>
      <c r="L265" s="206">
        <v>1973</v>
      </c>
      <c r="M265" s="207">
        <v>5923</v>
      </c>
    </row>
    <row r="266" spans="1:13" x14ac:dyDescent="0.3">
      <c r="A266" s="208" t="s">
        <v>70</v>
      </c>
      <c r="B266" s="209" t="s">
        <v>124</v>
      </c>
      <c r="C266" s="209" t="s">
        <v>94</v>
      </c>
      <c r="D266" s="210">
        <v>29409</v>
      </c>
      <c r="E266" s="211">
        <v>43</v>
      </c>
      <c r="F266" s="209" t="s">
        <v>57</v>
      </c>
      <c r="G266" s="209" t="s">
        <v>58</v>
      </c>
      <c r="H266" s="212">
        <v>25010</v>
      </c>
      <c r="I266" s="209" t="s">
        <v>69</v>
      </c>
      <c r="J266" s="209">
        <v>0</v>
      </c>
      <c r="K266" s="212">
        <v>574</v>
      </c>
      <c r="L266" s="212">
        <v>1617</v>
      </c>
      <c r="M266" s="213">
        <v>7406</v>
      </c>
    </row>
    <row r="267" spans="1:13" x14ac:dyDescent="0.3">
      <c r="A267" s="202" t="s">
        <v>134</v>
      </c>
      <c r="B267" s="203" t="s">
        <v>137</v>
      </c>
      <c r="C267" s="203" t="s">
        <v>122</v>
      </c>
      <c r="D267" s="204">
        <v>22175</v>
      </c>
      <c r="E267" s="205">
        <v>63</v>
      </c>
      <c r="F267" s="203" t="s">
        <v>46</v>
      </c>
      <c r="G267" s="203" t="s">
        <v>63</v>
      </c>
      <c r="H267" s="206">
        <v>27722</v>
      </c>
      <c r="I267" s="203" t="s">
        <v>83</v>
      </c>
      <c r="J267" s="203">
        <v>2</v>
      </c>
      <c r="K267" s="206">
        <v>1532</v>
      </c>
      <c r="L267" s="206">
        <v>3703</v>
      </c>
      <c r="M267" s="207">
        <v>8623</v>
      </c>
    </row>
    <row r="268" spans="1:13" x14ac:dyDescent="0.3">
      <c r="A268" s="208" t="s">
        <v>84</v>
      </c>
      <c r="B268" s="209" t="s">
        <v>150</v>
      </c>
      <c r="C268" s="209" t="s">
        <v>62</v>
      </c>
      <c r="D268" s="210">
        <v>22083</v>
      </c>
      <c r="E268" s="211">
        <v>63</v>
      </c>
      <c r="F268" s="209" t="s">
        <v>46</v>
      </c>
      <c r="G268" s="209" t="s">
        <v>90</v>
      </c>
      <c r="H268" s="212">
        <v>14121</v>
      </c>
      <c r="I268" s="209" t="s">
        <v>69</v>
      </c>
      <c r="J268" s="209">
        <v>0</v>
      </c>
      <c r="K268" s="212">
        <v>542</v>
      </c>
      <c r="L268" s="212">
        <v>4084</v>
      </c>
      <c r="M268" s="213">
        <v>7609</v>
      </c>
    </row>
    <row r="269" spans="1:13" x14ac:dyDescent="0.3">
      <c r="A269" s="202" t="s">
        <v>134</v>
      </c>
      <c r="B269" s="203" t="s">
        <v>167</v>
      </c>
      <c r="C269" s="203" t="s">
        <v>79</v>
      </c>
      <c r="D269" s="204">
        <v>26623</v>
      </c>
      <c r="E269" s="205">
        <v>51</v>
      </c>
      <c r="F269" s="203" t="s">
        <v>57</v>
      </c>
      <c r="G269" s="203" t="s">
        <v>90</v>
      </c>
      <c r="H269" s="206">
        <v>16337</v>
      </c>
      <c r="I269" s="203" t="s">
        <v>69</v>
      </c>
      <c r="J269" s="203">
        <v>3</v>
      </c>
      <c r="K269" s="206">
        <v>1981</v>
      </c>
      <c r="L269" s="206">
        <v>3110</v>
      </c>
      <c r="M269" s="207">
        <v>7559</v>
      </c>
    </row>
    <row r="270" spans="1:13" x14ac:dyDescent="0.3">
      <c r="A270" s="208" t="s">
        <v>158</v>
      </c>
      <c r="B270" s="209" t="s">
        <v>167</v>
      </c>
      <c r="C270" s="209" t="s">
        <v>86</v>
      </c>
      <c r="D270" s="210">
        <v>24402</v>
      </c>
      <c r="E270" s="211">
        <v>57</v>
      </c>
      <c r="F270" s="209" t="s">
        <v>57</v>
      </c>
      <c r="G270" s="209" t="s">
        <v>117</v>
      </c>
      <c r="H270" s="212">
        <v>25268</v>
      </c>
      <c r="I270" s="209" t="s">
        <v>76</v>
      </c>
      <c r="J270" s="209">
        <v>0</v>
      </c>
      <c r="K270" s="212">
        <v>1438</v>
      </c>
      <c r="L270" s="212">
        <v>4481</v>
      </c>
      <c r="M270" s="213">
        <v>6752</v>
      </c>
    </row>
    <row r="271" spans="1:13" x14ac:dyDescent="0.3">
      <c r="A271" s="202" t="s">
        <v>98</v>
      </c>
      <c r="B271" s="203" t="s">
        <v>146</v>
      </c>
      <c r="C271" s="203" t="s">
        <v>123</v>
      </c>
      <c r="D271" s="204">
        <v>24699</v>
      </c>
      <c r="E271" s="205">
        <v>56</v>
      </c>
      <c r="F271" s="203" t="s">
        <v>46</v>
      </c>
      <c r="G271" s="203" t="s">
        <v>68</v>
      </c>
      <c r="H271" s="206">
        <v>13458</v>
      </c>
      <c r="I271" s="203" t="s">
        <v>83</v>
      </c>
      <c r="J271" s="203">
        <v>3</v>
      </c>
      <c r="K271" s="206">
        <v>676</v>
      </c>
      <c r="L271" s="206">
        <v>1586</v>
      </c>
      <c r="M271" s="207">
        <v>1699</v>
      </c>
    </row>
    <row r="272" spans="1:13" x14ac:dyDescent="0.3">
      <c r="A272" s="208" t="s">
        <v>170</v>
      </c>
      <c r="B272" s="209" t="s">
        <v>150</v>
      </c>
      <c r="C272" s="209" t="s">
        <v>104</v>
      </c>
      <c r="D272" s="210">
        <v>31752</v>
      </c>
      <c r="E272" s="211">
        <v>37</v>
      </c>
      <c r="F272" s="209" t="s">
        <v>46</v>
      </c>
      <c r="G272" s="209" t="s">
        <v>53</v>
      </c>
      <c r="H272" s="212">
        <v>7539</v>
      </c>
      <c r="I272" s="209" t="s">
        <v>59</v>
      </c>
      <c r="J272" s="209">
        <v>2</v>
      </c>
      <c r="K272" s="212">
        <v>1497</v>
      </c>
      <c r="L272" s="212">
        <v>3687</v>
      </c>
      <c r="M272" s="213">
        <v>7529</v>
      </c>
    </row>
    <row r="273" spans="1:13" x14ac:dyDescent="0.3">
      <c r="A273" s="202" t="s">
        <v>170</v>
      </c>
      <c r="B273" s="203" t="s">
        <v>96</v>
      </c>
      <c r="C273" s="203" t="s">
        <v>67</v>
      </c>
      <c r="D273" s="204">
        <v>33384</v>
      </c>
      <c r="E273" s="205">
        <v>32</v>
      </c>
      <c r="F273" s="203" t="s">
        <v>46</v>
      </c>
      <c r="G273" s="203" t="s">
        <v>47</v>
      </c>
      <c r="H273" s="206">
        <v>22061</v>
      </c>
      <c r="I273" s="203" t="s">
        <v>76</v>
      </c>
      <c r="J273" s="203">
        <v>3</v>
      </c>
      <c r="K273" s="206">
        <v>597</v>
      </c>
      <c r="L273" s="206">
        <v>2828</v>
      </c>
      <c r="M273" s="207">
        <v>963</v>
      </c>
    </row>
    <row r="274" spans="1:13" x14ac:dyDescent="0.3">
      <c r="A274" s="208" t="s">
        <v>165</v>
      </c>
      <c r="B274" s="209" t="s">
        <v>162</v>
      </c>
      <c r="C274" s="209" t="s">
        <v>122</v>
      </c>
      <c r="D274" s="210">
        <v>33890</v>
      </c>
      <c r="E274" s="211">
        <v>31</v>
      </c>
      <c r="F274" s="209" t="s">
        <v>46</v>
      </c>
      <c r="G274" s="209" t="s">
        <v>81</v>
      </c>
      <c r="H274" s="212">
        <v>24343</v>
      </c>
      <c r="I274" s="209" t="s">
        <v>64</v>
      </c>
      <c r="J274" s="209">
        <v>1</v>
      </c>
      <c r="K274" s="212">
        <v>976</v>
      </c>
      <c r="L274" s="212">
        <v>2122</v>
      </c>
      <c r="M274" s="213">
        <v>3222</v>
      </c>
    </row>
    <row r="275" spans="1:13" x14ac:dyDescent="0.3">
      <c r="A275" s="202" t="s">
        <v>134</v>
      </c>
      <c r="B275" s="203" t="s">
        <v>155</v>
      </c>
      <c r="C275" s="203" t="s">
        <v>45</v>
      </c>
      <c r="D275" s="204">
        <v>35504</v>
      </c>
      <c r="E275" s="205">
        <v>26</v>
      </c>
      <c r="F275" s="203" t="s">
        <v>52</v>
      </c>
      <c r="G275" s="203" t="s">
        <v>81</v>
      </c>
      <c r="H275" s="206">
        <v>4554</v>
      </c>
      <c r="I275" s="203" t="s">
        <v>92</v>
      </c>
      <c r="J275" s="203">
        <v>3</v>
      </c>
      <c r="K275" s="206">
        <v>909</v>
      </c>
      <c r="L275" s="206">
        <v>2934</v>
      </c>
      <c r="M275" s="207">
        <v>784</v>
      </c>
    </row>
    <row r="276" spans="1:13" x14ac:dyDescent="0.3">
      <c r="A276" s="208" t="s">
        <v>168</v>
      </c>
      <c r="B276" s="209" t="s">
        <v>138</v>
      </c>
      <c r="C276" s="209" t="s">
        <v>79</v>
      </c>
      <c r="D276" s="210">
        <v>26779</v>
      </c>
      <c r="E276" s="211">
        <v>50</v>
      </c>
      <c r="F276" s="209" t="s">
        <v>52</v>
      </c>
      <c r="G276" s="209" t="s">
        <v>47</v>
      </c>
      <c r="H276" s="212">
        <v>27100</v>
      </c>
      <c r="I276" s="209" t="s">
        <v>76</v>
      </c>
      <c r="J276" s="209">
        <v>0</v>
      </c>
      <c r="K276" s="212">
        <v>795</v>
      </c>
      <c r="L276" s="212">
        <v>2724</v>
      </c>
      <c r="M276" s="213">
        <v>1145</v>
      </c>
    </row>
    <row r="277" spans="1:13" x14ac:dyDescent="0.3">
      <c r="A277" s="202" t="s">
        <v>65</v>
      </c>
      <c r="B277" s="203" t="s">
        <v>169</v>
      </c>
      <c r="C277" s="203" t="s">
        <v>67</v>
      </c>
      <c r="D277" s="204">
        <v>26966</v>
      </c>
      <c r="E277" s="205">
        <v>50</v>
      </c>
      <c r="F277" s="203" t="s">
        <v>46</v>
      </c>
      <c r="G277" s="203" t="s">
        <v>90</v>
      </c>
      <c r="H277" s="206">
        <v>29483</v>
      </c>
      <c r="I277" s="203" t="s">
        <v>69</v>
      </c>
      <c r="J277" s="203">
        <v>3</v>
      </c>
      <c r="K277" s="206">
        <v>753</v>
      </c>
      <c r="L277" s="206">
        <v>3220</v>
      </c>
      <c r="M277" s="207">
        <v>6860</v>
      </c>
    </row>
    <row r="278" spans="1:13" x14ac:dyDescent="0.3">
      <c r="A278" s="208" t="s">
        <v>144</v>
      </c>
      <c r="B278" s="209" t="s">
        <v>96</v>
      </c>
      <c r="C278" s="209" t="s">
        <v>56</v>
      </c>
      <c r="D278" s="210">
        <v>28830</v>
      </c>
      <c r="E278" s="211">
        <v>45</v>
      </c>
      <c r="F278" s="209" t="s">
        <v>46</v>
      </c>
      <c r="G278" s="209" t="s">
        <v>63</v>
      </c>
      <c r="H278" s="212">
        <v>9052</v>
      </c>
      <c r="I278" s="209" t="s">
        <v>92</v>
      </c>
      <c r="J278" s="209">
        <v>3</v>
      </c>
      <c r="K278" s="212">
        <v>1012</v>
      </c>
      <c r="L278" s="212">
        <v>1296</v>
      </c>
      <c r="M278" s="213">
        <v>5392</v>
      </c>
    </row>
    <row r="279" spans="1:13" x14ac:dyDescent="0.3">
      <c r="A279" s="202" t="s">
        <v>166</v>
      </c>
      <c r="B279" s="203" t="s">
        <v>155</v>
      </c>
      <c r="C279" s="203" t="s">
        <v>123</v>
      </c>
      <c r="D279" s="204">
        <v>29255</v>
      </c>
      <c r="E279" s="205">
        <v>43</v>
      </c>
      <c r="F279" s="203" t="s">
        <v>46</v>
      </c>
      <c r="G279" s="203" t="s">
        <v>81</v>
      </c>
      <c r="H279" s="206">
        <v>21409</v>
      </c>
      <c r="I279" s="203" t="s">
        <v>92</v>
      </c>
      <c r="J279" s="203">
        <v>2</v>
      </c>
      <c r="K279" s="206">
        <v>1895</v>
      </c>
      <c r="L279" s="206">
        <v>4540</v>
      </c>
      <c r="M279" s="207">
        <v>3814</v>
      </c>
    </row>
    <row r="280" spans="1:13" x14ac:dyDescent="0.3">
      <c r="A280" s="208" t="s">
        <v>156</v>
      </c>
      <c r="B280" s="209" t="s">
        <v>85</v>
      </c>
      <c r="C280" s="209" t="s">
        <v>122</v>
      </c>
      <c r="D280" s="210">
        <v>28836</v>
      </c>
      <c r="E280" s="211">
        <v>45</v>
      </c>
      <c r="F280" s="209" t="s">
        <v>52</v>
      </c>
      <c r="G280" s="209" t="s">
        <v>87</v>
      </c>
      <c r="H280" s="212">
        <v>9945</v>
      </c>
      <c r="I280" s="209" t="s">
        <v>69</v>
      </c>
      <c r="J280" s="209">
        <v>0</v>
      </c>
      <c r="K280" s="212">
        <v>861</v>
      </c>
      <c r="L280" s="212">
        <v>3841</v>
      </c>
      <c r="M280" s="213">
        <v>87</v>
      </c>
    </row>
    <row r="281" spans="1:13" x14ac:dyDescent="0.3">
      <c r="A281" s="202" t="s">
        <v>49</v>
      </c>
      <c r="B281" s="203" t="s">
        <v>157</v>
      </c>
      <c r="C281" s="203" t="s">
        <v>86</v>
      </c>
      <c r="D281" s="204">
        <v>28555</v>
      </c>
      <c r="E281" s="205">
        <v>45</v>
      </c>
      <c r="F281" s="203" t="s">
        <v>46</v>
      </c>
      <c r="G281" s="203" t="s">
        <v>47</v>
      </c>
      <c r="H281" s="206">
        <v>7738</v>
      </c>
      <c r="I281" s="203" t="s">
        <v>76</v>
      </c>
      <c r="J281" s="203">
        <v>3</v>
      </c>
      <c r="K281" s="206">
        <v>1079</v>
      </c>
      <c r="L281" s="206">
        <v>4335</v>
      </c>
      <c r="M281" s="207">
        <v>9488</v>
      </c>
    </row>
    <row r="282" spans="1:13" x14ac:dyDescent="0.3">
      <c r="A282" s="208" t="s">
        <v>74</v>
      </c>
      <c r="B282" s="209" t="s">
        <v>44</v>
      </c>
      <c r="C282" s="209" t="s">
        <v>100</v>
      </c>
      <c r="D282" s="210">
        <v>25640</v>
      </c>
      <c r="E282" s="211">
        <v>53</v>
      </c>
      <c r="F282" s="209" t="s">
        <v>46</v>
      </c>
      <c r="G282" s="209" t="s">
        <v>90</v>
      </c>
      <c r="H282" s="212">
        <v>5159</v>
      </c>
      <c r="I282" s="209" t="s">
        <v>111</v>
      </c>
      <c r="J282" s="209">
        <v>0</v>
      </c>
      <c r="K282" s="212">
        <v>1887</v>
      </c>
      <c r="L282" s="212">
        <v>4370</v>
      </c>
      <c r="M282" s="213">
        <v>682</v>
      </c>
    </row>
    <row r="283" spans="1:13" x14ac:dyDescent="0.3">
      <c r="A283" s="202" t="s">
        <v>49</v>
      </c>
      <c r="B283" s="203" t="s">
        <v>120</v>
      </c>
      <c r="C283" s="203" t="s">
        <v>67</v>
      </c>
      <c r="D283" s="204">
        <v>32712</v>
      </c>
      <c r="E283" s="205">
        <v>34</v>
      </c>
      <c r="F283" s="203" t="s">
        <v>52</v>
      </c>
      <c r="G283" s="203" t="s">
        <v>63</v>
      </c>
      <c r="H283" s="206">
        <v>8681</v>
      </c>
      <c r="I283" s="203" t="s">
        <v>48</v>
      </c>
      <c r="J283" s="203">
        <v>1</v>
      </c>
      <c r="K283" s="206">
        <v>1483</v>
      </c>
      <c r="L283" s="206">
        <v>1882</v>
      </c>
      <c r="M283" s="207">
        <v>1477</v>
      </c>
    </row>
    <row r="284" spans="1:13" x14ac:dyDescent="0.3">
      <c r="A284" s="208" t="s">
        <v>170</v>
      </c>
      <c r="B284" s="209" t="s">
        <v>44</v>
      </c>
      <c r="C284" s="209" t="s">
        <v>62</v>
      </c>
      <c r="D284" s="210">
        <v>29352</v>
      </c>
      <c r="E284" s="211">
        <v>43</v>
      </c>
      <c r="F284" s="209" t="s">
        <v>52</v>
      </c>
      <c r="G284" s="209" t="s">
        <v>73</v>
      </c>
      <c r="H284" s="212">
        <v>13835</v>
      </c>
      <c r="I284" s="209" t="s">
        <v>76</v>
      </c>
      <c r="J284" s="209">
        <v>3</v>
      </c>
      <c r="K284" s="212">
        <v>1685</v>
      </c>
      <c r="L284" s="212">
        <v>2973</v>
      </c>
      <c r="M284" s="213">
        <v>8727</v>
      </c>
    </row>
    <row r="285" spans="1:13" x14ac:dyDescent="0.3">
      <c r="A285" s="202" t="s">
        <v>165</v>
      </c>
      <c r="B285" s="203" t="s">
        <v>137</v>
      </c>
      <c r="C285" s="203" t="s">
        <v>123</v>
      </c>
      <c r="D285" s="204">
        <v>26122</v>
      </c>
      <c r="E285" s="205">
        <v>52</v>
      </c>
      <c r="F285" s="203" t="s">
        <v>46</v>
      </c>
      <c r="G285" s="203" t="s">
        <v>81</v>
      </c>
      <c r="H285" s="206">
        <v>20452</v>
      </c>
      <c r="I285" s="203" t="s">
        <v>69</v>
      </c>
      <c r="J285" s="203">
        <v>1</v>
      </c>
      <c r="K285" s="206">
        <v>618</v>
      </c>
      <c r="L285" s="206">
        <v>4101</v>
      </c>
      <c r="M285" s="207">
        <v>7936</v>
      </c>
    </row>
    <row r="286" spans="1:13" x14ac:dyDescent="0.3">
      <c r="A286" s="208" t="s">
        <v>119</v>
      </c>
      <c r="B286" s="209" t="s">
        <v>151</v>
      </c>
      <c r="C286" s="209" t="s">
        <v>122</v>
      </c>
      <c r="D286" s="210">
        <v>23214</v>
      </c>
      <c r="E286" s="211">
        <v>60</v>
      </c>
      <c r="F286" s="209" t="s">
        <v>57</v>
      </c>
      <c r="G286" s="209" t="s">
        <v>53</v>
      </c>
      <c r="H286" s="212">
        <v>10354</v>
      </c>
      <c r="I286" s="209" t="s">
        <v>111</v>
      </c>
      <c r="J286" s="209">
        <v>3</v>
      </c>
      <c r="K286" s="212">
        <v>672</v>
      </c>
      <c r="L286" s="212">
        <v>1381</v>
      </c>
      <c r="M286" s="213">
        <v>5857</v>
      </c>
    </row>
    <row r="287" spans="1:13" x14ac:dyDescent="0.3">
      <c r="A287" s="202" t="s">
        <v>144</v>
      </c>
      <c r="B287" s="203" t="s">
        <v>116</v>
      </c>
      <c r="C287" s="203" t="s">
        <v>56</v>
      </c>
      <c r="D287" s="204">
        <v>27377</v>
      </c>
      <c r="E287" s="205">
        <v>49</v>
      </c>
      <c r="F287" s="203" t="s">
        <v>46</v>
      </c>
      <c r="G287" s="203" t="s">
        <v>63</v>
      </c>
      <c r="H287" s="206">
        <v>24365</v>
      </c>
      <c r="I287" s="203" t="s">
        <v>101</v>
      </c>
      <c r="J287" s="203">
        <v>0</v>
      </c>
      <c r="K287" s="206">
        <v>1336</v>
      </c>
      <c r="L287" s="206">
        <v>3692</v>
      </c>
      <c r="M287" s="207">
        <v>7489</v>
      </c>
    </row>
    <row r="288" spans="1:13" x14ac:dyDescent="0.3">
      <c r="A288" s="208" t="s">
        <v>128</v>
      </c>
      <c r="B288" s="209" t="s">
        <v>109</v>
      </c>
      <c r="C288" s="209" t="s">
        <v>56</v>
      </c>
      <c r="D288" s="210">
        <v>31913</v>
      </c>
      <c r="E288" s="211">
        <v>36</v>
      </c>
      <c r="F288" s="209" t="s">
        <v>52</v>
      </c>
      <c r="G288" s="209" t="s">
        <v>90</v>
      </c>
      <c r="H288" s="212">
        <v>14687</v>
      </c>
      <c r="I288" s="209" t="s">
        <v>76</v>
      </c>
      <c r="J288" s="209">
        <v>2</v>
      </c>
      <c r="K288" s="212">
        <v>850</v>
      </c>
      <c r="L288" s="212">
        <v>2317</v>
      </c>
      <c r="M288" s="213">
        <v>670</v>
      </c>
    </row>
    <row r="289" spans="1:13" x14ac:dyDescent="0.3">
      <c r="A289" s="202" t="s">
        <v>153</v>
      </c>
      <c r="B289" s="203" t="s">
        <v>137</v>
      </c>
      <c r="C289" s="203" t="s">
        <v>160</v>
      </c>
      <c r="D289" s="204">
        <v>35466</v>
      </c>
      <c r="E289" s="205">
        <v>26</v>
      </c>
      <c r="F289" s="203" t="s">
        <v>52</v>
      </c>
      <c r="G289" s="203" t="s">
        <v>47</v>
      </c>
      <c r="H289" s="206">
        <v>18267</v>
      </c>
      <c r="I289" s="203" t="s">
        <v>64</v>
      </c>
      <c r="J289" s="203">
        <v>0</v>
      </c>
      <c r="K289" s="206">
        <v>1907</v>
      </c>
      <c r="L289" s="206">
        <v>1279</v>
      </c>
      <c r="M289" s="207">
        <v>2859</v>
      </c>
    </row>
    <row r="290" spans="1:13" x14ac:dyDescent="0.3">
      <c r="A290" s="208" t="s">
        <v>112</v>
      </c>
      <c r="B290" s="209" t="s">
        <v>161</v>
      </c>
      <c r="C290" s="209" t="s">
        <v>123</v>
      </c>
      <c r="D290" s="210">
        <v>30098</v>
      </c>
      <c r="E290" s="211">
        <v>41</v>
      </c>
      <c r="F290" s="209" t="s">
        <v>46</v>
      </c>
      <c r="G290" s="209" t="s">
        <v>47</v>
      </c>
      <c r="H290" s="212">
        <v>15362</v>
      </c>
      <c r="I290" s="209" t="s">
        <v>83</v>
      </c>
      <c r="J290" s="209">
        <v>0</v>
      </c>
      <c r="K290" s="212">
        <v>1117</v>
      </c>
      <c r="L290" s="212">
        <v>1519</v>
      </c>
      <c r="M290" s="213">
        <v>6933</v>
      </c>
    </row>
    <row r="291" spans="1:13" x14ac:dyDescent="0.3">
      <c r="A291" s="202" t="s">
        <v>82</v>
      </c>
      <c r="B291" s="203" t="s">
        <v>157</v>
      </c>
      <c r="C291" s="203" t="s">
        <v>94</v>
      </c>
      <c r="D291" s="204">
        <v>30374</v>
      </c>
      <c r="E291" s="205">
        <v>40</v>
      </c>
      <c r="F291" s="203" t="s">
        <v>57</v>
      </c>
      <c r="G291" s="203" t="s">
        <v>58</v>
      </c>
      <c r="H291" s="206">
        <v>29559</v>
      </c>
      <c r="I291" s="203" t="s">
        <v>54</v>
      </c>
      <c r="J291" s="203">
        <v>1</v>
      </c>
      <c r="K291" s="206">
        <v>728</v>
      </c>
      <c r="L291" s="206">
        <v>2070</v>
      </c>
      <c r="M291" s="207">
        <v>1628</v>
      </c>
    </row>
    <row r="292" spans="1:13" x14ac:dyDescent="0.3">
      <c r="A292" s="208" t="s">
        <v>84</v>
      </c>
      <c r="B292" s="209" t="s">
        <v>169</v>
      </c>
      <c r="C292" s="209" t="s">
        <v>56</v>
      </c>
      <c r="D292" s="210">
        <v>23212</v>
      </c>
      <c r="E292" s="211">
        <v>60</v>
      </c>
      <c r="F292" s="209" t="s">
        <v>57</v>
      </c>
      <c r="G292" s="209" t="s">
        <v>117</v>
      </c>
      <c r="H292" s="212">
        <v>13292</v>
      </c>
      <c r="I292" s="209" t="s">
        <v>111</v>
      </c>
      <c r="J292" s="209">
        <v>1</v>
      </c>
      <c r="K292" s="212">
        <v>903</v>
      </c>
      <c r="L292" s="212">
        <v>2143</v>
      </c>
      <c r="M292" s="213">
        <v>1457</v>
      </c>
    </row>
    <row r="293" spans="1:13" x14ac:dyDescent="0.3">
      <c r="A293" s="202" t="s">
        <v>141</v>
      </c>
      <c r="B293" s="203" t="s">
        <v>124</v>
      </c>
      <c r="C293" s="203" t="s">
        <v>97</v>
      </c>
      <c r="D293" s="204">
        <v>33437</v>
      </c>
      <c r="E293" s="205">
        <v>32</v>
      </c>
      <c r="F293" s="203" t="s">
        <v>52</v>
      </c>
      <c r="G293" s="203" t="s">
        <v>58</v>
      </c>
      <c r="H293" s="206">
        <v>6005</v>
      </c>
      <c r="I293" s="203" t="s">
        <v>92</v>
      </c>
      <c r="J293" s="203">
        <v>3</v>
      </c>
      <c r="K293" s="206">
        <v>1890</v>
      </c>
      <c r="L293" s="206">
        <v>3272</v>
      </c>
      <c r="M293" s="207">
        <v>4676</v>
      </c>
    </row>
    <row r="294" spans="1:13" x14ac:dyDescent="0.3">
      <c r="A294" s="208" t="s">
        <v>77</v>
      </c>
      <c r="B294" s="209" t="s">
        <v>118</v>
      </c>
      <c r="C294" s="209" t="s">
        <v>62</v>
      </c>
      <c r="D294" s="210">
        <v>35446</v>
      </c>
      <c r="E294" s="211">
        <v>26</v>
      </c>
      <c r="F294" s="209" t="s">
        <v>52</v>
      </c>
      <c r="G294" s="209" t="s">
        <v>47</v>
      </c>
      <c r="H294" s="212">
        <v>25811</v>
      </c>
      <c r="I294" s="209" t="s">
        <v>54</v>
      </c>
      <c r="J294" s="209">
        <v>1</v>
      </c>
      <c r="K294" s="212">
        <v>1706</v>
      </c>
      <c r="L294" s="212">
        <v>1903</v>
      </c>
      <c r="M294" s="213">
        <v>4270</v>
      </c>
    </row>
    <row r="295" spans="1:13" x14ac:dyDescent="0.3">
      <c r="A295" s="202" t="s">
        <v>65</v>
      </c>
      <c r="B295" s="203" t="s">
        <v>130</v>
      </c>
      <c r="C295" s="203" t="s">
        <v>123</v>
      </c>
      <c r="D295" s="204">
        <v>25296</v>
      </c>
      <c r="E295" s="205">
        <v>54</v>
      </c>
      <c r="F295" s="203" t="s">
        <v>46</v>
      </c>
      <c r="G295" s="203" t="s">
        <v>87</v>
      </c>
      <c r="H295" s="206">
        <v>11792</v>
      </c>
      <c r="I295" s="203" t="s">
        <v>64</v>
      </c>
      <c r="J295" s="203">
        <v>2</v>
      </c>
      <c r="K295" s="206">
        <v>1200</v>
      </c>
      <c r="L295" s="206">
        <v>3486</v>
      </c>
      <c r="M295" s="207">
        <v>8022</v>
      </c>
    </row>
    <row r="296" spans="1:13" x14ac:dyDescent="0.3">
      <c r="A296" s="208" t="s">
        <v>170</v>
      </c>
      <c r="B296" s="209" t="s">
        <v>121</v>
      </c>
      <c r="C296" s="209" t="s">
        <v>160</v>
      </c>
      <c r="D296" s="210">
        <v>31326</v>
      </c>
      <c r="E296" s="211">
        <v>38</v>
      </c>
      <c r="F296" s="209" t="s">
        <v>57</v>
      </c>
      <c r="G296" s="209" t="s">
        <v>117</v>
      </c>
      <c r="H296" s="212">
        <v>18316</v>
      </c>
      <c r="I296" s="209" t="s">
        <v>95</v>
      </c>
      <c r="J296" s="209">
        <v>1</v>
      </c>
      <c r="K296" s="212">
        <v>1635</v>
      </c>
      <c r="L296" s="212">
        <v>2846</v>
      </c>
      <c r="M296" s="213">
        <v>4560</v>
      </c>
    </row>
    <row r="297" spans="1:13" x14ac:dyDescent="0.3">
      <c r="A297" s="202" t="s">
        <v>106</v>
      </c>
      <c r="B297" s="203" t="s">
        <v>50</v>
      </c>
      <c r="C297" s="203" t="s">
        <v>72</v>
      </c>
      <c r="D297" s="204">
        <v>23010</v>
      </c>
      <c r="E297" s="205">
        <v>61</v>
      </c>
      <c r="F297" s="203" t="s">
        <v>46</v>
      </c>
      <c r="G297" s="203" t="s">
        <v>87</v>
      </c>
      <c r="H297" s="206">
        <v>29575</v>
      </c>
      <c r="I297" s="203" t="s">
        <v>59</v>
      </c>
      <c r="J297" s="203">
        <v>0</v>
      </c>
      <c r="K297" s="206">
        <v>538</v>
      </c>
      <c r="L297" s="206">
        <v>3267</v>
      </c>
      <c r="M297" s="207">
        <v>8218</v>
      </c>
    </row>
    <row r="298" spans="1:13" x14ac:dyDescent="0.3">
      <c r="A298" s="208" t="s">
        <v>49</v>
      </c>
      <c r="B298" s="209" t="s">
        <v>127</v>
      </c>
      <c r="C298" s="209" t="s">
        <v>56</v>
      </c>
      <c r="D298" s="210">
        <v>33830</v>
      </c>
      <c r="E298" s="211">
        <v>31</v>
      </c>
      <c r="F298" s="209" t="s">
        <v>52</v>
      </c>
      <c r="G298" s="209" t="s">
        <v>68</v>
      </c>
      <c r="H298" s="212">
        <v>13509</v>
      </c>
      <c r="I298" s="209" t="s">
        <v>69</v>
      </c>
      <c r="J298" s="209">
        <v>2</v>
      </c>
      <c r="K298" s="212">
        <v>1451</v>
      </c>
      <c r="L298" s="212">
        <v>2285</v>
      </c>
      <c r="M298" s="213">
        <v>4542</v>
      </c>
    </row>
    <row r="299" spans="1:13" x14ac:dyDescent="0.3">
      <c r="A299" s="202" t="s">
        <v>88</v>
      </c>
      <c r="B299" s="203" t="s">
        <v>161</v>
      </c>
      <c r="C299" s="203" t="s">
        <v>56</v>
      </c>
      <c r="D299" s="204">
        <v>21966</v>
      </c>
      <c r="E299" s="205">
        <v>63</v>
      </c>
      <c r="F299" s="203" t="s">
        <v>46</v>
      </c>
      <c r="G299" s="203" t="s">
        <v>68</v>
      </c>
      <c r="H299" s="206">
        <v>11453</v>
      </c>
      <c r="I299" s="203" t="s">
        <v>101</v>
      </c>
      <c r="J299" s="203">
        <v>1</v>
      </c>
      <c r="K299" s="206">
        <v>624</v>
      </c>
      <c r="L299" s="206">
        <v>4826</v>
      </c>
      <c r="M299" s="207">
        <v>3527</v>
      </c>
    </row>
    <row r="300" spans="1:13" x14ac:dyDescent="0.3">
      <c r="A300" s="208" t="s">
        <v>152</v>
      </c>
      <c r="B300" s="209" t="s">
        <v>44</v>
      </c>
      <c r="C300" s="209" t="s">
        <v>104</v>
      </c>
      <c r="D300" s="210">
        <v>23520</v>
      </c>
      <c r="E300" s="211">
        <v>59</v>
      </c>
      <c r="F300" s="209" t="s">
        <v>46</v>
      </c>
      <c r="G300" s="209" t="s">
        <v>87</v>
      </c>
      <c r="H300" s="212">
        <v>22172</v>
      </c>
      <c r="I300" s="209" t="s">
        <v>101</v>
      </c>
      <c r="J300" s="209">
        <v>0</v>
      </c>
      <c r="K300" s="212">
        <v>1298</v>
      </c>
      <c r="L300" s="212">
        <v>1663</v>
      </c>
      <c r="M300" s="213">
        <v>9067</v>
      </c>
    </row>
    <row r="301" spans="1:13" x14ac:dyDescent="0.3">
      <c r="A301" s="202" t="s">
        <v>125</v>
      </c>
      <c r="B301" s="203" t="s">
        <v>127</v>
      </c>
      <c r="C301" s="203" t="s">
        <v>79</v>
      </c>
      <c r="D301" s="204">
        <v>25482</v>
      </c>
      <c r="E301" s="205">
        <v>54</v>
      </c>
      <c r="F301" s="203" t="s">
        <v>52</v>
      </c>
      <c r="G301" s="203" t="s">
        <v>47</v>
      </c>
      <c r="H301" s="206">
        <v>7722</v>
      </c>
      <c r="I301" s="203" t="s">
        <v>92</v>
      </c>
      <c r="J301" s="203">
        <v>2</v>
      </c>
      <c r="K301" s="206">
        <v>1937</v>
      </c>
      <c r="L301" s="206">
        <v>3546</v>
      </c>
      <c r="M301" s="207">
        <v>7797</v>
      </c>
    </row>
    <row r="302" spans="1:13" x14ac:dyDescent="0.3">
      <c r="A302" s="208" t="s">
        <v>115</v>
      </c>
      <c r="B302" s="209" t="s">
        <v>118</v>
      </c>
      <c r="C302" s="209" t="s">
        <v>62</v>
      </c>
      <c r="D302" s="210">
        <v>34227</v>
      </c>
      <c r="E302" s="211">
        <v>30</v>
      </c>
      <c r="F302" s="209" t="s">
        <v>57</v>
      </c>
      <c r="G302" s="209" t="s">
        <v>58</v>
      </c>
      <c r="H302" s="212">
        <v>8885</v>
      </c>
      <c r="I302" s="209" t="s">
        <v>64</v>
      </c>
      <c r="J302" s="209">
        <v>2</v>
      </c>
      <c r="K302" s="212">
        <v>1132</v>
      </c>
      <c r="L302" s="212">
        <v>1166</v>
      </c>
      <c r="M302" s="213">
        <v>2079</v>
      </c>
    </row>
    <row r="303" spans="1:13" x14ac:dyDescent="0.3">
      <c r="A303" s="202" t="s">
        <v>141</v>
      </c>
      <c r="B303" s="203" t="s">
        <v>103</v>
      </c>
      <c r="C303" s="203" t="s">
        <v>62</v>
      </c>
      <c r="D303" s="204">
        <v>26838</v>
      </c>
      <c r="E303" s="205">
        <v>50</v>
      </c>
      <c r="F303" s="203" t="s">
        <v>46</v>
      </c>
      <c r="G303" s="203" t="s">
        <v>68</v>
      </c>
      <c r="H303" s="206">
        <v>25863</v>
      </c>
      <c r="I303" s="203" t="s">
        <v>95</v>
      </c>
      <c r="J303" s="203">
        <v>1</v>
      </c>
      <c r="K303" s="206">
        <v>1781</v>
      </c>
      <c r="L303" s="206">
        <v>3075</v>
      </c>
      <c r="M303" s="207">
        <v>1714</v>
      </c>
    </row>
    <row r="304" spans="1:13" x14ac:dyDescent="0.3">
      <c r="A304" s="208" t="s">
        <v>170</v>
      </c>
      <c r="B304" s="209" t="s">
        <v>103</v>
      </c>
      <c r="C304" s="209" t="s">
        <v>45</v>
      </c>
      <c r="D304" s="210">
        <v>27263</v>
      </c>
      <c r="E304" s="211">
        <v>49</v>
      </c>
      <c r="F304" s="209" t="s">
        <v>46</v>
      </c>
      <c r="G304" s="209" t="s">
        <v>117</v>
      </c>
      <c r="H304" s="212">
        <v>15315</v>
      </c>
      <c r="I304" s="209" t="s">
        <v>101</v>
      </c>
      <c r="J304" s="209">
        <v>3</v>
      </c>
      <c r="K304" s="212">
        <v>1736</v>
      </c>
      <c r="L304" s="212">
        <v>2094</v>
      </c>
      <c r="M304" s="213">
        <v>7988</v>
      </c>
    </row>
    <row r="305" spans="1:13" x14ac:dyDescent="0.3">
      <c r="A305" s="202" t="s">
        <v>65</v>
      </c>
      <c r="B305" s="203" t="s">
        <v>85</v>
      </c>
      <c r="C305" s="203" t="s">
        <v>104</v>
      </c>
      <c r="D305" s="204">
        <v>29380</v>
      </c>
      <c r="E305" s="205">
        <v>43</v>
      </c>
      <c r="F305" s="203" t="s">
        <v>57</v>
      </c>
      <c r="G305" s="203" t="s">
        <v>47</v>
      </c>
      <c r="H305" s="206">
        <v>12614</v>
      </c>
      <c r="I305" s="203" t="s">
        <v>64</v>
      </c>
      <c r="J305" s="203">
        <v>0</v>
      </c>
      <c r="K305" s="206">
        <v>1978</v>
      </c>
      <c r="L305" s="206">
        <v>2365</v>
      </c>
      <c r="M305" s="207">
        <v>8838</v>
      </c>
    </row>
    <row r="306" spans="1:13" x14ac:dyDescent="0.3">
      <c r="A306" s="208" t="s">
        <v>131</v>
      </c>
      <c r="B306" s="209" t="s">
        <v>109</v>
      </c>
      <c r="C306" s="209" t="s">
        <v>51</v>
      </c>
      <c r="D306" s="210">
        <v>24976</v>
      </c>
      <c r="E306" s="211">
        <v>55</v>
      </c>
      <c r="F306" s="209" t="s">
        <v>46</v>
      </c>
      <c r="G306" s="209" t="s">
        <v>47</v>
      </c>
      <c r="H306" s="212">
        <v>15438</v>
      </c>
      <c r="I306" s="209" t="s">
        <v>83</v>
      </c>
      <c r="J306" s="209">
        <v>2</v>
      </c>
      <c r="K306" s="212">
        <v>1849</v>
      </c>
      <c r="L306" s="212">
        <v>1716</v>
      </c>
      <c r="M306" s="213">
        <v>6983</v>
      </c>
    </row>
    <row r="307" spans="1:13" x14ac:dyDescent="0.3">
      <c r="A307" s="202" t="s">
        <v>133</v>
      </c>
      <c r="B307" s="203" t="s">
        <v>150</v>
      </c>
      <c r="C307" s="203" t="s">
        <v>75</v>
      </c>
      <c r="D307" s="204">
        <v>31259</v>
      </c>
      <c r="E307" s="205">
        <v>38</v>
      </c>
      <c r="F307" s="203" t="s">
        <v>57</v>
      </c>
      <c r="G307" s="203" t="s">
        <v>63</v>
      </c>
      <c r="H307" s="206">
        <v>9326</v>
      </c>
      <c r="I307" s="203" t="s">
        <v>95</v>
      </c>
      <c r="J307" s="203">
        <v>3</v>
      </c>
      <c r="K307" s="206">
        <v>1711</v>
      </c>
      <c r="L307" s="206">
        <v>3860</v>
      </c>
      <c r="M307" s="207">
        <v>3732</v>
      </c>
    </row>
    <row r="308" spans="1:13" x14ac:dyDescent="0.3">
      <c r="A308" s="208" t="s">
        <v>20</v>
      </c>
      <c r="B308" s="209" t="s">
        <v>167</v>
      </c>
      <c r="C308" s="209" t="s">
        <v>79</v>
      </c>
      <c r="D308" s="210">
        <v>23754</v>
      </c>
      <c r="E308" s="211">
        <v>58</v>
      </c>
      <c r="F308" s="209" t="s">
        <v>46</v>
      </c>
      <c r="G308" s="209" t="s">
        <v>63</v>
      </c>
      <c r="H308" s="212">
        <v>16965</v>
      </c>
      <c r="I308" s="209" t="s">
        <v>83</v>
      </c>
      <c r="J308" s="209">
        <v>1</v>
      </c>
      <c r="K308" s="212">
        <v>745</v>
      </c>
      <c r="L308" s="212">
        <v>3405</v>
      </c>
      <c r="M308" s="213">
        <v>2833</v>
      </c>
    </row>
    <row r="309" spans="1:13" x14ac:dyDescent="0.3">
      <c r="A309" s="202" t="s">
        <v>108</v>
      </c>
      <c r="B309" s="203" t="s">
        <v>157</v>
      </c>
      <c r="C309" s="203" t="s">
        <v>62</v>
      </c>
      <c r="D309" s="204">
        <v>33858</v>
      </c>
      <c r="E309" s="205">
        <v>31</v>
      </c>
      <c r="F309" s="203" t="s">
        <v>46</v>
      </c>
      <c r="G309" s="203" t="s">
        <v>63</v>
      </c>
      <c r="H309" s="206">
        <v>19765</v>
      </c>
      <c r="I309" s="203" t="s">
        <v>76</v>
      </c>
      <c r="J309" s="203">
        <v>2</v>
      </c>
      <c r="K309" s="206">
        <v>721</v>
      </c>
      <c r="L309" s="206">
        <v>1765</v>
      </c>
      <c r="M309" s="207">
        <v>494</v>
      </c>
    </row>
    <row r="310" spans="1:13" x14ac:dyDescent="0.3">
      <c r="A310" s="208" t="s">
        <v>149</v>
      </c>
      <c r="B310" s="209" t="s">
        <v>124</v>
      </c>
      <c r="C310" s="209" t="s">
        <v>75</v>
      </c>
      <c r="D310" s="210">
        <v>24551</v>
      </c>
      <c r="E310" s="211">
        <v>56</v>
      </c>
      <c r="F310" s="209" t="s">
        <v>52</v>
      </c>
      <c r="G310" s="209" t="s">
        <v>117</v>
      </c>
      <c r="H310" s="212">
        <v>14575</v>
      </c>
      <c r="I310" s="209" t="s">
        <v>101</v>
      </c>
      <c r="J310" s="209">
        <v>3</v>
      </c>
      <c r="K310" s="212">
        <v>1545</v>
      </c>
      <c r="L310" s="212">
        <v>2622</v>
      </c>
      <c r="M310" s="213">
        <v>7029</v>
      </c>
    </row>
    <row r="311" spans="1:13" x14ac:dyDescent="0.3">
      <c r="A311" s="202" t="s">
        <v>20</v>
      </c>
      <c r="B311" s="203" t="s">
        <v>126</v>
      </c>
      <c r="C311" s="203" t="s">
        <v>79</v>
      </c>
      <c r="D311" s="204">
        <v>34816</v>
      </c>
      <c r="E311" s="205">
        <v>28</v>
      </c>
      <c r="F311" s="203" t="s">
        <v>52</v>
      </c>
      <c r="G311" s="203" t="s">
        <v>73</v>
      </c>
      <c r="H311" s="206">
        <v>3598</v>
      </c>
      <c r="I311" s="203" t="s">
        <v>76</v>
      </c>
      <c r="J311" s="203">
        <v>1</v>
      </c>
      <c r="K311" s="206">
        <v>659</v>
      </c>
      <c r="L311" s="206">
        <v>3527</v>
      </c>
      <c r="M311" s="207">
        <v>1806</v>
      </c>
    </row>
    <row r="312" spans="1:13" x14ac:dyDescent="0.3">
      <c r="A312" s="208" t="s">
        <v>149</v>
      </c>
      <c r="B312" s="209" t="s">
        <v>61</v>
      </c>
      <c r="C312" s="209" t="s">
        <v>122</v>
      </c>
      <c r="D312" s="210">
        <v>26744</v>
      </c>
      <c r="E312" s="211">
        <v>50</v>
      </c>
      <c r="F312" s="209" t="s">
        <v>46</v>
      </c>
      <c r="G312" s="209" t="s">
        <v>73</v>
      </c>
      <c r="H312" s="212">
        <v>28755</v>
      </c>
      <c r="I312" s="209" t="s">
        <v>111</v>
      </c>
      <c r="J312" s="209">
        <v>3</v>
      </c>
      <c r="K312" s="212">
        <v>849</v>
      </c>
      <c r="L312" s="212">
        <v>4258</v>
      </c>
      <c r="M312" s="213">
        <v>1966</v>
      </c>
    </row>
    <row r="313" spans="1:13" x14ac:dyDescent="0.3">
      <c r="A313" s="202" t="s">
        <v>106</v>
      </c>
      <c r="B313" s="203" t="s">
        <v>50</v>
      </c>
      <c r="C313" s="203" t="s">
        <v>104</v>
      </c>
      <c r="D313" s="204">
        <v>32395</v>
      </c>
      <c r="E313" s="205">
        <v>35</v>
      </c>
      <c r="F313" s="203" t="s">
        <v>52</v>
      </c>
      <c r="G313" s="203" t="s">
        <v>73</v>
      </c>
      <c r="H313" s="206">
        <v>26304</v>
      </c>
      <c r="I313" s="203" t="s">
        <v>69</v>
      </c>
      <c r="J313" s="203">
        <v>3</v>
      </c>
      <c r="K313" s="206">
        <v>1198</v>
      </c>
      <c r="L313" s="206">
        <v>3789</v>
      </c>
      <c r="M313" s="207">
        <v>9027</v>
      </c>
    </row>
    <row r="314" spans="1:13" x14ac:dyDescent="0.3">
      <c r="A314" s="208" t="s">
        <v>115</v>
      </c>
      <c r="B314" s="209" t="s">
        <v>130</v>
      </c>
      <c r="C314" s="209" t="s">
        <v>100</v>
      </c>
      <c r="D314" s="210">
        <v>35760</v>
      </c>
      <c r="E314" s="211">
        <v>26</v>
      </c>
      <c r="F314" s="209" t="s">
        <v>52</v>
      </c>
      <c r="G314" s="209" t="s">
        <v>53</v>
      </c>
      <c r="H314" s="212">
        <v>11080</v>
      </c>
      <c r="I314" s="209" t="s">
        <v>83</v>
      </c>
      <c r="J314" s="209">
        <v>1</v>
      </c>
      <c r="K314" s="212">
        <v>1167</v>
      </c>
      <c r="L314" s="212">
        <v>1543</v>
      </c>
      <c r="M314" s="213">
        <v>6462</v>
      </c>
    </row>
    <row r="315" spans="1:13" x14ac:dyDescent="0.3">
      <c r="A315" s="202" t="s">
        <v>158</v>
      </c>
      <c r="B315" s="203" t="s">
        <v>50</v>
      </c>
      <c r="C315" s="203" t="s">
        <v>56</v>
      </c>
      <c r="D315" s="204">
        <v>23418</v>
      </c>
      <c r="E315" s="205">
        <v>59</v>
      </c>
      <c r="F315" s="203" t="s">
        <v>46</v>
      </c>
      <c r="G315" s="203" t="s">
        <v>73</v>
      </c>
      <c r="H315" s="206">
        <v>22643</v>
      </c>
      <c r="I315" s="203" t="s">
        <v>92</v>
      </c>
      <c r="J315" s="203">
        <v>3</v>
      </c>
      <c r="K315" s="206">
        <v>536</v>
      </c>
      <c r="L315" s="206">
        <v>3499</v>
      </c>
      <c r="M315" s="207">
        <v>72</v>
      </c>
    </row>
    <row r="316" spans="1:13" x14ac:dyDescent="0.3">
      <c r="A316" s="208" t="s">
        <v>77</v>
      </c>
      <c r="B316" s="209" t="s">
        <v>142</v>
      </c>
      <c r="C316" s="209" t="s">
        <v>45</v>
      </c>
      <c r="D316" s="210">
        <v>25738</v>
      </c>
      <c r="E316" s="211">
        <v>53</v>
      </c>
      <c r="F316" s="209" t="s">
        <v>52</v>
      </c>
      <c r="G316" s="209" t="s">
        <v>58</v>
      </c>
      <c r="H316" s="212">
        <v>22238</v>
      </c>
      <c r="I316" s="209" t="s">
        <v>92</v>
      </c>
      <c r="J316" s="209">
        <v>0</v>
      </c>
      <c r="K316" s="212">
        <v>562</v>
      </c>
      <c r="L316" s="212">
        <v>3508</v>
      </c>
      <c r="M316" s="213">
        <v>1920</v>
      </c>
    </row>
    <row r="317" spans="1:13" x14ac:dyDescent="0.3">
      <c r="A317" s="202" t="s">
        <v>115</v>
      </c>
      <c r="B317" s="203" t="s">
        <v>109</v>
      </c>
      <c r="C317" s="203" t="s">
        <v>62</v>
      </c>
      <c r="D317" s="204">
        <v>34253</v>
      </c>
      <c r="E317" s="205">
        <v>30</v>
      </c>
      <c r="F317" s="203" t="s">
        <v>57</v>
      </c>
      <c r="G317" s="203" t="s">
        <v>63</v>
      </c>
      <c r="H317" s="206">
        <v>14154</v>
      </c>
      <c r="I317" s="203" t="s">
        <v>95</v>
      </c>
      <c r="J317" s="203">
        <v>0</v>
      </c>
      <c r="K317" s="206">
        <v>1832</v>
      </c>
      <c r="L317" s="206">
        <v>2972</v>
      </c>
      <c r="M317" s="207">
        <v>1547</v>
      </c>
    </row>
    <row r="318" spans="1:13" x14ac:dyDescent="0.3">
      <c r="A318" s="208" t="s">
        <v>131</v>
      </c>
      <c r="B318" s="209" t="s">
        <v>103</v>
      </c>
      <c r="C318" s="209" t="s">
        <v>62</v>
      </c>
      <c r="D318" s="210">
        <v>26416</v>
      </c>
      <c r="E318" s="211">
        <v>51</v>
      </c>
      <c r="F318" s="209" t="s">
        <v>57</v>
      </c>
      <c r="G318" s="209" t="s">
        <v>81</v>
      </c>
      <c r="H318" s="212">
        <v>21519</v>
      </c>
      <c r="I318" s="209" t="s">
        <v>92</v>
      </c>
      <c r="J318" s="209">
        <v>0</v>
      </c>
      <c r="K318" s="212">
        <v>1232</v>
      </c>
      <c r="L318" s="212">
        <v>2786</v>
      </c>
      <c r="M318" s="213">
        <v>4276</v>
      </c>
    </row>
    <row r="319" spans="1:13" x14ac:dyDescent="0.3">
      <c r="A319" s="202" t="s">
        <v>144</v>
      </c>
      <c r="B319" s="203" t="s">
        <v>161</v>
      </c>
      <c r="C319" s="203" t="s">
        <v>79</v>
      </c>
      <c r="D319" s="204">
        <v>21605</v>
      </c>
      <c r="E319" s="205">
        <v>64</v>
      </c>
      <c r="F319" s="203" t="s">
        <v>57</v>
      </c>
      <c r="G319" s="203" t="s">
        <v>73</v>
      </c>
      <c r="H319" s="206">
        <v>12726</v>
      </c>
      <c r="I319" s="203" t="s">
        <v>101</v>
      </c>
      <c r="J319" s="203">
        <v>1</v>
      </c>
      <c r="K319" s="206">
        <v>1117</v>
      </c>
      <c r="L319" s="206">
        <v>3048</v>
      </c>
      <c r="M319" s="207">
        <v>4634</v>
      </c>
    </row>
    <row r="320" spans="1:13" x14ac:dyDescent="0.3">
      <c r="A320" s="208" t="s">
        <v>115</v>
      </c>
      <c r="B320" s="209" t="s">
        <v>161</v>
      </c>
      <c r="C320" s="209" t="s">
        <v>51</v>
      </c>
      <c r="D320" s="210">
        <v>26482</v>
      </c>
      <c r="E320" s="211">
        <v>51</v>
      </c>
      <c r="F320" s="209" t="s">
        <v>57</v>
      </c>
      <c r="G320" s="209" t="s">
        <v>68</v>
      </c>
      <c r="H320" s="212">
        <v>20090</v>
      </c>
      <c r="I320" s="209" t="s">
        <v>59</v>
      </c>
      <c r="J320" s="209">
        <v>3</v>
      </c>
      <c r="K320" s="212">
        <v>511</v>
      </c>
      <c r="L320" s="212">
        <v>1993</v>
      </c>
      <c r="M320" s="213">
        <v>9616</v>
      </c>
    </row>
    <row r="321" spans="1:13" x14ac:dyDescent="0.3">
      <c r="A321" s="202" t="s">
        <v>129</v>
      </c>
      <c r="B321" s="203" t="s">
        <v>161</v>
      </c>
      <c r="C321" s="203" t="s">
        <v>160</v>
      </c>
      <c r="D321" s="204">
        <v>34355</v>
      </c>
      <c r="E321" s="205">
        <v>29</v>
      </c>
      <c r="F321" s="203" t="s">
        <v>46</v>
      </c>
      <c r="G321" s="203" t="s">
        <v>90</v>
      </c>
      <c r="H321" s="206">
        <v>9827</v>
      </c>
      <c r="I321" s="203" t="s">
        <v>76</v>
      </c>
      <c r="J321" s="203">
        <v>3</v>
      </c>
      <c r="K321" s="206">
        <v>1795</v>
      </c>
      <c r="L321" s="206">
        <v>1367</v>
      </c>
      <c r="M321" s="207">
        <v>8662</v>
      </c>
    </row>
    <row r="322" spans="1:13" x14ac:dyDescent="0.3">
      <c r="A322" s="208" t="s">
        <v>165</v>
      </c>
      <c r="B322" s="209" t="s">
        <v>118</v>
      </c>
      <c r="C322" s="209" t="s">
        <v>75</v>
      </c>
      <c r="D322" s="210">
        <v>34170</v>
      </c>
      <c r="E322" s="211">
        <v>30</v>
      </c>
      <c r="F322" s="209" t="s">
        <v>52</v>
      </c>
      <c r="G322" s="209" t="s">
        <v>68</v>
      </c>
      <c r="H322" s="212">
        <v>25407</v>
      </c>
      <c r="I322" s="209" t="s">
        <v>59</v>
      </c>
      <c r="J322" s="209">
        <v>3</v>
      </c>
      <c r="K322" s="212">
        <v>1185</v>
      </c>
      <c r="L322" s="212">
        <v>4188</v>
      </c>
      <c r="M322" s="213">
        <v>1198</v>
      </c>
    </row>
    <row r="323" spans="1:13" x14ac:dyDescent="0.3">
      <c r="A323" s="202" t="s">
        <v>114</v>
      </c>
      <c r="B323" s="203" t="s">
        <v>120</v>
      </c>
      <c r="C323" s="203" t="s">
        <v>160</v>
      </c>
      <c r="D323" s="204">
        <v>27488</v>
      </c>
      <c r="E323" s="205">
        <v>48</v>
      </c>
      <c r="F323" s="203" t="s">
        <v>52</v>
      </c>
      <c r="G323" s="203" t="s">
        <v>73</v>
      </c>
      <c r="H323" s="206">
        <v>19961</v>
      </c>
      <c r="I323" s="203" t="s">
        <v>101</v>
      </c>
      <c r="J323" s="203">
        <v>0</v>
      </c>
      <c r="K323" s="206">
        <v>1817</v>
      </c>
      <c r="L323" s="206">
        <v>3437</v>
      </c>
      <c r="M323" s="207">
        <v>4689</v>
      </c>
    </row>
    <row r="324" spans="1:13" x14ac:dyDescent="0.3">
      <c r="A324" s="208" t="s">
        <v>154</v>
      </c>
      <c r="B324" s="209" t="s">
        <v>85</v>
      </c>
      <c r="C324" s="209" t="s">
        <v>104</v>
      </c>
      <c r="D324" s="210">
        <v>21812</v>
      </c>
      <c r="E324" s="211">
        <v>64</v>
      </c>
      <c r="F324" s="209" t="s">
        <v>57</v>
      </c>
      <c r="G324" s="209" t="s">
        <v>87</v>
      </c>
      <c r="H324" s="212">
        <v>29354</v>
      </c>
      <c r="I324" s="209" t="s">
        <v>111</v>
      </c>
      <c r="J324" s="209">
        <v>1</v>
      </c>
      <c r="K324" s="212">
        <v>830</v>
      </c>
      <c r="L324" s="212">
        <v>3067</v>
      </c>
      <c r="M324" s="213">
        <v>2157</v>
      </c>
    </row>
    <row r="325" spans="1:13" x14ac:dyDescent="0.3">
      <c r="A325" s="202" t="s">
        <v>70</v>
      </c>
      <c r="B325" s="203" t="s">
        <v>71</v>
      </c>
      <c r="C325" s="203" t="s">
        <v>104</v>
      </c>
      <c r="D325" s="204">
        <v>28567</v>
      </c>
      <c r="E325" s="205">
        <v>45</v>
      </c>
      <c r="F325" s="203" t="s">
        <v>52</v>
      </c>
      <c r="G325" s="203" t="s">
        <v>87</v>
      </c>
      <c r="H325" s="206">
        <v>17438</v>
      </c>
      <c r="I325" s="203" t="s">
        <v>54</v>
      </c>
      <c r="J325" s="203">
        <v>0</v>
      </c>
      <c r="K325" s="206">
        <v>598</v>
      </c>
      <c r="L325" s="206">
        <v>1836</v>
      </c>
      <c r="M325" s="207">
        <v>9359</v>
      </c>
    </row>
    <row r="326" spans="1:13" x14ac:dyDescent="0.3">
      <c r="A326" s="208" t="s">
        <v>106</v>
      </c>
      <c r="B326" s="209" t="s">
        <v>121</v>
      </c>
      <c r="C326" s="209" t="s">
        <v>75</v>
      </c>
      <c r="D326" s="210">
        <v>32910</v>
      </c>
      <c r="E326" s="211">
        <v>33</v>
      </c>
      <c r="F326" s="209" t="s">
        <v>46</v>
      </c>
      <c r="G326" s="209" t="s">
        <v>73</v>
      </c>
      <c r="H326" s="212">
        <v>9518</v>
      </c>
      <c r="I326" s="209" t="s">
        <v>59</v>
      </c>
      <c r="J326" s="209">
        <v>2</v>
      </c>
      <c r="K326" s="212">
        <v>1315</v>
      </c>
      <c r="L326" s="212">
        <v>1728</v>
      </c>
      <c r="M326" s="213">
        <v>4958</v>
      </c>
    </row>
    <row r="327" spans="1:13" x14ac:dyDescent="0.3">
      <c r="A327" s="202" t="s">
        <v>128</v>
      </c>
      <c r="B327" s="203" t="s">
        <v>167</v>
      </c>
      <c r="C327" s="203" t="s">
        <v>75</v>
      </c>
      <c r="D327" s="204">
        <v>21966</v>
      </c>
      <c r="E327" s="205">
        <v>63</v>
      </c>
      <c r="F327" s="203" t="s">
        <v>46</v>
      </c>
      <c r="G327" s="203" t="s">
        <v>73</v>
      </c>
      <c r="H327" s="206">
        <v>16893</v>
      </c>
      <c r="I327" s="203" t="s">
        <v>69</v>
      </c>
      <c r="J327" s="203">
        <v>3</v>
      </c>
      <c r="K327" s="206">
        <v>1124</v>
      </c>
      <c r="L327" s="206">
        <v>1799</v>
      </c>
      <c r="M327" s="207">
        <v>8900</v>
      </c>
    </row>
    <row r="328" spans="1:13" x14ac:dyDescent="0.3">
      <c r="A328" s="208" t="s">
        <v>139</v>
      </c>
      <c r="B328" s="209" t="s">
        <v>136</v>
      </c>
      <c r="C328" s="209" t="s">
        <v>72</v>
      </c>
      <c r="D328" s="210">
        <v>35774</v>
      </c>
      <c r="E328" s="211">
        <v>26</v>
      </c>
      <c r="F328" s="209" t="s">
        <v>57</v>
      </c>
      <c r="G328" s="209" t="s">
        <v>87</v>
      </c>
      <c r="H328" s="212">
        <v>22096</v>
      </c>
      <c r="I328" s="209" t="s">
        <v>54</v>
      </c>
      <c r="J328" s="209">
        <v>0</v>
      </c>
      <c r="K328" s="212">
        <v>1639</v>
      </c>
      <c r="L328" s="212">
        <v>2777</v>
      </c>
      <c r="M328" s="213">
        <v>4061</v>
      </c>
    </row>
    <row r="329" spans="1:13" x14ac:dyDescent="0.3">
      <c r="A329" s="202" t="s">
        <v>114</v>
      </c>
      <c r="B329" s="203" t="s">
        <v>126</v>
      </c>
      <c r="C329" s="203" t="s">
        <v>67</v>
      </c>
      <c r="D329" s="204">
        <v>30780</v>
      </c>
      <c r="E329" s="205">
        <v>39</v>
      </c>
      <c r="F329" s="203" t="s">
        <v>52</v>
      </c>
      <c r="G329" s="203" t="s">
        <v>63</v>
      </c>
      <c r="H329" s="206">
        <v>22965</v>
      </c>
      <c r="I329" s="203" t="s">
        <v>69</v>
      </c>
      <c r="J329" s="203">
        <v>3</v>
      </c>
      <c r="K329" s="206">
        <v>1128</v>
      </c>
      <c r="L329" s="206">
        <v>2205</v>
      </c>
      <c r="M329" s="207">
        <v>270</v>
      </c>
    </row>
    <row r="330" spans="1:13" x14ac:dyDescent="0.3">
      <c r="A330" s="208" t="s">
        <v>74</v>
      </c>
      <c r="B330" s="209" t="s">
        <v>132</v>
      </c>
      <c r="C330" s="209" t="s">
        <v>75</v>
      </c>
      <c r="D330" s="210">
        <v>29285</v>
      </c>
      <c r="E330" s="211">
        <v>43</v>
      </c>
      <c r="F330" s="209" t="s">
        <v>46</v>
      </c>
      <c r="G330" s="209" t="s">
        <v>81</v>
      </c>
      <c r="H330" s="212">
        <v>24131</v>
      </c>
      <c r="I330" s="209" t="s">
        <v>69</v>
      </c>
      <c r="J330" s="209">
        <v>0</v>
      </c>
      <c r="K330" s="212">
        <v>586</v>
      </c>
      <c r="L330" s="212">
        <v>1653</v>
      </c>
      <c r="M330" s="213">
        <v>9786</v>
      </c>
    </row>
    <row r="331" spans="1:13" x14ac:dyDescent="0.3">
      <c r="A331" s="202" t="s">
        <v>154</v>
      </c>
      <c r="B331" s="203" t="s">
        <v>148</v>
      </c>
      <c r="C331" s="203" t="s">
        <v>51</v>
      </c>
      <c r="D331" s="204">
        <v>24396</v>
      </c>
      <c r="E331" s="205">
        <v>57</v>
      </c>
      <c r="F331" s="203" t="s">
        <v>57</v>
      </c>
      <c r="G331" s="203" t="s">
        <v>63</v>
      </c>
      <c r="H331" s="206">
        <v>13675</v>
      </c>
      <c r="I331" s="203" t="s">
        <v>95</v>
      </c>
      <c r="J331" s="203">
        <v>2</v>
      </c>
      <c r="K331" s="206">
        <v>677</v>
      </c>
      <c r="L331" s="206">
        <v>2419</v>
      </c>
      <c r="M331" s="207">
        <v>580</v>
      </c>
    </row>
    <row r="332" spans="1:13" x14ac:dyDescent="0.3">
      <c r="A332" s="208" t="s">
        <v>165</v>
      </c>
      <c r="B332" s="209" t="s">
        <v>109</v>
      </c>
      <c r="C332" s="209" t="s">
        <v>79</v>
      </c>
      <c r="D332" s="210">
        <v>28220</v>
      </c>
      <c r="E332" s="211">
        <v>46</v>
      </c>
      <c r="F332" s="209" t="s">
        <v>52</v>
      </c>
      <c r="G332" s="209" t="s">
        <v>58</v>
      </c>
      <c r="H332" s="212">
        <v>20238</v>
      </c>
      <c r="I332" s="209" t="s">
        <v>69</v>
      </c>
      <c r="J332" s="209">
        <v>1</v>
      </c>
      <c r="K332" s="212">
        <v>883</v>
      </c>
      <c r="L332" s="212">
        <v>2078</v>
      </c>
      <c r="M332" s="213">
        <v>5281</v>
      </c>
    </row>
    <row r="333" spans="1:13" x14ac:dyDescent="0.3">
      <c r="A333" s="202" t="s">
        <v>20</v>
      </c>
      <c r="B333" s="203" t="s">
        <v>118</v>
      </c>
      <c r="C333" s="203" t="s">
        <v>51</v>
      </c>
      <c r="D333" s="204">
        <v>30581</v>
      </c>
      <c r="E333" s="205">
        <v>40</v>
      </c>
      <c r="F333" s="203" t="s">
        <v>52</v>
      </c>
      <c r="G333" s="203" t="s">
        <v>58</v>
      </c>
      <c r="H333" s="206">
        <v>26416</v>
      </c>
      <c r="I333" s="203" t="s">
        <v>64</v>
      </c>
      <c r="J333" s="203">
        <v>2</v>
      </c>
      <c r="K333" s="206">
        <v>952</v>
      </c>
      <c r="L333" s="206">
        <v>4195</v>
      </c>
      <c r="M333" s="207">
        <v>1424</v>
      </c>
    </row>
    <row r="334" spans="1:13" x14ac:dyDescent="0.3">
      <c r="A334" s="208" t="s">
        <v>65</v>
      </c>
      <c r="B334" s="209" t="s">
        <v>118</v>
      </c>
      <c r="C334" s="209" t="s">
        <v>94</v>
      </c>
      <c r="D334" s="210">
        <v>31630</v>
      </c>
      <c r="E334" s="211">
        <v>37</v>
      </c>
      <c r="F334" s="209" t="s">
        <v>52</v>
      </c>
      <c r="G334" s="209" t="s">
        <v>58</v>
      </c>
      <c r="H334" s="212">
        <v>27737</v>
      </c>
      <c r="I334" s="209" t="s">
        <v>76</v>
      </c>
      <c r="J334" s="209">
        <v>2</v>
      </c>
      <c r="K334" s="212">
        <v>1430</v>
      </c>
      <c r="L334" s="212">
        <v>2600</v>
      </c>
      <c r="M334" s="213">
        <v>9269</v>
      </c>
    </row>
    <row r="335" spans="1:13" x14ac:dyDescent="0.3">
      <c r="A335" s="202" t="s">
        <v>27</v>
      </c>
      <c r="B335" s="203" t="s">
        <v>155</v>
      </c>
      <c r="C335" s="203" t="s">
        <v>51</v>
      </c>
      <c r="D335" s="204">
        <v>21762</v>
      </c>
      <c r="E335" s="205">
        <v>64</v>
      </c>
      <c r="F335" s="203" t="s">
        <v>46</v>
      </c>
      <c r="G335" s="203" t="s">
        <v>90</v>
      </c>
      <c r="H335" s="206">
        <v>9653</v>
      </c>
      <c r="I335" s="203" t="s">
        <v>69</v>
      </c>
      <c r="J335" s="203">
        <v>1</v>
      </c>
      <c r="K335" s="206">
        <v>1789</v>
      </c>
      <c r="L335" s="206">
        <v>4555</v>
      </c>
      <c r="M335" s="207">
        <v>7234</v>
      </c>
    </row>
    <row r="336" spans="1:13" x14ac:dyDescent="0.3">
      <c r="A336" s="208" t="s">
        <v>27</v>
      </c>
      <c r="B336" s="209" t="s">
        <v>91</v>
      </c>
      <c r="C336" s="209" t="s">
        <v>122</v>
      </c>
      <c r="D336" s="210">
        <v>25021</v>
      </c>
      <c r="E336" s="211">
        <v>55</v>
      </c>
      <c r="F336" s="209" t="s">
        <v>46</v>
      </c>
      <c r="G336" s="209" t="s">
        <v>68</v>
      </c>
      <c r="H336" s="212">
        <v>14542</v>
      </c>
      <c r="I336" s="209" t="s">
        <v>76</v>
      </c>
      <c r="J336" s="209">
        <v>3</v>
      </c>
      <c r="K336" s="212">
        <v>1693</v>
      </c>
      <c r="L336" s="212">
        <v>3372</v>
      </c>
      <c r="M336" s="213">
        <v>1303</v>
      </c>
    </row>
    <row r="337" spans="1:13" x14ac:dyDescent="0.3">
      <c r="A337" s="202" t="s">
        <v>112</v>
      </c>
      <c r="B337" s="203" t="s">
        <v>136</v>
      </c>
      <c r="C337" s="203" t="s">
        <v>97</v>
      </c>
      <c r="D337" s="204">
        <v>23996</v>
      </c>
      <c r="E337" s="205">
        <v>58</v>
      </c>
      <c r="F337" s="203" t="s">
        <v>46</v>
      </c>
      <c r="G337" s="203" t="s">
        <v>117</v>
      </c>
      <c r="H337" s="206">
        <v>25285</v>
      </c>
      <c r="I337" s="203" t="s">
        <v>92</v>
      </c>
      <c r="J337" s="203">
        <v>1</v>
      </c>
      <c r="K337" s="206">
        <v>1283</v>
      </c>
      <c r="L337" s="206">
        <v>3507</v>
      </c>
      <c r="M337" s="207">
        <v>4116</v>
      </c>
    </row>
    <row r="338" spans="1:13" x14ac:dyDescent="0.3">
      <c r="A338" s="208" t="s">
        <v>154</v>
      </c>
      <c r="B338" s="209" t="s">
        <v>91</v>
      </c>
      <c r="C338" s="209" t="s">
        <v>56</v>
      </c>
      <c r="D338" s="210">
        <v>22180</v>
      </c>
      <c r="E338" s="211">
        <v>63</v>
      </c>
      <c r="F338" s="209" t="s">
        <v>46</v>
      </c>
      <c r="G338" s="209" t="s">
        <v>63</v>
      </c>
      <c r="H338" s="212">
        <v>5032</v>
      </c>
      <c r="I338" s="209" t="s">
        <v>95</v>
      </c>
      <c r="J338" s="209">
        <v>2</v>
      </c>
      <c r="K338" s="212">
        <v>1908</v>
      </c>
      <c r="L338" s="212">
        <v>1786</v>
      </c>
      <c r="M338" s="213">
        <v>6283</v>
      </c>
    </row>
    <row r="339" spans="1:13" x14ac:dyDescent="0.3">
      <c r="A339" s="202" t="s">
        <v>84</v>
      </c>
      <c r="B339" s="203" t="s">
        <v>116</v>
      </c>
      <c r="C339" s="203" t="s">
        <v>72</v>
      </c>
      <c r="D339" s="204">
        <v>30015</v>
      </c>
      <c r="E339" s="205">
        <v>41</v>
      </c>
      <c r="F339" s="203" t="s">
        <v>57</v>
      </c>
      <c r="G339" s="203" t="s">
        <v>81</v>
      </c>
      <c r="H339" s="206">
        <v>16584</v>
      </c>
      <c r="I339" s="203" t="s">
        <v>69</v>
      </c>
      <c r="J339" s="203">
        <v>2</v>
      </c>
      <c r="K339" s="206">
        <v>1052</v>
      </c>
      <c r="L339" s="206">
        <v>3574</v>
      </c>
      <c r="M339" s="207">
        <v>1094</v>
      </c>
    </row>
    <row r="340" spans="1:13" x14ac:dyDescent="0.3">
      <c r="A340" s="208" t="s">
        <v>159</v>
      </c>
      <c r="B340" s="209" t="s">
        <v>155</v>
      </c>
      <c r="C340" s="209" t="s">
        <v>67</v>
      </c>
      <c r="D340" s="210">
        <v>31058</v>
      </c>
      <c r="E340" s="211">
        <v>38</v>
      </c>
      <c r="F340" s="209" t="s">
        <v>57</v>
      </c>
      <c r="G340" s="209" t="s">
        <v>68</v>
      </c>
      <c r="H340" s="212">
        <v>3960</v>
      </c>
      <c r="I340" s="209" t="s">
        <v>111</v>
      </c>
      <c r="J340" s="209">
        <v>2</v>
      </c>
      <c r="K340" s="212">
        <v>1144</v>
      </c>
      <c r="L340" s="212">
        <v>4285</v>
      </c>
      <c r="M340" s="213">
        <v>9109</v>
      </c>
    </row>
    <row r="341" spans="1:13" x14ac:dyDescent="0.3">
      <c r="A341" s="202" t="s">
        <v>110</v>
      </c>
      <c r="B341" s="203" t="s">
        <v>71</v>
      </c>
      <c r="C341" s="203" t="s">
        <v>122</v>
      </c>
      <c r="D341" s="204">
        <v>29333</v>
      </c>
      <c r="E341" s="205">
        <v>43</v>
      </c>
      <c r="F341" s="203" t="s">
        <v>46</v>
      </c>
      <c r="G341" s="203" t="s">
        <v>81</v>
      </c>
      <c r="H341" s="206">
        <v>23168</v>
      </c>
      <c r="I341" s="203" t="s">
        <v>69</v>
      </c>
      <c r="J341" s="203">
        <v>3</v>
      </c>
      <c r="K341" s="206">
        <v>1375</v>
      </c>
      <c r="L341" s="206">
        <v>2759</v>
      </c>
      <c r="M341" s="207">
        <v>6373</v>
      </c>
    </row>
    <row r="342" spans="1:13" x14ac:dyDescent="0.3">
      <c r="A342" s="208" t="s">
        <v>134</v>
      </c>
      <c r="B342" s="209" t="s">
        <v>109</v>
      </c>
      <c r="C342" s="209" t="s">
        <v>51</v>
      </c>
      <c r="D342" s="210">
        <v>28058</v>
      </c>
      <c r="E342" s="211">
        <v>47</v>
      </c>
      <c r="F342" s="209" t="s">
        <v>52</v>
      </c>
      <c r="G342" s="209" t="s">
        <v>87</v>
      </c>
      <c r="H342" s="212">
        <v>10559</v>
      </c>
      <c r="I342" s="209" t="s">
        <v>64</v>
      </c>
      <c r="J342" s="209">
        <v>0</v>
      </c>
      <c r="K342" s="212">
        <v>1530</v>
      </c>
      <c r="L342" s="212">
        <v>1216</v>
      </c>
      <c r="M342" s="213">
        <v>8788</v>
      </c>
    </row>
    <row r="343" spans="1:13" x14ac:dyDescent="0.3">
      <c r="A343" s="202" t="s">
        <v>164</v>
      </c>
      <c r="B343" s="203" t="s">
        <v>120</v>
      </c>
      <c r="C343" s="203" t="s">
        <v>62</v>
      </c>
      <c r="D343" s="204">
        <v>31080</v>
      </c>
      <c r="E343" s="205">
        <v>38</v>
      </c>
      <c r="F343" s="203" t="s">
        <v>52</v>
      </c>
      <c r="G343" s="203" t="s">
        <v>47</v>
      </c>
      <c r="H343" s="206">
        <v>6287</v>
      </c>
      <c r="I343" s="203" t="s">
        <v>95</v>
      </c>
      <c r="J343" s="203">
        <v>3</v>
      </c>
      <c r="K343" s="206">
        <v>1432</v>
      </c>
      <c r="L343" s="206">
        <v>3481</v>
      </c>
      <c r="M343" s="207">
        <v>9737</v>
      </c>
    </row>
    <row r="344" spans="1:13" x14ac:dyDescent="0.3">
      <c r="A344" s="208" t="s">
        <v>88</v>
      </c>
      <c r="B344" s="209" t="s">
        <v>80</v>
      </c>
      <c r="C344" s="209" t="s">
        <v>72</v>
      </c>
      <c r="D344" s="210">
        <v>31936</v>
      </c>
      <c r="E344" s="211">
        <v>36</v>
      </c>
      <c r="F344" s="209" t="s">
        <v>52</v>
      </c>
      <c r="G344" s="209" t="s">
        <v>90</v>
      </c>
      <c r="H344" s="212">
        <v>25589</v>
      </c>
      <c r="I344" s="209" t="s">
        <v>95</v>
      </c>
      <c r="J344" s="209">
        <v>2</v>
      </c>
      <c r="K344" s="212">
        <v>1607</v>
      </c>
      <c r="L344" s="212">
        <v>1989</v>
      </c>
      <c r="M344" s="213">
        <v>5522</v>
      </c>
    </row>
    <row r="345" spans="1:13" x14ac:dyDescent="0.3">
      <c r="A345" s="202" t="s">
        <v>153</v>
      </c>
      <c r="B345" s="203" t="s">
        <v>157</v>
      </c>
      <c r="C345" s="203" t="s">
        <v>94</v>
      </c>
      <c r="D345" s="204">
        <v>22298</v>
      </c>
      <c r="E345" s="205">
        <v>62</v>
      </c>
      <c r="F345" s="203" t="s">
        <v>46</v>
      </c>
      <c r="G345" s="203" t="s">
        <v>73</v>
      </c>
      <c r="H345" s="206">
        <v>9686</v>
      </c>
      <c r="I345" s="203" t="s">
        <v>64</v>
      </c>
      <c r="J345" s="203">
        <v>3</v>
      </c>
      <c r="K345" s="206">
        <v>1833</v>
      </c>
      <c r="L345" s="206">
        <v>1980</v>
      </c>
      <c r="M345" s="207">
        <v>1627</v>
      </c>
    </row>
    <row r="346" spans="1:13" x14ac:dyDescent="0.3">
      <c r="A346" s="208" t="s">
        <v>159</v>
      </c>
      <c r="B346" s="209" t="s">
        <v>120</v>
      </c>
      <c r="C346" s="209" t="s">
        <v>104</v>
      </c>
      <c r="D346" s="210">
        <v>35642</v>
      </c>
      <c r="E346" s="211">
        <v>26</v>
      </c>
      <c r="F346" s="209" t="s">
        <v>57</v>
      </c>
      <c r="G346" s="209" t="s">
        <v>81</v>
      </c>
      <c r="H346" s="212">
        <v>11243</v>
      </c>
      <c r="I346" s="209" t="s">
        <v>59</v>
      </c>
      <c r="J346" s="209">
        <v>1</v>
      </c>
      <c r="K346" s="212">
        <v>566</v>
      </c>
      <c r="L346" s="212">
        <v>3794</v>
      </c>
      <c r="M346" s="213">
        <v>8229</v>
      </c>
    </row>
    <row r="347" spans="1:13" x14ac:dyDescent="0.3">
      <c r="A347" s="202" t="s">
        <v>112</v>
      </c>
      <c r="B347" s="203" t="s">
        <v>118</v>
      </c>
      <c r="C347" s="203" t="s">
        <v>104</v>
      </c>
      <c r="D347" s="204">
        <v>26090</v>
      </c>
      <c r="E347" s="205">
        <v>52</v>
      </c>
      <c r="F347" s="203" t="s">
        <v>57</v>
      </c>
      <c r="G347" s="203" t="s">
        <v>81</v>
      </c>
      <c r="H347" s="206">
        <v>28101</v>
      </c>
      <c r="I347" s="203" t="s">
        <v>92</v>
      </c>
      <c r="J347" s="203">
        <v>1</v>
      </c>
      <c r="K347" s="206">
        <v>1394</v>
      </c>
      <c r="L347" s="206">
        <v>2525</v>
      </c>
      <c r="M347" s="207">
        <v>651</v>
      </c>
    </row>
    <row r="348" spans="1:13" x14ac:dyDescent="0.3">
      <c r="A348" s="208" t="s">
        <v>70</v>
      </c>
      <c r="B348" s="209" t="s">
        <v>150</v>
      </c>
      <c r="C348" s="209" t="s">
        <v>67</v>
      </c>
      <c r="D348" s="210">
        <v>27654</v>
      </c>
      <c r="E348" s="211">
        <v>48</v>
      </c>
      <c r="F348" s="209" t="s">
        <v>46</v>
      </c>
      <c r="G348" s="209" t="s">
        <v>81</v>
      </c>
      <c r="H348" s="212">
        <v>27924</v>
      </c>
      <c r="I348" s="209" t="s">
        <v>111</v>
      </c>
      <c r="J348" s="209">
        <v>2</v>
      </c>
      <c r="K348" s="212">
        <v>1432</v>
      </c>
      <c r="L348" s="212">
        <v>2525</v>
      </c>
      <c r="M348" s="213">
        <v>6013</v>
      </c>
    </row>
    <row r="349" spans="1:13" x14ac:dyDescent="0.3">
      <c r="A349" s="202" t="s">
        <v>164</v>
      </c>
      <c r="B349" s="203" t="s">
        <v>80</v>
      </c>
      <c r="C349" s="203" t="s">
        <v>94</v>
      </c>
      <c r="D349" s="204">
        <v>30243</v>
      </c>
      <c r="E349" s="205">
        <v>41</v>
      </c>
      <c r="F349" s="203" t="s">
        <v>46</v>
      </c>
      <c r="G349" s="203" t="s">
        <v>87</v>
      </c>
      <c r="H349" s="206">
        <v>16991</v>
      </c>
      <c r="I349" s="203" t="s">
        <v>64</v>
      </c>
      <c r="J349" s="203">
        <v>2</v>
      </c>
      <c r="K349" s="206">
        <v>1962</v>
      </c>
      <c r="L349" s="206">
        <v>4572</v>
      </c>
      <c r="M349" s="207">
        <v>3773</v>
      </c>
    </row>
    <row r="350" spans="1:13" x14ac:dyDescent="0.3">
      <c r="A350" s="208" t="s">
        <v>106</v>
      </c>
      <c r="B350" s="209" t="s">
        <v>50</v>
      </c>
      <c r="C350" s="209" t="s">
        <v>51</v>
      </c>
      <c r="D350" s="210">
        <v>28453</v>
      </c>
      <c r="E350" s="211">
        <v>46</v>
      </c>
      <c r="F350" s="209" t="s">
        <v>46</v>
      </c>
      <c r="G350" s="209" t="s">
        <v>53</v>
      </c>
      <c r="H350" s="212">
        <v>22812</v>
      </c>
      <c r="I350" s="209" t="s">
        <v>83</v>
      </c>
      <c r="J350" s="209">
        <v>2</v>
      </c>
      <c r="K350" s="212">
        <v>675</v>
      </c>
      <c r="L350" s="212">
        <v>3379</v>
      </c>
      <c r="M350" s="213">
        <v>4215</v>
      </c>
    </row>
    <row r="351" spans="1:13" x14ac:dyDescent="0.3">
      <c r="A351" s="202" t="s">
        <v>108</v>
      </c>
      <c r="B351" s="203" t="s">
        <v>157</v>
      </c>
      <c r="C351" s="203" t="s">
        <v>56</v>
      </c>
      <c r="D351" s="204">
        <v>27910</v>
      </c>
      <c r="E351" s="205">
        <v>47</v>
      </c>
      <c r="F351" s="203" t="s">
        <v>57</v>
      </c>
      <c r="G351" s="203" t="s">
        <v>68</v>
      </c>
      <c r="H351" s="206">
        <v>11573</v>
      </c>
      <c r="I351" s="203" t="s">
        <v>59</v>
      </c>
      <c r="J351" s="203">
        <v>3</v>
      </c>
      <c r="K351" s="206">
        <v>1800</v>
      </c>
      <c r="L351" s="206">
        <v>4953</v>
      </c>
      <c r="M351" s="207">
        <v>8111</v>
      </c>
    </row>
    <row r="352" spans="1:13" x14ac:dyDescent="0.3">
      <c r="A352" s="208" t="s">
        <v>128</v>
      </c>
      <c r="B352" s="209" t="s">
        <v>124</v>
      </c>
      <c r="C352" s="209" t="s">
        <v>123</v>
      </c>
      <c r="D352" s="210">
        <v>32433</v>
      </c>
      <c r="E352" s="211">
        <v>35</v>
      </c>
      <c r="F352" s="209" t="s">
        <v>52</v>
      </c>
      <c r="G352" s="209" t="s">
        <v>90</v>
      </c>
      <c r="H352" s="212">
        <v>29688</v>
      </c>
      <c r="I352" s="209" t="s">
        <v>69</v>
      </c>
      <c r="J352" s="209">
        <v>1</v>
      </c>
      <c r="K352" s="212">
        <v>1154</v>
      </c>
      <c r="L352" s="212">
        <v>3699</v>
      </c>
      <c r="M352" s="213">
        <v>3212</v>
      </c>
    </row>
    <row r="353" spans="1:13" x14ac:dyDescent="0.3">
      <c r="A353" s="202" t="s">
        <v>159</v>
      </c>
      <c r="B353" s="203" t="s">
        <v>121</v>
      </c>
      <c r="C353" s="203" t="s">
        <v>123</v>
      </c>
      <c r="D353" s="204">
        <v>35362</v>
      </c>
      <c r="E353" s="205">
        <v>27</v>
      </c>
      <c r="F353" s="203" t="s">
        <v>46</v>
      </c>
      <c r="G353" s="203" t="s">
        <v>68</v>
      </c>
      <c r="H353" s="206">
        <v>22457</v>
      </c>
      <c r="I353" s="203" t="s">
        <v>54</v>
      </c>
      <c r="J353" s="203">
        <v>3</v>
      </c>
      <c r="K353" s="206">
        <v>894</v>
      </c>
      <c r="L353" s="206">
        <v>2760</v>
      </c>
      <c r="M353" s="207">
        <v>6796</v>
      </c>
    </row>
    <row r="354" spans="1:13" x14ac:dyDescent="0.3">
      <c r="A354" s="208" t="s">
        <v>98</v>
      </c>
      <c r="B354" s="209" t="s">
        <v>99</v>
      </c>
      <c r="C354" s="209" t="s">
        <v>56</v>
      </c>
      <c r="D354" s="210">
        <v>26846</v>
      </c>
      <c r="E354" s="211">
        <v>50</v>
      </c>
      <c r="F354" s="209" t="s">
        <v>46</v>
      </c>
      <c r="G354" s="209" t="s">
        <v>81</v>
      </c>
      <c r="H354" s="212">
        <v>7799</v>
      </c>
      <c r="I354" s="209" t="s">
        <v>111</v>
      </c>
      <c r="J354" s="209">
        <v>3</v>
      </c>
      <c r="K354" s="212">
        <v>1618</v>
      </c>
      <c r="L354" s="212">
        <v>4028</v>
      </c>
      <c r="M354" s="213">
        <v>286</v>
      </c>
    </row>
    <row r="355" spans="1:13" x14ac:dyDescent="0.3">
      <c r="A355" s="202" t="s">
        <v>159</v>
      </c>
      <c r="B355" s="203" t="s">
        <v>78</v>
      </c>
      <c r="C355" s="203" t="s">
        <v>56</v>
      </c>
      <c r="D355" s="204">
        <v>31167</v>
      </c>
      <c r="E355" s="205">
        <v>38</v>
      </c>
      <c r="F355" s="203" t="s">
        <v>46</v>
      </c>
      <c r="G355" s="203" t="s">
        <v>58</v>
      </c>
      <c r="H355" s="206">
        <v>12889</v>
      </c>
      <c r="I355" s="203" t="s">
        <v>101</v>
      </c>
      <c r="J355" s="203">
        <v>0</v>
      </c>
      <c r="K355" s="206">
        <v>563</v>
      </c>
      <c r="L355" s="206">
        <v>1889</v>
      </c>
      <c r="M355" s="207">
        <v>7965</v>
      </c>
    </row>
    <row r="356" spans="1:13" x14ac:dyDescent="0.3">
      <c r="A356" s="208" t="s">
        <v>20</v>
      </c>
      <c r="B356" s="209" t="s">
        <v>103</v>
      </c>
      <c r="C356" s="209" t="s">
        <v>94</v>
      </c>
      <c r="D356" s="210">
        <v>33972</v>
      </c>
      <c r="E356" s="211">
        <v>30</v>
      </c>
      <c r="F356" s="209" t="s">
        <v>46</v>
      </c>
      <c r="G356" s="209" t="s">
        <v>90</v>
      </c>
      <c r="H356" s="212">
        <v>28043</v>
      </c>
      <c r="I356" s="209" t="s">
        <v>101</v>
      </c>
      <c r="J356" s="209">
        <v>3</v>
      </c>
      <c r="K356" s="212">
        <v>1655</v>
      </c>
      <c r="L356" s="212">
        <v>4274</v>
      </c>
      <c r="M356" s="213">
        <v>2907</v>
      </c>
    </row>
    <row r="357" spans="1:13" x14ac:dyDescent="0.3">
      <c r="A357" s="202" t="s">
        <v>49</v>
      </c>
      <c r="B357" s="203" t="s">
        <v>78</v>
      </c>
      <c r="C357" s="203" t="s">
        <v>56</v>
      </c>
      <c r="D357" s="204">
        <v>33715</v>
      </c>
      <c r="E357" s="205">
        <v>31</v>
      </c>
      <c r="F357" s="203" t="s">
        <v>46</v>
      </c>
      <c r="G357" s="203" t="s">
        <v>47</v>
      </c>
      <c r="H357" s="206">
        <v>25922</v>
      </c>
      <c r="I357" s="203" t="s">
        <v>83</v>
      </c>
      <c r="J357" s="203">
        <v>0</v>
      </c>
      <c r="K357" s="206">
        <v>1410</v>
      </c>
      <c r="L357" s="206">
        <v>4921</v>
      </c>
      <c r="M357" s="207">
        <v>7539</v>
      </c>
    </row>
    <row r="358" spans="1:13" x14ac:dyDescent="0.3">
      <c r="A358" s="208" t="s">
        <v>84</v>
      </c>
      <c r="B358" s="209" t="s">
        <v>103</v>
      </c>
      <c r="C358" s="209" t="s">
        <v>94</v>
      </c>
      <c r="D358" s="210">
        <v>24175</v>
      </c>
      <c r="E358" s="211">
        <v>57</v>
      </c>
      <c r="F358" s="209" t="s">
        <v>57</v>
      </c>
      <c r="G358" s="209" t="s">
        <v>90</v>
      </c>
      <c r="H358" s="212">
        <v>17490</v>
      </c>
      <c r="I358" s="209" t="s">
        <v>95</v>
      </c>
      <c r="J358" s="209">
        <v>2</v>
      </c>
      <c r="K358" s="212">
        <v>1069</v>
      </c>
      <c r="L358" s="212">
        <v>1910</v>
      </c>
      <c r="M358" s="213">
        <v>4007</v>
      </c>
    </row>
    <row r="359" spans="1:13" x14ac:dyDescent="0.3">
      <c r="A359" s="202" t="s">
        <v>149</v>
      </c>
      <c r="B359" s="203" t="s">
        <v>80</v>
      </c>
      <c r="C359" s="203" t="s">
        <v>56</v>
      </c>
      <c r="D359" s="204">
        <v>29155</v>
      </c>
      <c r="E359" s="205">
        <v>44</v>
      </c>
      <c r="F359" s="203" t="s">
        <v>52</v>
      </c>
      <c r="G359" s="203" t="s">
        <v>87</v>
      </c>
      <c r="H359" s="206">
        <v>9941</v>
      </c>
      <c r="I359" s="203" t="s">
        <v>95</v>
      </c>
      <c r="J359" s="203">
        <v>2</v>
      </c>
      <c r="K359" s="206">
        <v>1335</v>
      </c>
      <c r="L359" s="206">
        <v>1679</v>
      </c>
      <c r="M359" s="207">
        <v>2956</v>
      </c>
    </row>
    <row r="360" spans="1:13" x14ac:dyDescent="0.3">
      <c r="A360" s="208" t="s">
        <v>165</v>
      </c>
      <c r="B360" s="209" t="s">
        <v>146</v>
      </c>
      <c r="C360" s="209" t="s">
        <v>86</v>
      </c>
      <c r="D360" s="210">
        <v>31237</v>
      </c>
      <c r="E360" s="211">
        <v>38</v>
      </c>
      <c r="F360" s="209" t="s">
        <v>57</v>
      </c>
      <c r="G360" s="209" t="s">
        <v>58</v>
      </c>
      <c r="H360" s="212">
        <v>21457</v>
      </c>
      <c r="I360" s="209" t="s">
        <v>76</v>
      </c>
      <c r="J360" s="209">
        <v>1</v>
      </c>
      <c r="K360" s="212">
        <v>1730</v>
      </c>
      <c r="L360" s="212">
        <v>1400</v>
      </c>
      <c r="M360" s="213">
        <v>6249</v>
      </c>
    </row>
    <row r="361" spans="1:13" x14ac:dyDescent="0.3">
      <c r="A361" s="202" t="s">
        <v>153</v>
      </c>
      <c r="B361" s="203" t="s">
        <v>121</v>
      </c>
      <c r="C361" s="203" t="s">
        <v>100</v>
      </c>
      <c r="D361" s="204">
        <v>33557</v>
      </c>
      <c r="E361" s="205">
        <v>32</v>
      </c>
      <c r="F361" s="203" t="s">
        <v>46</v>
      </c>
      <c r="G361" s="203" t="s">
        <v>63</v>
      </c>
      <c r="H361" s="206">
        <v>14289</v>
      </c>
      <c r="I361" s="203" t="s">
        <v>111</v>
      </c>
      <c r="J361" s="203">
        <v>1</v>
      </c>
      <c r="K361" s="206">
        <v>1137</v>
      </c>
      <c r="L361" s="206">
        <v>2380</v>
      </c>
      <c r="M361" s="207">
        <v>4392</v>
      </c>
    </row>
    <row r="362" spans="1:13" x14ac:dyDescent="0.3">
      <c r="A362" s="208" t="s">
        <v>108</v>
      </c>
      <c r="B362" s="209" t="s">
        <v>96</v>
      </c>
      <c r="C362" s="209" t="s">
        <v>67</v>
      </c>
      <c r="D362" s="210">
        <v>24823</v>
      </c>
      <c r="E362" s="211">
        <v>56</v>
      </c>
      <c r="F362" s="209" t="s">
        <v>57</v>
      </c>
      <c r="G362" s="209" t="s">
        <v>117</v>
      </c>
      <c r="H362" s="212">
        <v>28425</v>
      </c>
      <c r="I362" s="209" t="s">
        <v>59</v>
      </c>
      <c r="J362" s="209">
        <v>3</v>
      </c>
      <c r="K362" s="212">
        <v>1759</v>
      </c>
      <c r="L362" s="212">
        <v>4521</v>
      </c>
      <c r="M362" s="213">
        <v>1707</v>
      </c>
    </row>
    <row r="363" spans="1:13" x14ac:dyDescent="0.3">
      <c r="A363" s="202" t="s">
        <v>156</v>
      </c>
      <c r="B363" s="203" t="s">
        <v>135</v>
      </c>
      <c r="C363" s="203" t="s">
        <v>75</v>
      </c>
      <c r="D363" s="204">
        <v>35689</v>
      </c>
      <c r="E363" s="205">
        <v>26</v>
      </c>
      <c r="F363" s="203" t="s">
        <v>57</v>
      </c>
      <c r="G363" s="203" t="s">
        <v>117</v>
      </c>
      <c r="H363" s="206">
        <v>18802</v>
      </c>
      <c r="I363" s="203" t="s">
        <v>111</v>
      </c>
      <c r="J363" s="203">
        <v>0</v>
      </c>
      <c r="K363" s="206">
        <v>1355</v>
      </c>
      <c r="L363" s="206">
        <v>1373</v>
      </c>
      <c r="M363" s="207">
        <v>4102</v>
      </c>
    </row>
    <row r="364" spans="1:13" x14ac:dyDescent="0.3">
      <c r="A364" s="208" t="s">
        <v>20</v>
      </c>
      <c r="B364" s="209" t="s">
        <v>130</v>
      </c>
      <c r="C364" s="209" t="s">
        <v>100</v>
      </c>
      <c r="D364" s="210">
        <v>25734</v>
      </c>
      <c r="E364" s="211">
        <v>53</v>
      </c>
      <c r="F364" s="209" t="s">
        <v>46</v>
      </c>
      <c r="G364" s="209" t="s">
        <v>117</v>
      </c>
      <c r="H364" s="212">
        <v>12121</v>
      </c>
      <c r="I364" s="209" t="s">
        <v>83</v>
      </c>
      <c r="J364" s="209">
        <v>2</v>
      </c>
      <c r="K364" s="212">
        <v>1332</v>
      </c>
      <c r="L364" s="212">
        <v>4312</v>
      </c>
      <c r="M364" s="213">
        <v>5072</v>
      </c>
    </row>
    <row r="365" spans="1:13" x14ac:dyDescent="0.3">
      <c r="A365" s="202" t="s">
        <v>139</v>
      </c>
      <c r="B365" s="203" t="s">
        <v>137</v>
      </c>
      <c r="C365" s="203" t="s">
        <v>97</v>
      </c>
      <c r="D365" s="204">
        <v>32218</v>
      </c>
      <c r="E365" s="205">
        <v>35</v>
      </c>
      <c r="F365" s="203" t="s">
        <v>57</v>
      </c>
      <c r="G365" s="203" t="s">
        <v>47</v>
      </c>
      <c r="H365" s="206">
        <v>3360</v>
      </c>
      <c r="I365" s="203" t="s">
        <v>64</v>
      </c>
      <c r="J365" s="203">
        <v>2</v>
      </c>
      <c r="K365" s="206">
        <v>1457</v>
      </c>
      <c r="L365" s="206">
        <v>3447</v>
      </c>
      <c r="M365" s="207">
        <v>1905</v>
      </c>
    </row>
    <row r="366" spans="1:13" x14ac:dyDescent="0.3">
      <c r="A366" s="208" t="s">
        <v>65</v>
      </c>
      <c r="B366" s="209" t="s">
        <v>91</v>
      </c>
      <c r="C366" s="209" t="s">
        <v>86</v>
      </c>
      <c r="D366" s="210">
        <v>23208</v>
      </c>
      <c r="E366" s="211">
        <v>60</v>
      </c>
      <c r="F366" s="209" t="s">
        <v>57</v>
      </c>
      <c r="G366" s="209" t="s">
        <v>81</v>
      </c>
      <c r="H366" s="212">
        <v>20150</v>
      </c>
      <c r="I366" s="209" t="s">
        <v>95</v>
      </c>
      <c r="J366" s="209">
        <v>2</v>
      </c>
      <c r="K366" s="212">
        <v>1981</v>
      </c>
      <c r="L366" s="212">
        <v>1792</v>
      </c>
      <c r="M366" s="213">
        <v>2413</v>
      </c>
    </row>
    <row r="367" spans="1:13" x14ac:dyDescent="0.3">
      <c r="A367" s="202" t="s">
        <v>119</v>
      </c>
      <c r="B367" s="203" t="s">
        <v>93</v>
      </c>
      <c r="C367" s="203" t="s">
        <v>100</v>
      </c>
      <c r="D367" s="204">
        <v>28172</v>
      </c>
      <c r="E367" s="205">
        <v>46</v>
      </c>
      <c r="F367" s="203" t="s">
        <v>52</v>
      </c>
      <c r="G367" s="203" t="s">
        <v>63</v>
      </c>
      <c r="H367" s="206">
        <v>19160</v>
      </c>
      <c r="I367" s="203" t="s">
        <v>69</v>
      </c>
      <c r="J367" s="203">
        <v>2</v>
      </c>
      <c r="K367" s="206">
        <v>1670</v>
      </c>
      <c r="L367" s="206">
        <v>1105</v>
      </c>
      <c r="M367" s="207">
        <v>6456</v>
      </c>
    </row>
    <row r="368" spans="1:13" x14ac:dyDescent="0.3">
      <c r="A368" s="208" t="s">
        <v>133</v>
      </c>
      <c r="B368" s="209" t="s">
        <v>61</v>
      </c>
      <c r="C368" s="209" t="s">
        <v>45</v>
      </c>
      <c r="D368" s="210">
        <v>34538</v>
      </c>
      <c r="E368" s="211">
        <v>29</v>
      </c>
      <c r="F368" s="209" t="s">
        <v>46</v>
      </c>
      <c r="G368" s="209" t="s">
        <v>73</v>
      </c>
      <c r="H368" s="212">
        <v>5887</v>
      </c>
      <c r="I368" s="209" t="s">
        <v>111</v>
      </c>
      <c r="J368" s="209">
        <v>0</v>
      </c>
      <c r="K368" s="212">
        <v>1820</v>
      </c>
      <c r="L368" s="212">
        <v>4335</v>
      </c>
      <c r="M368" s="213">
        <v>2828</v>
      </c>
    </row>
    <row r="369" spans="1:13" x14ac:dyDescent="0.3">
      <c r="A369" s="202" t="s">
        <v>112</v>
      </c>
      <c r="B369" s="203" t="s">
        <v>146</v>
      </c>
      <c r="C369" s="203" t="s">
        <v>94</v>
      </c>
      <c r="D369" s="204">
        <v>34054</v>
      </c>
      <c r="E369" s="205">
        <v>30</v>
      </c>
      <c r="F369" s="203" t="s">
        <v>52</v>
      </c>
      <c r="G369" s="203" t="s">
        <v>68</v>
      </c>
      <c r="H369" s="206">
        <v>15824</v>
      </c>
      <c r="I369" s="203" t="s">
        <v>111</v>
      </c>
      <c r="J369" s="203">
        <v>2</v>
      </c>
      <c r="K369" s="206">
        <v>1289</v>
      </c>
      <c r="L369" s="206">
        <v>2125</v>
      </c>
      <c r="M369" s="207">
        <v>3452</v>
      </c>
    </row>
    <row r="370" spans="1:13" x14ac:dyDescent="0.3">
      <c r="A370" s="208" t="s">
        <v>119</v>
      </c>
      <c r="B370" s="209" t="s">
        <v>107</v>
      </c>
      <c r="C370" s="209" t="s">
        <v>72</v>
      </c>
      <c r="D370" s="210">
        <v>28429</v>
      </c>
      <c r="E370" s="211">
        <v>46</v>
      </c>
      <c r="F370" s="209" t="s">
        <v>52</v>
      </c>
      <c r="G370" s="209" t="s">
        <v>90</v>
      </c>
      <c r="H370" s="212">
        <v>8828</v>
      </c>
      <c r="I370" s="209" t="s">
        <v>101</v>
      </c>
      <c r="J370" s="209">
        <v>2</v>
      </c>
      <c r="K370" s="212">
        <v>1870</v>
      </c>
      <c r="L370" s="212">
        <v>3584</v>
      </c>
      <c r="M370" s="213">
        <v>3664</v>
      </c>
    </row>
    <row r="371" spans="1:13" x14ac:dyDescent="0.3">
      <c r="A371" s="202" t="s">
        <v>82</v>
      </c>
      <c r="B371" s="203" t="s">
        <v>138</v>
      </c>
      <c r="C371" s="203" t="s">
        <v>51</v>
      </c>
      <c r="D371" s="204">
        <v>26253</v>
      </c>
      <c r="E371" s="205">
        <v>52</v>
      </c>
      <c r="F371" s="203" t="s">
        <v>57</v>
      </c>
      <c r="G371" s="203" t="s">
        <v>87</v>
      </c>
      <c r="H371" s="206">
        <v>20431</v>
      </c>
      <c r="I371" s="203" t="s">
        <v>54</v>
      </c>
      <c r="J371" s="203">
        <v>2</v>
      </c>
      <c r="K371" s="206">
        <v>594</v>
      </c>
      <c r="L371" s="206">
        <v>4816</v>
      </c>
      <c r="M371" s="207">
        <v>567</v>
      </c>
    </row>
    <row r="372" spans="1:13" x14ac:dyDescent="0.3">
      <c r="A372" s="208" t="s">
        <v>125</v>
      </c>
      <c r="B372" s="209" t="s">
        <v>80</v>
      </c>
      <c r="C372" s="209" t="s">
        <v>62</v>
      </c>
      <c r="D372" s="210">
        <v>34714</v>
      </c>
      <c r="E372" s="211">
        <v>28</v>
      </c>
      <c r="F372" s="209" t="s">
        <v>46</v>
      </c>
      <c r="G372" s="209" t="s">
        <v>53</v>
      </c>
      <c r="H372" s="212">
        <v>8399</v>
      </c>
      <c r="I372" s="209" t="s">
        <v>111</v>
      </c>
      <c r="J372" s="209">
        <v>2</v>
      </c>
      <c r="K372" s="212">
        <v>1707</v>
      </c>
      <c r="L372" s="212">
        <v>2274</v>
      </c>
      <c r="M372" s="213">
        <v>1490</v>
      </c>
    </row>
    <row r="373" spans="1:13" x14ac:dyDescent="0.3">
      <c r="A373" s="202" t="s">
        <v>60</v>
      </c>
      <c r="B373" s="203" t="s">
        <v>80</v>
      </c>
      <c r="C373" s="203" t="s">
        <v>67</v>
      </c>
      <c r="D373" s="204">
        <v>22250</v>
      </c>
      <c r="E373" s="205">
        <v>63</v>
      </c>
      <c r="F373" s="203" t="s">
        <v>52</v>
      </c>
      <c r="G373" s="203" t="s">
        <v>117</v>
      </c>
      <c r="H373" s="206">
        <v>14371</v>
      </c>
      <c r="I373" s="203" t="s">
        <v>95</v>
      </c>
      <c r="J373" s="203">
        <v>3</v>
      </c>
      <c r="K373" s="206">
        <v>1995</v>
      </c>
      <c r="L373" s="206">
        <v>3701</v>
      </c>
      <c r="M373" s="207">
        <v>9383</v>
      </c>
    </row>
    <row r="374" spans="1:13" x14ac:dyDescent="0.3">
      <c r="A374" s="208" t="s">
        <v>77</v>
      </c>
      <c r="B374" s="209" t="s">
        <v>105</v>
      </c>
      <c r="C374" s="209" t="s">
        <v>94</v>
      </c>
      <c r="D374" s="210">
        <v>23453</v>
      </c>
      <c r="E374" s="211">
        <v>59</v>
      </c>
      <c r="F374" s="209" t="s">
        <v>46</v>
      </c>
      <c r="G374" s="209" t="s">
        <v>90</v>
      </c>
      <c r="H374" s="212">
        <v>27742</v>
      </c>
      <c r="I374" s="209" t="s">
        <v>54</v>
      </c>
      <c r="J374" s="209">
        <v>1</v>
      </c>
      <c r="K374" s="212">
        <v>1660</v>
      </c>
      <c r="L374" s="212">
        <v>1862</v>
      </c>
      <c r="M374" s="213">
        <v>3179</v>
      </c>
    </row>
    <row r="375" spans="1:13" x14ac:dyDescent="0.3">
      <c r="A375" s="202" t="s">
        <v>149</v>
      </c>
      <c r="B375" s="203" t="s">
        <v>167</v>
      </c>
      <c r="C375" s="203" t="s">
        <v>160</v>
      </c>
      <c r="D375" s="204">
        <v>34718</v>
      </c>
      <c r="E375" s="205">
        <v>28</v>
      </c>
      <c r="F375" s="203" t="s">
        <v>46</v>
      </c>
      <c r="G375" s="203" t="s">
        <v>73</v>
      </c>
      <c r="H375" s="206">
        <v>16667</v>
      </c>
      <c r="I375" s="203" t="s">
        <v>111</v>
      </c>
      <c r="J375" s="203">
        <v>0</v>
      </c>
      <c r="K375" s="206">
        <v>1653</v>
      </c>
      <c r="L375" s="206">
        <v>2984</v>
      </c>
      <c r="M375" s="207">
        <v>8444</v>
      </c>
    </row>
    <row r="376" spans="1:13" x14ac:dyDescent="0.3">
      <c r="A376" s="208" t="s">
        <v>84</v>
      </c>
      <c r="B376" s="209" t="s">
        <v>120</v>
      </c>
      <c r="C376" s="209" t="s">
        <v>104</v>
      </c>
      <c r="D376" s="210">
        <v>25157</v>
      </c>
      <c r="E376" s="211">
        <v>55</v>
      </c>
      <c r="F376" s="209" t="s">
        <v>46</v>
      </c>
      <c r="G376" s="209" t="s">
        <v>68</v>
      </c>
      <c r="H376" s="212">
        <v>26712</v>
      </c>
      <c r="I376" s="209" t="s">
        <v>111</v>
      </c>
      <c r="J376" s="209">
        <v>1</v>
      </c>
      <c r="K376" s="212">
        <v>1267</v>
      </c>
      <c r="L376" s="212">
        <v>3849</v>
      </c>
      <c r="M376" s="213">
        <v>7917</v>
      </c>
    </row>
    <row r="377" spans="1:13" x14ac:dyDescent="0.3">
      <c r="A377" s="202" t="s">
        <v>133</v>
      </c>
      <c r="B377" s="203" t="s">
        <v>140</v>
      </c>
      <c r="C377" s="203" t="s">
        <v>72</v>
      </c>
      <c r="D377" s="204">
        <v>33786</v>
      </c>
      <c r="E377" s="205">
        <v>31</v>
      </c>
      <c r="F377" s="203" t="s">
        <v>46</v>
      </c>
      <c r="G377" s="203" t="s">
        <v>53</v>
      </c>
      <c r="H377" s="206">
        <v>15483</v>
      </c>
      <c r="I377" s="203" t="s">
        <v>54</v>
      </c>
      <c r="J377" s="203">
        <v>2</v>
      </c>
      <c r="K377" s="206">
        <v>1195</v>
      </c>
      <c r="L377" s="206">
        <v>2687</v>
      </c>
      <c r="M377" s="207">
        <v>4979</v>
      </c>
    </row>
    <row r="378" spans="1:13" x14ac:dyDescent="0.3">
      <c r="A378" s="208" t="s">
        <v>139</v>
      </c>
      <c r="B378" s="209" t="s">
        <v>96</v>
      </c>
      <c r="C378" s="209" t="s">
        <v>97</v>
      </c>
      <c r="D378" s="210">
        <v>23811</v>
      </c>
      <c r="E378" s="211">
        <v>58</v>
      </c>
      <c r="F378" s="209" t="s">
        <v>52</v>
      </c>
      <c r="G378" s="209" t="s">
        <v>68</v>
      </c>
      <c r="H378" s="212">
        <v>22533</v>
      </c>
      <c r="I378" s="209" t="s">
        <v>54</v>
      </c>
      <c r="J378" s="209">
        <v>2</v>
      </c>
      <c r="K378" s="212">
        <v>1740</v>
      </c>
      <c r="L378" s="212">
        <v>1638</v>
      </c>
      <c r="M378" s="213">
        <v>8684</v>
      </c>
    </row>
    <row r="379" spans="1:13" x14ac:dyDescent="0.3">
      <c r="A379" s="202" t="s">
        <v>165</v>
      </c>
      <c r="B379" s="203" t="s">
        <v>157</v>
      </c>
      <c r="C379" s="203" t="s">
        <v>86</v>
      </c>
      <c r="D379" s="204">
        <v>34211</v>
      </c>
      <c r="E379" s="205">
        <v>30</v>
      </c>
      <c r="F379" s="203" t="s">
        <v>46</v>
      </c>
      <c r="G379" s="203" t="s">
        <v>81</v>
      </c>
      <c r="H379" s="206">
        <v>15923</v>
      </c>
      <c r="I379" s="203" t="s">
        <v>54</v>
      </c>
      <c r="J379" s="203">
        <v>0</v>
      </c>
      <c r="K379" s="206">
        <v>1545</v>
      </c>
      <c r="L379" s="206">
        <v>3196</v>
      </c>
      <c r="M379" s="207">
        <v>161</v>
      </c>
    </row>
    <row r="380" spans="1:13" x14ac:dyDescent="0.3">
      <c r="A380" s="208" t="s">
        <v>98</v>
      </c>
      <c r="B380" s="209" t="s">
        <v>91</v>
      </c>
      <c r="C380" s="209" t="s">
        <v>122</v>
      </c>
      <c r="D380" s="210">
        <v>25977</v>
      </c>
      <c r="E380" s="211">
        <v>52</v>
      </c>
      <c r="F380" s="209" t="s">
        <v>46</v>
      </c>
      <c r="G380" s="209" t="s">
        <v>87</v>
      </c>
      <c r="H380" s="212">
        <v>17113</v>
      </c>
      <c r="I380" s="209" t="s">
        <v>101</v>
      </c>
      <c r="J380" s="209">
        <v>1</v>
      </c>
      <c r="K380" s="212">
        <v>1491</v>
      </c>
      <c r="L380" s="212">
        <v>4574</v>
      </c>
      <c r="M380" s="213">
        <v>3085</v>
      </c>
    </row>
    <row r="381" spans="1:13" x14ac:dyDescent="0.3">
      <c r="A381" s="202" t="s">
        <v>131</v>
      </c>
      <c r="B381" s="203" t="s">
        <v>109</v>
      </c>
      <c r="C381" s="203" t="s">
        <v>104</v>
      </c>
      <c r="D381" s="204">
        <v>30490</v>
      </c>
      <c r="E381" s="205">
        <v>40</v>
      </c>
      <c r="F381" s="203" t="s">
        <v>57</v>
      </c>
      <c r="G381" s="203" t="s">
        <v>87</v>
      </c>
      <c r="H381" s="206">
        <v>28867</v>
      </c>
      <c r="I381" s="203" t="s">
        <v>111</v>
      </c>
      <c r="J381" s="203">
        <v>0</v>
      </c>
      <c r="K381" s="206">
        <v>1108</v>
      </c>
      <c r="L381" s="206">
        <v>1175</v>
      </c>
      <c r="M381" s="207">
        <v>7931</v>
      </c>
    </row>
    <row r="382" spans="1:13" x14ac:dyDescent="0.3">
      <c r="A382" s="208" t="s">
        <v>114</v>
      </c>
      <c r="B382" s="209" t="s">
        <v>78</v>
      </c>
      <c r="C382" s="209" t="s">
        <v>123</v>
      </c>
      <c r="D382" s="210">
        <v>29630</v>
      </c>
      <c r="E382" s="211">
        <v>42</v>
      </c>
      <c r="F382" s="209" t="s">
        <v>46</v>
      </c>
      <c r="G382" s="209" t="s">
        <v>68</v>
      </c>
      <c r="H382" s="212">
        <v>4034</v>
      </c>
      <c r="I382" s="209" t="s">
        <v>92</v>
      </c>
      <c r="J382" s="209">
        <v>2</v>
      </c>
      <c r="K382" s="212">
        <v>1625</v>
      </c>
      <c r="L382" s="212">
        <v>3597</v>
      </c>
      <c r="M382" s="213">
        <v>8510</v>
      </c>
    </row>
    <row r="383" spans="1:13" x14ac:dyDescent="0.3">
      <c r="A383" s="202" t="s">
        <v>166</v>
      </c>
      <c r="B383" s="203" t="s">
        <v>136</v>
      </c>
      <c r="C383" s="203" t="s">
        <v>123</v>
      </c>
      <c r="D383" s="204">
        <v>21771</v>
      </c>
      <c r="E383" s="205">
        <v>64</v>
      </c>
      <c r="F383" s="203" t="s">
        <v>46</v>
      </c>
      <c r="G383" s="203" t="s">
        <v>68</v>
      </c>
      <c r="H383" s="206">
        <v>10299</v>
      </c>
      <c r="I383" s="203" t="s">
        <v>54</v>
      </c>
      <c r="J383" s="203">
        <v>1</v>
      </c>
      <c r="K383" s="206">
        <v>698</v>
      </c>
      <c r="L383" s="206">
        <v>4744</v>
      </c>
      <c r="M383" s="207">
        <v>3211</v>
      </c>
    </row>
    <row r="384" spans="1:13" x14ac:dyDescent="0.3">
      <c r="A384" s="208" t="s">
        <v>139</v>
      </c>
      <c r="B384" s="209" t="s">
        <v>135</v>
      </c>
      <c r="C384" s="209" t="s">
        <v>123</v>
      </c>
      <c r="D384" s="210">
        <v>35414</v>
      </c>
      <c r="E384" s="211">
        <v>27</v>
      </c>
      <c r="F384" s="209" t="s">
        <v>52</v>
      </c>
      <c r="G384" s="209" t="s">
        <v>68</v>
      </c>
      <c r="H384" s="212">
        <v>15752</v>
      </c>
      <c r="I384" s="209" t="s">
        <v>76</v>
      </c>
      <c r="J384" s="209">
        <v>2</v>
      </c>
      <c r="K384" s="212">
        <v>1917</v>
      </c>
      <c r="L384" s="212">
        <v>3864</v>
      </c>
      <c r="M384" s="213">
        <v>2122</v>
      </c>
    </row>
    <row r="385" spans="1:13" x14ac:dyDescent="0.3">
      <c r="A385" s="202" t="s">
        <v>131</v>
      </c>
      <c r="B385" s="203" t="s">
        <v>140</v>
      </c>
      <c r="C385" s="203" t="s">
        <v>86</v>
      </c>
      <c r="D385" s="204">
        <v>23510</v>
      </c>
      <c r="E385" s="205">
        <v>59</v>
      </c>
      <c r="F385" s="203" t="s">
        <v>57</v>
      </c>
      <c r="G385" s="203" t="s">
        <v>68</v>
      </c>
      <c r="H385" s="206">
        <v>5487</v>
      </c>
      <c r="I385" s="203" t="s">
        <v>54</v>
      </c>
      <c r="J385" s="203">
        <v>2</v>
      </c>
      <c r="K385" s="206">
        <v>901</v>
      </c>
      <c r="L385" s="206">
        <v>3521</v>
      </c>
      <c r="M385" s="207">
        <v>6842</v>
      </c>
    </row>
    <row r="386" spans="1:13" x14ac:dyDescent="0.3">
      <c r="A386" s="208" t="s">
        <v>168</v>
      </c>
      <c r="B386" s="209" t="s">
        <v>142</v>
      </c>
      <c r="C386" s="209" t="s">
        <v>51</v>
      </c>
      <c r="D386" s="210">
        <v>25610</v>
      </c>
      <c r="E386" s="211">
        <v>53</v>
      </c>
      <c r="F386" s="209" t="s">
        <v>46</v>
      </c>
      <c r="G386" s="209" t="s">
        <v>68</v>
      </c>
      <c r="H386" s="212">
        <v>4997</v>
      </c>
      <c r="I386" s="209" t="s">
        <v>64</v>
      </c>
      <c r="J386" s="209">
        <v>2</v>
      </c>
      <c r="K386" s="212">
        <v>544</v>
      </c>
      <c r="L386" s="212">
        <v>3471</v>
      </c>
      <c r="M386" s="213">
        <v>4988</v>
      </c>
    </row>
    <row r="387" spans="1:13" x14ac:dyDescent="0.3">
      <c r="A387" s="202" t="s">
        <v>125</v>
      </c>
      <c r="B387" s="203" t="s">
        <v>113</v>
      </c>
      <c r="C387" s="203" t="s">
        <v>79</v>
      </c>
      <c r="D387" s="204">
        <v>33937</v>
      </c>
      <c r="E387" s="205">
        <v>31</v>
      </c>
      <c r="F387" s="203" t="s">
        <v>52</v>
      </c>
      <c r="G387" s="203" t="s">
        <v>90</v>
      </c>
      <c r="H387" s="206">
        <v>23010</v>
      </c>
      <c r="I387" s="203" t="s">
        <v>83</v>
      </c>
      <c r="J387" s="203">
        <v>0</v>
      </c>
      <c r="K387" s="206">
        <v>1583</v>
      </c>
      <c r="L387" s="206">
        <v>2143</v>
      </c>
      <c r="M387" s="207">
        <v>6308</v>
      </c>
    </row>
    <row r="388" spans="1:13" x14ac:dyDescent="0.3">
      <c r="A388" s="208" t="s">
        <v>49</v>
      </c>
      <c r="B388" s="209" t="s">
        <v>109</v>
      </c>
      <c r="C388" s="209" t="s">
        <v>104</v>
      </c>
      <c r="D388" s="210">
        <v>34169</v>
      </c>
      <c r="E388" s="211">
        <v>30</v>
      </c>
      <c r="F388" s="209" t="s">
        <v>46</v>
      </c>
      <c r="G388" s="209" t="s">
        <v>68</v>
      </c>
      <c r="H388" s="212">
        <v>16838</v>
      </c>
      <c r="I388" s="209" t="s">
        <v>59</v>
      </c>
      <c r="J388" s="209">
        <v>3</v>
      </c>
      <c r="K388" s="212">
        <v>1986</v>
      </c>
      <c r="L388" s="212">
        <v>2626</v>
      </c>
      <c r="M388" s="213">
        <v>9220</v>
      </c>
    </row>
    <row r="389" spans="1:13" x14ac:dyDescent="0.3">
      <c r="A389" s="202" t="s">
        <v>98</v>
      </c>
      <c r="B389" s="203" t="s">
        <v>136</v>
      </c>
      <c r="C389" s="203" t="s">
        <v>160</v>
      </c>
      <c r="D389" s="204">
        <v>30505</v>
      </c>
      <c r="E389" s="205">
        <v>40</v>
      </c>
      <c r="F389" s="203" t="s">
        <v>46</v>
      </c>
      <c r="G389" s="203" t="s">
        <v>117</v>
      </c>
      <c r="H389" s="206">
        <v>12511</v>
      </c>
      <c r="I389" s="203" t="s">
        <v>76</v>
      </c>
      <c r="J389" s="203">
        <v>3</v>
      </c>
      <c r="K389" s="206">
        <v>1751</v>
      </c>
      <c r="L389" s="206">
        <v>2232</v>
      </c>
      <c r="M389" s="207">
        <v>956</v>
      </c>
    </row>
    <row r="390" spans="1:13" x14ac:dyDescent="0.3">
      <c r="A390" s="208" t="s">
        <v>168</v>
      </c>
      <c r="B390" s="209" t="s">
        <v>120</v>
      </c>
      <c r="C390" s="209" t="s">
        <v>94</v>
      </c>
      <c r="D390" s="210">
        <v>29767</v>
      </c>
      <c r="E390" s="211">
        <v>42</v>
      </c>
      <c r="F390" s="209" t="s">
        <v>57</v>
      </c>
      <c r="G390" s="209" t="s">
        <v>53</v>
      </c>
      <c r="H390" s="212">
        <v>9953</v>
      </c>
      <c r="I390" s="209" t="s">
        <v>111</v>
      </c>
      <c r="J390" s="209">
        <v>3</v>
      </c>
      <c r="K390" s="212">
        <v>1383</v>
      </c>
      <c r="L390" s="212">
        <v>3162</v>
      </c>
      <c r="M390" s="213">
        <v>5784</v>
      </c>
    </row>
    <row r="391" spans="1:13" x14ac:dyDescent="0.3">
      <c r="A391" s="202" t="s">
        <v>145</v>
      </c>
      <c r="B391" s="203" t="s">
        <v>113</v>
      </c>
      <c r="C391" s="203" t="s">
        <v>122</v>
      </c>
      <c r="D391" s="204">
        <v>28566</v>
      </c>
      <c r="E391" s="205">
        <v>45</v>
      </c>
      <c r="F391" s="203" t="s">
        <v>57</v>
      </c>
      <c r="G391" s="203" t="s">
        <v>58</v>
      </c>
      <c r="H391" s="206">
        <v>21020</v>
      </c>
      <c r="I391" s="203" t="s">
        <v>92</v>
      </c>
      <c r="J391" s="203">
        <v>1</v>
      </c>
      <c r="K391" s="206">
        <v>835</v>
      </c>
      <c r="L391" s="206">
        <v>1806</v>
      </c>
      <c r="M391" s="207">
        <v>8163</v>
      </c>
    </row>
    <row r="392" spans="1:13" x14ac:dyDescent="0.3">
      <c r="A392" s="208" t="s">
        <v>165</v>
      </c>
      <c r="B392" s="209" t="s">
        <v>163</v>
      </c>
      <c r="C392" s="209" t="s">
        <v>123</v>
      </c>
      <c r="D392" s="210">
        <v>30780</v>
      </c>
      <c r="E392" s="211">
        <v>39</v>
      </c>
      <c r="F392" s="209" t="s">
        <v>46</v>
      </c>
      <c r="G392" s="209" t="s">
        <v>81</v>
      </c>
      <c r="H392" s="212">
        <v>14473</v>
      </c>
      <c r="I392" s="209" t="s">
        <v>76</v>
      </c>
      <c r="J392" s="209">
        <v>3</v>
      </c>
      <c r="K392" s="212">
        <v>1491</v>
      </c>
      <c r="L392" s="212">
        <v>4525</v>
      </c>
      <c r="M392" s="213">
        <v>9653</v>
      </c>
    </row>
    <row r="393" spans="1:13" x14ac:dyDescent="0.3">
      <c r="A393" s="202" t="s">
        <v>88</v>
      </c>
      <c r="B393" s="203" t="s">
        <v>124</v>
      </c>
      <c r="C393" s="203" t="s">
        <v>123</v>
      </c>
      <c r="D393" s="204">
        <v>27543</v>
      </c>
      <c r="E393" s="205">
        <v>48</v>
      </c>
      <c r="F393" s="203" t="s">
        <v>52</v>
      </c>
      <c r="G393" s="203" t="s">
        <v>53</v>
      </c>
      <c r="H393" s="206">
        <v>7779</v>
      </c>
      <c r="I393" s="203" t="s">
        <v>95</v>
      </c>
      <c r="J393" s="203">
        <v>0</v>
      </c>
      <c r="K393" s="206">
        <v>1075</v>
      </c>
      <c r="L393" s="206">
        <v>3252</v>
      </c>
      <c r="M393" s="207">
        <v>8435</v>
      </c>
    </row>
    <row r="394" spans="1:13" x14ac:dyDescent="0.3">
      <c r="A394" s="208" t="s">
        <v>168</v>
      </c>
      <c r="B394" s="209" t="s">
        <v>140</v>
      </c>
      <c r="C394" s="209" t="s">
        <v>104</v>
      </c>
      <c r="D394" s="210">
        <v>31341</v>
      </c>
      <c r="E394" s="211">
        <v>38</v>
      </c>
      <c r="F394" s="209" t="s">
        <v>46</v>
      </c>
      <c r="G394" s="209" t="s">
        <v>63</v>
      </c>
      <c r="H394" s="212">
        <v>20642</v>
      </c>
      <c r="I394" s="209" t="s">
        <v>92</v>
      </c>
      <c r="J394" s="209">
        <v>2</v>
      </c>
      <c r="K394" s="212">
        <v>1612</v>
      </c>
      <c r="L394" s="212">
        <v>4854</v>
      </c>
      <c r="M394" s="213">
        <v>2814</v>
      </c>
    </row>
    <row r="395" spans="1:13" x14ac:dyDescent="0.3">
      <c r="A395" s="202" t="s">
        <v>65</v>
      </c>
      <c r="B395" s="203" t="s">
        <v>148</v>
      </c>
      <c r="C395" s="203" t="s">
        <v>45</v>
      </c>
      <c r="D395" s="204">
        <v>28635</v>
      </c>
      <c r="E395" s="205">
        <v>45</v>
      </c>
      <c r="F395" s="203" t="s">
        <v>46</v>
      </c>
      <c r="G395" s="203" t="s">
        <v>68</v>
      </c>
      <c r="H395" s="206">
        <v>4054</v>
      </c>
      <c r="I395" s="203" t="s">
        <v>111</v>
      </c>
      <c r="J395" s="203">
        <v>3</v>
      </c>
      <c r="K395" s="206">
        <v>1350</v>
      </c>
      <c r="L395" s="206">
        <v>3829</v>
      </c>
      <c r="M395" s="207">
        <v>6283</v>
      </c>
    </row>
    <row r="396" spans="1:13" x14ac:dyDescent="0.3">
      <c r="A396" s="208" t="s">
        <v>144</v>
      </c>
      <c r="B396" s="209" t="s">
        <v>167</v>
      </c>
      <c r="C396" s="209" t="s">
        <v>79</v>
      </c>
      <c r="D396" s="210">
        <v>21689</v>
      </c>
      <c r="E396" s="211">
        <v>64</v>
      </c>
      <c r="F396" s="209" t="s">
        <v>57</v>
      </c>
      <c r="G396" s="209" t="s">
        <v>47</v>
      </c>
      <c r="H396" s="212">
        <v>13839</v>
      </c>
      <c r="I396" s="209" t="s">
        <v>101</v>
      </c>
      <c r="J396" s="209">
        <v>3</v>
      </c>
      <c r="K396" s="212">
        <v>1389</v>
      </c>
      <c r="L396" s="212">
        <v>4188</v>
      </c>
      <c r="M396" s="213">
        <v>5027</v>
      </c>
    </row>
    <row r="397" spans="1:13" x14ac:dyDescent="0.3">
      <c r="A397" s="202" t="s">
        <v>149</v>
      </c>
      <c r="B397" s="203" t="s">
        <v>118</v>
      </c>
      <c r="C397" s="203" t="s">
        <v>86</v>
      </c>
      <c r="D397" s="204">
        <v>23817</v>
      </c>
      <c r="E397" s="205">
        <v>58</v>
      </c>
      <c r="F397" s="203" t="s">
        <v>52</v>
      </c>
      <c r="G397" s="203" t="s">
        <v>47</v>
      </c>
      <c r="H397" s="206">
        <v>23262</v>
      </c>
      <c r="I397" s="203" t="s">
        <v>54</v>
      </c>
      <c r="J397" s="203">
        <v>1</v>
      </c>
      <c r="K397" s="206">
        <v>605</v>
      </c>
      <c r="L397" s="206">
        <v>4307</v>
      </c>
      <c r="M397" s="207">
        <v>4197</v>
      </c>
    </row>
    <row r="398" spans="1:13" x14ac:dyDescent="0.3">
      <c r="A398" s="208" t="s">
        <v>156</v>
      </c>
      <c r="B398" s="209" t="s">
        <v>150</v>
      </c>
      <c r="C398" s="209" t="s">
        <v>72</v>
      </c>
      <c r="D398" s="210">
        <v>23933</v>
      </c>
      <c r="E398" s="211">
        <v>58</v>
      </c>
      <c r="F398" s="209" t="s">
        <v>52</v>
      </c>
      <c r="G398" s="209" t="s">
        <v>87</v>
      </c>
      <c r="H398" s="212">
        <v>12025</v>
      </c>
      <c r="I398" s="209" t="s">
        <v>101</v>
      </c>
      <c r="J398" s="209">
        <v>3</v>
      </c>
      <c r="K398" s="212">
        <v>1525</v>
      </c>
      <c r="L398" s="212">
        <v>3363</v>
      </c>
      <c r="M398" s="213">
        <v>7921</v>
      </c>
    </row>
    <row r="399" spans="1:13" x14ac:dyDescent="0.3">
      <c r="A399" s="202" t="s">
        <v>154</v>
      </c>
      <c r="B399" s="203" t="s">
        <v>140</v>
      </c>
      <c r="C399" s="203" t="s">
        <v>72</v>
      </c>
      <c r="D399" s="204">
        <v>30354</v>
      </c>
      <c r="E399" s="205">
        <v>40</v>
      </c>
      <c r="F399" s="203" t="s">
        <v>57</v>
      </c>
      <c r="G399" s="203" t="s">
        <v>68</v>
      </c>
      <c r="H399" s="206">
        <v>23481</v>
      </c>
      <c r="I399" s="203" t="s">
        <v>95</v>
      </c>
      <c r="J399" s="203">
        <v>3</v>
      </c>
      <c r="K399" s="206">
        <v>780</v>
      </c>
      <c r="L399" s="206">
        <v>2882</v>
      </c>
      <c r="M399" s="207">
        <v>5861</v>
      </c>
    </row>
    <row r="400" spans="1:13" x14ac:dyDescent="0.3">
      <c r="A400" s="208" t="s">
        <v>145</v>
      </c>
      <c r="B400" s="209" t="s">
        <v>148</v>
      </c>
      <c r="C400" s="209" t="s">
        <v>51</v>
      </c>
      <c r="D400" s="210">
        <v>26395</v>
      </c>
      <c r="E400" s="211">
        <v>51</v>
      </c>
      <c r="F400" s="209" t="s">
        <v>46</v>
      </c>
      <c r="G400" s="209" t="s">
        <v>81</v>
      </c>
      <c r="H400" s="212">
        <v>9646</v>
      </c>
      <c r="I400" s="209" t="s">
        <v>54</v>
      </c>
      <c r="J400" s="209">
        <v>1</v>
      </c>
      <c r="K400" s="212">
        <v>1266</v>
      </c>
      <c r="L400" s="212">
        <v>4972</v>
      </c>
      <c r="M400" s="213">
        <v>6674</v>
      </c>
    </row>
    <row r="401" spans="1:13" x14ac:dyDescent="0.3">
      <c r="A401" s="202" t="s">
        <v>159</v>
      </c>
      <c r="B401" s="203" t="s">
        <v>71</v>
      </c>
      <c r="C401" s="203" t="s">
        <v>160</v>
      </c>
      <c r="D401" s="204">
        <v>22183</v>
      </c>
      <c r="E401" s="205">
        <v>63</v>
      </c>
      <c r="F401" s="203" t="s">
        <v>57</v>
      </c>
      <c r="G401" s="203" t="s">
        <v>87</v>
      </c>
      <c r="H401" s="206">
        <v>16595</v>
      </c>
      <c r="I401" s="203" t="s">
        <v>59</v>
      </c>
      <c r="J401" s="203">
        <v>0</v>
      </c>
      <c r="K401" s="206">
        <v>1331</v>
      </c>
      <c r="L401" s="206">
        <v>4363</v>
      </c>
      <c r="M401" s="207">
        <v>9208</v>
      </c>
    </row>
    <row r="402" spans="1:13" x14ac:dyDescent="0.3">
      <c r="A402" s="208" t="s">
        <v>158</v>
      </c>
      <c r="B402" s="209" t="s">
        <v>161</v>
      </c>
      <c r="C402" s="209" t="s">
        <v>75</v>
      </c>
      <c r="D402" s="210">
        <v>21675</v>
      </c>
      <c r="E402" s="211">
        <v>64</v>
      </c>
      <c r="F402" s="209" t="s">
        <v>57</v>
      </c>
      <c r="G402" s="209"/>
      <c r="H402" s="212">
        <v>16827</v>
      </c>
      <c r="I402" s="209" t="s">
        <v>83</v>
      </c>
      <c r="J402" s="209">
        <v>1</v>
      </c>
      <c r="K402" s="212">
        <v>887</v>
      </c>
      <c r="L402" s="212">
        <v>1324</v>
      </c>
      <c r="M402" s="213">
        <v>9324</v>
      </c>
    </row>
    <row r="403" spans="1:13" x14ac:dyDescent="0.3">
      <c r="A403" s="202" t="s">
        <v>170</v>
      </c>
      <c r="B403" s="203" t="s">
        <v>155</v>
      </c>
      <c r="C403" s="203" t="s">
        <v>94</v>
      </c>
      <c r="D403" s="204">
        <v>21489</v>
      </c>
      <c r="E403" s="205">
        <v>65</v>
      </c>
      <c r="F403" s="203" t="s">
        <v>57</v>
      </c>
      <c r="G403" s="203" t="s">
        <v>90</v>
      </c>
      <c r="H403" s="206">
        <v>14405</v>
      </c>
      <c r="I403" s="203" t="s">
        <v>64</v>
      </c>
      <c r="J403" s="203">
        <v>3</v>
      </c>
      <c r="K403" s="206">
        <v>1041</v>
      </c>
      <c r="L403" s="206">
        <v>2366</v>
      </c>
      <c r="M403" s="207">
        <v>9834</v>
      </c>
    </row>
    <row r="404" spans="1:13" x14ac:dyDescent="0.3">
      <c r="A404" s="208" t="s">
        <v>114</v>
      </c>
      <c r="B404" s="209" t="s">
        <v>169</v>
      </c>
      <c r="C404" s="209" t="s">
        <v>160</v>
      </c>
      <c r="D404" s="210">
        <v>26317</v>
      </c>
      <c r="E404" s="211">
        <v>51</v>
      </c>
      <c r="F404" s="209" t="s">
        <v>46</v>
      </c>
      <c r="G404" s="209" t="s">
        <v>90</v>
      </c>
      <c r="H404" s="212">
        <v>6090</v>
      </c>
      <c r="I404" s="209" t="s">
        <v>69</v>
      </c>
      <c r="J404" s="209">
        <v>2</v>
      </c>
      <c r="K404" s="212">
        <v>1213</v>
      </c>
      <c r="L404" s="212">
        <v>2619</v>
      </c>
      <c r="M404" s="213">
        <v>9072</v>
      </c>
    </row>
    <row r="405" spans="1:13" x14ac:dyDescent="0.3">
      <c r="A405" s="202" t="s">
        <v>84</v>
      </c>
      <c r="B405" s="203" t="s">
        <v>130</v>
      </c>
      <c r="C405" s="203" t="s">
        <v>86</v>
      </c>
      <c r="D405" s="204">
        <v>28636</v>
      </c>
      <c r="E405" s="205">
        <v>45</v>
      </c>
      <c r="F405" s="203" t="s">
        <v>57</v>
      </c>
      <c r="G405" s="203" t="s">
        <v>47</v>
      </c>
      <c r="H405" s="206">
        <v>18411</v>
      </c>
      <c r="I405" s="203" t="s">
        <v>92</v>
      </c>
      <c r="J405" s="203">
        <v>1</v>
      </c>
      <c r="K405" s="206">
        <v>1960</v>
      </c>
      <c r="L405" s="206">
        <v>3280</v>
      </c>
      <c r="M405" s="207">
        <v>4388</v>
      </c>
    </row>
    <row r="406" spans="1:13" x14ac:dyDescent="0.3">
      <c r="A406" s="208" t="s">
        <v>110</v>
      </c>
      <c r="B406" s="209" t="s">
        <v>116</v>
      </c>
      <c r="C406" s="209" t="s">
        <v>51</v>
      </c>
      <c r="D406" s="210">
        <v>29566</v>
      </c>
      <c r="E406" s="211">
        <v>43</v>
      </c>
      <c r="F406" s="209" t="s">
        <v>46</v>
      </c>
      <c r="G406" s="209" t="s">
        <v>58</v>
      </c>
      <c r="H406" s="212">
        <v>4577</v>
      </c>
      <c r="I406" s="209" t="s">
        <v>64</v>
      </c>
      <c r="J406" s="209">
        <v>1</v>
      </c>
      <c r="K406" s="212">
        <v>1414</v>
      </c>
      <c r="L406" s="212">
        <v>2903</v>
      </c>
      <c r="M406" s="213">
        <v>221</v>
      </c>
    </row>
    <row r="407" spans="1:13" x14ac:dyDescent="0.3">
      <c r="A407" s="202" t="s">
        <v>23</v>
      </c>
      <c r="B407" s="203" t="s">
        <v>71</v>
      </c>
      <c r="C407" s="203" t="s">
        <v>104</v>
      </c>
      <c r="D407" s="204">
        <v>25186</v>
      </c>
      <c r="E407" s="205">
        <v>55</v>
      </c>
      <c r="F407" s="203" t="s">
        <v>57</v>
      </c>
      <c r="G407" s="203" t="s">
        <v>117</v>
      </c>
      <c r="H407" s="206">
        <v>23984</v>
      </c>
      <c r="I407" s="203" t="s">
        <v>54</v>
      </c>
      <c r="J407" s="203">
        <v>0</v>
      </c>
      <c r="K407" s="206">
        <v>752</v>
      </c>
      <c r="L407" s="206">
        <v>1768</v>
      </c>
      <c r="M407" s="207">
        <v>2415</v>
      </c>
    </row>
    <row r="408" spans="1:13" x14ac:dyDescent="0.3">
      <c r="A408" s="208" t="s">
        <v>60</v>
      </c>
      <c r="B408" s="209" t="s">
        <v>66</v>
      </c>
      <c r="C408" s="209" t="s">
        <v>160</v>
      </c>
      <c r="D408" s="210">
        <v>31613</v>
      </c>
      <c r="E408" s="211">
        <v>37</v>
      </c>
      <c r="F408" s="209" t="s">
        <v>57</v>
      </c>
      <c r="G408" s="209" t="s">
        <v>81</v>
      </c>
      <c r="H408" s="212">
        <v>8277</v>
      </c>
      <c r="I408" s="209" t="s">
        <v>92</v>
      </c>
      <c r="J408" s="209">
        <v>2</v>
      </c>
      <c r="K408" s="212">
        <v>1075</v>
      </c>
      <c r="L408" s="212">
        <v>2067</v>
      </c>
      <c r="M408" s="213">
        <v>2269</v>
      </c>
    </row>
    <row r="409" spans="1:13" x14ac:dyDescent="0.3">
      <c r="A409" s="202" t="s">
        <v>27</v>
      </c>
      <c r="B409" s="203" t="s">
        <v>155</v>
      </c>
      <c r="C409" s="203" t="s">
        <v>97</v>
      </c>
      <c r="D409" s="204">
        <v>33585</v>
      </c>
      <c r="E409" s="205">
        <v>32</v>
      </c>
      <c r="F409" s="203" t="s">
        <v>46</v>
      </c>
      <c r="G409" s="203" t="s">
        <v>58</v>
      </c>
      <c r="H409" s="206">
        <v>18116</v>
      </c>
      <c r="I409" s="203" t="s">
        <v>59</v>
      </c>
      <c r="J409" s="203">
        <v>1</v>
      </c>
      <c r="K409" s="206">
        <v>1201</v>
      </c>
      <c r="L409" s="206">
        <v>2394</v>
      </c>
      <c r="M409" s="207">
        <v>1176</v>
      </c>
    </row>
    <row r="410" spans="1:13" x14ac:dyDescent="0.3">
      <c r="A410" s="208" t="s">
        <v>84</v>
      </c>
      <c r="B410" s="209" t="s">
        <v>150</v>
      </c>
      <c r="C410" s="209" t="s">
        <v>62</v>
      </c>
      <c r="D410" s="210">
        <v>29884</v>
      </c>
      <c r="E410" s="211">
        <v>42</v>
      </c>
      <c r="F410" s="209" t="s">
        <v>57</v>
      </c>
      <c r="G410" s="209" t="s">
        <v>53</v>
      </c>
      <c r="H410" s="212">
        <v>3168</v>
      </c>
      <c r="I410" s="209" t="s">
        <v>69</v>
      </c>
      <c r="J410" s="209">
        <v>0</v>
      </c>
      <c r="K410" s="212">
        <v>1038</v>
      </c>
      <c r="L410" s="212">
        <v>1621</v>
      </c>
      <c r="M410" s="213">
        <v>7029</v>
      </c>
    </row>
    <row r="411" spans="1:13" x14ac:dyDescent="0.3">
      <c r="A411" s="202" t="s">
        <v>165</v>
      </c>
      <c r="B411" s="203" t="s">
        <v>126</v>
      </c>
      <c r="C411" s="203" t="s">
        <v>79</v>
      </c>
      <c r="D411" s="204">
        <v>30927</v>
      </c>
      <c r="E411" s="205">
        <v>39</v>
      </c>
      <c r="F411" s="203" t="s">
        <v>57</v>
      </c>
      <c r="G411" s="203" t="s">
        <v>53</v>
      </c>
      <c r="H411" s="206">
        <v>9034</v>
      </c>
      <c r="I411" s="203" t="s">
        <v>111</v>
      </c>
      <c r="J411" s="203">
        <v>3</v>
      </c>
      <c r="K411" s="206">
        <v>1319</v>
      </c>
      <c r="L411" s="206">
        <v>1440</v>
      </c>
      <c r="M411" s="207">
        <v>7973</v>
      </c>
    </row>
    <row r="412" spans="1:13" x14ac:dyDescent="0.3">
      <c r="A412" s="208" t="s">
        <v>164</v>
      </c>
      <c r="B412" s="209" t="s">
        <v>137</v>
      </c>
      <c r="C412" s="209" t="s">
        <v>75</v>
      </c>
      <c r="D412" s="210">
        <v>25498</v>
      </c>
      <c r="E412" s="211">
        <v>54</v>
      </c>
      <c r="F412" s="209" t="s">
        <v>46</v>
      </c>
      <c r="G412" s="209" t="s">
        <v>117</v>
      </c>
      <c r="H412" s="212">
        <v>7934</v>
      </c>
      <c r="I412" s="209" t="s">
        <v>69</v>
      </c>
      <c r="J412" s="209">
        <v>0</v>
      </c>
      <c r="K412" s="212">
        <v>1543</v>
      </c>
      <c r="L412" s="212">
        <v>1956</v>
      </c>
      <c r="M412" s="213">
        <v>8366</v>
      </c>
    </row>
    <row r="413" spans="1:13" x14ac:dyDescent="0.3">
      <c r="A413" s="202" t="s">
        <v>110</v>
      </c>
      <c r="B413" s="203" t="s">
        <v>138</v>
      </c>
      <c r="C413" s="203" t="s">
        <v>97</v>
      </c>
      <c r="D413" s="204">
        <v>29462</v>
      </c>
      <c r="E413" s="205">
        <v>43</v>
      </c>
      <c r="F413" s="203" t="s">
        <v>46</v>
      </c>
      <c r="G413" s="203" t="s">
        <v>73</v>
      </c>
      <c r="H413" s="206">
        <v>23369</v>
      </c>
      <c r="I413" s="203" t="s">
        <v>64</v>
      </c>
      <c r="J413" s="203">
        <v>1</v>
      </c>
      <c r="K413" s="206">
        <v>1649</v>
      </c>
      <c r="L413" s="206">
        <v>2847</v>
      </c>
      <c r="M413" s="207">
        <v>1863</v>
      </c>
    </row>
    <row r="414" spans="1:13" x14ac:dyDescent="0.3">
      <c r="A414" s="208" t="s">
        <v>106</v>
      </c>
      <c r="B414" s="209" t="s">
        <v>130</v>
      </c>
      <c r="C414" s="209" t="s">
        <v>72</v>
      </c>
      <c r="D414" s="210">
        <v>25728</v>
      </c>
      <c r="E414" s="211">
        <v>53</v>
      </c>
      <c r="F414" s="209" t="s">
        <v>46</v>
      </c>
      <c r="G414" s="209" t="s">
        <v>117</v>
      </c>
      <c r="H414" s="212">
        <v>19305</v>
      </c>
      <c r="I414" s="209" t="s">
        <v>76</v>
      </c>
      <c r="J414" s="209">
        <v>1</v>
      </c>
      <c r="K414" s="212">
        <v>1625</v>
      </c>
      <c r="L414" s="212">
        <v>1064</v>
      </c>
      <c r="M414" s="213">
        <v>9616</v>
      </c>
    </row>
    <row r="415" spans="1:13" x14ac:dyDescent="0.3">
      <c r="A415" s="202" t="s">
        <v>166</v>
      </c>
      <c r="B415" s="203" t="s">
        <v>71</v>
      </c>
      <c r="C415" s="203" t="s">
        <v>122</v>
      </c>
      <c r="D415" s="204">
        <v>34363</v>
      </c>
      <c r="E415" s="205">
        <v>29</v>
      </c>
      <c r="F415" s="203" t="s">
        <v>57</v>
      </c>
      <c r="G415" s="203" t="s">
        <v>53</v>
      </c>
      <c r="H415" s="206">
        <v>6611</v>
      </c>
      <c r="I415" s="203" t="s">
        <v>92</v>
      </c>
      <c r="J415" s="203">
        <v>2</v>
      </c>
      <c r="K415" s="206">
        <v>1250</v>
      </c>
      <c r="L415" s="206">
        <v>1198</v>
      </c>
      <c r="M415" s="207">
        <v>6491</v>
      </c>
    </row>
    <row r="416" spans="1:13" x14ac:dyDescent="0.3">
      <c r="A416" s="208" t="s">
        <v>164</v>
      </c>
      <c r="B416" s="209" t="s">
        <v>155</v>
      </c>
      <c r="C416" s="209" t="s">
        <v>122</v>
      </c>
      <c r="D416" s="210">
        <v>35282</v>
      </c>
      <c r="E416" s="211">
        <v>27</v>
      </c>
      <c r="F416" s="209" t="s">
        <v>57</v>
      </c>
      <c r="G416" s="209" t="s">
        <v>117</v>
      </c>
      <c r="H416" s="212">
        <v>10958</v>
      </c>
      <c r="I416" s="209" t="s">
        <v>111</v>
      </c>
      <c r="J416" s="209">
        <v>1</v>
      </c>
      <c r="K416" s="212">
        <v>986</v>
      </c>
      <c r="L416" s="212">
        <v>1912</v>
      </c>
      <c r="M416" s="213">
        <v>7710</v>
      </c>
    </row>
    <row r="417" spans="1:13" x14ac:dyDescent="0.3">
      <c r="A417" s="202" t="s">
        <v>168</v>
      </c>
      <c r="B417" s="203" t="s">
        <v>105</v>
      </c>
      <c r="C417" s="203" t="s">
        <v>94</v>
      </c>
      <c r="D417" s="204">
        <v>24203</v>
      </c>
      <c r="E417" s="205">
        <v>57</v>
      </c>
      <c r="F417" s="203" t="s">
        <v>46</v>
      </c>
      <c r="G417" s="203" t="s">
        <v>58</v>
      </c>
      <c r="H417" s="206">
        <v>11558</v>
      </c>
      <c r="I417" s="203" t="s">
        <v>69</v>
      </c>
      <c r="J417" s="203">
        <v>0</v>
      </c>
      <c r="K417" s="206">
        <v>977</v>
      </c>
      <c r="L417" s="206">
        <v>4847</v>
      </c>
      <c r="M417" s="207">
        <v>3760</v>
      </c>
    </row>
    <row r="418" spans="1:13" x14ac:dyDescent="0.3">
      <c r="A418" s="208" t="s">
        <v>156</v>
      </c>
      <c r="B418" s="209" t="s">
        <v>137</v>
      </c>
      <c r="C418" s="209" t="s">
        <v>123</v>
      </c>
      <c r="D418" s="210">
        <v>26256</v>
      </c>
      <c r="E418" s="211">
        <v>52</v>
      </c>
      <c r="F418" s="209" t="s">
        <v>46</v>
      </c>
      <c r="G418" s="209" t="s">
        <v>117</v>
      </c>
      <c r="H418" s="212">
        <v>22840</v>
      </c>
      <c r="I418" s="209" t="s">
        <v>92</v>
      </c>
      <c r="J418" s="209">
        <v>0</v>
      </c>
      <c r="K418" s="212">
        <v>926</v>
      </c>
      <c r="L418" s="212">
        <v>3380</v>
      </c>
      <c r="M418" s="213">
        <v>5176</v>
      </c>
    </row>
    <row r="419" spans="1:13" x14ac:dyDescent="0.3">
      <c r="A419" s="202" t="s">
        <v>171</v>
      </c>
      <c r="B419" s="203" t="s">
        <v>85</v>
      </c>
      <c r="C419" s="203" t="s">
        <v>79</v>
      </c>
      <c r="D419" s="204">
        <v>34854</v>
      </c>
      <c r="E419" s="205">
        <v>28</v>
      </c>
      <c r="F419" s="203" t="s">
        <v>57</v>
      </c>
      <c r="G419" s="203" t="s">
        <v>73</v>
      </c>
      <c r="H419" s="206">
        <v>18131</v>
      </c>
      <c r="I419" s="203" t="s">
        <v>101</v>
      </c>
      <c r="J419" s="203">
        <v>1</v>
      </c>
      <c r="K419" s="206">
        <v>1574</v>
      </c>
      <c r="L419" s="206">
        <v>1777</v>
      </c>
      <c r="M419" s="207">
        <v>820</v>
      </c>
    </row>
    <row r="420" spans="1:13" x14ac:dyDescent="0.3">
      <c r="A420" s="208" t="s">
        <v>82</v>
      </c>
      <c r="B420" s="209" t="s">
        <v>151</v>
      </c>
      <c r="C420" s="209" t="s">
        <v>79</v>
      </c>
      <c r="D420" s="210">
        <v>26867</v>
      </c>
      <c r="E420" s="211">
        <v>50</v>
      </c>
      <c r="F420" s="209" t="s">
        <v>46</v>
      </c>
      <c r="G420" s="209" t="s">
        <v>58</v>
      </c>
      <c r="H420" s="212">
        <v>11304</v>
      </c>
      <c r="I420" s="209" t="s">
        <v>59</v>
      </c>
      <c r="J420" s="209">
        <v>3</v>
      </c>
      <c r="K420" s="212">
        <v>1736</v>
      </c>
      <c r="L420" s="212">
        <v>1489</v>
      </c>
      <c r="M420" s="213">
        <v>4263</v>
      </c>
    </row>
    <row r="421" spans="1:13" x14ac:dyDescent="0.3">
      <c r="A421" s="202" t="s">
        <v>149</v>
      </c>
      <c r="B421" s="203" t="s">
        <v>163</v>
      </c>
      <c r="C421" s="203" t="s">
        <v>51</v>
      </c>
      <c r="D421" s="204">
        <v>31208</v>
      </c>
      <c r="E421" s="205">
        <v>38</v>
      </c>
      <c r="F421" s="203" t="s">
        <v>57</v>
      </c>
      <c r="G421" s="203" t="s">
        <v>117</v>
      </c>
      <c r="H421" s="206">
        <v>23127</v>
      </c>
      <c r="I421" s="203" t="s">
        <v>69</v>
      </c>
      <c r="J421" s="203">
        <v>0</v>
      </c>
      <c r="K421" s="206">
        <v>1490</v>
      </c>
      <c r="L421" s="206">
        <v>2522</v>
      </c>
      <c r="M421" s="207">
        <v>7648</v>
      </c>
    </row>
    <row r="422" spans="1:13" x14ac:dyDescent="0.3">
      <c r="A422" s="208" t="s">
        <v>20</v>
      </c>
      <c r="B422" s="209" t="s">
        <v>107</v>
      </c>
      <c r="C422" s="209" t="s">
        <v>75</v>
      </c>
      <c r="D422" s="210">
        <v>33160</v>
      </c>
      <c r="E422" s="211">
        <v>33</v>
      </c>
      <c r="F422" s="209" t="s">
        <v>57</v>
      </c>
      <c r="G422" s="209" t="s">
        <v>81</v>
      </c>
      <c r="H422" s="212">
        <v>26959</v>
      </c>
      <c r="I422" s="209" t="s">
        <v>92</v>
      </c>
      <c r="J422" s="209">
        <v>1</v>
      </c>
      <c r="K422" s="212">
        <v>1713</v>
      </c>
      <c r="L422" s="212">
        <v>4570</v>
      </c>
      <c r="M422" s="213">
        <v>5792</v>
      </c>
    </row>
    <row r="423" spans="1:13" x14ac:dyDescent="0.3">
      <c r="A423" s="202" t="s">
        <v>168</v>
      </c>
      <c r="B423" s="203" t="s">
        <v>148</v>
      </c>
      <c r="C423" s="203" t="s">
        <v>45</v>
      </c>
      <c r="D423" s="204">
        <v>31488</v>
      </c>
      <c r="E423" s="205">
        <v>37</v>
      </c>
      <c r="F423" s="203" t="s">
        <v>52</v>
      </c>
      <c r="G423" s="203" t="s">
        <v>68</v>
      </c>
      <c r="H423" s="206">
        <v>23641</v>
      </c>
      <c r="I423" s="203" t="s">
        <v>69</v>
      </c>
      <c r="J423" s="203">
        <v>1</v>
      </c>
      <c r="K423" s="206">
        <v>905</v>
      </c>
      <c r="L423" s="206">
        <v>4678</v>
      </c>
      <c r="M423" s="207">
        <v>3263</v>
      </c>
    </row>
    <row r="424" spans="1:13" x14ac:dyDescent="0.3">
      <c r="A424" s="208" t="s">
        <v>106</v>
      </c>
      <c r="B424" s="209" t="s">
        <v>167</v>
      </c>
      <c r="C424" s="209" t="s">
        <v>123</v>
      </c>
      <c r="D424" s="210">
        <v>31209</v>
      </c>
      <c r="E424" s="211">
        <v>38</v>
      </c>
      <c r="F424" s="209" t="s">
        <v>46</v>
      </c>
      <c r="G424" s="209" t="s">
        <v>117</v>
      </c>
      <c r="H424" s="212">
        <v>18304</v>
      </c>
      <c r="I424" s="209" t="s">
        <v>83</v>
      </c>
      <c r="J424" s="209">
        <v>0</v>
      </c>
      <c r="K424" s="212">
        <v>1808</v>
      </c>
      <c r="L424" s="212">
        <v>4269</v>
      </c>
      <c r="M424" s="213">
        <v>8453</v>
      </c>
    </row>
    <row r="425" spans="1:13" x14ac:dyDescent="0.3">
      <c r="A425" s="202" t="s">
        <v>88</v>
      </c>
      <c r="B425" s="203" t="s">
        <v>91</v>
      </c>
      <c r="C425" s="203" t="s">
        <v>122</v>
      </c>
      <c r="D425" s="204">
        <v>32286</v>
      </c>
      <c r="E425" s="205">
        <v>35</v>
      </c>
      <c r="F425" s="203" t="s">
        <v>57</v>
      </c>
      <c r="G425" s="203" t="s">
        <v>90</v>
      </c>
      <c r="H425" s="206">
        <v>12726</v>
      </c>
      <c r="I425" s="203" t="s">
        <v>64</v>
      </c>
      <c r="J425" s="203">
        <v>3</v>
      </c>
      <c r="K425" s="206">
        <v>1829</v>
      </c>
      <c r="L425" s="206">
        <v>4617</v>
      </c>
      <c r="M425" s="207">
        <v>5477</v>
      </c>
    </row>
    <row r="426" spans="1:13" x14ac:dyDescent="0.3">
      <c r="A426" s="208" t="s">
        <v>164</v>
      </c>
      <c r="B426" s="209" t="s">
        <v>118</v>
      </c>
      <c r="C426" s="209" t="s">
        <v>86</v>
      </c>
      <c r="D426" s="210">
        <v>25812</v>
      </c>
      <c r="E426" s="211">
        <v>53</v>
      </c>
      <c r="F426" s="209" t="s">
        <v>57</v>
      </c>
      <c r="G426" s="209" t="s">
        <v>87</v>
      </c>
      <c r="H426" s="212">
        <v>11647</v>
      </c>
      <c r="I426" s="209" t="s">
        <v>54</v>
      </c>
      <c r="J426" s="209">
        <v>2</v>
      </c>
      <c r="K426" s="212">
        <v>979</v>
      </c>
      <c r="L426" s="212">
        <v>2825</v>
      </c>
      <c r="M426" s="213">
        <v>4168</v>
      </c>
    </row>
    <row r="427" spans="1:13" x14ac:dyDescent="0.3">
      <c r="A427" s="202" t="s">
        <v>65</v>
      </c>
      <c r="B427" s="203" t="s">
        <v>130</v>
      </c>
      <c r="C427" s="203" t="s">
        <v>67</v>
      </c>
      <c r="D427" s="204">
        <v>22932</v>
      </c>
      <c r="E427" s="205">
        <v>61</v>
      </c>
      <c r="F427" s="203" t="s">
        <v>52</v>
      </c>
      <c r="G427" s="203" t="s">
        <v>47</v>
      </c>
      <c r="H427" s="206">
        <v>20258</v>
      </c>
      <c r="I427" s="203" t="s">
        <v>69</v>
      </c>
      <c r="J427" s="203">
        <v>1</v>
      </c>
      <c r="K427" s="206">
        <v>645</v>
      </c>
      <c r="L427" s="206">
        <v>4283</v>
      </c>
      <c r="M427" s="207">
        <v>4119</v>
      </c>
    </row>
    <row r="428" spans="1:13" x14ac:dyDescent="0.3">
      <c r="A428" s="208" t="s">
        <v>20</v>
      </c>
      <c r="B428" s="209" t="s">
        <v>44</v>
      </c>
      <c r="C428" s="209" t="s">
        <v>86</v>
      </c>
      <c r="D428" s="210">
        <v>28841</v>
      </c>
      <c r="E428" s="211">
        <v>45</v>
      </c>
      <c r="F428" s="209" t="s">
        <v>57</v>
      </c>
      <c r="G428" s="209" t="s">
        <v>63</v>
      </c>
      <c r="H428" s="212">
        <v>26933</v>
      </c>
      <c r="I428" s="209" t="s">
        <v>54</v>
      </c>
      <c r="J428" s="209">
        <v>2</v>
      </c>
      <c r="K428" s="212">
        <v>1207</v>
      </c>
      <c r="L428" s="212">
        <v>4679</v>
      </c>
      <c r="M428" s="213">
        <v>3578</v>
      </c>
    </row>
    <row r="429" spans="1:13" x14ac:dyDescent="0.3">
      <c r="A429" s="202" t="s">
        <v>60</v>
      </c>
      <c r="B429" s="203" t="s">
        <v>120</v>
      </c>
      <c r="C429" s="203" t="s">
        <v>122</v>
      </c>
      <c r="D429" s="204">
        <v>30033</v>
      </c>
      <c r="E429" s="205">
        <v>41</v>
      </c>
      <c r="F429" s="203" t="s">
        <v>46</v>
      </c>
      <c r="G429" s="203" t="s">
        <v>68</v>
      </c>
      <c r="H429" s="206">
        <v>28579</v>
      </c>
      <c r="I429" s="203" t="s">
        <v>101</v>
      </c>
      <c r="J429" s="203">
        <v>1</v>
      </c>
      <c r="K429" s="206">
        <v>1972</v>
      </c>
      <c r="L429" s="206">
        <v>3581</v>
      </c>
      <c r="M429" s="207">
        <v>5258</v>
      </c>
    </row>
    <row r="430" spans="1:13" x14ac:dyDescent="0.3">
      <c r="A430" s="208" t="s">
        <v>70</v>
      </c>
      <c r="B430" s="209" t="s">
        <v>146</v>
      </c>
      <c r="C430" s="209" t="s">
        <v>67</v>
      </c>
      <c r="D430" s="210">
        <v>22179</v>
      </c>
      <c r="E430" s="211">
        <v>63</v>
      </c>
      <c r="F430" s="209" t="s">
        <v>52</v>
      </c>
      <c r="G430" s="209" t="s">
        <v>58</v>
      </c>
      <c r="H430" s="212">
        <v>22267</v>
      </c>
      <c r="I430" s="209" t="s">
        <v>92</v>
      </c>
      <c r="J430" s="209">
        <v>1</v>
      </c>
      <c r="K430" s="212">
        <v>1259</v>
      </c>
      <c r="L430" s="212">
        <v>3022</v>
      </c>
      <c r="M430" s="213">
        <v>5903</v>
      </c>
    </row>
    <row r="431" spans="1:13" x14ac:dyDescent="0.3">
      <c r="A431" s="202" t="s">
        <v>166</v>
      </c>
      <c r="B431" s="203" t="s">
        <v>140</v>
      </c>
      <c r="C431" s="203" t="s">
        <v>45</v>
      </c>
      <c r="D431" s="204">
        <v>31210</v>
      </c>
      <c r="E431" s="205">
        <v>38</v>
      </c>
      <c r="F431" s="203" t="s">
        <v>46</v>
      </c>
      <c r="G431" s="203" t="s">
        <v>63</v>
      </c>
      <c r="H431" s="206">
        <v>3376</v>
      </c>
      <c r="I431" s="203" t="s">
        <v>69</v>
      </c>
      <c r="J431" s="203">
        <v>3</v>
      </c>
      <c r="K431" s="206">
        <v>1015</v>
      </c>
      <c r="L431" s="206">
        <v>1119</v>
      </c>
      <c r="M431" s="207">
        <v>2393</v>
      </c>
    </row>
    <row r="432" spans="1:13" x14ac:dyDescent="0.3">
      <c r="A432" s="208" t="s">
        <v>131</v>
      </c>
      <c r="B432" s="209" t="s">
        <v>80</v>
      </c>
      <c r="C432" s="209" t="s">
        <v>123</v>
      </c>
      <c r="D432" s="210">
        <v>33702</v>
      </c>
      <c r="E432" s="211">
        <v>31</v>
      </c>
      <c r="F432" s="209" t="s">
        <v>57</v>
      </c>
      <c r="G432" s="209" t="s">
        <v>117</v>
      </c>
      <c r="H432" s="212">
        <v>29528</v>
      </c>
      <c r="I432" s="209" t="s">
        <v>64</v>
      </c>
      <c r="J432" s="209">
        <v>1</v>
      </c>
      <c r="K432" s="212">
        <v>1296</v>
      </c>
      <c r="L432" s="212">
        <v>2498</v>
      </c>
      <c r="M432" s="213">
        <v>6411</v>
      </c>
    </row>
    <row r="433" spans="1:13" x14ac:dyDescent="0.3">
      <c r="A433" s="202" t="s">
        <v>171</v>
      </c>
      <c r="B433" s="203" t="s">
        <v>78</v>
      </c>
      <c r="C433" s="203" t="s">
        <v>104</v>
      </c>
      <c r="D433" s="204">
        <v>29189</v>
      </c>
      <c r="E433" s="205">
        <v>44</v>
      </c>
      <c r="F433" s="203" t="s">
        <v>52</v>
      </c>
      <c r="G433" s="203" t="s">
        <v>53</v>
      </c>
      <c r="H433" s="206">
        <v>14560</v>
      </c>
      <c r="I433" s="203" t="s">
        <v>92</v>
      </c>
      <c r="J433" s="203">
        <v>0</v>
      </c>
      <c r="K433" s="206">
        <v>547</v>
      </c>
      <c r="L433" s="206">
        <v>3328</v>
      </c>
      <c r="M433" s="207">
        <v>9346</v>
      </c>
    </row>
    <row r="434" spans="1:13" x14ac:dyDescent="0.3">
      <c r="A434" s="208" t="s">
        <v>164</v>
      </c>
      <c r="B434" s="209" t="s">
        <v>142</v>
      </c>
      <c r="C434" s="209" t="s">
        <v>86</v>
      </c>
      <c r="D434" s="210">
        <v>31764</v>
      </c>
      <c r="E434" s="211">
        <v>37</v>
      </c>
      <c r="F434" s="209" t="s">
        <v>57</v>
      </c>
      <c r="G434" s="209" t="s">
        <v>47</v>
      </c>
      <c r="H434" s="212">
        <v>5689</v>
      </c>
      <c r="I434" s="209" t="s">
        <v>64</v>
      </c>
      <c r="J434" s="209">
        <v>3</v>
      </c>
      <c r="K434" s="212">
        <v>1618</v>
      </c>
      <c r="L434" s="212">
        <v>1967</v>
      </c>
      <c r="M434" s="213">
        <v>7949</v>
      </c>
    </row>
    <row r="435" spans="1:13" x14ac:dyDescent="0.3">
      <c r="A435" s="202" t="s">
        <v>133</v>
      </c>
      <c r="B435" s="203" t="s">
        <v>118</v>
      </c>
      <c r="C435" s="203" t="s">
        <v>122</v>
      </c>
      <c r="D435" s="204">
        <v>30487</v>
      </c>
      <c r="E435" s="205">
        <v>40</v>
      </c>
      <c r="F435" s="203" t="s">
        <v>46</v>
      </c>
      <c r="G435" s="203" t="s">
        <v>47</v>
      </c>
      <c r="H435" s="206">
        <v>16972</v>
      </c>
      <c r="I435" s="203" t="s">
        <v>92</v>
      </c>
      <c r="J435" s="203">
        <v>0</v>
      </c>
      <c r="K435" s="206">
        <v>641</v>
      </c>
      <c r="L435" s="206">
        <v>3917</v>
      </c>
      <c r="M435" s="207">
        <v>8236</v>
      </c>
    </row>
    <row r="436" spans="1:13" x14ac:dyDescent="0.3">
      <c r="A436" s="208" t="s">
        <v>144</v>
      </c>
      <c r="B436" s="209" t="s">
        <v>163</v>
      </c>
      <c r="C436" s="209" t="s">
        <v>62</v>
      </c>
      <c r="D436" s="210">
        <v>22203</v>
      </c>
      <c r="E436" s="211">
        <v>63</v>
      </c>
      <c r="F436" s="209" t="s">
        <v>46</v>
      </c>
      <c r="G436" s="209" t="s">
        <v>117</v>
      </c>
      <c r="H436" s="212">
        <v>11215</v>
      </c>
      <c r="I436" s="209" t="s">
        <v>69</v>
      </c>
      <c r="J436" s="209">
        <v>0</v>
      </c>
      <c r="K436" s="212">
        <v>1228</v>
      </c>
      <c r="L436" s="212">
        <v>3841</v>
      </c>
      <c r="M436" s="213">
        <v>5760</v>
      </c>
    </row>
    <row r="437" spans="1:13" x14ac:dyDescent="0.3">
      <c r="A437" s="202" t="s">
        <v>133</v>
      </c>
      <c r="B437" s="203" t="s">
        <v>151</v>
      </c>
      <c r="C437" s="203" t="s">
        <v>94</v>
      </c>
      <c r="D437" s="204">
        <v>25250</v>
      </c>
      <c r="E437" s="205">
        <v>54</v>
      </c>
      <c r="F437" s="203" t="s">
        <v>46</v>
      </c>
      <c r="G437" s="203" t="s">
        <v>81</v>
      </c>
      <c r="H437" s="206">
        <v>27836</v>
      </c>
      <c r="I437" s="203" t="s">
        <v>111</v>
      </c>
      <c r="J437" s="203">
        <v>3</v>
      </c>
      <c r="K437" s="206">
        <v>1801</v>
      </c>
      <c r="L437" s="206">
        <v>2560</v>
      </c>
      <c r="M437" s="207">
        <v>6295</v>
      </c>
    </row>
    <row r="438" spans="1:13" x14ac:dyDescent="0.3">
      <c r="A438" s="208" t="s">
        <v>27</v>
      </c>
      <c r="B438" s="209" t="s">
        <v>148</v>
      </c>
      <c r="C438" s="209" t="s">
        <v>51</v>
      </c>
      <c r="D438" s="210">
        <v>30677</v>
      </c>
      <c r="E438" s="211">
        <v>40</v>
      </c>
      <c r="F438" s="209" t="s">
        <v>46</v>
      </c>
      <c r="G438" s="209" t="s">
        <v>87</v>
      </c>
      <c r="H438" s="212">
        <v>26433</v>
      </c>
      <c r="I438" s="209" t="s">
        <v>69</v>
      </c>
      <c r="J438" s="209">
        <v>3</v>
      </c>
      <c r="K438" s="212">
        <v>786</v>
      </c>
      <c r="L438" s="212">
        <v>2594</v>
      </c>
      <c r="M438" s="213">
        <v>6292</v>
      </c>
    </row>
    <row r="439" spans="1:13" x14ac:dyDescent="0.3">
      <c r="A439" s="202" t="s">
        <v>143</v>
      </c>
      <c r="B439" s="203" t="s">
        <v>130</v>
      </c>
      <c r="C439" s="203" t="s">
        <v>51</v>
      </c>
      <c r="D439" s="204">
        <v>31355</v>
      </c>
      <c r="E439" s="205">
        <v>38</v>
      </c>
      <c r="F439" s="203" t="s">
        <v>52</v>
      </c>
      <c r="G439" s="203" t="s">
        <v>87</v>
      </c>
      <c r="H439" s="206">
        <v>29451</v>
      </c>
      <c r="I439" s="203" t="s">
        <v>59</v>
      </c>
      <c r="J439" s="203">
        <v>0</v>
      </c>
      <c r="K439" s="206">
        <v>1460</v>
      </c>
      <c r="L439" s="206">
        <v>4116</v>
      </c>
      <c r="M439" s="207">
        <v>4655</v>
      </c>
    </row>
    <row r="440" spans="1:13" x14ac:dyDescent="0.3">
      <c r="A440" s="208" t="s">
        <v>115</v>
      </c>
      <c r="B440" s="209" t="s">
        <v>113</v>
      </c>
      <c r="C440" s="209"/>
      <c r="D440" s="210">
        <v>33489</v>
      </c>
      <c r="E440" s="211">
        <v>32</v>
      </c>
      <c r="F440" s="209" t="s">
        <v>57</v>
      </c>
      <c r="G440" s="209" t="s">
        <v>68</v>
      </c>
      <c r="H440" s="212">
        <v>13411</v>
      </c>
      <c r="I440" s="209" t="s">
        <v>59</v>
      </c>
      <c r="J440" s="209">
        <v>0</v>
      </c>
      <c r="K440" s="212">
        <v>1013</v>
      </c>
      <c r="L440" s="212"/>
      <c r="M440" s="213">
        <v>8631</v>
      </c>
    </row>
    <row r="441" spans="1:13" x14ac:dyDescent="0.3">
      <c r="A441" s="202" t="s">
        <v>139</v>
      </c>
      <c r="B441" s="203" t="s">
        <v>66</v>
      </c>
      <c r="C441" s="203" t="s">
        <v>122</v>
      </c>
      <c r="D441" s="204">
        <v>34577</v>
      </c>
      <c r="E441" s="205">
        <v>29</v>
      </c>
      <c r="F441" s="203" t="s">
        <v>46</v>
      </c>
      <c r="G441" s="203" t="s">
        <v>90</v>
      </c>
      <c r="H441" s="206">
        <v>28345</v>
      </c>
      <c r="I441" s="203" t="s">
        <v>101</v>
      </c>
      <c r="J441" s="203">
        <v>1</v>
      </c>
      <c r="K441" s="206">
        <v>1339</v>
      </c>
      <c r="L441" s="206">
        <v>2162</v>
      </c>
      <c r="M441" s="207">
        <v>259</v>
      </c>
    </row>
    <row r="442" spans="1:13" x14ac:dyDescent="0.3">
      <c r="A442" s="208" t="s">
        <v>164</v>
      </c>
      <c r="B442" s="209" t="s">
        <v>169</v>
      </c>
      <c r="C442" s="209" t="s">
        <v>100</v>
      </c>
      <c r="D442" s="210">
        <v>33019</v>
      </c>
      <c r="E442" s="211">
        <v>33</v>
      </c>
      <c r="F442" s="209" t="s">
        <v>46</v>
      </c>
      <c r="G442" s="209" t="s">
        <v>117</v>
      </c>
      <c r="H442" s="212">
        <v>23031</v>
      </c>
      <c r="I442" s="209" t="s">
        <v>59</v>
      </c>
      <c r="J442" s="209">
        <v>2</v>
      </c>
      <c r="K442" s="212">
        <v>949</v>
      </c>
      <c r="L442" s="212">
        <v>1356</v>
      </c>
      <c r="M442" s="213">
        <v>5751</v>
      </c>
    </row>
    <row r="443" spans="1:13" x14ac:dyDescent="0.3">
      <c r="A443" s="202" t="s">
        <v>134</v>
      </c>
      <c r="B443" s="203" t="s">
        <v>91</v>
      </c>
      <c r="C443" s="203" t="s">
        <v>62</v>
      </c>
      <c r="D443" s="204">
        <v>22370</v>
      </c>
      <c r="E443" s="205">
        <v>62</v>
      </c>
      <c r="F443" s="203" t="s">
        <v>57</v>
      </c>
      <c r="G443" s="203" t="s">
        <v>58</v>
      </c>
      <c r="H443" s="206">
        <v>12921</v>
      </c>
      <c r="I443" s="203" t="s">
        <v>92</v>
      </c>
      <c r="J443" s="203">
        <v>1</v>
      </c>
      <c r="K443" s="206">
        <v>665</v>
      </c>
      <c r="L443" s="206">
        <v>1697</v>
      </c>
      <c r="M443" s="207">
        <v>7412</v>
      </c>
    </row>
    <row r="444" spans="1:13" x14ac:dyDescent="0.3">
      <c r="A444" s="208" t="s">
        <v>164</v>
      </c>
      <c r="B444" s="209" t="s">
        <v>135</v>
      </c>
      <c r="C444" s="209" t="s">
        <v>160</v>
      </c>
      <c r="D444" s="210">
        <v>27361</v>
      </c>
      <c r="E444" s="211">
        <v>49</v>
      </c>
      <c r="F444" s="209" t="s">
        <v>46</v>
      </c>
      <c r="G444" s="209" t="s">
        <v>63</v>
      </c>
      <c r="H444" s="212">
        <v>29704</v>
      </c>
      <c r="I444" s="209" t="s">
        <v>76</v>
      </c>
      <c r="J444" s="209">
        <v>1</v>
      </c>
      <c r="K444" s="212">
        <v>1784</v>
      </c>
      <c r="L444" s="212">
        <v>2673</v>
      </c>
      <c r="M444" s="213">
        <v>7542</v>
      </c>
    </row>
    <row r="445" spans="1:13" x14ac:dyDescent="0.3">
      <c r="A445" s="202" t="s">
        <v>139</v>
      </c>
      <c r="B445" s="203" t="s">
        <v>96</v>
      </c>
      <c r="C445" s="203" t="s">
        <v>79</v>
      </c>
      <c r="D445" s="204">
        <v>34554</v>
      </c>
      <c r="E445" s="205">
        <v>29</v>
      </c>
      <c r="F445" s="203" t="s">
        <v>46</v>
      </c>
      <c r="G445" s="203" t="s">
        <v>87</v>
      </c>
      <c r="H445" s="206">
        <v>28269</v>
      </c>
      <c r="I445" s="203" t="s">
        <v>83</v>
      </c>
      <c r="J445" s="203">
        <v>0</v>
      </c>
      <c r="K445" s="206">
        <v>1100</v>
      </c>
      <c r="L445" s="206">
        <v>2716</v>
      </c>
      <c r="M445" s="207">
        <v>4315</v>
      </c>
    </row>
    <row r="446" spans="1:13" x14ac:dyDescent="0.3">
      <c r="A446" s="208" t="s">
        <v>133</v>
      </c>
      <c r="B446" s="209" t="s">
        <v>55</v>
      </c>
      <c r="C446" s="209" t="s">
        <v>97</v>
      </c>
      <c r="D446" s="210">
        <v>26733</v>
      </c>
      <c r="E446" s="211">
        <v>50</v>
      </c>
      <c r="F446" s="209" t="s">
        <v>46</v>
      </c>
      <c r="G446" s="209" t="s">
        <v>63</v>
      </c>
      <c r="H446" s="212">
        <v>9745</v>
      </c>
      <c r="I446" s="209" t="s">
        <v>83</v>
      </c>
      <c r="J446" s="209">
        <v>2</v>
      </c>
      <c r="K446" s="212">
        <v>1340</v>
      </c>
      <c r="L446" s="212">
        <v>3912</v>
      </c>
      <c r="M446" s="213">
        <v>5234</v>
      </c>
    </row>
    <row r="447" spans="1:13" x14ac:dyDescent="0.3">
      <c r="A447" s="202" t="s">
        <v>143</v>
      </c>
      <c r="B447" s="203" t="s">
        <v>142</v>
      </c>
      <c r="C447" s="203" t="s">
        <v>86</v>
      </c>
      <c r="D447" s="204">
        <v>35513</v>
      </c>
      <c r="E447" s="205">
        <v>26</v>
      </c>
      <c r="F447" s="203" t="s">
        <v>52</v>
      </c>
      <c r="G447" s="203" t="s">
        <v>90</v>
      </c>
      <c r="H447" s="206">
        <v>16309</v>
      </c>
      <c r="I447" s="203" t="s">
        <v>111</v>
      </c>
      <c r="J447" s="203">
        <v>3</v>
      </c>
      <c r="K447" s="206">
        <v>1214</v>
      </c>
      <c r="L447" s="206">
        <v>2698</v>
      </c>
      <c r="M447" s="207">
        <v>6170</v>
      </c>
    </row>
    <row r="448" spans="1:13" x14ac:dyDescent="0.3">
      <c r="A448" s="208" t="s">
        <v>102</v>
      </c>
      <c r="B448" s="209" t="s">
        <v>137</v>
      </c>
      <c r="C448" s="209" t="s">
        <v>45</v>
      </c>
      <c r="D448" s="210">
        <v>34728</v>
      </c>
      <c r="E448" s="211">
        <v>28</v>
      </c>
      <c r="F448" s="209" t="s">
        <v>52</v>
      </c>
      <c r="G448" s="209" t="s">
        <v>81</v>
      </c>
      <c r="H448" s="212">
        <v>20681</v>
      </c>
      <c r="I448" s="209" t="s">
        <v>92</v>
      </c>
      <c r="J448" s="209">
        <v>2</v>
      </c>
      <c r="K448" s="212">
        <v>762</v>
      </c>
      <c r="L448" s="212">
        <v>2167</v>
      </c>
      <c r="M448" s="213">
        <v>4449</v>
      </c>
    </row>
    <row r="449" spans="1:13" x14ac:dyDescent="0.3">
      <c r="A449" s="202" t="s">
        <v>159</v>
      </c>
      <c r="B449" s="203" t="s">
        <v>161</v>
      </c>
      <c r="C449" s="203" t="s">
        <v>94</v>
      </c>
      <c r="D449" s="204">
        <v>32604</v>
      </c>
      <c r="E449" s="205">
        <v>34</v>
      </c>
      <c r="F449" s="203" t="s">
        <v>57</v>
      </c>
      <c r="G449" s="203" t="s">
        <v>47</v>
      </c>
      <c r="H449" s="206">
        <v>4453</v>
      </c>
      <c r="I449" s="203" t="s">
        <v>101</v>
      </c>
      <c r="J449" s="203">
        <v>3</v>
      </c>
      <c r="K449" s="206">
        <v>1165</v>
      </c>
      <c r="L449" s="206">
        <v>2583</v>
      </c>
      <c r="M449" s="207">
        <v>6137</v>
      </c>
    </row>
    <row r="450" spans="1:13" x14ac:dyDescent="0.3">
      <c r="A450" s="208" t="s">
        <v>164</v>
      </c>
      <c r="B450" s="209" t="s">
        <v>91</v>
      </c>
      <c r="C450" s="209" t="s">
        <v>94</v>
      </c>
      <c r="D450" s="210">
        <v>23735</v>
      </c>
      <c r="E450" s="211">
        <v>59</v>
      </c>
      <c r="F450" s="209" t="s">
        <v>52</v>
      </c>
      <c r="G450" s="209" t="s">
        <v>47</v>
      </c>
      <c r="H450" s="212">
        <v>26062</v>
      </c>
      <c r="I450" s="209" t="s">
        <v>76</v>
      </c>
      <c r="J450" s="209">
        <v>2</v>
      </c>
      <c r="K450" s="212">
        <v>1471</v>
      </c>
      <c r="L450" s="212">
        <v>3517</v>
      </c>
      <c r="M450" s="213">
        <v>9731</v>
      </c>
    </row>
    <row r="451" spans="1:13" x14ac:dyDescent="0.3">
      <c r="A451" s="202" t="s">
        <v>23</v>
      </c>
      <c r="B451" s="203" t="s">
        <v>135</v>
      </c>
      <c r="C451" s="203" t="s">
        <v>123</v>
      </c>
      <c r="D451" s="204">
        <v>33853</v>
      </c>
      <c r="E451" s="205">
        <v>31</v>
      </c>
      <c r="F451" s="203" t="s">
        <v>52</v>
      </c>
      <c r="G451" s="203" t="s">
        <v>87</v>
      </c>
      <c r="H451" s="206">
        <v>7059</v>
      </c>
      <c r="I451" s="203" t="s">
        <v>59</v>
      </c>
      <c r="J451" s="203">
        <v>0</v>
      </c>
      <c r="K451" s="206">
        <v>1288</v>
      </c>
      <c r="L451" s="206">
        <v>2438</v>
      </c>
      <c r="M451" s="207">
        <v>710</v>
      </c>
    </row>
    <row r="452" spans="1:13" x14ac:dyDescent="0.3">
      <c r="A452" s="208" t="s">
        <v>60</v>
      </c>
      <c r="B452" s="209" t="s">
        <v>136</v>
      </c>
      <c r="C452" s="209" t="s">
        <v>67</v>
      </c>
      <c r="D452" s="210">
        <v>23596</v>
      </c>
      <c r="E452" s="211">
        <v>59</v>
      </c>
      <c r="F452" s="209" t="s">
        <v>52</v>
      </c>
      <c r="G452" s="209" t="s">
        <v>117</v>
      </c>
      <c r="H452" s="212">
        <v>24914</v>
      </c>
      <c r="I452" s="209" t="s">
        <v>111</v>
      </c>
      <c r="J452" s="209">
        <v>1</v>
      </c>
      <c r="K452" s="212">
        <v>842</v>
      </c>
      <c r="L452" s="212">
        <v>3247</v>
      </c>
      <c r="M452" s="213">
        <v>481</v>
      </c>
    </row>
    <row r="453" spans="1:13" x14ac:dyDescent="0.3">
      <c r="A453" s="202" t="s">
        <v>128</v>
      </c>
      <c r="B453" s="203" t="s">
        <v>61</v>
      </c>
      <c r="C453" s="203" t="s">
        <v>86</v>
      </c>
      <c r="D453" s="204">
        <v>31621</v>
      </c>
      <c r="E453" s="205">
        <v>37</v>
      </c>
      <c r="F453" s="203" t="s">
        <v>52</v>
      </c>
      <c r="G453" s="203" t="s">
        <v>58</v>
      </c>
      <c r="H453" s="206">
        <v>23115</v>
      </c>
      <c r="I453" s="203" t="s">
        <v>111</v>
      </c>
      <c r="J453" s="203">
        <v>0</v>
      </c>
      <c r="K453" s="206">
        <v>1096</v>
      </c>
      <c r="L453" s="206">
        <v>3529</v>
      </c>
      <c r="M453" s="207">
        <v>1352</v>
      </c>
    </row>
    <row r="454" spans="1:13" x14ac:dyDescent="0.3">
      <c r="A454" s="208" t="s">
        <v>43</v>
      </c>
      <c r="B454" s="209" t="s">
        <v>96</v>
      </c>
      <c r="C454" s="209" t="s">
        <v>56</v>
      </c>
      <c r="D454" s="210">
        <v>33547</v>
      </c>
      <c r="E454" s="211">
        <v>32</v>
      </c>
      <c r="F454" s="209" t="s">
        <v>52</v>
      </c>
      <c r="G454" s="209" t="s">
        <v>68</v>
      </c>
      <c r="H454" s="212">
        <v>18759</v>
      </c>
      <c r="I454" s="209" t="s">
        <v>101</v>
      </c>
      <c r="J454" s="209">
        <v>1</v>
      </c>
      <c r="K454" s="212">
        <v>1618</v>
      </c>
      <c r="L454" s="212">
        <v>1759</v>
      </c>
      <c r="M454" s="213">
        <v>2354</v>
      </c>
    </row>
    <row r="455" spans="1:13" x14ac:dyDescent="0.3">
      <c r="A455" s="202" t="s">
        <v>82</v>
      </c>
      <c r="B455" s="203" t="s">
        <v>99</v>
      </c>
      <c r="C455" s="203" t="s">
        <v>72</v>
      </c>
      <c r="D455" s="204">
        <v>35758</v>
      </c>
      <c r="E455" s="205">
        <v>26</v>
      </c>
      <c r="F455" s="203" t="s">
        <v>52</v>
      </c>
      <c r="G455" s="203" t="s">
        <v>81</v>
      </c>
      <c r="H455" s="206">
        <v>26453</v>
      </c>
      <c r="I455" s="203" t="s">
        <v>54</v>
      </c>
      <c r="J455" s="203">
        <v>3</v>
      </c>
      <c r="K455" s="206">
        <v>762</v>
      </c>
      <c r="L455" s="206">
        <v>2735</v>
      </c>
      <c r="M455" s="207">
        <v>6153</v>
      </c>
    </row>
    <row r="456" spans="1:13" x14ac:dyDescent="0.3">
      <c r="A456" s="208" t="s">
        <v>164</v>
      </c>
      <c r="B456" s="209" t="s">
        <v>107</v>
      </c>
      <c r="C456" s="209" t="s">
        <v>94</v>
      </c>
      <c r="D456" s="210">
        <v>25484</v>
      </c>
      <c r="E456" s="211">
        <v>54</v>
      </c>
      <c r="F456" s="209" t="s">
        <v>57</v>
      </c>
      <c r="G456" s="209" t="s">
        <v>117</v>
      </c>
      <c r="H456" s="212">
        <v>15220</v>
      </c>
      <c r="I456" s="209" t="s">
        <v>83</v>
      </c>
      <c r="J456" s="209">
        <v>1</v>
      </c>
      <c r="K456" s="212">
        <v>1776</v>
      </c>
      <c r="L456" s="212">
        <v>1188</v>
      </c>
      <c r="M456" s="213">
        <v>3935</v>
      </c>
    </row>
    <row r="457" spans="1:13" x14ac:dyDescent="0.3">
      <c r="A457" s="202" t="s">
        <v>170</v>
      </c>
      <c r="B457" s="203" t="s">
        <v>136</v>
      </c>
      <c r="C457" s="203" t="s">
        <v>160</v>
      </c>
      <c r="D457" s="204">
        <v>21961</v>
      </c>
      <c r="E457" s="205">
        <v>63</v>
      </c>
      <c r="F457" s="203" t="s">
        <v>52</v>
      </c>
      <c r="G457" s="203" t="s">
        <v>53</v>
      </c>
      <c r="H457" s="206">
        <v>7175</v>
      </c>
      <c r="I457" s="203" t="s">
        <v>92</v>
      </c>
      <c r="J457" s="203">
        <v>1</v>
      </c>
      <c r="K457" s="206">
        <v>542</v>
      </c>
      <c r="L457" s="206">
        <v>2084</v>
      </c>
      <c r="M457" s="207">
        <v>109</v>
      </c>
    </row>
    <row r="458" spans="1:13" x14ac:dyDescent="0.3">
      <c r="A458" s="208" t="s">
        <v>149</v>
      </c>
      <c r="B458" s="209" t="s">
        <v>150</v>
      </c>
      <c r="C458" s="209" t="s">
        <v>79</v>
      </c>
      <c r="D458" s="210">
        <v>24622</v>
      </c>
      <c r="E458" s="211">
        <v>56</v>
      </c>
      <c r="F458" s="209" t="s">
        <v>52</v>
      </c>
      <c r="G458" s="209" t="s">
        <v>63</v>
      </c>
      <c r="H458" s="212">
        <v>17417</v>
      </c>
      <c r="I458" s="209" t="s">
        <v>69</v>
      </c>
      <c r="J458" s="209">
        <v>1</v>
      </c>
      <c r="K458" s="212">
        <v>574</v>
      </c>
      <c r="L458" s="212">
        <v>1753</v>
      </c>
      <c r="M458" s="213">
        <v>6879</v>
      </c>
    </row>
    <row r="459" spans="1:13" x14ac:dyDescent="0.3">
      <c r="A459" s="202" t="s">
        <v>49</v>
      </c>
      <c r="B459" s="203" t="s">
        <v>148</v>
      </c>
      <c r="C459" s="203" t="s">
        <v>72</v>
      </c>
      <c r="D459" s="204">
        <v>30611</v>
      </c>
      <c r="E459" s="205">
        <v>40</v>
      </c>
      <c r="F459" s="203" t="s">
        <v>46</v>
      </c>
      <c r="G459" s="203" t="s">
        <v>90</v>
      </c>
      <c r="H459" s="206">
        <v>25733</v>
      </c>
      <c r="I459" s="203" t="s">
        <v>92</v>
      </c>
      <c r="J459" s="203">
        <v>3</v>
      </c>
      <c r="K459" s="206">
        <v>1350</v>
      </c>
      <c r="L459" s="206">
        <v>4660</v>
      </c>
      <c r="M459" s="207">
        <v>4541</v>
      </c>
    </row>
    <row r="460" spans="1:13" x14ac:dyDescent="0.3">
      <c r="A460" s="208" t="s">
        <v>119</v>
      </c>
      <c r="B460" s="209" t="s">
        <v>162</v>
      </c>
      <c r="C460" s="209" t="s">
        <v>97</v>
      </c>
      <c r="D460" s="210">
        <v>28030</v>
      </c>
      <c r="E460" s="211">
        <v>47</v>
      </c>
      <c r="F460" s="209" t="s">
        <v>57</v>
      </c>
      <c r="G460" s="209" t="s">
        <v>81</v>
      </c>
      <c r="H460" s="212">
        <v>7117</v>
      </c>
      <c r="I460" s="209" t="s">
        <v>64</v>
      </c>
      <c r="J460" s="209">
        <v>2</v>
      </c>
      <c r="K460" s="212">
        <v>1913</v>
      </c>
      <c r="L460" s="212">
        <v>1439</v>
      </c>
      <c r="M460" s="213">
        <v>8186</v>
      </c>
    </row>
    <row r="461" spans="1:13" x14ac:dyDescent="0.3">
      <c r="A461" s="202" t="s">
        <v>170</v>
      </c>
      <c r="B461" s="203" t="s">
        <v>121</v>
      </c>
      <c r="C461" s="203" t="s">
        <v>104</v>
      </c>
      <c r="D461" s="204">
        <v>28856</v>
      </c>
      <c r="E461" s="205">
        <v>44</v>
      </c>
      <c r="F461" s="203" t="s">
        <v>52</v>
      </c>
      <c r="G461" s="203" t="s">
        <v>68</v>
      </c>
      <c r="H461" s="206">
        <v>3747</v>
      </c>
      <c r="I461" s="203" t="s">
        <v>83</v>
      </c>
      <c r="J461" s="203">
        <v>2</v>
      </c>
      <c r="K461" s="206">
        <v>1825</v>
      </c>
      <c r="L461" s="206">
        <v>2086</v>
      </c>
      <c r="M461" s="207">
        <v>9248</v>
      </c>
    </row>
    <row r="462" spans="1:13" x14ac:dyDescent="0.3">
      <c r="A462" s="208" t="s">
        <v>170</v>
      </c>
      <c r="B462" s="209" t="s">
        <v>118</v>
      </c>
      <c r="C462" s="209" t="s">
        <v>67</v>
      </c>
      <c r="D462" s="210">
        <v>26473</v>
      </c>
      <c r="E462" s="211">
        <v>51</v>
      </c>
      <c r="F462" s="209" t="s">
        <v>52</v>
      </c>
      <c r="G462" s="209" t="s">
        <v>63</v>
      </c>
      <c r="H462" s="212">
        <v>23026</v>
      </c>
      <c r="I462" s="209" t="s">
        <v>92</v>
      </c>
      <c r="J462" s="209">
        <v>1</v>
      </c>
      <c r="K462" s="212">
        <v>770</v>
      </c>
      <c r="L462" s="212">
        <v>4579</v>
      </c>
      <c r="M462" s="213">
        <v>7874</v>
      </c>
    </row>
    <row r="463" spans="1:13" x14ac:dyDescent="0.3">
      <c r="A463" s="202" t="s">
        <v>141</v>
      </c>
      <c r="B463" s="203" t="s">
        <v>147</v>
      </c>
      <c r="C463" s="203" t="s">
        <v>86</v>
      </c>
      <c r="D463" s="204">
        <v>33815</v>
      </c>
      <c r="E463" s="205">
        <v>31</v>
      </c>
      <c r="F463" s="203" t="s">
        <v>46</v>
      </c>
      <c r="G463" s="203" t="s">
        <v>68</v>
      </c>
      <c r="H463" s="206">
        <v>18279</v>
      </c>
      <c r="I463" s="203" t="s">
        <v>54</v>
      </c>
      <c r="J463" s="203">
        <v>0</v>
      </c>
      <c r="K463" s="206">
        <v>912</v>
      </c>
      <c r="L463" s="206">
        <v>3310</v>
      </c>
      <c r="M463" s="207">
        <v>6903</v>
      </c>
    </row>
    <row r="464" spans="1:13" x14ac:dyDescent="0.3">
      <c r="A464" s="208" t="s">
        <v>128</v>
      </c>
      <c r="B464" s="209" t="s">
        <v>55</v>
      </c>
      <c r="C464" s="209" t="s">
        <v>67</v>
      </c>
      <c r="D464" s="210">
        <v>28769</v>
      </c>
      <c r="E464" s="211">
        <v>45</v>
      </c>
      <c r="F464" s="209" t="s">
        <v>46</v>
      </c>
      <c r="G464" s="209" t="s">
        <v>47</v>
      </c>
      <c r="H464" s="212">
        <v>18717</v>
      </c>
      <c r="I464" s="209" t="s">
        <v>54</v>
      </c>
      <c r="J464" s="209">
        <v>2</v>
      </c>
      <c r="K464" s="212">
        <v>654</v>
      </c>
      <c r="L464" s="212">
        <v>3978</v>
      </c>
      <c r="M464" s="213">
        <v>4319</v>
      </c>
    </row>
    <row r="465" spans="1:13" x14ac:dyDescent="0.3">
      <c r="A465" s="202" t="s">
        <v>165</v>
      </c>
      <c r="B465" s="203" t="s">
        <v>140</v>
      </c>
      <c r="C465" s="203" t="s">
        <v>97</v>
      </c>
      <c r="D465" s="204">
        <v>23577</v>
      </c>
      <c r="E465" s="205">
        <v>59</v>
      </c>
      <c r="F465" s="203" t="s">
        <v>52</v>
      </c>
      <c r="G465" s="203" t="s">
        <v>117</v>
      </c>
      <c r="H465" s="206">
        <v>17855</v>
      </c>
      <c r="I465" s="203" t="s">
        <v>83</v>
      </c>
      <c r="J465" s="203">
        <v>1</v>
      </c>
      <c r="K465" s="206">
        <v>1088</v>
      </c>
      <c r="L465" s="206">
        <v>4299</v>
      </c>
      <c r="M465" s="207">
        <v>9865</v>
      </c>
    </row>
    <row r="466" spans="1:13" x14ac:dyDescent="0.3">
      <c r="A466" s="208" t="s">
        <v>129</v>
      </c>
      <c r="B466" s="209" t="s">
        <v>96</v>
      </c>
      <c r="C466" s="209" t="s">
        <v>123</v>
      </c>
      <c r="D466" s="210">
        <v>23943</v>
      </c>
      <c r="E466" s="211">
        <v>58</v>
      </c>
      <c r="F466" s="209" t="s">
        <v>52</v>
      </c>
      <c r="G466" s="209" t="s">
        <v>90</v>
      </c>
      <c r="H466" s="212">
        <v>21994</v>
      </c>
      <c r="I466" s="209" t="s">
        <v>69</v>
      </c>
      <c r="J466" s="209">
        <v>2</v>
      </c>
      <c r="K466" s="212">
        <v>1640</v>
      </c>
      <c r="L466" s="212">
        <v>2488</v>
      </c>
      <c r="M466" s="213">
        <v>7352</v>
      </c>
    </row>
    <row r="467" spans="1:13" x14ac:dyDescent="0.3">
      <c r="A467" s="202" t="s">
        <v>112</v>
      </c>
      <c r="B467" s="203" t="s">
        <v>44</v>
      </c>
      <c r="C467" s="203" t="s">
        <v>160</v>
      </c>
      <c r="D467" s="204">
        <v>23453</v>
      </c>
      <c r="E467" s="205">
        <v>59</v>
      </c>
      <c r="F467" s="203" t="s">
        <v>52</v>
      </c>
      <c r="G467" s="203" t="s">
        <v>73</v>
      </c>
      <c r="H467" s="206">
        <v>12977</v>
      </c>
      <c r="I467" s="203" t="s">
        <v>101</v>
      </c>
      <c r="J467" s="203">
        <v>3</v>
      </c>
      <c r="K467" s="206">
        <v>957</v>
      </c>
      <c r="L467" s="206">
        <v>2538</v>
      </c>
      <c r="M467" s="207">
        <v>2213</v>
      </c>
    </row>
    <row r="468" spans="1:13" x14ac:dyDescent="0.3">
      <c r="A468" s="208" t="s">
        <v>139</v>
      </c>
      <c r="B468" s="209" t="s">
        <v>150</v>
      </c>
      <c r="C468" s="209" t="s">
        <v>51</v>
      </c>
      <c r="D468" s="210">
        <v>21648</v>
      </c>
      <c r="E468" s="211">
        <v>64</v>
      </c>
      <c r="F468" s="209" t="s">
        <v>52</v>
      </c>
      <c r="G468" s="209" t="s">
        <v>58</v>
      </c>
      <c r="H468" s="212">
        <v>11409</v>
      </c>
      <c r="I468" s="209" t="s">
        <v>64</v>
      </c>
      <c r="J468" s="209">
        <v>0</v>
      </c>
      <c r="K468" s="212">
        <v>572</v>
      </c>
      <c r="L468" s="212">
        <v>4043</v>
      </c>
      <c r="M468" s="213">
        <v>6220</v>
      </c>
    </row>
    <row r="469" spans="1:13" x14ac:dyDescent="0.3">
      <c r="A469" s="202" t="s">
        <v>125</v>
      </c>
      <c r="B469" s="203" t="s">
        <v>135</v>
      </c>
      <c r="C469" s="203" t="s">
        <v>51</v>
      </c>
      <c r="D469" s="204">
        <v>21222</v>
      </c>
      <c r="E469" s="205">
        <v>65</v>
      </c>
      <c r="F469" s="203" t="s">
        <v>57</v>
      </c>
      <c r="G469" s="203" t="s">
        <v>63</v>
      </c>
      <c r="H469" s="206">
        <v>13926</v>
      </c>
      <c r="I469" s="203" t="s">
        <v>92</v>
      </c>
      <c r="J469" s="203">
        <v>0</v>
      </c>
      <c r="K469" s="206">
        <v>1683</v>
      </c>
      <c r="L469" s="206">
        <v>3158</v>
      </c>
      <c r="M469" s="207">
        <v>7037</v>
      </c>
    </row>
    <row r="470" spans="1:13" x14ac:dyDescent="0.3">
      <c r="A470" s="208" t="s">
        <v>141</v>
      </c>
      <c r="B470" s="209" t="s">
        <v>85</v>
      </c>
      <c r="C470" s="209" t="s">
        <v>56</v>
      </c>
      <c r="D470" s="210">
        <v>31778</v>
      </c>
      <c r="E470" s="211">
        <v>36</v>
      </c>
      <c r="F470" s="209" t="s">
        <v>57</v>
      </c>
      <c r="G470" s="209" t="s">
        <v>58</v>
      </c>
      <c r="H470" s="212">
        <v>3595</v>
      </c>
      <c r="I470" s="209" t="s">
        <v>92</v>
      </c>
      <c r="J470" s="209">
        <v>2</v>
      </c>
      <c r="K470" s="212">
        <v>1512</v>
      </c>
      <c r="L470" s="212">
        <v>1788</v>
      </c>
      <c r="M470" s="213">
        <v>4026</v>
      </c>
    </row>
    <row r="471" spans="1:13" x14ac:dyDescent="0.3">
      <c r="A471" s="202" t="s">
        <v>98</v>
      </c>
      <c r="B471" s="203" t="s">
        <v>137</v>
      </c>
      <c r="C471" s="203" t="s">
        <v>100</v>
      </c>
      <c r="D471" s="204">
        <v>28057</v>
      </c>
      <c r="E471" s="205">
        <v>47</v>
      </c>
      <c r="F471" s="203" t="s">
        <v>57</v>
      </c>
      <c r="G471" s="203" t="s">
        <v>73</v>
      </c>
      <c r="H471" s="206">
        <v>13599</v>
      </c>
      <c r="I471" s="203" t="s">
        <v>95</v>
      </c>
      <c r="J471" s="203">
        <v>2</v>
      </c>
      <c r="K471" s="206">
        <v>1381</v>
      </c>
      <c r="L471" s="206">
        <v>4921</v>
      </c>
      <c r="M471" s="207">
        <v>354</v>
      </c>
    </row>
    <row r="472" spans="1:13" x14ac:dyDescent="0.3">
      <c r="A472" s="208" t="s">
        <v>77</v>
      </c>
      <c r="B472" s="209" t="s">
        <v>55</v>
      </c>
      <c r="C472" s="209" t="s">
        <v>97</v>
      </c>
      <c r="D472" s="210">
        <v>34715</v>
      </c>
      <c r="E472" s="211">
        <v>28</v>
      </c>
      <c r="F472" s="209" t="s">
        <v>57</v>
      </c>
      <c r="G472" s="209" t="s">
        <v>90</v>
      </c>
      <c r="H472" s="212">
        <v>10341</v>
      </c>
      <c r="I472" s="209" t="s">
        <v>101</v>
      </c>
      <c r="J472" s="209">
        <v>3</v>
      </c>
      <c r="K472" s="212">
        <v>1565</v>
      </c>
      <c r="L472" s="212">
        <v>4548</v>
      </c>
      <c r="M472" s="213">
        <v>9833</v>
      </c>
    </row>
    <row r="473" spans="1:13" x14ac:dyDescent="0.3">
      <c r="A473" s="202" t="s">
        <v>145</v>
      </c>
      <c r="B473" s="203" t="s">
        <v>135</v>
      </c>
      <c r="C473" s="203" t="s">
        <v>86</v>
      </c>
      <c r="D473" s="204">
        <v>30392</v>
      </c>
      <c r="E473" s="205">
        <v>40</v>
      </c>
      <c r="F473" s="203" t="s">
        <v>46</v>
      </c>
      <c r="G473" s="203" t="s">
        <v>73</v>
      </c>
      <c r="H473" s="206">
        <v>18519</v>
      </c>
      <c r="I473" s="203" t="s">
        <v>69</v>
      </c>
      <c r="J473" s="203">
        <v>2</v>
      </c>
      <c r="K473" s="206">
        <v>750</v>
      </c>
      <c r="L473" s="206">
        <v>1552</v>
      </c>
      <c r="M473" s="207">
        <v>1004</v>
      </c>
    </row>
    <row r="474" spans="1:13" x14ac:dyDescent="0.3">
      <c r="A474" s="208" t="s">
        <v>159</v>
      </c>
      <c r="B474" s="209" t="s">
        <v>162</v>
      </c>
      <c r="C474" s="209" t="s">
        <v>62</v>
      </c>
      <c r="D474" s="210">
        <v>30338</v>
      </c>
      <c r="E474" s="211">
        <v>40</v>
      </c>
      <c r="F474" s="209" t="s">
        <v>52</v>
      </c>
      <c r="G474" s="209" t="s">
        <v>63</v>
      </c>
      <c r="H474" s="212">
        <v>7126</v>
      </c>
      <c r="I474" s="209" t="s">
        <v>92</v>
      </c>
      <c r="J474" s="209">
        <v>0</v>
      </c>
      <c r="K474" s="212">
        <v>548</v>
      </c>
      <c r="L474" s="212">
        <v>3266</v>
      </c>
      <c r="M474" s="213">
        <v>3350</v>
      </c>
    </row>
    <row r="475" spans="1:13" x14ac:dyDescent="0.3">
      <c r="A475" s="202" t="s">
        <v>108</v>
      </c>
      <c r="B475" s="203" t="s">
        <v>120</v>
      </c>
      <c r="C475" s="203" t="s">
        <v>97</v>
      </c>
      <c r="D475" s="204">
        <v>31989</v>
      </c>
      <c r="E475" s="205">
        <v>36</v>
      </c>
      <c r="F475" s="203" t="s">
        <v>57</v>
      </c>
      <c r="G475" s="203" t="s">
        <v>117</v>
      </c>
      <c r="H475" s="206">
        <v>20642</v>
      </c>
      <c r="I475" s="203" t="s">
        <v>92</v>
      </c>
      <c r="J475" s="203">
        <v>0</v>
      </c>
      <c r="K475" s="206">
        <v>1095</v>
      </c>
      <c r="L475" s="206">
        <v>1035</v>
      </c>
      <c r="M475" s="207">
        <v>3987</v>
      </c>
    </row>
    <row r="476" spans="1:13" x14ac:dyDescent="0.3">
      <c r="A476" s="208" t="s">
        <v>149</v>
      </c>
      <c r="B476" s="209" t="s">
        <v>116</v>
      </c>
      <c r="C476" s="209" t="s">
        <v>75</v>
      </c>
      <c r="D476" s="210">
        <v>25777</v>
      </c>
      <c r="E476" s="211">
        <v>53</v>
      </c>
      <c r="F476" s="209" t="s">
        <v>52</v>
      </c>
      <c r="G476" s="209" t="s">
        <v>63</v>
      </c>
      <c r="H476" s="212">
        <v>25095</v>
      </c>
      <c r="I476" s="209" t="s">
        <v>76</v>
      </c>
      <c r="J476" s="209">
        <v>2</v>
      </c>
      <c r="K476" s="212">
        <v>883</v>
      </c>
      <c r="L476" s="212">
        <v>3940</v>
      </c>
      <c r="M476" s="213">
        <v>2936</v>
      </c>
    </row>
    <row r="477" spans="1:13" x14ac:dyDescent="0.3">
      <c r="A477" s="202" t="s">
        <v>166</v>
      </c>
      <c r="B477" s="203" t="s">
        <v>147</v>
      </c>
      <c r="C477" s="203" t="s">
        <v>51</v>
      </c>
      <c r="D477" s="204">
        <v>33704</v>
      </c>
      <c r="E477" s="205">
        <v>31</v>
      </c>
      <c r="F477" s="203" t="s">
        <v>57</v>
      </c>
      <c r="G477" s="203" t="s">
        <v>53</v>
      </c>
      <c r="H477" s="206">
        <v>20795</v>
      </c>
      <c r="I477" s="203" t="s">
        <v>69</v>
      </c>
      <c r="J477" s="203">
        <v>1</v>
      </c>
      <c r="K477" s="206">
        <v>1803</v>
      </c>
      <c r="L477" s="206">
        <v>1981</v>
      </c>
      <c r="M477" s="207">
        <v>4650</v>
      </c>
    </row>
    <row r="478" spans="1:13" x14ac:dyDescent="0.3">
      <c r="A478" s="208" t="s">
        <v>98</v>
      </c>
      <c r="B478" s="209" t="s">
        <v>99</v>
      </c>
      <c r="C478" s="209" t="s">
        <v>100</v>
      </c>
      <c r="D478" s="210">
        <v>25947</v>
      </c>
      <c r="E478" s="211">
        <v>52</v>
      </c>
      <c r="F478" s="209" t="s">
        <v>46</v>
      </c>
      <c r="G478" s="209" t="s">
        <v>68</v>
      </c>
      <c r="H478" s="212">
        <v>27562</v>
      </c>
      <c r="I478" s="209" t="s">
        <v>111</v>
      </c>
      <c r="J478" s="209">
        <v>2</v>
      </c>
      <c r="K478" s="212">
        <v>680</v>
      </c>
      <c r="L478" s="212">
        <v>2142</v>
      </c>
      <c r="M478" s="213">
        <v>6174</v>
      </c>
    </row>
    <row r="479" spans="1:13" x14ac:dyDescent="0.3">
      <c r="A479" s="202" t="s">
        <v>164</v>
      </c>
      <c r="B479" s="203" t="s">
        <v>99</v>
      </c>
      <c r="C479" s="203" t="s">
        <v>160</v>
      </c>
      <c r="D479" s="204">
        <v>28474</v>
      </c>
      <c r="E479" s="205">
        <v>46</v>
      </c>
      <c r="F479" s="203" t="s">
        <v>57</v>
      </c>
      <c r="G479" s="203" t="s">
        <v>90</v>
      </c>
      <c r="H479" s="206">
        <v>27109</v>
      </c>
      <c r="I479" s="203" t="s">
        <v>64</v>
      </c>
      <c r="J479" s="203">
        <v>0</v>
      </c>
      <c r="K479" s="206">
        <v>1706</v>
      </c>
      <c r="L479" s="206">
        <v>1246</v>
      </c>
      <c r="M479" s="207">
        <v>4520</v>
      </c>
    </row>
    <row r="480" spans="1:13" x14ac:dyDescent="0.3">
      <c r="A480" s="208" t="s">
        <v>153</v>
      </c>
      <c r="B480" s="209" t="s">
        <v>118</v>
      </c>
      <c r="C480" s="209" t="s">
        <v>79</v>
      </c>
      <c r="D480" s="210">
        <v>32887</v>
      </c>
      <c r="E480" s="211">
        <v>33</v>
      </c>
      <c r="F480" s="209" t="s">
        <v>52</v>
      </c>
      <c r="G480" s="209" t="s">
        <v>58</v>
      </c>
      <c r="H480" s="212">
        <v>15218</v>
      </c>
      <c r="I480" s="209" t="s">
        <v>95</v>
      </c>
      <c r="J480" s="209">
        <v>2</v>
      </c>
      <c r="K480" s="212">
        <v>1980</v>
      </c>
      <c r="L480" s="212">
        <v>2653</v>
      </c>
      <c r="M480" s="213">
        <v>6571</v>
      </c>
    </row>
    <row r="481" spans="1:13" x14ac:dyDescent="0.3">
      <c r="A481" s="202" t="s">
        <v>70</v>
      </c>
      <c r="B481" s="203" t="s">
        <v>130</v>
      </c>
      <c r="C481" s="203" t="s">
        <v>56</v>
      </c>
      <c r="D481" s="204">
        <v>31234</v>
      </c>
      <c r="E481" s="205">
        <v>38</v>
      </c>
      <c r="F481" s="203" t="s">
        <v>46</v>
      </c>
      <c r="G481" s="203" t="s">
        <v>87</v>
      </c>
      <c r="H481" s="206">
        <v>14842</v>
      </c>
      <c r="I481" s="203" t="s">
        <v>76</v>
      </c>
      <c r="J481" s="203">
        <v>2</v>
      </c>
      <c r="K481" s="206">
        <v>543</v>
      </c>
      <c r="L481" s="206">
        <v>3369</v>
      </c>
      <c r="M481" s="207">
        <v>5031</v>
      </c>
    </row>
    <row r="482" spans="1:13" x14ac:dyDescent="0.3">
      <c r="A482" s="208" t="s">
        <v>108</v>
      </c>
      <c r="B482" s="209" t="s">
        <v>140</v>
      </c>
      <c r="C482" s="209" t="s">
        <v>45</v>
      </c>
      <c r="D482" s="210">
        <v>24240</v>
      </c>
      <c r="E482" s="211">
        <v>57</v>
      </c>
      <c r="F482" s="209" t="s">
        <v>52</v>
      </c>
      <c r="G482" s="209" t="s">
        <v>53</v>
      </c>
      <c r="H482" s="212">
        <v>19828</v>
      </c>
      <c r="I482" s="209" t="s">
        <v>95</v>
      </c>
      <c r="J482" s="209">
        <v>0</v>
      </c>
      <c r="K482" s="212">
        <v>1686</v>
      </c>
      <c r="L482" s="212">
        <v>2494</v>
      </c>
      <c r="M482" s="213">
        <v>3954</v>
      </c>
    </row>
    <row r="483" spans="1:13" x14ac:dyDescent="0.3">
      <c r="A483" s="202" t="s">
        <v>49</v>
      </c>
      <c r="B483" s="203" t="s">
        <v>118</v>
      </c>
      <c r="C483" s="203" t="s">
        <v>51</v>
      </c>
      <c r="D483" s="204">
        <v>24053</v>
      </c>
      <c r="E483" s="205">
        <v>58</v>
      </c>
      <c r="F483" s="203" t="s">
        <v>57</v>
      </c>
      <c r="G483" s="203" t="s">
        <v>47</v>
      </c>
      <c r="H483" s="206">
        <v>27599</v>
      </c>
      <c r="I483" s="203" t="s">
        <v>76</v>
      </c>
      <c r="J483" s="203">
        <v>1</v>
      </c>
      <c r="K483" s="206">
        <v>1049</v>
      </c>
      <c r="L483" s="206">
        <v>1928</v>
      </c>
      <c r="M483" s="207">
        <v>1587</v>
      </c>
    </row>
    <row r="484" spans="1:13" x14ac:dyDescent="0.3">
      <c r="A484" s="208" t="s">
        <v>149</v>
      </c>
      <c r="B484" s="209" t="s">
        <v>107</v>
      </c>
      <c r="C484" s="209" t="s">
        <v>160</v>
      </c>
      <c r="D484" s="210">
        <v>33446</v>
      </c>
      <c r="E484" s="211">
        <v>32</v>
      </c>
      <c r="F484" s="209" t="s">
        <v>46</v>
      </c>
      <c r="G484" s="209" t="s">
        <v>90</v>
      </c>
      <c r="H484" s="212">
        <v>10424</v>
      </c>
      <c r="I484" s="209" t="s">
        <v>92</v>
      </c>
      <c r="J484" s="209">
        <v>2</v>
      </c>
      <c r="K484" s="212">
        <v>1924</v>
      </c>
      <c r="L484" s="212">
        <v>3585</v>
      </c>
      <c r="M484" s="213">
        <v>3320</v>
      </c>
    </row>
    <row r="485" spans="1:13" x14ac:dyDescent="0.3">
      <c r="A485" s="202" t="s">
        <v>133</v>
      </c>
      <c r="B485" s="203" t="s">
        <v>55</v>
      </c>
      <c r="C485" s="203" t="s">
        <v>104</v>
      </c>
      <c r="D485" s="204">
        <v>24032</v>
      </c>
      <c r="E485" s="205">
        <v>58</v>
      </c>
      <c r="F485" s="203" t="s">
        <v>46</v>
      </c>
      <c r="G485" s="203" t="s">
        <v>81</v>
      </c>
      <c r="H485" s="206">
        <v>15174</v>
      </c>
      <c r="I485" s="203" t="s">
        <v>92</v>
      </c>
      <c r="J485" s="203">
        <v>3</v>
      </c>
      <c r="K485" s="206">
        <v>557</v>
      </c>
      <c r="L485" s="206">
        <v>1739</v>
      </c>
      <c r="M485" s="207">
        <v>9640</v>
      </c>
    </row>
    <row r="486" spans="1:13" x14ac:dyDescent="0.3">
      <c r="A486" s="208" t="s">
        <v>49</v>
      </c>
      <c r="B486" s="209" t="s">
        <v>127</v>
      </c>
      <c r="C486" s="209" t="s">
        <v>56</v>
      </c>
      <c r="D486" s="210">
        <v>26388</v>
      </c>
      <c r="E486" s="211">
        <v>51</v>
      </c>
      <c r="F486" s="209" t="s">
        <v>57</v>
      </c>
      <c r="G486" s="209" t="s">
        <v>63</v>
      </c>
      <c r="H486" s="212">
        <v>17367</v>
      </c>
      <c r="I486" s="209" t="s">
        <v>92</v>
      </c>
      <c r="J486" s="209">
        <v>2</v>
      </c>
      <c r="K486" s="212">
        <v>1412</v>
      </c>
      <c r="L486" s="212">
        <v>1118</v>
      </c>
      <c r="M486" s="213">
        <v>4012</v>
      </c>
    </row>
    <row r="487" spans="1:13" x14ac:dyDescent="0.3">
      <c r="A487" s="202" t="s">
        <v>102</v>
      </c>
      <c r="B487" s="203" t="s">
        <v>169</v>
      </c>
      <c r="C487" s="203" t="s">
        <v>75</v>
      </c>
      <c r="D487" s="204">
        <v>29342</v>
      </c>
      <c r="E487" s="205">
        <v>43</v>
      </c>
      <c r="F487" s="203" t="s">
        <v>46</v>
      </c>
      <c r="G487" s="203" t="s">
        <v>63</v>
      </c>
      <c r="H487" s="206">
        <v>14591</v>
      </c>
      <c r="I487" s="203" t="s">
        <v>83</v>
      </c>
      <c r="J487" s="203">
        <v>0</v>
      </c>
      <c r="K487" s="206">
        <v>732</v>
      </c>
      <c r="L487" s="206">
        <v>2065</v>
      </c>
      <c r="M487" s="207">
        <v>7052</v>
      </c>
    </row>
    <row r="488" spans="1:13" x14ac:dyDescent="0.3">
      <c r="A488" s="208" t="s">
        <v>156</v>
      </c>
      <c r="B488" s="209" t="s">
        <v>136</v>
      </c>
      <c r="C488" s="209" t="s">
        <v>104</v>
      </c>
      <c r="D488" s="210">
        <v>26695</v>
      </c>
      <c r="E488" s="211">
        <v>50</v>
      </c>
      <c r="F488" s="209" t="s">
        <v>52</v>
      </c>
      <c r="G488" s="209" t="s">
        <v>68</v>
      </c>
      <c r="H488" s="212">
        <v>26086</v>
      </c>
      <c r="I488" s="209" t="s">
        <v>92</v>
      </c>
      <c r="J488" s="209">
        <v>1</v>
      </c>
      <c r="K488" s="212">
        <v>1206</v>
      </c>
      <c r="L488" s="212">
        <v>4486</v>
      </c>
      <c r="M488" s="213">
        <v>9799</v>
      </c>
    </row>
    <row r="489" spans="1:13" x14ac:dyDescent="0.3">
      <c r="A489" s="202" t="s">
        <v>49</v>
      </c>
      <c r="B489" s="203" t="s">
        <v>146</v>
      </c>
      <c r="C489" s="203" t="s">
        <v>56</v>
      </c>
      <c r="D489" s="204">
        <v>26140</v>
      </c>
      <c r="E489" s="205">
        <v>52</v>
      </c>
      <c r="F489" s="203" t="s">
        <v>52</v>
      </c>
      <c r="G489" s="203" t="s">
        <v>58</v>
      </c>
      <c r="H489" s="206">
        <v>24948</v>
      </c>
      <c r="I489" s="203" t="s">
        <v>76</v>
      </c>
      <c r="J489" s="203">
        <v>0</v>
      </c>
      <c r="K489" s="206">
        <v>805</v>
      </c>
      <c r="L489" s="206">
        <v>3592</v>
      </c>
      <c r="M489" s="207">
        <v>793</v>
      </c>
    </row>
    <row r="490" spans="1:13" x14ac:dyDescent="0.3">
      <c r="A490" s="208" t="s">
        <v>129</v>
      </c>
      <c r="B490" s="209" t="s">
        <v>163</v>
      </c>
      <c r="C490" s="209" t="s">
        <v>45</v>
      </c>
      <c r="D490" s="210">
        <v>28465</v>
      </c>
      <c r="E490" s="211">
        <v>46</v>
      </c>
      <c r="F490" s="209" t="s">
        <v>52</v>
      </c>
      <c r="G490" s="209" t="s">
        <v>53</v>
      </c>
      <c r="H490" s="212">
        <v>23166</v>
      </c>
      <c r="I490" s="209" t="s">
        <v>59</v>
      </c>
      <c r="J490" s="209">
        <v>3</v>
      </c>
      <c r="K490" s="212">
        <v>1104</v>
      </c>
      <c r="L490" s="212">
        <v>1716</v>
      </c>
      <c r="M490" s="213">
        <v>4344</v>
      </c>
    </row>
    <row r="491" spans="1:13" x14ac:dyDescent="0.3">
      <c r="A491" s="202" t="s">
        <v>168</v>
      </c>
      <c r="B491" s="203" t="s">
        <v>85</v>
      </c>
      <c r="C491" s="203" t="s">
        <v>104</v>
      </c>
      <c r="D491" s="204">
        <v>30987</v>
      </c>
      <c r="E491" s="205">
        <v>39</v>
      </c>
      <c r="F491" s="203" t="s">
        <v>52</v>
      </c>
      <c r="G491" s="203" t="s">
        <v>81</v>
      </c>
      <c r="H491" s="206">
        <v>24930</v>
      </c>
      <c r="I491" s="203" t="s">
        <v>101</v>
      </c>
      <c r="J491" s="203">
        <v>2</v>
      </c>
      <c r="K491" s="206">
        <v>1493</v>
      </c>
      <c r="L491" s="206">
        <v>1227</v>
      </c>
      <c r="M491" s="207">
        <v>8033</v>
      </c>
    </row>
    <row r="492" spans="1:13" x14ac:dyDescent="0.3">
      <c r="A492" s="208" t="s">
        <v>106</v>
      </c>
      <c r="B492" s="209" t="s">
        <v>169</v>
      </c>
      <c r="C492" s="209" t="s">
        <v>94</v>
      </c>
      <c r="D492" s="210">
        <v>21377</v>
      </c>
      <c r="E492" s="211">
        <v>65</v>
      </c>
      <c r="F492" s="209" t="s">
        <v>46</v>
      </c>
      <c r="G492" s="209" t="s">
        <v>58</v>
      </c>
      <c r="H492" s="212">
        <v>9420</v>
      </c>
      <c r="I492" s="209" t="s">
        <v>92</v>
      </c>
      <c r="J492" s="209">
        <v>3</v>
      </c>
      <c r="K492" s="212">
        <v>623</v>
      </c>
      <c r="L492" s="212">
        <v>2989</v>
      </c>
      <c r="M492" s="213">
        <v>9858</v>
      </c>
    </row>
    <row r="493" spans="1:13" x14ac:dyDescent="0.3">
      <c r="A493" s="202" t="s">
        <v>134</v>
      </c>
      <c r="B493" s="203" t="s">
        <v>113</v>
      </c>
      <c r="C493" s="203" t="s">
        <v>123</v>
      </c>
      <c r="D493" s="204">
        <v>22124</v>
      </c>
      <c r="E493" s="205">
        <v>63</v>
      </c>
      <c r="F493" s="203" t="s">
        <v>57</v>
      </c>
      <c r="G493" s="203" t="s">
        <v>68</v>
      </c>
      <c r="H493" s="206">
        <v>12067</v>
      </c>
      <c r="I493" s="203" t="s">
        <v>59</v>
      </c>
      <c r="J493" s="203">
        <v>2</v>
      </c>
      <c r="K493" s="206">
        <v>586</v>
      </c>
      <c r="L493" s="206">
        <v>1429</v>
      </c>
      <c r="M493" s="207">
        <v>4102</v>
      </c>
    </row>
    <row r="494" spans="1:13" x14ac:dyDescent="0.3">
      <c r="A494" s="208" t="s">
        <v>27</v>
      </c>
      <c r="B494" s="209" t="s">
        <v>167</v>
      </c>
      <c r="C494" s="209" t="s">
        <v>123</v>
      </c>
      <c r="D494" s="210">
        <v>27569</v>
      </c>
      <c r="E494" s="211">
        <v>48</v>
      </c>
      <c r="F494" s="209" t="s">
        <v>57</v>
      </c>
      <c r="G494" s="209" t="s">
        <v>53</v>
      </c>
      <c r="H494" s="212">
        <v>10662</v>
      </c>
      <c r="I494" s="209" t="s">
        <v>95</v>
      </c>
      <c r="J494" s="209">
        <v>2</v>
      </c>
      <c r="K494" s="212">
        <v>1763</v>
      </c>
      <c r="L494" s="212">
        <v>4594</v>
      </c>
      <c r="M494" s="213">
        <v>5828</v>
      </c>
    </row>
    <row r="495" spans="1:13" x14ac:dyDescent="0.3">
      <c r="A495" s="202" t="s">
        <v>152</v>
      </c>
      <c r="B495" s="203" t="s">
        <v>61</v>
      </c>
      <c r="C495" s="203" t="s">
        <v>45</v>
      </c>
      <c r="D495" s="204">
        <v>31907</v>
      </c>
      <c r="E495" s="205">
        <v>36</v>
      </c>
      <c r="F495" s="203" t="s">
        <v>52</v>
      </c>
      <c r="G495" s="203" t="s">
        <v>53</v>
      </c>
      <c r="H495" s="206">
        <v>8917</v>
      </c>
      <c r="I495" s="203" t="s">
        <v>83</v>
      </c>
      <c r="J495" s="203">
        <v>2</v>
      </c>
      <c r="K495" s="206">
        <v>607</v>
      </c>
      <c r="L495" s="206">
        <v>4043</v>
      </c>
      <c r="M495" s="207">
        <v>1972</v>
      </c>
    </row>
    <row r="496" spans="1:13" x14ac:dyDescent="0.3">
      <c r="A496" s="208" t="s">
        <v>166</v>
      </c>
      <c r="B496" s="209" t="s">
        <v>113</v>
      </c>
      <c r="C496" s="209" t="s">
        <v>56</v>
      </c>
      <c r="D496" s="210">
        <v>34998</v>
      </c>
      <c r="E496" s="211">
        <v>28</v>
      </c>
      <c r="F496" s="209" t="s">
        <v>57</v>
      </c>
      <c r="G496" s="209" t="s">
        <v>63</v>
      </c>
      <c r="H496" s="212">
        <v>21337</v>
      </c>
      <c r="I496" s="209" t="s">
        <v>76</v>
      </c>
      <c r="J496" s="209">
        <v>2</v>
      </c>
      <c r="K496" s="212">
        <v>1431</v>
      </c>
      <c r="L496" s="212">
        <v>1671</v>
      </c>
      <c r="M496" s="213">
        <v>6959</v>
      </c>
    </row>
    <row r="497" spans="1:13" x14ac:dyDescent="0.3">
      <c r="A497" s="202" t="s">
        <v>139</v>
      </c>
      <c r="B497" s="203" t="s">
        <v>161</v>
      </c>
      <c r="C497" s="203" t="s">
        <v>123</v>
      </c>
      <c r="D497" s="204">
        <v>34600</v>
      </c>
      <c r="E497" s="205">
        <v>29</v>
      </c>
      <c r="F497" s="203" t="s">
        <v>52</v>
      </c>
      <c r="G497" s="203" t="s">
        <v>68</v>
      </c>
      <c r="H497" s="206">
        <v>20729</v>
      </c>
      <c r="I497" s="203" t="s">
        <v>101</v>
      </c>
      <c r="J497" s="203">
        <v>3</v>
      </c>
      <c r="K497" s="206">
        <v>1431</v>
      </c>
      <c r="L497" s="206">
        <v>4984</v>
      </c>
      <c r="M497" s="207">
        <v>8208</v>
      </c>
    </row>
    <row r="498" spans="1:13" x14ac:dyDescent="0.3">
      <c r="A498" s="208" t="s">
        <v>77</v>
      </c>
      <c r="B498" s="209" t="s">
        <v>130</v>
      </c>
      <c r="C498" s="209" t="s">
        <v>62</v>
      </c>
      <c r="D498" s="210">
        <v>28477</v>
      </c>
      <c r="E498" s="211">
        <v>46</v>
      </c>
      <c r="F498" s="209" t="s">
        <v>57</v>
      </c>
      <c r="G498" s="209" t="s">
        <v>117</v>
      </c>
      <c r="H498" s="212">
        <v>8078</v>
      </c>
      <c r="I498" s="209" t="s">
        <v>111</v>
      </c>
      <c r="J498" s="209">
        <v>2</v>
      </c>
      <c r="K498" s="212">
        <v>604</v>
      </c>
      <c r="L498" s="212">
        <v>4562</v>
      </c>
      <c r="M498" s="213">
        <v>9635</v>
      </c>
    </row>
    <row r="499" spans="1:13" x14ac:dyDescent="0.3">
      <c r="A499" s="202" t="s">
        <v>125</v>
      </c>
      <c r="B499" s="203" t="s">
        <v>142</v>
      </c>
      <c r="C499" s="203" t="s">
        <v>123</v>
      </c>
      <c r="D499" s="204">
        <v>27597</v>
      </c>
      <c r="E499" s="205">
        <v>48</v>
      </c>
      <c r="F499" s="203" t="s">
        <v>57</v>
      </c>
      <c r="G499" s="203" t="s">
        <v>73</v>
      </c>
      <c r="H499" s="206">
        <v>11400</v>
      </c>
      <c r="I499" s="203" t="s">
        <v>92</v>
      </c>
      <c r="J499" s="203">
        <v>2</v>
      </c>
      <c r="K499" s="206">
        <v>1848</v>
      </c>
      <c r="L499" s="206">
        <v>2679</v>
      </c>
      <c r="M499" s="207">
        <v>6440</v>
      </c>
    </row>
    <row r="500" spans="1:13" x14ac:dyDescent="0.3">
      <c r="A500" s="208" t="s">
        <v>139</v>
      </c>
      <c r="B500" s="209" t="s">
        <v>55</v>
      </c>
      <c r="C500" s="209" t="s">
        <v>100</v>
      </c>
      <c r="D500" s="210">
        <v>31213</v>
      </c>
      <c r="E500" s="211">
        <v>38</v>
      </c>
      <c r="F500" s="209" t="s">
        <v>46</v>
      </c>
      <c r="G500" s="209" t="s">
        <v>47</v>
      </c>
      <c r="H500" s="212">
        <v>11362</v>
      </c>
      <c r="I500" s="209" t="s">
        <v>83</v>
      </c>
      <c r="J500" s="209">
        <v>3</v>
      </c>
      <c r="K500" s="212">
        <v>1418</v>
      </c>
      <c r="L500" s="212">
        <v>3360</v>
      </c>
      <c r="M500" s="213">
        <v>6639</v>
      </c>
    </row>
    <row r="501" spans="1:13" x14ac:dyDescent="0.3">
      <c r="A501" s="214" t="s">
        <v>131</v>
      </c>
      <c r="B501" s="215" t="s">
        <v>80</v>
      </c>
      <c r="C501" s="215" t="s">
        <v>94</v>
      </c>
      <c r="D501" s="216">
        <v>31451</v>
      </c>
      <c r="E501" s="217">
        <v>37</v>
      </c>
      <c r="F501" s="215" t="s">
        <v>46</v>
      </c>
      <c r="G501" s="215" t="s">
        <v>53</v>
      </c>
      <c r="H501" s="218">
        <v>16437</v>
      </c>
      <c r="I501" s="215" t="s">
        <v>92</v>
      </c>
      <c r="J501" s="215">
        <v>1</v>
      </c>
      <c r="K501" s="218">
        <v>1380</v>
      </c>
      <c r="L501" s="218">
        <v>4199</v>
      </c>
      <c r="M501" s="219">
        <v>1241</v>
      </c>
    </row>
  </sheetData>
  <customSheetViews>
    <customSheetView guid="{382D10FC-BAD9-4CEB-9262-7AB6ED9899CE}" filter="1" showAutoFilter="1">
      <selection activeCell="B1" sqref="A1:XFD1"/>
      <pageMargins left="0.7" right="0.7" top="0.75" bottom="0.75" header="0.3" footer="0.3"/>
      <autoFilter ref="A1:M501" xr:uid="{F17EA295-5850-4467-ADBF-0643EEAE7FEE}">
        <filterColumn colId="0">
          <filters>
            <filter val="Beata"/>
            <filter val="Eliza"/>
            <filter val="Kinga"/>
            <filter val="Maria"/>
            <filter val="Marta"/>
            <filter val="Zofia"/>
          </filters>
        </filterColumn>
        <filterColumn colId="7">
          <top10 val="10" filterVal="29483"/>
        </filterColumn>
      </autoFilter>
    </customSheetView>
    <customSheetView guid="{571450AF-106A-4A88-AB98-8D87D8C3FF9C}" filter="1" showAutoFilter="1" topLeftCell="B1">
      <selection activeCell="B1" sqref="A1:XFD1"/>
      <pageMargins left="0.7" right="0.7" top="0.75" bottom="0.75" header="0.3" footer="0.3"/>
      <autoFilter ref="A1:M501" xr:uid="{F17EA295-5850-4467-ADBF-0643EEAE7FEE}">
        <filterColumn colId="4">
          <filters>
            <filter val="26"/>
            <filter val="27"/>
            <filter val="28"/>
            <filter val="29"/>
            <filter val="30"/>
            <filter val="61"/>
            <filter val="62"/>
            <filter val="63"/>
            <filter val="64"/>
            <filter val="65"/>
          </filters>
        </filterColumn>
        <filterColumn colId="7">
          <dynamicFilter type="belowAverage" val="16812.281999999999"/>
        </filterColumn>
      </autoFilter>
    </customSheetView>
    <customSheetView guid="{B5444264-7A01-45DB-AB02-F9E0EBA0FE55}" filter="1" showAutoFilter="1" topLeftCell="B1">
      <selection activeCell="M1" sqref="A1:M1"/>
      <pageMargins left="0.7" right="0.7" top="0.75" bottom="0.75" header="0.3" footer="0.3"/>
      <autoFilter ref="A1:M501" xr:uid="{F17EA295-5850-4467-ADBF-0643EEAE7FEE}">
        <filterColumn colId="5">
          <filters>
            <filter val="Podstawowe"/>
            <filter val="Średnie"/>
          </filters>
        </filterColumn>
        <filterColumn colId="6">
          <filters>
            <filter val="IT"/>
          </filters>
        </filterColumn>
        <filterColumn colId="12">
          <customFilters>
            <customFilter operator="lessThan" val="5000"/>
          </customFilters>
        </filterColumn>
      </autoFilter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1160-F6F9-4305-AEBF-C5ADA7891CD6}">
  <sheetPr codeName="Arkusz3"/>
  <dimension ref="B2:O66"/>
  <sheetViews>
    <sheetView topLeftCell="A52" workbookViewId="0">
      <selection activeCell="F66" sqref="F66"/>
    </sheetView>
  </sheetViews>
  <sheetFormatPr defaultRowHeight="14.4" x14ac:dyDescent="0.3"/>
  <cols>
    <col min="3" max="3" width="10.44140625" bestFit="1" customWidth="1"/>
    <col min="4" max="4" width="11.5546875" bestFit="1" customWidth="1"/>
    <col min="5" max="5" width="17.6640625" customWidth="1"/>
    <col min="6" max="6" width="11.5546875" bestFit="1" customWidth="1"/>
    <col min="7" max="7" width="10.5546875" bestFit="1" customWidth="1"/>
    <col min="10" max="11" width="10.5546875" bestFit="1" customWidth="1"/>
    <col min="12" max="14" width="9.5546875" bestFit="1" customWidth="1"/>
  </cols>
  <sheetData>
    <row r="2" spans="2:15" hidden="1" x14ac:dyDescent="0.3">
      <c r="C2" s="1">
        <f>$B2*C$3</f>
        <v>0</v>
      </c>
    </row>
    <row r="3" spans="2:15" x14ac:dyDescent="0.3">
      <c r="B3" s="2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</row>
    <row r="4" spans="2:15" x14ac:dyDescent="0.3">
      <c r="B4" s="2">
        <v>1</v>
      </c>
      <c r="C4" s="1">
        <f>$B4*C$3</f>
        <v>1</v>
      </c>
      <c r="D4" s="3">
        <f t="shared" ref="D4:O4" si="0">$B4*D$3</f>
        <v>2</v>
      </c>
      <c r="E4" s="3">
        <f t="shared" si="0"/>
        <v>3</v>
      </c>
      <c r="F4" s="3">
        <f t="shared" si="0"/>
        <v>4</v>
      </c>
      <c r="G4" s="3">
        <f t="shared" si="0"/>
        <v>5</v>
      </c>
      <c r="H4" s="3">
        <f t="shared" si="0"/>
        <v>6</v>
      </c>
      <c r="I4" s="3">
        <f t="shared" si="0"/>
        <v>7</v>
      </c>
      <c r="J4" s="3">
        <f t="shared" si="0"/>
        <v>8</v>
      </c>
      <c r="K4" s="3">
        <f t="shared" si="0"/>
        <v>9</v>
      </c>
      <c r="L4" s="3">
        <f t="shared" si="0"/>
        <v>10</v>
      </c>
      <c r="M4" s="3">
        <f t="shared" si="0"/>
        <v>11</v>
      </c>
      <c r="N4" s="3">
        <f t="shared" si="0"/>
        <v>12</v>
      </c>
      <c r="O4" s="3">
        <f t="shared" si="0"/>
        <v>13</v>
      </c>
    </row>
    <row r="5" spans="2:15" x14ac:dyDescent="0.3">
      <c r="B5" s="2">
        <v>2</v>
      </c>
      <c r="C5" s="4">
        <f t="shared" ref="C5:O16" si="1">$B5*C$3</f>
        <v>2</v>
      </c>
      <c r="D5" s="1">
        <f t="shared" si="1"/>
        <v>4</v>
      </c>
      <c r="E5" s="3">
        <f t="shared" si="1"/>
        <v>6</v>
      </c>
      <c r="F5" s="3">
        <f t="shared" si="1"/>
        <v>8</v>
      </c>
      <c r="G5" s="3">
        <f t="shared" si="1"/>
        <v>10</v>
      </c>
      <c r="H5" s="3">
        <f t="shared" si="1"/>
        <v>12</v>
      </c>
      <c r="I5" s="3">
        <f t="shared" si="1"/>
        <v>14</v>
      </c>
      <c r="J5" s="3">
        <f t="shared" si="1"/>
        <v>16</v>
      </c>
      <c r="K5" s="3">
        <f t="shared" si="1"/>
        <v>18</v>
      </c>
      <c r="L5" s="3">
        <f t="shared" si="1"/>
        <v>20</v>
      </c>
      <c r="M5" s="3">
        <f t="shared" si="1"/>
        <v>22</v>
      </c>
      <c r="N5" s="3">
        <f t="shared" si="1"/>
        <v>24</v>
      </c>
      <c r="O5" s="3">
        <f t="shared" si="1"/>
        <v>26</v>
      </c>
    </row>
    <row r="6" spans="2:15" x14ac:dyDescent="0.3">
      <c r="B6" s="2">
        <v>3</v>
      </c>
      <c r="C6" s="4">
        <f t="shared" si="1"/>
        <v>3</v>
      </c>
      <c r="D6" s="4">
        <f t="shared" si="1"/>
        <v>6</v>
      </c>
      <c r="E6" s="1">
        <f t="shared" si="1"/>
        <v>9</v>
      </c>
      <c r="F6" s="3">
        <f t="shared" si="1"/>
        <v>12</v>
      </c>
      <c r="G6" s="3">
        <f t="shared" si="1"/>
        <v>15</v>
      </c>
      <c r="H6" s="3">
        <f t="shared" si="1"/>
        <v>18</v>
      </c>
      <c r="I6" s="3">
        <f t="shared" si="1"/>
        <v>21</v>
      </c>
      <c r="J6" s="3">
        <f t="shared" si="1"/>
        <v>24</v>
      </c>
      <c r="K6" s="3">
        <f t="shared" si="1"/>
        <v>27</v>
      </c>
      <c r="L6" s="3">
        <f t="shared" si="1"/>
        <v>30</v>
      </c>
      <c r="M6" s="3">
        <f t="shared" si="1"/>
        <v>33</v>
      </c>
      <c r="N6" s="3">
        <f t="shared" si="1"/>
        <v>36</v>
      </c>
      <c r="O6" s="3">
        <f t="shared" si="1"/>
        <v>39</v>
      </c>
    </row>
    <row r="7" spans="2:15" x14ac:dyDescent="0.3">
      <c r="B7" s="2">
        <v>4</v>
      </c>
      <c r="C7" s="4">
        <f t="shared" si="1"/>
        <v>4</v>
      </c>
      <c r="D7" s="4">
        <f t="shared" si="1"/>
        <v>8</v>
      </c>
      <c r="E7" s="4">
        <f t="shared" si="1"/>
        <v>12</v>
      </c>
      <c r="F7" s="1">
        <f t="shared" si="1"/>
        <v>16</v>
      </c>
      <c r="G7" s="3">
        <f t="shared" si="1"/>
        <v>20</v>
      </c>
      <c r="H7" s="3">
        <f t="shared" si="1"/>
        <v>24</v>
      </c>
      <c r="I7" s="3">
        <f t="shared" si="1"/>
        <v>28</v>
      </c>
      <c r="J7" s="3">
        <f t="shared" si="1"/>
        <v>32</v>
      </c>
      <c r="K7" s="3">
        <f t="shared" si="1"/>
        <v>36</v>
      </c>
      <c r="L7" s="3">
        <f t="shared" si="1"/>
        <v>40</v>
      </c>
      <c r="M7" s="3">
        <f t="shared" si="1"/>
        <v>44</v>
      </c>
      <c r="N7" s="3">
        <f t="shared" si="1"/>
        <v>48</v>
      </c>
      <c r="O7" s="3">
        <f t="shared" si="1"/>
        <v>52</v>
      </c>
    </row>
    <row r="8" spans="2:15" x14ac:dyDescent="0.3">
      <c r="B8" s="2">
        <v>5</v>
      </c>
      <c r="C8" s="4">
        <f t="shared" si="1"/>
        <v>5</v>
      </c>
      <c r="D8" s="4">
        <f t="shared" si="1"/>
        <v>10</v>
      </c>
      <c r="E8" s="4">
        <f t="shared" si="1"/>
        <v>15</v>
      </c>
      <c r="F8" s="4">
        <f t="shared" si="1"/>
        <v>20</v>
      </c>
      <c r="G8" s="1">
        <f t="shared" si="1"/>
        <v>25</v>
      </c>
      <c r="H8" s="3">
        <f t="shared" si="1"/>
        <v>30</v>
      </c>
      <c r="I8" s="3">
        <f t="shared" si="1"/>
        <v>35</v>
      </c>
      <c r="J8" s="3">
        <f t="shared" si="1"/>
        <v>40</v>
      </c>
      <c r="K8" s="3">
        <f t="shared" si="1"/>
        <v>45</v>
      </c>
      <c r="L8" s="3">
        <f t="shared" si="1"/>
        <v>50</v>
      </c>
      <c r="M8" s="3">
        <f t="shared" si="1"/>
        <v>55</v>
      </c>
      <c r="N8" s="3">
        <f t="shared" si="1"/>
        <v>60</v>
      </c>
      <c r="O8" s="3">
        <f t="shared" si="1"/>
        <v>65</v>
      </c>
    </row>
    <row r="9" spans="2:15" x14ac:dyDescent="0.3">
      <c r="B9" s="2">
        <v>6</v>
      </c>
      <c r="C9" s="4">
        <f t="shared" si="1"/>
        <v>6</v>
      </c>
      <c r="D9" s="4">
        <f t="shared" si="1"/>
        <v>12</v>
      </c>
      <c r="E9" s="4">
        <f t="shared" si="1"/>
        <v>18</v>
      </c>
      <c r="F9" s="4">
        <f t="shared" si="1"/>
        <v>24</v>
      </c>
      <c r="G9" s="4">
        <f t="shared" si="1"/>
        <v>30</v>
      </c>
      <c r="H9" s="1">
        <f t="shared" si="1"/>
        <v>36</v>
      </c>
      <c r="I9" s="3">
        <f t="shared" si="1"/>
        <v>42</v>
      </c>
      <c r="J9" s="3">
        <f t="shared" si="1"/>
        <v>48</v>
      </c>
      <c r="K9" s="3">
        <f t="shared" si="1"/>
        <v>54</v>
      </c>
      <c r="L9" s="3">
        <f t="shared" si="1"/>
        <v>60</v>
      </c>
      <c r="M9" s="3">
        <f t="shared" si="1"/>
        <v>66</v>
      </c>
      <c r="N9" s="3">
        <f t="shared" si="1"/>
        <v>72</v>
      </c>
      <c r="O9" s="3">
        <f t="shared" si="1"/>
        <v>78</v>
      </c>
    </row>
    <row r="10" spans="2:15" x14ac:dyDescent="0.3">
      <c r="B10" s="2">
        <v>7</v>
      </c>
      <c r="C10" s="4">
        <f t="shared" si="1"/>
        <v>7</v>
      </c>
      <c r="D10" s="4">
        <f t="shared" si="1"/>
        <v>14</v>
      </c>
      <c r="E10" s="4">
        <f t="shared" si="1"/>
        <v>21</v>
      </c>
      <c r="F10" s="4">
        <f t="shared" si="1"/>
        <v>28</v>
      </c>
      <c r="G10" s="4">
        <f t="shared" si="1"/>
        <v>35</v>
      </c>
      <c r="H10" s="4">
        <f t="shared" si="1"/>
        <v>42</v>
      </c>
      <c r="I10" s="1">
        <f t="shared" si="1"/>
        <v>49</v>
      </c>
      <c r="J10" s="3">
        <f t="shared" si="1"/>
        <v>56</v>
      </c>
      <c r="K10" s="3">
        <f t="shared" si="1"/>
        <v>63</v>
      </c>
      <c r="L10" s="3">
        <f t="shared" si="1"/>
        <v>70</v>
      </c>
      <c r="M10" s="3">
        <f t="shared" si="1"/>
        <v>77</v>
      </c>
      <c r="N10" s="3">
        <f t="shared" si="1"/>
        <v>84</v>
      </c>
      <c r="O10" s="3">
        <f t="shared" si="1"/>
        <v>91</v>
      </c>
    </row>
    <row r="11" spans="2:15" x14ac:dyDescent="0.3">
      <c r="B11" s="2">
        <v>8</v>
      </c>
      <c r="C11" s="4">
        <f t="shared" si="1"/>
        <v>8</v>
      </c>
      <c r="D11" s="4">
        <f t="shared" si="1"/>
        <v>16</v>
      </c>
      <c r="E11" s="4">
        <f t="shared" si="1"/>
        <v>24</v>
      </c>
      <c r="F11" s="4">
        <f t="shared" si="1"/>
        <v>32</v>
      </c>
      <c r="G11" s="4">
        <f t="shared" si="1"/>
        <v>40</v>
      </c>
      <c r="H11" s="4">
        <f t="shared" si="1"/>
        <v>48</v>
      </c>
      <c r="I11" s="4">
        <f t="shared" si="1"/>
        <v>56</v>
      </c>
      <c r="J11" s="1">
        <f t="shared" si="1"/>
        <v>64</v>
      </c>
      <c r="K11" s="3">
        <f t="shared" si="1"/>
        <v>72</v>
      </c>
      <c r="L11" s="3">
        <f t="shared" si="1"/>
        <v>80</v>
      </c>
      <c r="M11" s="3">
        <f t="shared" si="1"/>
        <v>88</v>
      </c>
      <c r="N11" s="3">
        <f t="shared" si="1"/>
        <v>96</v>
      </c>
      <c r="O11" s="3">
        <f t="shared" si="1"/>
        <v>104</v>
      </c>
    </row>
    <row r="12" spans="2:15" x14ac:dyDescent="0.3">
      <c r="B12" s="2">
        <v>9</v>
      </c>
      <c r="C12" s="4">
        <f t="shared" si="1"/>
        <v>9</v>
      </c>
      <c r="D12" s="4">
        <f t="shared" si="1"/>
        <v>18</v>
      </c>
      <c r="E12" s="4">
        <f t="shared" si="1"/>
        <v>27</v>
      </c>
      <c r="F12" s="4">
        <f t="shared" si="1"/>
        <v>36</v>
      </c>
      <c r="G12" s="4">
        <f t="shared" si="1"/>
        <v>45</v>
      </c>
      <c r="H12" s="4">
        <f t="shared" si="1"/>
        <v>54</v>
      </c>
      <c r="I12" s="4">
        <f t="shared" si="1"/>
        <v>63</v>
      </c>
      <c r="J12" s="4">
        <f t="shared" si="1"/>
        <v>72</v>
      </c>
      <c r="K12" s="1">
        <f t="shared" si="1"/>
        <v>81</v>
      </c>
      <c r="L12" s="3">
        <f t="shared" si="1"/>
        <v>90</v>
      </c>
      <c r="M12" s="3">
        <f t="shared" si="1"/>
        <v>99</v>
      </c>
      <c r="N12" s="3">
        <f t="shared" si="1"/>
        <v>108</v>
      </c>
      <c r="O12" s="3">
        <f t="shared" si="1"/>
        <v>117</v>
      </c>
    </row>
    <row r="13" spans="2:15" x14ac:dyDescent="0.3">
      <c r="B13" s="2">
        <v>10</v>
      </c>
      <c r="C13" s="4">
        <f t="shared" si="1"/>
        <v>10</v>
      </c>
      <c r="D13" s="4">
        <f t="shared" si="1"/>
        <v>20</v>
      </c>
      <c r="E13" s="4">
        <f t="shared" si="1"/>
        <v>30</v>
      </c>
      <c r="F13" s="4">
        <f t="shared" si="1"/>
        <v>40</v>
      </c>
      <c r="G13" s="4">
        <f t="shared" ref="D13:O16" si="2">$B13*G$3</f>
        <v>50</v>
      </c>
      <c r="H13" s="4">
        <f t="shared" si="2"/>
        <v>60</v>
      </c>
      <c r="I13" s="4">
        <f t="shared" si="2"/>
        <v>70</v>
      </c>
      <c r="J13" s="4">
        <f t="shared" si="2"/>
        <v>80</v>
      </c>
      <c r="K13" s="4">
        <f t="shared" si="2"/>
        <v>90</v>
      </c>
      <c r="L13" s="1">
        <f t="shared" si="2"/>
        <v>100</v>
      </c>
      <c r="M13" s="3">
        <f t="shared" si="2"/>
        <v>110</v>
      </c>
      <c r="N13" s="3">
        <f t="shared" si="2"/>
        <v>120</v>
      </c>
      <c r="O13" s="3">
        <f t="shared" si="2"/>
        <v>130</v>
      </c>
    </row>
    <row r="14" spans="2:15" x14ac:dyDescent="0.3">
      <c r="B14" s="2">
        <v>11</v>
      </c>
      <c r="C14" s="4">
        <f t="shared" si="1"/>
        <v>11</v>
      </c>
      <c r="D14" s="4">
        <f t="shared" si="2"/>
        <v>22</v>
      </c>
      <c r="E14" s="4">
        <f t="shared" si="2"/>
        <v>33</v>
      </c>
      <c r="F14" s="4">
        <f t="shared" si="2"/>
        <v>44</v>
      </c>
      <c r="G14" s="4">
        <f t="shared" si="2"/>
        <v>55</v>
      </c>
      <c r="H14" s="4">
        <f t="shared" si="2"/>
        <v>66</v>
      </c>
      <c r="I14" s="4">
        <f t="shared" si="2"/>
        <v>77</v>
      </c>
      <c r="J14" s="4">
        <f t="shared" si="2"/>
        <v>88</v>
      </c>
      <c r="K14" s="4">
        <f t="shared" si="2"/>
        <v>99</v>
      </c>
      <c r="L14" s="4">
        <f t="shared" si="2"/>
        <v>110</v>
      </c>
      <c r="M14" s="1">
        <f t="shared" si="2"/>
        <v>121</v>
      </c>
      <c r="N14" s="3">
        <f t="shared" si="2"/>
        <v>132</v>
      </c>
      <c r="O14" s="3">
        <f t="shared" si="2"/>
        <v>143</v>
      </c>
    </row>
    <row r="15" spans="2:15" x14ac:dyDescent="0.3">
      <c r="B15" s="2">
        <v>12</v>
      </c>
      <c r="C15" s="4">
        <f t="shared" si="1"/>
        <v>12</v>
      </c>
      <c r="D15" s="4">
        <f t="shared" si="2"/>
        <v>24</v>
      </c>
      <c r="E15" s="4">
        <f t="shared" si="2"/>
        <v>36</v>
      </c>
      <c r="F15" s="4">
        <f t="shared" si="2"/>
        <v>48</v>
      </c>
      <c r="G15" s="4">
        <f t="shared" si="2"/>
        <v>60</v>
      </c>
      <c r="H15" s="4">
        <f t="shared" si="2"/>
        <v>72</v>
      </c>
      <c r="I15" s="4">
        <f t="shared" si="2"/>
        <v>84</v>
      </c>
      <c r="J15" s="4">
        <f t="shared" si="2"/>
        <v>96</v>
      </c>
      <c r="K15" s="4">
        <f t="shared" si="2"/>
        <v>108</v>
      </c>
      <c r="L15" s="4">
        <f t="shared" si="2"/>
        <v>120</v>
      </c>
      <c r="M15" s="4">
        <f t="shared" si="2"/>
        <v>132</v>
      </c>
      <c r="N15" s="1">
        <f t="shared" si="2"/>
        <v>144</v>
      </c>
      <c r="O15" s="3">
        <f t="shared" si="2"/>
        <v>156</v>
      </c>
    </row>
    <row r="16" spans="2:15" x14ac:dyDescent="0.3">
      <c r="B16" s="2">
        <v>13</v>
      </c>
      <c r="C16" s="4">
        <f t="shared" si="1"/>
        <v>13</v>
      </c>
      <c r="D16" s="4">
        <f t="shared" si="2"/>
        <v>26</v>
      </c>
      <c r="E16" s="4">
        <f t="shared" si="2"/>
        <v>39</v>
      </c>
      <c r="F16" s="4">
        <f t="shared" si="2"/>
        <v>52</v>
      </c>
      <c r="G16" s="4">
        <f t="shared" si="2"/>
        <v>65</v>
      </c>
      <c r="H16" s="4">
        <f t="shared" si="2"/>
        <v>78</v>
      </c>
      <c r="I16" s="4">
        <f t="shared" si="2"/>
        <v>91</v>
      </c>
      <c r="J16" s="4">
        <f t="shared" si="2"/>
        <v>104</v>
      </c>
      <c r="K16" s="4">
        <f t="shared" si="2"/>
        <v>117</v>
      </c>
      <c r="L16" s="4">
        <f t="shared" si="2"/>
        <v>130</v>
      </c>
      <c r="M16" s="4">
        <f t="shared" si="2"/>
        <v>143</v>
      </c>
      <c r="N16" s="4">
        <f t="shared" si="2"/>
        <v>156</v>
      </c>
      <c r="O16" s="1">
        <f t="shared" si="2"/>
        <v>169</v>
      </c>
    </row>
    <row r="18" spans="2:13" s="5" customFormat="1" x14ac:dyDescent="0.3"/>
    <row r="22" spans="2:13" ht="15.6" x14ac:dyDescent="0.3">
      <c r="B22" s="50">
        <v>2555</v>
      </c>
      <c r="D22" s="47" t="s">
        <v>200</v>
      </c>
      <c r="E22" s="49" t="s">
        <v>241</v>
      </c>
      <c r="F22" s="161">
        <f>VLOOKUP(D22,'Odwołania - dane'!B:C,2,0)</f>
        <v>2.9281999999999999</v>
      </c>
      <c r="G22" s="51">
        <f>$B$22*'Odwołania - dane'!C14</f>
        <v>7481.5509999999995</v>
      </c>
      <c r="M22" t="s">
        <v>1167</v>
      </c>
    </row>
    <row r="23" spans="2:13" ht="15.6" x14ac:dyDescent="0.3">
      <c r="D23" s="47" t="s">
        <v>208</v>
      </c>
      <c r="E23" s="49" t="s">
        <v>241</v>
      </c>
      <c r="F23" s="51">
        <f>$B$22*VLOOKUP(D23,'Odwołania - dane'!B:C,2,0)</f>
        <v>1015.357</v>
      </c>
      <c r="G23" s="51">
        <f>$B$22*'Odwołania - dane'!C18</f>
        <v>1015.357</v>
      </c>
      <c r="M23" t="s">
        <v>1168</v>
      </c>
    </row>
    <row r="24" spans="2:13" ht="15.6" x14ac:dyDescent="0.3">
      <c r="D24" s="47" t="s">
        <v>232</v>
      </c>
      <c r="E24" s="49" t="s">
        <v>241</v>
      </c>
      <c r="F24" s="51">
        <f>$B$22*VLOOKUP(D24,'Odwołania - dane'!B:C,2,0)</f>
        <v>13387.689</v>
      </c>
      <c r="G24" s="51">
        <f>$B$22*'Odwołania - dane'!C30</f>
        <v>13387.689</v>
      </c>
    </row>
    <row r="25" spans="2:13" ht="15.6" x14ac:dyDescent="0.3">
      <c r="D25" s="47" t="s">
        <v>196</v>
      </c>
      <c r="E25" s="49" t="s">
        <v>241</v>
      </c>
      <c r="F25" s="51">
        <f>$B$22*VLOOKUP(D25,'Odwołania - dane'!B:C,2,0)</f>
        <v>13591.322499999998</v>
      </c>
      <c r="G25" s="51">
        <f>$B$22*'Odwołania - dane'!C12</f>
        <v>13591.322499999998</v>
      </c>
    </row>
    <row r="28" spans="2:13" x14ac:dyDescent="0.3">
      <c r="H28" t="s">
        <v>1122</v>
      </c>
    </row>
    <row r="30" spans="2:13" s="5" customFormat="1" x14ac:dyDescent="0.3"/>
    <row r="32" spans="2:13" x14ac:dyDescent="0.3">
      <c r="I32" s="168" t="s">
        <v>255</v>
      </c>
      <c r="J32" s="168"/>
      <c r="K32" s="51">
        <v>20000</v>
      </c>
    </row>
    <row r="33" spans="3:14" x14ac:dyDescent="0.3">
      <c r="C33" t="s">
        <v>251</v>
      </c>
      <c r="D33" t="s">
        <v>252</v>
      </c>
      <c r="E33" t="s">
        <v>253</v>
      </c>
      <c r="F33" t="s">
        <v>254</v>
      </c>
    </row>
    <row r="34" spans="3:14" x14ac:dyDescent="0.3">
      <c r="C34" s="53" t="s">
        <v>250</v>
      </c>
      <c r="D34" s="54" t="s">
        <v>249</v>
      </c>
      <c r="E34" s="54" t="s">
        <v>249</v>
      </c>
      <c r="F34" s="54" t="s">
        <v>249</v>
      </c>
    </row>
    <row r="35" spans="3:14" x14ac:dyDescent="0.3">
      <c r="C35" s="55" t="s">
        <v>117</v>
      </c>
      <c r="D35" s="57">
        <v>70500</v>
      </c>
      <c r="E35" s="57">
        <v>83190</v>
      </c>
      <c r="F35" s="57">
        <v>57810</v>
      </c>
      <c r="H35">
        <f>D35/D$42</f>
        <v>0.47458768091551667</v>
      </c>
      <c r="I35">
        <f t="shared" ref="I35:J42" si="3">E35/E$42</f>
        <v>0.48223011865909998</v>
      </c>
      <c r="J35">
        <f t="shared" si="3"/>
        <v>0.4543239759831505</v>
      </c>
      <c r="L35" s="51">
        <f>$K$32*H35</f>
        <v>9491.753618310333</v>
      </c>
      <c r="M35" s="51">
        <f t="shared" ref="M35:N41" si="4">$K$32*I35</f>
        <v>9644.6023731820005</v>
      </c>
      <c r="N35" s="51">
        <f t="shared" si="4"/>
        <v>9086.4795196630093</v>
      </c>
    </row>
    <row r="36" spans="3:14" x14ac:dyDescent="0.3">
      <c r="C36" s="56" t="s">
        <v>242</v>
      </c>
      <c r="D36" s="58">
        <v>12800</v>
      </c>
      <c r="E36" s="58">
        <v>15360</v>
      </c>
      <c r="F36" s="58">
        <v>10752</v>
      </c>
      <c r="H36">
        <f t="shared" ref="H36:H42" si="5">D36/D$42</f>
        <v>8.6166273981824304E-2</v>
      </c>
      <c r="I36">
        <f t="shared" si="3"/>
        <v>8.9037800488084823E-2</v>
      </c>
      <c r="J36">
        <f t="shared" si="3"/>
        <v>8.4499072647826218E-2</v>
      </c>
      <c r="L36" s="51">
        <f t="shared" ref="L36:L41" si="6">$K$32*H36</f>
        <v>1723.3254796364861</v>
      </c>
      <c r="M36" s="51">
        <f t="shared" si="4"/>
        <v>1780.7560097616965</v>
      </c>
      <c r="N36" s="51">
        <f t="shared" si="4"/>
        <v>1689.9814529565244</v>
      </c>
    </row>
    <row r="37" spans="3:14" x14ac:dyDescent="0.3">
      <c r="C37" s="55" t="s">
        <v>243</v>
      </c>
      <c r="D37" s="57">
        <v>9000</v>
      </c>
      <c r="E37" s="57">
        <v>9180</v>
      </c>
      <c r="F37" s="57">
        <v>7290.0000000000009</v>
      </c>
      <c r="H37">
        <f t="shared" si="5"/>
        <v>6.0585661393470214E-2</v>
      </c>
      <c r="I37">
        <f t="shared" si="3"/>
        <v>5.3213997947956941E-2</v>
      </c>
      <c r="J37">
        <f t="shared" si="3"/>
        <v>5.7291502939234865E-2</v>
      </c>
      <c r="L37" s="51">
        <f t="shared" si="6"/>
        <v>1211.7132278694044</v>
      </c>
      <c r="M37" s="51">
        <f t="shared" si="4"/>
        <v>1064.2799589591389</v>
      </c>
      <c r="N37" s="51">
        <f t="shared" si="4"/>
        <v>1145.8300587846973</v>
      </c>
    </row>
    <row r="38" spans="3:14" x14ac:dyDescent="0.3">
      <c r="C38" s="56" t="s">
        <v>244</v>
      </c>
      <c r="D38" s="58">
        <v>33800</v>
      </c>
      <c r="E38" s="58">
        <v>38194</v>
      </c>
      <c r="F38" s="58">
        <v>31096</v>
      </c>
      <c r="H38">
        <f t="shared" si="5"/>
        <v>0.2275328172332548</v>
      </c>
      <c r="I38">
        <f t="shared" si="3"/>
        <v>0.22140037446887445</v>
      </c>
      <c r="J38">
        <f t="shared" si="3"/>
        <v>0.24438087454025337</v>
      </c>
      <c r="L38" s="51">
        <f t="shared" si="6"/>
        <v>4550.6563446650962</v>
      </c>
      <c r="M38" s="51">
        <f t="shared" si="4"/>
        <v>4428.007489377489</v>
      </c>
      <c r="N38" s="51">
        <f t="shared" si="4"/>
        <v>4887.6174908050671</v>
      </c>
    </row>
    <row r="39" spans="3:14" x14ac:dyDescent="0.3">
      <c r="C39" s="55" t="s">
        <v>248</v>
      </c>
      <c r="D39" s="57">
        <v>10000</v>
      </c>
      <c r="E39" s="57">
        <v>12200</v>
      </c>
      <c r="F39" s="57">
        <v>9200</v>
      </c>
      <c r="H39">
        <f t="shared" si="5"/>
        <v>6.7317401548300237E-2</v>
      </c>
      <c r="I39">
        <f t="shared" si="3"/>
        <v>7.0720127991838203E-2</v>
      </c>
      <c r="J39">
        <f t="shared" si="3"/>
        <v>7.2302033887648928E-2</v>
      </c>
      <c r="L39" s="51">
        <f t="shared" si="6"/>
        <v>1346.3480309660047</v>
      </c>
      <c r="M39" s="51">
        <f t="shared" si="4"/>
        <v>1414.4025598367641</v>
      </c>
      <c r="N39" s="51">
        <f t="shared" si="4"/>
        <v>1446.0406777529786</v>
      </c>
    </row>
    <row r="40" spans="3:14" x14ac:dyDescent="0.3">
      <c r="C40" s="56" t="s">
        <v>245</v>
      </c>
      <c r="D40" s="58">
        <v>5450</v>
      </c>
      <c r="E40" s="58">
        <v>5777</v>
      </c>
      <c r="F40" s="58">
        <v>4796</v>
      </c>
      <c r="H40">
        <f t="shared" si="5"/>
        <v>3.6687983843823629E-2</v>
      </c>
      <c r="I40">
        <f t="shared" si="3"/>
        <v>3.3487719623676172E-2</v>
      </c>
      <c r="J40">
        <f t="shared" si="3"/>
        <v>3.7691364622300459E-2</v>
      </c>
      <c r="L40" s="51">
        <f t="shared" si="6"/>
        <v>733.75967687647255</v>
      </c>
      <c r="M40" s="51">
        <f t="shared" si="4"/>
        <v>669.75439247352347</v>
      </c>
      <c r="N40" s="51">
        <f t="shared" si="4"/>
        <v>753.82729244600921</v>
      </c>
    </row>
    <row r="41" spans="3:14" x14ac:dyDescent="0.3">
      <c r="C41" s="55" t="s">
        <v>246</v>
      </c>
      <c r="D41" s="57">
        <v>7000</v>
      </c>
      <c r="E41" s="57">
        <v>8610</v>
      </c>
      <c r="F41" s="57">
        <v>6300</v>
      </c>
      <c r="H41">
        <f t="shared" si="5"/>
        <v>4.7122181083810166E-2</v>
      </c>
      <c r="I41">
        <f t="shared" si="3"/>
        <v>4.9909860820469422E-2</v>
      </c>
      <c r="J41">
        <f t="shared" si="3"/>
        <v>4.951117537958568E-2</v>
      </c>
      <c r="L41" s="51">
        <f t="shared" si="6"/>
        <v>942.44362167620329</v>
      </c>
      <c r="M41" s="51">
        <f t="shared" si="4"/>
        <v>998.19721640938849</v>
      </c>
      <c r="N41" s="51">
        <f t="shared" si="4"/>
        <v>990.22350759171354</v>
      </c>
    </row>
    <row r="42" spans="3:14" x14ac:dyDescent="0.3">
      <c r="C42" s="52" t="s">
        <v>247</v>
      </c>
      <c r="D42" s="59">
        <f>SUM(D35:D41)</f>
        <v>148550</v>
      </c>
      <c r="E42" s="59">
        <f>SUM(E35:E41)</f>
        <v>172511</v>
      </c>
      <c r="F42" s="59">
        <f>SUM(F35:F41)</f>
        <v>127244</v>
      </c>
      <c r="H42">
        <f t="shared" si="5"/>
        <v>1</v>
      </c>
      <c r="I42">
        <f t="shared" si="3"/>
        <v>1</v>
      </c>
      <c r="J42">
        <f t="shared" si="3"/>
        <v>1</v>
      </c>
    </row>
    <row r="46" spans="3:14" s="5" customFormat="1" x14ac:dyDescent="0.3"/>
    <row r="49" spans="2:9" x14ac:dyDescent="0.3">
      <c r="D49" s="60" t="s">
        <v>262</v>
      </c>
      <c r="E49" s="61" t="s">
        <v>263</v>
      </c>
      <c r="F49" s="62" t="s">
        <v>264</v>
      </c>
    </row>
    <row r="50" spans="2:9" x14ac:dyDescent="0.3">
      <c r="D50" s="63" t="s">
        <v>256</v>
      </c>
      <c r="E50" s="66"/>
      <c r="F50" s="68">
        <f>E50*'Odwołania - dane'!K3</f>
        <v>0</v>
      </c>
    </row>
    <row r="51" spans="2:9" x14ac:dyDescent="0.3">
      <c r="D51" s="64" t="s">
        <v>257</v>
      </c>
      <c r="E51" s="67">
        <v>2</v>
      </c>
      <c r="F51" s="68">
        <f>E51*'Odwołania - dane'!K4</f>
        <v>862000</v>
      </c>
    </row>
    <row r="52" spans="2:9" x14ac:dyDescent="0.3">
      <c r="D52" s="63" t="s">
        <v>258</v>
      </c>
      <c r="E52" s="66"/>
      <c r="F52" s="68">
        <f>E52*'Odwołania - dane'!K5</f>
        <v>0</v>
      </c>
    </row>
    <row r="53" spans="2:9" x14ac:dyDescent="0.3">
      <c r="D53" s="64" t="s">
        <v>259</v>
      </c>
      <c r="E53" s="67"/>
      <c r="F53" s="68">
        <f>E53*'Odwołania - dane'!K6</f>
        <v>0</v>
      </c>
      <c r="H53" t="s">
        <v>1123</v>
      </c>
      <c r="I53" t="s">
        <v>1124</v>
      </c>
    </row>
    <row r="54" spans="2:9" x14ac:dyDescent="0.3">
      <c r="D54" s="63" t="s">
        <v>260</v>
      </c>
      <c r="E54" s="66">
        <v>2</v>
      </c>
      <c r="F54" s="68">
        <f>E54*'Odwołania - dane'!K7</f>
        <v>1652000</v>
      </c>
    </row>
    <row r="55" spans="2:9" x14ac:dyDescent="0.3">
      <c r="D55" s="64" t="s">
        <v>261</v>
      </c>
      <c r="E55" s="67">
        <v>1</v>
      </c>
      <c r="F55" s="68">
        <f>E55*'Odwołania - dane'!K8</f>
        <v>1400000</v>
      </c>
    </row>
    <row r="56" spans="2:9" x14ac:dyDescent="0.3">
      <c r="E56" s="65" t="s">
        <v>265</v>
      </c>
      <c r="F56" s="69">
        <f>SUM(F50:F55)</f>
        <v>3914000</v>
      </c>
    </row>
    <row r="60" spans="2:9" s="5" customFormat="1" x14ac:dyDescent="0.3"/>
    <row r="64" spans="2:9" x14ac:dyDescent="0.3">
      <c r="B64" t="s">
        <v>324</v>
      </c>
      <c r="D64" t="s">
        <v>323</v>
      </c>
      <c r="F64" t="s">
        <v>322</v>
      </c>
    </row>
    <row r="65" spans="2:6" x14ac:dyDescent="0.3">
      <c r="B65">
        <f>SUM(Styczeń:Marzec!B6)</f>
        <v>35750</v>
      </c>
      <c r="D65">
        <f>SUM(Styczeń:Marzec!D6)</f>
        <v>27800</v>
      </c>
      <c r="F65">
        <f>SUM(Styczeń:Marzec!F1)</f>
        <v>7950</v>
      </c>
    </row>
    <row r="66" spans="2:6" x14ac:dyDescent="0.3">
      <c r="F66">
        <f>B65-D65</f>
        <v>7950</v>
      </c>
    </row>
  </sheetData>
  <customSheetViews>
    <customSheetView guid="{382D10FC-BAD9-4CEB-9262-7AB6ED9899CE}" hiddenRows="1" topLeftCell="A46">
      <selection activeCell="J72" sqref="J72"/>
      <pageMargins left="0.7" right="0.7" top="0.75" bottom="0.75" header="0.3" footer="0.3"/>
    </customSheetView>
    <customSheetView guid="{571450AF-106A-4A88-AB98-8D87D8C3FF9C}" hiddenRows="1" topLeftCell="A46">
      <selection activeCell="J72" sqref="J72"/>
      <pageMargins left="0.7" right="0.7" top="0.75" bottom="0.75" header="0.3" footer="0.3"/>
    </customSheetView>
    <customSheetView guid="{B5444264-7A01-45DB-AB02-F9E0EBA0FE55}" hiddenRows="1" topLeftCell="A46">
      <selection activeCell="J72" sqref="J72"/>
      <pageMargins left="0.7" right="0.7" top="0.75" bottom="0.75" header="0.3" footer="0.3"/>
    </customSheetView>
  </customSheetViews>
  <mergeCells count="1">
    <mergeCell ref="I32:J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031E-D394-4FD4-BB45-C7682DE4D665}">
  <sheetPr codeName="Arkusz4"/>
  <dimension ref="A1:K34"/>
  <sheetViews>
    <sheetView topLeftCell="A7" workbookViewId="0">
      <selection activeCell="F20" sqref="F20"/>
    </sheetView>
  </sheetViews>
  <sheetFormatPr defaultRowHeight="14.4" x14ac:dyDescent="0.3"/>
  <cols>
    <col min="1" max="1" width="20.44140625" bestFit="1" customWidth="1"/>
    <col min="2" max="2" width="14.77734375" bestFit="1" customWidth="1"/>
    <col min="11" max="11" width="10.5546875" bestFit="1" customWidth="1"/>
  </cols>
  <sheetData>
    <row r="1" spans="1:11" ht="15.6" x14ac:dyDescent="0.3">
      <c r="A1" s="46" t="s">
        <v>174</v>
      </c>
      <c r="B1" s="46" t="s">
        <v>175</v>
      </c>
      <c r="C1" s="46" t="s">
        <v>176</v>
      </c>
    </row>
    <row r="2" spans="1:11" ht="15.6" x14ac:dyDescent="0.3">
      <c r="A2" s="47" t="s">
        <v>177</v>
      </c>
      <c r="B2" s="47" t="s">
        <v>178</v>
      </c>
      <c r="C2" s="48">
        <v>0.1179</v>
      </c>
    </row>
    <row r="3" spans="1:11" ht="15.6" x14ac:dyDescent="0.3">
      <c r="A3" s="47" t="s">
        <v>179</v>
      </c>
      <c r="B3" s="47" t="s">
        <v>172</v>
      </c>
      <c r="C3" s="48">
        <v>4.3608000000000002</v>
      </c>
      <c r="J3" t="s">
        <v>256</v>
      </c>
      <c r="K3" s="19">
        <v>350000</v>
      </c>
    </row>
    <row r="4" spans="1:11" ht="15.6" x14ac:dyDescent="0.3">
      <c r="A4" s="47" t="s">
        <v>180</v>
      </c>
      <c r="B4" s="47" t="s">
        <v>181</v>
      </c>
      <c r="C4" s="48">
        <v>2.7751999999999999</v>
      </c>
      <c r="J4" t="s">
        <v>257</v>
      </c>
      <c r="K4" s="19">
        <v>431000</v>
      </c>
    </row>
    <row r="5" spans="1:11" ht="15.6" x14ac:dyDescent="0.3">
      <c r="A5" s="47" t="s">
        <v>182</v>
      </c>
      <c r="B5" s="47" t="s">
        <v>183</v>
      </c>
      <c r="C5" s="48">
        <v>0.55679999999999996</v>
      </c>
      <c r="J5" t="s">
        <v>258</v>
      </c>
      <c r="K5" s="19">
        <v>404000</v>
      </c>
    </row>
    <row r="6" spans="1:11" ht="15.6" x14ac:dyDescent="0.3">
      <c r="A6" s="47" t="s">
        <v>184</v>
      </c>
      <c r="B6" s="47" t="s">
        <v>185</v>
      </c>
      <c r="C6" s="48">
        <v>3.1804999999999999</v>
      </c>
      <c r="J6" t="s">
        <v>259</v>
      </c>
      <c r="K6" s="19">
        <v>684000</v>
      </c>
    </row>
    <row r="7" spans="1:11" ht="15.6" x14ac:dyDescent="0.3">
      <c r="A7" s="47" t="s">
        <v>186</v>
      </c>
      <c r="B7" s="47" t="s">
        <v>187</v>
      </c>
      <c r="C7" s="48">
        <v>2.6002000000000001</v>
      </c>
      <c r="J7" t="s">
        <v>260</v>
      </c>
      <c r="K7" s="19">
        <v>826000</v>
      </c>
    </row>
    <row r="8" spans="1:11" ht="15.6" x14ac:dyDescent="0.3">
      <c r="A8" s="47" t="s">
        <v>188</v>
      </c>
      <c r="B8" s="47" t="s">
        <v>189</v>
      </c>
      <c r="C8" s="48">
        <v>3.1892</v>
      </c>
      <c r="J8" t="s">
        <v>261</v>
      </c>
      <c r="K8" s="19">
        <v>1400000</v>
      </c>
    </row>
    <row r="9" spans="1:11" ht="15.6" x14ac:dyDescent="0.3">
      <c r="A9" s="47" t="s">
        <v>190</v>
      </c>
      <c r="B9" s="47" t="s">
        <v>173</v>
      </c>
      <c r="C9" s="48">
        <v>4.5998000000000001</v>
      </c>
    </row>
    <row r="10" spans="1:11" ht="15.6" x14ac:dyDescent="0.3">
      <c r="A10" s="47" t="s">
        <v>191</v>
      </c>
      <c r="B10" s="47" t="s">
        <v>192</v>
      </c>
      <c r="C10" s="48">
        <v>1.1891</v>
      </c>
    </row>
    <row r="11" spans="1:11" ht="15.6" x14ac:dyDescent="0.3">
      <c r="A11" s="47" t="s">
        <v>193</v>
      </c>
      <c r="B11" s="47" t="s">
        <v>194</v>
      </c>
      <c r="C11" s="48">
        <v>4.7767999999999997</v>
      </c>
    </row>
    <row r="12" spans="1:11" ht="15.6" x14ac:dyDescent="0.3">
      <c r="A12" s="47" t="s">
        <v>195</v>
      </c>
      <c r="B12" s="47" t="s">
        <v>196</v>
      </c>
      <c r="C12" s="48">
        <v>5.3194999999999997</v>
      </c>
    </row>
    <row r="13" spans="1:11" ht="15.6" x14ac:dyDescent="0.3">
      <c r="A13" s="47" t="s">
        <v>197</v>
      </c>
      <c r="B13" s="47" t="s">
        <v>198</v>
      </c>
      <c r="C13" s="48">
        <v>0.1192</v>
      </c>
    </row>
    <row r="14" spans="1:11" ht="15.6" x14ac:dyDescent="0.3">
      <c r="A14" s="47" t="s">
        <v>199</v>
      </c>
      <c r="B14" s="47" t="s">
        <v>200</v>
      </c>
      <c r="C14" s="48">
        <v>2.9281999999999999</v>
      </c>
    </row>
    <row r="15" spans="1:11" ht="15.6" x14ac:dyDescent="0.3">
      <c r="A15" s="47" t="s">
        <v>201</v>
      </c>
      <c r="B15" s="47" t="s">
        <v>202</v>
      </c>
      <c r="C15" s="48">
        <v>0.18820000000000001</v>
      </c>
    </row>
    <row r="16" spans="1:11" ht="15.6" x14ac:dyDescent="0.3">
      <c r="A16" s="47" t="s">
        <v>203</v>
      </c>
      <c r="B16" s="47" t="s">
        <v>204</v>
      </c>
      <c r="C16" s="48">
        <v>0.61670000000000003</v>
      </c>
    </row>
    <row r="17" spans="1:3" ht="15.6" x14ac:dyDescent="0.3">
      <c r="A17" s="47" t="s">
        <v>205</v>
      </c>
      <c r="B17" s="47" t="s">
        <v>206</v>
      </c>
      <c r="C17" s="48">
        <v>3.1745000000000001</v>
      </c>
    </row>
    <row r="18" spans="1:3" ht="15.6" x14ac:dyDescent="0.3">
      <c r="A18" s="47" t="s">
        <v>207</v>
      </c>
      <c r="B18" s="47" t="s">
        <v>208</v>
      </c>
      <c r="C18" s="48">
        <v>0.39739999999999998</v>
      </c>
    </row>
    <row r="19" spans="1:3" ht="15.6" x14ac:dyDescent="0.3">
      <c r="A19" s="47" t="s">
        <v>209</v>
      </c>
      <c r="B19" s="47" t="s">
        <v>210</v>
      </c>
      <c r="C19" s="48">
        <v>0.3957</v>
      </c>
    </row>
    <row r="20" spans="1:3" ht="15.6" x14ac:dyDescent="0.3">
      <c r="A20" s="47" t="s">
        <v>211</v>
      </c>
      <c r="B20" s="47" t="s">
        <v>212</v>
      </c>
      <c r="C20" s="48">
        <v>0.92559999999999998</v>
      </c>
    </row>
    <row r="21" spans="1:3" ht="15.6" x14ac:dyDescent="0.3">
      <c r="A21" s="47" t="s">
        <v>213</v>
      </c>
      <c r="B21" s="47" t="s">
        <v>214</v>
      </c>
      <c r="C21" s="48">
        <v>2.3517999999999999</v>
      </c>
    </row>
    <row r="22" spans="1:3" ht="15.6" x14ac:dyDescent="0.3">
      <c r="A22" s="47" t="s">
        <v>215</v>
      </c>
      <c r="B22" s="47" t="s">
        <v>216</v>
      </c>
      <c r="C22" s="48">
        <v>0.1583</v>
      </c>
    </row>
    <row r="23" spans="1:3" ht="15.6" x14ac:dyDescent="0.3">
      <c r="A23" s="47" t="s">
        <v>217</v>
      </c>
      <c r="B23" s="47" t="s">
        <v>218</v>
      </c>
      <c r="C23" s="48">
        <v>1.1283000000000001</v>
      </c>
    </row>
    <row r="24" spans="1:3" ht="15.6" x14ac:dyDescent="0.3">
      <c r="A24" s="47" t="s">
        <v>219</v>
      </c>
      <c r="B24" s="47" t="s">
        <v>220</v>
      </c>
      <c r="C24" s="48">
        <v>0.47689999999999999</v>
      </c>
    </row>
    <row r="25" spans="1:3" ht="15.6" x14ac:dyDescent="0.3">
      <c r="A25" s="47" t="s">
        <v>221</v>
      </c>
      <c r="B25" s="47" t="s">
        <v>222</v>
      </c>
      <c r="C25" s="48">
        <v>7.6999999999999999E-2</v>
      </c>
    </row>
    <row r="26" spans="1:3" ht="15.6" x14ac:dyDescent="0.3">
      <c r="A26" s="47" t="s">
        <v>223</v>
      </c>
      <c r="B26" s="47" t="s">
        <v>224</v>
      </c>
      <c r="C26" s="48">
        <v>0.2397</v>
      </c>
    </row>
    <row r="27" spans="1:3" ht="15.6" x14ac:dyDescent="0.3">
      <c r="A27" s="47" t="s">
        <v>225</v>
      </c>
      <c r="B27" s="47" t="s">
        <v>226</v>
      </c>
      <c r="C27" s="48">
        <v>0.2248</v>
      </c>
    </row>
    <row r="28" spans="1:3" ht="15.6" x14ac:dyDescent="0.3">
      <c r="A28" s="47" t="s">
        <v>227</v>
      </c>
      <c r="B28" s="47" t="s">
        <v>228</v>
      </c>
      <c r="C28" s="48">
        <v>0.84399999999999997</v>
      </c>
    </row>
    <row r="29" spans="1:3" ht="15.6" x14ac:dyDescent="0.3">
      <c r="A29" s="47" t="s">
        <v>229</v>
      </c>
      <c r="B29" s="47" t="s">
        <v>230</v>
      </c>
      <c r="C29" s="48">
        <v>0.92459999999999998</v>
      </c>
    </row>
    <row r="30" spans="1:3" ht="15.6" x14ac:dyDescent="0.3">
      <c r="A30" s="47" t="s">
        <v>231</v>
      </c>
      <c r="B30" s="47" t="s">
        <v>232</v>
      </c>
      <c r="C30" s="48">
        <v>5.2397999999999998</v>
      </c>
    </row>
    <row r="31" spans="1:3" ht="15.6" x14ac:dyDescent="0.3">
      <c r="A31" s="47" t="s">
        <v>233</v>
      </c>
      <c r="B31" s="47" t="s">
        <v>234</v>
      </c>
      <c r="C31" s="48">
        <v>2.7936000000000001</v>
      </c>
    </row>
    <row r="32" spans="1:3" ht="15.6" x14ac:dyDescent="0.3">
      <c r="A32" s="47" t="s">
        <v>235</v>
      </c>
      <c r="B32" s="47" t="s">
        <v>236</v>
      </c>
      <c r="C32" s="48">
        <v>5.7251000000000003</v>
      </c>
    </row>
    <row r="33" spans="1:3" ht="15.6" x14ac:dyDescent="0.3">
      <c r="A33" s="47" t="s">
        <v>237</v>
      </c>
      <c r="B33" s="47" t="s">
        <v>238</v>
      </c>
      <c r="C33" s="48">
        <v>0.32340000000000002</v>
      </c>
    </row>
    <row r="34" spans="1:3" ht="15.6" x14ac:dyDescent="0.3">
      <c r="A34" s="47" t="s">
        <v>239</v>
      </c>
      <c r="B34" s="47" t="s">
        <v>240</v>
      </c>
      <c r="C34" s="48">
        <v>0.59689999999999999</v>
      </c>
    </row>
  </sheetData>
  <customSheetViews>
    <customSheetView guid="{382D10FC-BAD9-4CEB-9262-7AB6ED9899CE}" state="hidden">
      <selection activeCell="F20" sqref="F20"/>
      <pageMargins left="0.7" right="0.7" top="0.75" bottom="0.75" header="0.3" footer="0.3"/>
    </customSheetView>
    <customSheetView guid="{571450AF-106A-4A88-AB98-8D87D8C3FF9C}" state="hidden">
      <selection activeCell="F20" sqref="F20"/>
      <pageMargins left="0.7" right="0.7" top="0.75" bottom="0.75" header="0.3" footer="0.3"/>
    </customSheetView>
    <customSheetView guid="{B5444264-7A01-45DB-AB02-F9E0EBA0FE55}" state="hidden">
      <selection activeCell="F20" sqref="F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3FE8-03F5-4B2A-95B3-4930C54C728C}">
  <sheetPr codeName="Arkusz5"/>
  <dimension ref="A1:F6"/>
  <sheetViews>
    <sheetView workbookViewId="0">
      <selection activeCell="F20" sqref="F20"/>
    </sheetView>
  </sheetViews>
  <sheetFormatPr defaultRowHeight="14.4" x14ac:dyDescent="0.3"/>
  <sheetData>
    <row r="1" spans="1:6" x14ac:dyDescent="0.3">
      <c r="A1" t="s">
        <v>313</v>
      </c>
      <c r="C1" t="s">
        <v>312</v>
      </c>
      <c r="E1" t="s">
        <v>314</v>
      </c>
      <c r="F1" s="19">
        <f>B6-D6</f>
        <v>8150</v>
      </c>
    </row>
    <row r="2" spans="1:6" x14ac:dyDescent="0.3">
      <c r="A2" t="s">
        <v>311</v>
      </c>
      <c r="B2" s="19">
        <v>9800</v>
      </c>
      <c r="C2" t="s">
        <v>318</v>
      </c>
      <c r="D2" s="19">
        <v>2000</v>
      </c>
    </row>
    <row r="3" spans="1:6" x14ac:dyDescent="0.3">
      <c r="A3" t="s">
        <v>315</v>
      </c>
      <c r="B3" s="19">
        <v>2450</v>
      </c>
      <c r="C3" t="s">
        <v>319</v>
      </c>
      <c r="D3" s="19">
        <v>900</v>
      </c>
    </row>
    <row r="4" spans="1:6" x14ac:dyDescent="0.3">
      <c r="A4" t="s">
        <v>316</v>
      </c>
      <c r="B4" s="19">
        <v>200</v>
      </c>
      <c r="C4" t="s">
        <v>320</v>
      </c>
      <c r="D4" s="19">
        <v>400</v>
      </c>
    </row>
    <row r="5" spans="1:6" x14ac:dyDescent="0.3">
      <c r="A5" t="s">
        <v>317</v>
      </c>
      <c r="B5" s="19">
        <v>0</v>
      </c>
      <c r="C5" t="s">
        <v>321</v>
      </c>
      <c r="D5" s="19">
        <v>1000</v>
      </c>
    </row>
    <row r="6" spans="1:6" x14ac:dyDescent="0.3">
      <c r="B6" s="19">
        <f>SUM(B2:B5)</f>
        <v>12450</v>
      </c>
      <c r="D6" s="19">
        <f>SUM(D2:D5)</f>
        <v>4300</v>
      </c>
    </row>
  </sheetData>
  <customSheetViews>
    <customSheetView guid="{382D10FC-BAD9-4CEB-9262-7AB6ED9899CE}" state="hidden">
      <selection activeCell="F20" sqref="F20"/>
      <pageMargins left="0.7" right="0.7" top="0.75" bottom="0.75" header="0.3" footer="0.3"/>
    </customSheetView>
    <customSheetView guid="{571450AF-106A-4A88-AB98-8D87D8C3FF9C}" state="hidden">
      <selection activeCell="F20" sqref="F20"/>
      <pageMargins left="0.7" right="0.7" top="0.75" bottom="0.75" header="0.3" footer="0.3"/>
    </customSheetView>
    <customSheetView guid="{B5444264-7A01-45DB-AB02-F9E0EBA0FE55}" state="hidden">
      <selection activeCell="F20" sqref="F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E580-B773-43CA-A498-4B823B619D2C}">
  <sheetPr codeName="Arkusz6"/>
  <dimension ref="A1:F6"/>
  <sheetViews>
    <sheetView workbookViewId="0">
      <selection activeCell="F20" sqref="F20"/>
    </sheetView>
  </sheetViews>
  <sheetFormatPr defaultRowHeight="14.4" x14ac:dyDescent="0.3"/>
  <sheetData>
    <row r="1" spans="1:6" x14ac:dyDescent="0.3">
      <c r="A1" t="s">
        <v>313</v>
      </c>
      <c r="C1" t="s">
        <v>312</v>
      </c>
      <c r="E1" t="s">
        <v>314</v>
      </c>
      <c r="F1" s="19">
        <f>B6-D6</f>
        <v>300</v>
      </c>
    </row>
    <row r="2" spans="1:6" x14ac:dyDescent="0.3">
      <c r="A2" t="s">
        <v>311</v>
      </c>
      <c r="B2" s="19">
        <v>9800</v>
      </c>
      <c r="C2" t="s">
        <v>318</v>
      </c>
      <c r="D2" s="19">
        <v>2000</v>
      </c>
    </row>
    <row r="3" spans="1:6" x14ac:dyDescent="0.3">
      <c r="A3" t="s">
        <v>315</v>
      </c>
      <c r="B3" s="19">
        <v>1000</v>
      </c>
      <c r="C3" t="s">
        <v>319</v>
      </c>
      <c r="D3" s="19">
        <v>500</v>
      </c>
    </row>
    <row r="4" spans="1:6" x14ac:dyDescent="0.3">
      <c r="A4" t="s">
        <v>316</v>
      </c>
      <c r="B4" s="19">
        <v>2000</v>
      </c>
      <c r="C4" t="s">
        <v>320</v>
      </c>
      <c r="D4" s="19">
        <v>0</v>
      </c>
    </row>
    <row r="5" spans="1:6" x14ac:dyDescent="0.3">
      <c r="A5" t="s">
        <v>317</v>
      </c>
      <c r="B5" s="19">
        <v>0</v>
      </c>
      <c r="C5" t="s">
        <v>321</v>
      </c>
      <c r="D5" s="19">
        <v>10000</v>
      </c>
    </row>
    <row r="6" spans="1:6" x14ac:dyDescent="0.3">
      <c r="B6" s="19">
        <f>SUM(B2:B5)</f>
        <v>12800</v>
      </c>
      <c r="D6" s="19">
        <f>SUM(D2:D5)</f>
        <v>12500</v>
      </c>
    </row>
  </sheetData>
  <customSheetViews>
    <customSheetView guid="{382D10FC-BAD9-4CEB-9262-7AB6ED9899CE}" state="hidden">
      <selection activeCell="F20" sqref="F20"/>
      <pageMargins left="0.7" right="0.7" top="0.75" bottom="0.75" header="0.3" footer="0.3"/>
    </customSheetView>
    <customSheetView guid="{571450AF-106A-4A88-AB98-8D87D8C3FF9C}" state="hidden">
      <selection activeCell="F20" sqref="F20"/>
      <pageMargins left="0.7" right="0.7" top="0.75" bottom="0.75" header="0.3" footer="0.3"/>
    </customSheetView>
    <customSheetView guid="{B5444264-7A01-45DB-AB02-F9E0EBA0FE55}" state="hidden">
      <selection activeCell="F20" sqref="F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2B35-10F7-4C82-984F-7CF26C3F82C8}">
  <sheetPr codeName="Arkusz7"/>
  <dimension ref="A1:F6"/>
  <sheetViews>
    <sheetView workbookViewId="0">
      <selection activeCell="F20" sqref="F20"/>
    </sheetView>
  </sheetViews>
  <sheetFormatPr defaultRowHeight="14.4" x14ac:dyDescent="0.3"/>
  <sheetData>
    <row r="1" spans="1:6" x14ac:dyDescent="0.3">
      <c r="A1" t="s">
        <v>313</v>
      </c>
      <c r="C1" t="s">
        <v>312</v>
      </c>
      <c r="E1" t="s">
        <v>314</v>
      </c>
      <c r="F1" s="19">
        <f>B6-D6</f>
        <v>-500</v>
      </c>
    </row>
    <row r="2" spans="1:6" x14ac:dyDescent="0.3">
      <c r="A2" t="s">
        <v>311</v>
      </c>
      <c r="B2" s="19">
        <v>10000</v>
      </c>
      <c r="C2" t="s">
        <v>318</v>
      </c>
      <c r="D2" s="19">
        <v>3500</v>
      </c>
    </row>
    <row r="3" spans="1:6" x14ac:dyDescent="0.3">
      <c r="A3" t="s">
        <v>315</v>
      </c>
      <c r="B3" s="19">
        <v>0</v>
      </c>
      <c r="C3" t="s">
        <v>319</v>
      </c>
      <c r="D3" s="19">
        <v>1500</v>
      </c>
    </row>
    <row r="4" spans="1:6" x14ac:dyDescent="0.3">
      <c r="A4" t="s">
        <v>316</v>
      </c>
      <c r="B4" s="19">
        <v>0</v>
      </c>
      <c r="C4" t="s">
        <v>320</v>
      </c>
      <c r="D4" s="19">
        <v>4000</v>
      </c>
    </row>
    <row r="5" spans="1:6" x14ac:dyDescent="0.3">
      <c r="A5" t="s">
        <v>317</v>
      </c>
      <c r="B5" s="19">
        <v>500</v>
      </c>
      <c r="C5" t="s">
        <v>321</v>
      </c>
      <c r="D5" s="19">
        <v>2000</v>
      </c>
    </row>
    <row r="6" spans="1:6" x14ac:dyDescent="0.3">
      <c r="B6" s="19">
        <f>SUM(B2:B5)</f>
        <v>10500</v>
      </c>
      <c r="D6" s="19">
        <f>SUM(D2:D5)</f>
        <v>11000</v>
      </c>
    </row>
  </sheetData>
  <customSheetViews>
    <customSheetView guid="{382D10FC-BAD9-4CEB-9262-7AB6ED9899CE}" state="hidden">
      <selection activeCell="F20" sqref="F20"/>
      <pageMargins left="0.7" right="0.7" top="0.75" bottom="0.75" header="0.3" footer="0.3"/>
    </customSheetView>
    <customSheetView guid="{571450AF-106A-4A88-AB98-8D87D8C3FF9C}" state="hidden">
      <selection activeCell="F20" sqref="F20"/>
      <pageMargins left="0.7" right="0.7" top="0.75" bottom="0.75" header="0.3" footer="0.3"/>
    </customSheetView>
    <customSheetView guid="{B5444264-7A01-45DB-AB02-F9E0EBA0FE55}" state="hidden">
      <selection activeCell="F20" sqref="F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B02A-4278-4699-8673-34ADD3CB9221}">
  <sheetPr codeName="Arkusz8"/>
  <dimension ref="A1:M59"/>
  <sheetViews>
    <sheetView topLeftCell="A40" workbookViewId="0">
      <selection activeCell="B25" sqref="B25"/>
    </sheetView>
  </sheetViews>
  <sheetFormatPr defaultRowHeight="14.4" x14ac:dyDescent="0.3"/>
  <cols>
    <col min="1" max="1" width="20.6640625" bestFit="1" customWidth="1"/>
    <col min="2" max="2" width="11.109375" bestFit="1" customWidth="1"/>
    <col min="3" max="3" width="12" bestFit="1" customWidth="1"/>
    <col min="5" max="5" width="14.5546875" customWidth="1"/>
    <col min="7" max="7" width="11.44140625" bestFit="1" customWidth="1"/>
    <col min="8" max="8" width="9.21875" customWidth="1"/>
    <col min="10" max="10" width="9.109375" bestFit="1" customWidth="1"/>
  </cols>
  <sheetData>
    <row r="1" spans="1:2" x14ac:dyDescent="0.3">
      <c r="A1" t="s">
        <v>266</v>
      </c>
      <c r="B1" t="s">
        <v>1125</v>
      </c>
    </row>
    <row r="2" spans="1:2" x14ac:dyDescent="0.3">
      <c r="A2" t="s">
        <v>267</v>
      </c>
      <c r="B2" t="s">
        <v>816</v>
      </c>
    </row>
    <row r="3" spans="1:2" x14ac:dyDescent="0.3">
      <c r="A3" t="s">
        <v>270</v>
      </c>
      <c r="B3" t="s">
        <v>1129</v>
      </c>
    </row>
    <row r="4" spans="1:2" x14ac:dyDescent="0.3">
      <c r="A4" t="s">
        <v>268</v>
      </c>
      <c r="B4" t="s">
        <v>1126</v>
      </c>
    </row>
    <row r="5" spans="1:2" x14ac:dyDescent="0.3">
      <c r="A5" t="s">
        <v>269</v>
      </c>
      <c r="B5" t="s">
        <v>1127</v>
      </c>
    </row>
    <row r="6" spans="1:2" x14ac:dyDescent="0.3">
      <c r="A6" t="s">
        <v>271</v>
      </c>
      <c r="B6" t="s">
        <v>1130</v>
      </c>
    </row>
    <row r="7" spans="1:2" x14ac:dyDescent="0.3">
      <c r="A7" t="s">
        <v>274</v>
      </c>
      <c r="B7" t="s">
        <v>1131</v>
      </c>
    </row>
    <row r="8" spans="1:2" x14ac:dyDescent="0.3">
      <c r="A8" t="s">
        <v>275</v>
      </c>
      <c r="B8" t="s">
        <v>1132</v>
      </c>
    </row>
    <row r="9" spans="1:2" x14ac:dyDescent="0.3">
      <c r="A9" t="s">
        <v>276</v>
      </c>
      <c r="B9" t="s">
        <v>1133</v>
      </c>
    </row>
    <row r="10" spans="1:2" x14ac:dyDescent="0.3">
      <c r="A10" t="s">
        <v>272</v>
      </c>
      <c r="B10" t="s">
        <v>1128</v>
      </c>
    </row>
    <row r="11" spans="1:2" x14ac:dyDescent="0.3">
      <c r="A11" t="s">
        <v>273</v>
      </c>
      <c r="B11" t="s">
        <v>1134</v>
      </c>
    </row>
    <row r="13" spans="1:2" s="5" customFormat="1" x14ac:dyDescent="0.3"/>
    <row r="15" spans="1:2" x14ac:dyDescent="0.3">
      <c r="A15">
        <v>1</v>
      </c>
      <c r="B15" t="s">
        <v>277</v>
      </c>
    </row>
    <row r="16" spans="1:2" x14ac:dyDescent="0.3">
      <c r="A16">
        <v>2</v>
      </c>
      <c r="B16" t="s">
        <v>1135</v>
      </c>
    </row>
    <row r="17" spans="1:6" x14ac:dyDescent="0.3">
      <c r="A17">
        <v>3</v>
      </c>
      <c r="B17" t="s">
        <v>1136</v>
      </c>
    </row>
    <row r="18" spans="1:6" x14ac:dyDescent="0.3">
      <c r="A18">
        <v>4</v>
      </c>
      <c r="B18" t="s">
        <v>1137</v>
      </c>
    </row>
    <row r="19" spans="1:6" x14ac:dyDescent="0.3">
      <c r="A19">
        <v>5</v>
      </c>
      <c r="B19" t="s">
        <v>1138</v>
      </c>
    </row>
    <row r="20" spans="1:6" x14ac:dyDescent="0.3">
      <c r="A20">
        <v>6</v>
      </c>
      <c r="B20" t="s">
        <v>1139</v>
      </c>
    </row>
    <row r="21" spans="1:6" x14ac:dyDescent="0.3">
      <c r="A21">
        <v>7</v>
      </c>
      <c r="B21" t="s">
        <v>1140</v>
      </c>
    </row>
    <row r="22" spans="1:6" ht="15.6" customHeight="1" x14ac:dyDescent="0.3">
      <c r="A22">
        <v>8</v>
      </c>
      <c r="B22" t="s">
        <v>1141</v>
      </c>
    </row>
    <row r="23" spans="1:6" x14ac:dyDescent="0.3">
      <c r="A23">
        <v>9</v>
      </c>
      <c r="B23" t="s">
        <v>1142</v>
      </c>
    </row>
    <row r="24" spans="1:6" x14ac:dyDescent="0.3">
      <c r="A24">
        <v>10</v>
      </c>
      <c r="B24" t="s">
        <v>1143</v>
      </c>
    </row>
    <row r="25" spans="1:6" x14ac:dyDescent="0.3">
      <c r="A25">
        <v>11</v>
      </c>
      <c r="B25" t="s">
        <v>1144</v>
      </c>
    </row>
    <row r="27" spans="1:6" s="5" customFormat="1" x14ac:dyDescent="0.3"/>
    <row r="30" spans="1:6" ht="15" thickBot="1" x14ac:dyDescent="0.35">
      <c r="A30" s="71" t="s">
        <v>308</v>
      </c>
      <c r="B30" s="71" t="s">
        <v>309</v>
      </c>
      <c r="C30" s="72" t="s">
        <v>310</v>
      </c>
      <c r="E30" s="72" t="s">
        <v>298</v>
      </c>
    </row>
    <row r="31" spans="1:6" x14ac:dyDescent="0.3">
      <c r="A31" s="73" t="s">
        <v>278</v>
      </c>
      <c r="B31" s="73" t="s">
        <v>288</v>
      </c>
      <c r="C31" s="74" t="s">
        <v>299</v>
      </c>
      <c r="E31" s="74" t="s">
        <v>307</v>
      </c>
    </row>
    <row r="32" spans="1:6" x14ac:dyDescent="0.3">
      <c r="A32" s="75" t="s">
        <v>279</v>
      </c>
      <c r="B32" s="75" t="s">
        <v>291</v>
      </c>
      <c r="C32" s="76" t="s">
        <v>300</v>
      </c>
      <c r="E32" s="76" t="str">
        <f>LEFT(A32,3)&amp;"/"&amp;MID(B32,4,2)&amp;"/"&amp;RIGHT(C32,3)</f>
        <v>KIE/11/T22</v>
      </c>
      <c r="F32" t="str">
        <f>_xlfn.CONCAT(LEFT(A32,3),"/",MID(B32,4,2),"/",RIGHT(C32,3))</f>
        <v>KIE/11/T22</v>
      </c>
    </row>
    <row r="33" spans="1:13" x14ac:dyDescent="0.3">
      <c r="A33" s="77" t="s">
        <v>280</v>
      </c>
      <c r="B33" s="77" t="s">
        <v>292</v>
      </c>
      <c r="C33" s="78" t="s">
        <v>300</v>
      </c>
      <c r="E33" s="78" t="str">
        <f t="shared" ref="E33:E40" si="0">LEFT(A33,3)&amp;"/"&amp;MID(B33,4,2)&amp;"/"&amp;RIGHT(C33,3)</f>
        <v>RAD/04/T22</v>
      </c>
      <c r="F33" t="str">
        <f t="shared" ref="F33:F40" si="1">_xlfn.CONCAT(LEFT(A33,3),"/",MID(B33,4,2),"/",RIGHT(C33,3))</f>
        <v>RAD/04/T22</v>
      </c>
    </row>
    <row r="34" spans="1:13" x14ac:dyDescent="0.3">
      <c r="A34" s="75" t="s">
        <v>281</v>
      </c>
      <c r="B34" s="75" t="s">
        <v>293</v>
      </c>
      <c r="C34" s="76" t="s">
        <v>301</v>
      </c>
      <c r="E34" s="76" t="str">
        <f t="shared" si="0"/>
        <v>POZ/02/T11</v>
      </c>
      <c r="F34" t="str">
        <f t="shared" si="1"/>
        <v>POZ/02/T11</v>
      </c>
    </row>
    <row r="35" spans="1:13" x14ac:dyDescent="0.3">
      <c r="A35" s="77" t="s">
        <v>282</v>
      </c>
      <c r="B35" s="77" t="s">
        <v>294</v>
      </c>
      <c r="C35" s="78" t="s">
        <v>302</v>
      </c>
      <c r="E35" s="78" t="str">
        <f t="shared" si="0"/>
        <v>WRO/01/Z30</v>
      </c>
      <c r="F35" t="str">
        <f t="shared" si="1"/>
        <v>WRO/01/Z30</v>
      </c>
    </row>
    <row r="36" spans="1:13" x14ac:dyDescent="0.3">
      <c r="A36" s="75" t="s">
        <v>283</v>
      </c>
      <c r="B36" s="75" t="s">
        <v>289</v>
      </c>
      <c r="C36" s="76" t="s">
        <v>299</v>
      </c>
      <c r="E36" s="76" t="str">
        <f t="shared" si="0"/>
        <v>BIA/05/X15</v>
      </c>
      <c r="F36" t="str">
        <f t="shared" si="1"/>
        <v>BIA/05/X15</v>
      </c>
    </row>
    <row r="37" spans="1:13" x14ac:dyDescent="0.3">
      <c r="A37" s="77" t="s">
        <v>284</v>
      </c>
      <c r="B37" s="77" t="s">
        <v>295</v>
      </c>
      <c r="C37" s="78" t="s">
        <v>303</v>
      </c>
      <c r="E37" s="78" t="str">
        <f t="shared" si="0"/>
        <v>OPO/04/X16</v>
      </c>
      <c r="F37" t="str">
        <f t="shared" si="1"/>
        <v>OPO/04/X16</v>
      </c>
      <c r="K37" t="s">
        <v>1145</v>
      </c>
      <c r="L37" s="49" t="s">
        <v>1146</v>
      </c>
      <c r="M37" t="s">
        <v>1147</v>
      </c>
    </row>
    <row r="38" spans="1:13" x14ac:dyDescent="0.3">
      <c r="A38" s="75" t="s">
        <v>285</v>
      </c>
      <c r="B38" s="75" t="s">
        <v>296</v>
      </c>
      <c r="C38" s="76" t="s">
        <v>304</v>
      </c>
      <c r="E38" s="76" t="str">
        <f t="shared" si="0"/>
        <v>SZC/11/Z88</v>
      </c>
      <c r="F38" t="str">
        <f t="shared" si="1"/>
        <v>SZC/11/Z88</v>
      </c>
    </row>
    <row r="39" spans="1:13" x14ac:dyDescent="0.3">
      <c r="A39" s="77" t="s">
        <v>286</v>
      </c>
      <c r="B39" s="77" t="s">
        <v>290</v>
      </c>
      <c r="C39" s="78" t="s">
        <v>305</v>
      </c>
      <c r="E39" s="78" t="str">
        <f t="shared" si="0"/>
        <v>GDA/05/Z35</v>
      </c>
      <c r="F39" t="str">
        <f t="shared" si="1"/>
        <v>GDA/05/Z35</v>
      </c>
    </row>
    <row r="40" spans="1:13" x14ac:dyDescent="0.3">
      <c r="A40" s="79" t="s">
        <v>287</v>
      </c>
      <c r="B40" s="79" t="s">
        <v>297</v>
      </c>
      <c r="C40" s="70" t="s">
        <v>306</v>
      </c>
      <c r="E40" s="70" t="str">
        <f t="shared" si="0"/>
        <v>LUB/08/T33</v>
      </c>
      <c r="F40" t="str">
        <f t="shared" si="1"/>
        <v>LUB/08/T33</v>
      </c>
    </row>
    <row r="44" spans="1:13" s="5" customFormat="1" x14ac:dyDescent="0.3"/>
    <row r="49" spans="3:9" ht="15" thickBot="1" x14ac:dyDescent="0.35">
      <c r="C49" s="136" t="s">
        <v>9</v>
      </c>
      <c r="D49" s="137" t="s">
        <v>325</v>
      </c>
      <c r="E49" s="137" t="s">
        <v>326</v>
      </c>
      <c r="F49" s="137" t="s">
        <v>327</v>
      </c>
      <c r="G49" s="137" t="s">
        <v>328</v>
      </c>
      <c r="H49" s="137" t="s">
        <v>329</v>
      </c>
      <c r="I49" s="137" t="s">
        <v>330</v>
      </c>
    </row>
    <row r="50" spans="3:9" ht="15" thickTop="1" x14ac:dyDescent="0.3">
      <c r="C50" s="138" t="s">
        <v>109</v>
      </c>
      <c r="D50" s="139" t="s">
        <v>1148</v>
      </c>
      <c r="E50" s="139">
        <v>4.54</v>
      </c>
      <c r="F50" s="139">
        <v>1000</v>
      </c>
      <c r="G50" s="139">
        <v>22</v>
      </c>
      <c r="H50" s="139">
        <v>3</v>
      </c>
      <c r="I50" s="139">
        <v>2024</v>
      </c>
    </row>
    <row r="51" spans="3:9" x14ac:dyDescent="0.3">
      <c r="C51" s="140" t="s">
        <v>1149</v>
      </c>
      <c r="D51" s="141" t="s">
        <v>1150</v>
      </c>
      <c r="E51" s="141">
        <v>2.17</v>
      </c>
      <c r="F51" s="141">
        <v>800</v>
      </c>
      <c r="G51" s="141">
        <v>21</v>
      </c>
      <c r="H51" s="141">
        <v>3</v>
      </c>
      <c r="I51" s="141">
        <v>2024</v>
      </c>
    </row>
    <row r="52" spans="3:9" x14ac:dyDescent="0.3">
      <c r="C52" s="142" t="s">
        <v>138</v>
      </c>
      <c r="D52" s="81" t="s">
        <v>1151</v>
      </c>
      <c r="E52" s="81">
        <v>7.99</v>
      </c>
      <c r="F52" s="81">
        <v>200</v>
      </c>
      <c r="G52" s="81">
        <v>22</v>
      </c>
      <c r="H52" s="81">
        <v>4</v>
      </c>
      <c r="I52" s="81">
        <v>2024</v>
      </c>
    </row>
    <row r="53" spans="3:9" x14ac:dyDescent="0.3">
      <c r="C53" s="140" t="s">
        <v>99</v>
      </c>
      <c r="D53" s="141" t="s">
        <v>1152</v>
      </c>
      <c r="E53" s="141">
        <v>6.5</v>
      </c>
      <c r="F53" s="141">
        <v>150</v>
      </c>
      <c r="G53" s="141">
        <v>21</v>
      </c>
      <c r="H53" s="141">
        <v>4</v>
      </c>
      <c r="I53" s="141">
        <v>2024</v>
      </c>
    </row>
    <row r="54" spans="3:9" x14ac:dyDescent="0.3">
      <c r="C54" s="142"/>
      <c r="D54" s="81"/>
      <c r="E54" s="81"/>
      <c r="F54" s="81"/>
      <c r="G54" s="81"/>
      <c r="H54" s="81"/>
      <c r="I54" s="81"/>
    </row>
    <row r="55" spans="3:9" x14ac:dyDescent="0.3">
      <c r="C55" s="140"/>
      <c r="D55" s="141"/>
      <c r="E55" s="141"/>
      <c r="F55" s="141"/>
      <c r="G55" s="141"/>
      <c r="H55" s="141"/>
      <c r="I55" s="141"/>
    </row>
    <row r="56" spans="3:9" x14ac:dyDescent="0.3">
      <c r="C56" s="142"/>
      <c r="D56" s="81"/>
      <c r="E56" s="81"/>
      <c r="F56" s="81"/>
      <c r="G56" s="81"/>
      <c r="H56" s="81"/>
      <c r="I56" s="81"/>
    </row>
    <row r="57" spans="3:9" x14ac:dyDescent="0.3">
      <c r="C57" s="140"/>
      <c r="D57" s="141"/>
      <c r="E57" s="141"/>
      <c r="F57" s="141"/>
      <c r="G57" s="141"/>
      <c r="H57" s="141"/>
      <c r="I57" s="141"/>
    </row>
    <row r="58" spans="3:9" x14ac:dyDescent="0.3">
      <c r="C58" s="142"/>
      <c r="D58" s="81"/>
      <c r="E58" s="81"/>
      <c r="F58" s="81"/>
      <c r="G58" s="81"/>
      <c r="H58" s="81"/>
      <c r="I58" s="81"/>
    </row>
    <row r="59" spans="3:9" x14ac:dyDescent="0.3">
      <c r="G59" s="80"/>
    </row>
  </sheetData>
  <customSheetViews>
    <customSheetView guid="{382D10FC-BAD9-4CEB-9262-7AB6ED9899CE}" topLeftCell="A19">
      <selection activeCell="F54" sqref="F54"/>
      <pageMargins left="0.7" right="0.7" top="0.75" bottom="0.75" header="0.3" footer="0.3"/>
    </customSheetView>
    <customSheetView guid="{571450AF-106A-4A88-AB98-8D87D8C3FF9C}" topLeftCell="A19">
      <selection activeCell="F54" sqref="F54"/>
      <pageMargins left="0.7" right="0.7" top="0.75" bottom="0.75" header="0.3" footer="0.3"/>
    </customSheetView>
    <customSheetView guid="{B5444264-7A01-45DB-AB02-F9E0EBA0FE55}" topLeftCell="A19">
      <selection activeCell="F54" sqref="F54"/>
      <pageMargins left="0.7" right="0.7" top="0.75" bottom="0.75" header="0.3" footer="0.3"/>
    </customSheetView>
  </customSheetViews>
  <phoneticPr fontId="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17D-8801-40EC-BF6E-2098CA5C437D}">
  <sheetPr codeName="Arkusz9"/>
  <dimension ref="A1:P81"/>
  <sheetViews>
    <sheetView topLeftCell="A67" workbookViewId="0">
      <selection activeCell="D88" sqref="D88"/>
    </sheetView>
  </sheetViews>
  <sheetFormatPr defaultRowHeight="14.4" x14ac:dyDescent="0.3"/>
  <cols>
    <col min="1" max="1" width="17.6640625" bestFit="1" customWidth="1"/>
    <col min="2" max="2" width="20.77734375" bestFit="1" customWidth="1"/>
    <col min="3" max="3" width="36" customWidth="1"/>
    <col min="4" max="4" width="11.5546875" customWidth="1"/>
    <col min="5" max="5" width="16.109375" bestFit="1" customWidth="1"/>
    <col min="6" max="6" width="11.109375" customWidth="1"/>
    <col min="7" max="7" width="15.88671875" customWidth="1"/>
  </cols>
  <sheetData>
    <row r="1" spans="1:16" x14ac:dyDescent="0.3">
      <c r="A1" s="83" t="s">
        <v>331</v>
      </c>
      <c r="B1" s="83" t="s">
        <v>332</v>
      </c>
    </row>
    <row r="2" spans="1:16" x14ac:dyDescent="0.3">
      <c r="A2" s="84" t="s">
        <v>333</v>
      </c>
      <c r="B2" s="85" t="str">
        <f>IF(LEFT(A2,3)="+48","Polski","Zagraniczny")</f>
        <v>Zagraniczny</v>
      </c>
    </row>
    <row r="3" spans="1:16" x14ac:dyDescent="0.3">
      <c r="A3" s="84" t="s">
        <v>334</v>
      </c>
      <c r="B3" s="85" t="str">
        <f t="shared" ref="B3:B21" si="0">IF(LEFT(A3,3)="+48","Polski","Zagraniczny")</f>
        <v>Zagraniczny</v>
      </c>
    </row>
    <row r="4" spans="1:16" x14ac:dyDescent="0.3">
      <c r="A4" s="84" t="s">
        <v>335</v>
      </c>
      <c r="B4" s="85" t="str">
        <f t="shared" si="0"/>
        <v>Zagraniczny</v>
      </c>
    </row>
    <row r="5" spans="1:16" x14ac:dyDescent="0.3">
      <c r="A5" s="84" t="s">
        <v>336</v>
      </c>
      <c r="B5" s="85" t="str">
        <f t="shared" si="0"/>
        <v>Zagraniczny</v>
      </c>
      <c r="P5" s="49"/>
    </row>
    <row r="6" spans="1:16" x14ac:dyDescent="0.3">
      <c r="A6" s="84" t="s">
        <v>337</v>
      </c>
      <c r="B6" s="85" t="str">
        <f t="shared" si="0"/>
        <v>Zagraniczny</v>
      </c>
      <c r="P6" s="49"/>
    </row>
    <row r="7" spans="1:16" x14ac:dyDescent="0.3">
      <c r="A7" s="84" t="s">
        <v>338</v>
      </c>
      <c r="B7" s="85" t="str">
        <f t="shared" si="0"/>
        <v>Zagraniczny</v>
      </c>
      <c r="P7" s="49"/>
    </row>
    <row r="8" spans="1:16" x14ac:dyDescent="0.3">
      <c r="A8" s="84" t="s">
        <v>339</v>
      </c>
      <c r="B8" s="85" t="str">
        <f t="shared" si="0"/>
        <v>Zagraniczny</v>
      </c>
      <c r="P8" s="49"/>
    </row>
    <row r="9" spans="1:16" x14ac:dyDescent="0.3">
      <c r="A9" s="84" t="s">
        <v>340</v>
      </c>
      <c r="B9" s="85" t="str">
        <f t="shared" si="0"/>
        <v>Polski</v>
      </c>
      <c r="P9" s="49"/>
    </row>
    <row r="10" spans="1:16" x14ac:dyDescent="0.3">
      <c r="A10" s="84" t="s">
        <v>341</v>
      </c>
      <c r="B10" s="85" t="str">
        <f t="shared" si="0"/>
        <v>Zagraniczny</v>
      </c>
      <c r="P10" s="49"/>
    </row>
    <row r="11" spans="1:16" x14ac:dyDescent="0.3">
      <c r="A11" s="84" t="s">
        <v>342</v>
      </c>
      <c r="B11" s="85" t="str">
        <f t="shared" si="0"/>
        <v>Polski</v>
      </c>
      <c r="P11" s="49"/>
    </row>
    <row r="12" spans="1:16" x14ac:dyDescent="0.3">
      <c r="A12" s="84" t="s">
        <v>343</v>
      </c>
      <c r="B12" s="85" t="str">
        <f t="shared" si="0"/>
        <v>Zagraniczny</v>
      </c>
      <c r="P12" s="49"/>
    </row>
    <row r="13" spans="1:16" x14ac:dyDescent="0.3">
      <c r="A13" s="84" t="s">
        <v>344</v>
      </c>
      <c r="B13" s="85" t="str">
        <f t="shared" si="0"/>
        <v>Zagraniczny</v>
      </c>
      <c r="P13" s="49"/>
    </row>
    <row r="14" spans="1:16" x14ac:dyDescent="0.3">
      <c r="A14" s="84" t="s">
        <v>345</v>
      </c>
      <c r="B14" s="85" t="str">
        <f t="shared" si="0"/>
        <v>Zagraniczny</v>
      </c>
      <c r="P14" s="49"/>
    </row>
    <row r="15" spans="1:16" x14ac:dyDescent="0.3">
      <c r="A15" s="84" t="s">
        <v>346</v>
      </c>
      <c r="B15" s="85" t="str">
        <f t="shared" si="0"/>
        <v>Polski</v>
      </c>
      <c r="P15" s="49"/>
    </row>
    <row r="16" spans="1:16" x14ac:dyDescent="0.3">
      <c r="A16" s="84" t="s">
        <v>347</v>
      </c>
      <c r="B16" s="85" t="str">
        <f t="shared" si="0"/>
        <v>Zagraniczny</v>
      </c>
      <c r="P16" s="49"/>
    </row>
    <row r="17" spans="1:16" x14ac:dyDescent="0.3">
      <c r="A17" s="84" t="s">
        <v>348</v>
      </c>
      <c r="B17" s="85" t="str">
        <f t="shared" si="0"/>
        <v>Zagraniczny</v>
      </c>
      <c r="P17" s="49"/>
    </row>
    <row r="18" spans="1:16" x14ac:dyDescent="0.3">
      <c r="A18" s="84" t="s">
        <v>349</v>
      </c>
      <c r="B18" s="85" t="str">
        <f t="shared" si="0"/>
        <v>Zagraniczny</v>
      </c>
      <c r="P18" s="49"/>
    </row>
    <row r="19" spans="1:16" x14ac:dyDescent="0.3">
      <c r="A19" s="84" t="s">
        <v>350</v>
      </c>
      <c r="B19" s="85" t="str">
        <f t="shared" si="0"/>
        <v>Zagraniczny</v>
      </c>
      <c r="P19" s="49"/>
    </row>
    <row r="20" spans="1:16" x14ac:dyDescent="0.3">
      <c r="A20" s="84" t="s">
        <v>351</v>
      </c>
      <c r="B20" s="85" t="str">
        <f t="shared" si="0"/>
        <v>Polski</v>
      </c>
      <c r="P20" s="49"/>
    </row>
    <row r="21" spans="1:16" x14ac:dyDescent="0.3">
      <c r="A21" s="84" t="s">
        <v>352</v>
      </c>
      <c r="B21" s="85" t="str">
        <f t="shared" si="0"/>
        <v>Polski</v>
      </c>
      <c r="P21" s="49"/>
    </row>
    <row r="23" spans="1:16" s="5" customFormat="1" x14ac:dyDescent="0.3"/>
    <row r="26" spans="1:16" x14ac:dyDescent="0.3">
      <c r="A26" s="169" t="s">
        <v>353</v>
      </c>
      <c r="B26" s="169"/>
      <c r="C26" s="169"/>
    </row>
    <row r="27" spans="1:16" x14ac:dyDescent="0.3">
      <c r="A27" s="83" t="s">
        <v>354</v>
      </c>
      <c r="B27" s="83" t="s">
        <v>355</v>
      </c>
      <c r="C27" s="83" t="s">
        <v>356</v>
      </c>
      <c r="E27" s="83" t="s">
        <v>357</v>
      </c>
    </row>
    <row r="28" spans="1:16" x14ac:dyDescent="0.3">
      <c r="A28" s="85" t="s">
        <v>358</v>
      </c>
      <c r="B28" s="86" t="s">
        <v>359</v>
      </c>
      <c r="C28" s="86" t="s">
        <v>359</v>
      </c>
      <c r="E28" s="86" t="str">
        <f>IF(B28="T",IF(C28="T","OK","Wprowadź"),"Wyślij ponaglenie")</f>
        <v>OK</v>
      </c>
      <c r="F28" t="b">
        <f>IF(B28="T",TRUE,"Wyślij ponaglenie")</f>
        <v>1</v>
      </c>
    </row>
    <row r="29" spans="1:16" x14ac:dyDescent="0.3">
      <c r="A29" s="85" t="s">
        <v>360</v>
      </c>
      <c r="B29" s="86"/>
      <c r="C29" s="86"/>
      <c r="E29" s="86" t="str">
        <f t="shared" ref="E29:E42" si="1">IF(B29="T",IF(C29="T","OK","Wprowadź"),"Wyślij ponaglenie")</f>
        <v>Wyślij ponaglenie</v>
      </c>
      <c r="F29" t="str">
        <f t="shared" ref="F29:F42" si="2">IF(B29="T",TRUE,"Wyślij ponaglenie")</f>
        <v>Wyślij ponaglenie</v>
      </c>
    </row>
    <row r="30" spans="1:16" x14ac:dyDescent="0.3">
      <c r="A30" s="85" t="s">
        <v>361</v>
      </c>
      <c r="B30" s="86" t="s">
        <v>359</v>
      </c>
      <c r="C30" s="86"/>
      <c r="E30" s="86" t="str">
        <f t="shared" si="1"/>
        <v>Wprowadź</v>
      </c>
      <c r="F30" t="b">
        <f t="shared" si="2"/>
        <v>1</v>
      </c>
    </row>
    <row r="31" spans="1:16" x14ac:dyDescent="0.3">
      <c r="A31" s="85" t="s">
        <v>362</v>
      </c>
      <c r="B31" s="86"/>
      <c r="C31" s="86"/>
      <c r="E31" s="86" t="str">
        <f t="shared" si="1"/>
        <v>Wyślij ponaglenie</v>
      </c>
      <c r="F31" t="str">
        <f t="shared" si="2"/>
        <v>Wyślij ponaglenie</v>
      </c>
    </row>
    <row r="32" spans="1:16" x14ac:dyDescent="0.3">
      <c r="A32" s="85" t="s">
        <v>363</v>
      </c>
      <c r="B32" s="86" t="s">
        <v>359</v>
      </c>
      <c r="C32" s="86" t="s">
        <v>359</v>
      </c>
      <c r="E32" s="86" t="str">
        <f t="shared" si="1"/>
        <v>OK</v>
      </c>
      <c r="F32" t="b">
        <f t="shared" si="2"/>
        <v>1</v>
      </c>
    </row>
    <row r="33" spans="1:6" x14ac:dyDescent="0.3">
      <c r="A33" s="85" t="s">
        <v>364</v>
      </c>
      <c r="B33" s="86"/>
      <c r="C33" s="86"/>
      <c r="E33" s="86" t="str">
        <f t="shared" si="1"/>
        <v>Wyślij ponaglenie</v>
      </c>
      <c r="F33" t="str">
        <f t="shared" si="2"/>
        <v>Wyślij ponaglenie</v>
      </c>
    </row>
    <row r="34" spans="1:6" x14ac:dyDescent="0.3">
      <c r="A34" s="85" t="s">
        <v>365</v>
      </c>
      <c r="B34" s="86" t="s">
        <v>359</v>
      </c>
      <c r="C34" s="86"/>
      <c r="E34" s="86" t="str">
        <f t="shared" si="1"/>
        <v>Wprowadź</v>
      </c>
      <c r="F34" t="b">
        <f t="shared" si="2"/>
        <v>1</v>
      </c>
    </row>
    <row r="35" spans="1:6" x14ac:dyDescent="0.3">
      <c r="A35" s="85" t="s">
        <v>366</v>
      </c>
      <c r="B35" s="86" t="s">
        <v>359</v>
      </c>
      <c r="C35" s="86"/>
      <c r="E35" s="86" t="str">
        <f t="shared" si="1"/>
        <v>Wprowadź</v>
      </c>
      <c r="F35" t="b">
        <f t="shared" si="2"/>
        <v>1</v>
      </c>
    </row>
    <row r="36" spans="1:6" x14ac:dyDescent="0.3">
      <c r="A36" s="85" t="s">
        <v>367</v>
      </c>
      <c r="B36" s="86" t="s">
        <v>359</v>
      </c>
      <c r="C36" s="86"/>
      <c r="E36" s="86" t="str">
        <f t="shared" si="1"/>
        <v>Wprowadź</v>
      </c>
      <c r="F36" t="b">
        <f t="shared" si="2"/>
        <v>1</v>
      </c>
    </row>
    <row r="37" spans="1:6" x14ac:dyDescent="0.3">
      <c r="A37" s="85" t="s">
        <v>368</v>
      </c>
      <c r="B37" s="86" t="s">
        <v>359</v>
      </c>
      <c r="C37" s="86"/>
      <c r="E37" s="86" t="str">
        <f t="shared" si="1"/>
        <v>Wprowadź</v>
      </c>
      <c r="F37" t="b">
        <f t="shared" si="2"/>
        <v>1</v>
      </c>
    </row>
    <row r="38" spans="1:6" x14ac:dyDescent="0.3">
      <c r="A38" s="85" t="s">
        <v>369</v>
      </c>
      <c r="B38" s="86" t="s">
        <v>359</v>
      </c>
      <c r="C38" s="86"/>
      <c r="E38" s="86" t="str">
        <f t="shared" si="1"/>
        <v>Wprowadź</v>
      </c>
      <c r="F38" t="b">
        <f t="shared" si="2"/>
        <v>1</v>
      </c>
    </row>
    <row r="39" spans="1:6" x14ac:dyDescent="0.3">
      <c r="A39" s="85" t="s">
        <v>370</v>
      </c>
      <c r="B39" s="86"/>
      <c r="C39" s="86"/>
      <c r="E39" s="86" t="str">
        <f t="shared" si="1"/>
        <v>Wyślij ponaglenie</v>
      </c>
      <c r="F39" t="str">
        <f t="shared" si="2"/>
        <v>Wyślij ponaglenie</v>
      </c>
    </row>
    <row r="40" spans="1:6" x14ac:dyDescent="0.3">
      <c r="A40" s="85" t="s">
        <v>371</v>
      </c>
      <c r="B40" s="86" t="s">
        <v>359</v>
      </c>
      <c r="C40" s="86" t="s">
        <v>359</v>
      </c>
      <c r="E40" s="86" t="str">
        <f t="shared" si="1"/>
        <v>OK</v>
      </c>
      <c r="F40" t="b">
        <f t="shared" si="2"/>
        <v>1</v>
      </c>
    </row>
    <row r="41" spans="1:6" x14ac:dyDescent="0.3">
      <c r="A41" s="85" t="s">
        <v>372</v>
      </c>
      <c r="B41" s="86"/>
      <c r="C41" s="86"/>
      <c r="E41" s="86" t="str">
        <f t="shared" si="1"/>
        <v>Wyślij ponaglenie</v>
      </c>
      <c r="F41" t="str">
        <f t="shared" si="2"/>
        <v>Wyślij ponaglenie</v>
      </c>
    </row>
    <row r="42" spans="1:6" x14ac:dyDescent="0.3">
      <c r="A42" s="85" t="s">
        <v>373</v>
      </c>
      <c r="B42" s="86" t="s">
        <v>359</v>
      </c>
      <c r="C42" s="86"/>
      <c r="E42" s="86" t="str">
        <f t="shared" si="1"/>
        <v>Wprowadź</v>
      </c>
      <c r="F42" t="b">
        <f t="shared" si="2"/>
        <v>1</v>
      </c>
    </row>
    <row r="45" spans="1:6" s="5" customFormat="1" x14ac:dyDescent="0.3"/>
    <row r="48" spans="1:6" ht="15" thickBot="1" x14ac:dyDescent="0.35">
      <c r="A48" s="87" t="s">
        <v>374</v>
      </c>
      <c r="B48" s="87" t="s">
        <v>375</v>
      </c>
      <c r="C48" t="s">
        <v>376</v>
      </c>
    </row>
    <row r="49" spans="1:3" x14ac:dyDescent="0.3">
      <c r="A49" s="88" t="s">
        <v>377</v>
      </c>
      <c r="B49" s="88" t="s">
        <v>378</v>
      </c>
      <c r="C49" t="b">
        <f>OR(AND(A49="Superman",B49="Lex Luthor"),AND(A49="Batman",B49="Joker"))</f>
        <v>0</v>
      </c>
    </row>
    <row r="50" spans="1:3" x14ac:dyDescent="0.3">
      <c r="A50" s="89" t="s">
        <v>379</v>
      </c>
      <c r="B50" s="89" t="s">
        <v>380</v>
      </c>
      <c r="C50" t="b">
        <f t="shared" ref="C50:C68" si="3">OR(AND(A50="Superman",B50="Lex Luthor"),AND(A50="Batman",B50="Joker"))</f>
        <v>0</v>
      </c>
    </row>
    <row r="51" spans="1:3" x14ac:dyDescent="0.3">
      <c r="A51" s="90" t="s">
        <v>381</v>
      </c>
      <c r="B51" s="90" t="s">
        <v>380</v>
      </c>
      <c r="C51" t="b">
        <f t="shared" si="3"/>
        <v>0</v>
      </c>
    </row>
    <row r="52" spans="1:3" x14ac:dyDescent="0.3">
      <c r="A52" s="89" t="s">
        <v>379</v>
      </c>
      <c r="B52" s="89" t="s">
        <v>382</v>
      </c>
      <c r="C52" t="b">
        <f t="shared" si="3"/>
        <v>0</v>
      </c>
    </row>
    <row r="53" spans="1:3" x14ac:dyDescent="0.3">
      <c r="A53" s="90" t="s">
        <v>377</v>
      </c>
      <c r="B53" s="90" t="s">
        <v>383</v>
      </c>
      <c r="C53" t="b">
        <f t="shared" si="3"/>
        <v>0</v>
      </c>
    </row>
    <row r="54" spans="1:3" x14ac:dyDescent="0.3">
      <c r="A54" s="89" t="s">
        <v>384</v>
      </c>
      <c r="B54" s="89" t="s">
        <v>382</v>
      </c>
      <c r="C54" t="b">
        <f t="shared" si="3"/>
        <v>0</v>
      </c>
    </row>
    <row r="55" spans="1:3" x14ac:dyDescent="0.3">
      <c r="A55" s="90" t="s">
        <v>385</v>
      </c>
      <c r="B55" s="90" t="s">
        <v>380</v>
      </c>
      <c r="C55" t="b">
        <f t="shared" si="3"/>
        <v>0</v>
      </c>
    </row>
    <row r="56" spans="1:3" x14ac:dyDescent="0.3">
      <c r="A56" s="89" t="s">
        <v>384</v>
      </c>
      <c r="B56" s="89" t="s">
        <v>383</v>
      </c>
      <c r="C56" t="b">
        <f t="shared" si="3"/>
        <v>0</v>
      </c>
    </row>
    <row r="57" spans="1:3" x14ac:dyDescent="0.3">
      <c r="A57" s="90" t="s">
        <v>379</v>
      </c>
      <c r="B57" s="90" t="s">
        <v>382</v>
      </c>
      <c r="C57" t="b">
        <f t="shared" si="3"/>
        <v>0</v>
      </c>
    </row>
    <row r="58" spans="1:3" x14ac:dyDescent="0.3">
      <c r="A58" s="89" t="s">
        <v>381</v>
      </c>
      <c r="B58" s="89" t="s">
        <v>383</v>
      </c>
      <c r="C58" t="b">
        <f t="shared" si="3"/>
        <v>1</v>
      </c>
    </row>
    <row r="59" spans="1:3" x14ac:dyDescent="0.3">
      <c r="A59" s="90" t="s">
        <v>379</v>
      </c>
      <c r="B59" s="90" t="s">
        <v>386</v>
      </c>
      <c r="C59" t="b">
        <f t="shared" si="3"/>
        <v>0</v>
      </c>
    </row>
    <row r="60" spans="1:3" x14ac:dyDescent="0.3">
      <c r="A60" s="89" t="s">
        <v>384</v>
      </c>
      <c r="B60" s="89" t="s">
        <v>387</v>
      </c>
      <c r="C60" t="b">
        <f t="shared" si="3"/>
        <v>0</v>
      </c>
    </row>
    <row r="61" spans="1:3" x14ac:dyDescent="0.3">
      <c r="A61" s="90" t="s">
        <v>385</v>
      </c>
      <c r="B61" s="90" t="s">
        <v>378</v>
      </c>
      <c r="C61" t="b">
        <f t="shared" si="3"/>
        <v>0</v>
      </c>
    </row>
    <row r="62" spans="1:3" x14ac:dyDescent="0.3">
      <c r="A62" s="89" t="s">
        <v>388</v>
      </c>
      <c r="B62" s="89" t="s">
        <v>386</v>
      </c>
      <c r="C62" t="b">
        <f t="shared" si="3"/>
        <v>0</v>
      </c>
    </row>
    <row r="63" spans="1:3" x14ac:dyDescent="0.3">
      <c r="A63" s="90" t="s">
        <v>388</v>
      </c>
      <c r="B63" s="90" t="s">
        <v>387</v>
      </c>
      <c r="C63" t="b">
        <f t="shared" si="3"/>
        <v>0</v>
      </c>
    </row>
    <row r="64" spans="1:3" x14ac:dyDescent="0.3">
      <c r="A64" s="89" t="s">
        <v>384</v>
      </c>
      <c r="B64" s="89" t="s">
        <v>386</v>
      </c>
      <c r="C64" t="b">
        <f t="shared" si="3"/>
        <v>0</v>
      </c>
    </row>
    <row r="65" spans="1:5" x14ac:dyDescent="0.3">
      <c r="A65" s="90" t="s">
        <v>377</v>
      </c>
      <c r="B65" s="90" t="s">
        <v>382</v>
      </c>
      <c r="C65" t="b">
        <f t="shared" si="3"/>
        <v>1</v>
      </c>
    </row>
    <row r="66" spans="1:5" x14ac:dyDescent="0.3">
      <c r="A66" s="89" t="s">
        <v>384</v>
      </c>
      <c r="B66" s="89" t="s">
        <v>378</v>
      </c>
      <c r="C66" t="b">
        <f t="shared" si="3"/>
        <v>0</v>
      </c>
    </row>
    <row r="67" spans="1:5" x14ac:dyDescent="0.3">
      <c r="A67" s="90" t="s">
        <v>377</v>
      </c>
      <c r="B67" s="90" t="s">
        <v>386</v>
      </c>
      <c r="C67" t="b">
        <f t="shared" si="3"/>
        <v>0</v>
      </c>
    </row>
    <row r="68" spans="1:5" x14ac:dyDescent="0.3">
      <c r="A68" s="89" t="s">
        <v>388</v>
      </c>
      <c r="B68" s="89" t="s">
        <v>387</v>
      </c>
      <c r="C68" t="b">
        <f t="shared" si="3"/>
        <v>0</v>
      </c>
    </row>
    <row r="72" spans="1:5" s="5" customFormat="1" x14ac:dyDescent="0.3"/>
    <row r="75" spans="1:5" x14ac:dyDescent="0.3">
      <c r="A75" s="120" t="s">
        <v>354</v>
      </c>
      <c r="B75" s="121" t="s">
        <v>389</v>
      </c>
      <c r="C75" s="122" t="s">
        <v>390</v>
      </c>
      <c r="D75" s="121" t="s">
        <v>399</v>
      </c>
      <c r="E75" s="123" t="s">
        <v>391</v>
      </c>
    </row>
    <row r="76" spans="1:5" x14ac:dyDescent="0.3">
      <c r="A76" s="26" t="s">
        <v>393</v>
      </c>
      <c r="B76" s="124">
        <v>8000</v>
      </c>
      <c r="C76" s="125">
        <v>1</v>
      </c>
      <c r="D76" s="126" t="s">
        <v>401</v>
      </c>
      <c r="E76" s="127" t="str">
        <f>IFERROR(IF(AND(OR(B76&lt;10000,B76/C76&lt;5000),D76="Tak"),"Próg I",IF(D76="Tak","Próg II","Nie chce przystąpić")),"Nie podał danych")</f>
        <v>Próg I</v>
      </c>
    </row>
    <row r="77" spans="1:5" x14ac:dyDescent="0.3">
      <c r="A77" s="128" t="s">
        <v>394</v>
      </c>
      <c r="B77" s="129">
        <v>8000</v>
      </c>
      <c r="C77" s="130" t="s">
        <v>392</v>
      </c>
      <c r="D77" s="131" t="s">
        <v>401</v>
      </c>
      <c r="E77" s="127" t="str">
        <f t="shared" ref="E77:E81" si="4">IFERROR(IF(AND(OR(B77&lt;10000,B77/C77&lt;5000),D77="Tak"),"Próg I",IF(D77="Tak","Próg II","Nie chce przystąpić")),"Nie podał danych")</f>
        <v>Nie podał danych</v>
      </c>
    </row>
    <row r="78" spans="1:5" x14ac:dyDescent="0.3">
      <c r="A78" s="26" t="s">
        <v>395</v>
      </c>
      <c r="B78" s="124">
        <v>12000</v>
      </c>
      <c r="C78" s="125">
        <v>1</v>
      </c>
      <c r="D78" s="126" t="s">
        <v>401</v>
      </c>
      <c r="E78" s="127" t="str">
        <f t="shared" si="4"/>
        <v>Próg II</v>
      </c>
    </row>
    <row r="79" spans="1:5" x14ac:dyDescent="0.3">
      <c r="A79" s="128" t="s">
        <v>396</v>
      </c>
      <c r="B79" s="129">
        <v>20000</v>
      </c>
      <c r="C79" s="130">
        <v>6</v>
      </c>
      <c r="D79" s="131" t="s">
        <v>400</v>
      </c>
      <c r="E79" s="127" t="str">
        <f t="shared" si="4"/>
        <v>Nie chce przystąpić</v>
      </c>
    </row>
    <row r="80" spans="1:5" x14ac:dyDescent="0.3">
      <c r="A80" s="26" t="s">
        <v>397</v>
      </c>
      <c r="B80" s="124">
        <v>11000</v>
      </c>
      <c r="C80" s="125">
        <v>4</v>
      </c>
      <c r="D80" s="126" t="s">
        <v>401</v>
      </c>
      <c r="E80" s="127" t="str">
        <f t="shared" si="4"/>
        <v>Próg I</v>
      </c>
    </row>
    <row r="81" spans="1:5" x14ac:dyDescent="0.3">
      <c r="A81" s="132" t="s">
        <v>398</v>
      </c>
      <c r="B81" s="133">
        <v>30000</v>
      </c>
      <c r="C81" s="134">
        <v>3</v>
      </c>
      <c r="D81" s="135" t="s">
        <v>400</v>
      </c>
      <c r="E81" s="127" t="str">
        <f t="shared" si="4"/>
        <v>Nie chce przystąpić</v>
      </c>
    </row>
  </sheetData>
  <customSheetViews>
    <customSheetView guid="{382D10FC-BAD9-4CEB-9262-7AB6ED9899CE}">
      <selection activeCell="G66" sqref="G66"/>
      <pageMargins left="0.7" right="0.7" top="0.75" bottom="0.75" header="0.3" footer="0.3"/>
    </customSheetView>
    <customSheetView guid="{571450AF-106A-4A88-AB98-8D87D8C3FF9C}">
      <selection activeCell="G66" sqref="G66"/>
      <pageMargins left="0.7" right="0.7" top="0.75" bottom="0.75" header="0.3" footer="0.3"/>
    </customSheetView>
    <customSheetView guid="{B5444264-7A01-45DB-AB02-F9E0EBA0FE55}">
      <selection activeCell="G66" sqref="G66"/>
      <pageMargins left="0.7" right="0.7" top="0.75" bottom="0.75" header="0.3" footer="0.3"/>
    </customSheetView>
  </customSheetViews>
  <mergeCells count="1">
    <mergeCell ref="A26:C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Wklejanie specjalne</vt:lpstr>
      <vt:lpstr>Filtrowanie</vt:lpstr>
      <vt:lpstr>Odwołania</vt:lpstr>
      <vt:lpstr>Odwołania - dane</vt:lpstr>
      <vt:lpstr>Styczeń</vt:lpstr>
      <vt:lpstr>Luty</vt:lpstr>
      <vt:lpstr>Marzec</vt:lpstr>
      <vt:lpstr>Funkcje tekstowe</vt:lpstr>
      <vt:lpstr>Funkcje Logiczne</vt:lpstr>
      <vt:lpstr>Formatowanie warunkowe</vt:lpstr>
      <vt:lpstr>Funkcje wyszukiwania</vt:lpstr>
      <vt:lpstr>Tabele przestawne</vt:lpstr>
      <vt:lpstr>Arkusz1</vt:lpstr>
      <vt:lpstr>Funkcje matematyczne</vt:lpstr>
      <vt:lpstr>Funkcje statystyczne</vt:lpstr>
      <vt:lpstr>Walidacja danych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Iryna Juśko</dc:creator>
  <cp:lastModifiedBy>Iryna Juśko</cp:lastModifiedBy>
  <dcterms:created xsi:type="dcterms:W3CDTF">2015-06-05T18:19:34Z</dcterms:created>
  <dcterms:modified xsi:type="dcterms:W3CDTF">2023-10-16T14:33:41Z</dcterms:modified>
</cp:coreProperties>
</file>