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škola local\Bc práce moje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 l="1"/>
  <c r="B6" i="1" l="1"/>
  <c r="E4" i="1" l="1"/>
  <c r="C3" i="1"/>
  <c r="B3" i="1"/>
  <c r="J9" i="1" l="1"/>
  <c r="G15" i="1"/>
  <c r="G16" i="1"/>
  <c r="G14" i="1"/>
  <c r="G17" i="1"/>
  <c r="G13" i="1"/>
  <c r="H13" i="1"/>
  <c r="H19" i="1"/>
  <c r="G19" i="1" s="1"/>
  <c r="H23" i="1"/>
  <c r="G23" i="1" s="1"/>
  <c r="H7" i="1"/>
  <c r="G7" i="1" s="1"/>
  <c r="H11" i="1"/>
  <c r="G11" i="1" s="1"/>
  <c r="H10" i="1"/>
  <c r="G10" i="1" s="1"/>
  <c r="H9" i="1"/>
  <c r="G9" i="1" s="1"/>
  <c r="H15" i="1"/>
  <c r="H14" i="1"/>
  <c r="H17" i="1"/>
  <c r="H22" i="1"/>
  <c r="G22" i="1" s="1"/>
  <c r="H21" i="1"/>
  <c r="G21" i="1" s="1"/>
  <c r="H16" i="1"/>
  <c r="H8" i="1"/>
  <c r="G8" i="1" s="1"/>
  <c r="H20" i="1"/>
  <c r="G20" i="1" s="1"/>
  <c r="J17" i="1"/>
  <c r="J21" i="1" l="1"/>
</calcChain>
</file>

<file path=xl/sharedStrings.xml><?xml version="1.0" encoding="utf-8"?>
<sst xmlns="http://schemas.openxmlformats.org/spreadsheetml/2006/main" count="89" uniqueCount="52">
  <si>
    <t>Sila</t>
  </si>
  <si>
    <t>Obratnost</t>
  </si>
  <si>
    <t>Inteligence</t>
  </si>
  <si>
    <t>Level</t>
  </si>
  <si>
    <t>Poskozeni</t>
  </si>
  <si>
    <t>Mecem</t>
  </si>
  <si>
    <t>Dykou</t>
  </si>
  <si>
    <t>Holi</t>
  </si>
  <si>
    <t>Mag</t>
  </si>
  <si>
    <t>Valecnik</t>
  </si>
  <si>
    <t>Lucistnik</t>
  </si>
  <si>
    <t>Magicky Sip</t>
  </si>
  <si>
    <t>Regen</t>
  </si>
  <si>
    <t>Strelba</t>
  </si>
  <si>
    <t>Kouzelnik</t>
  </si>
  <si>
    <t>Ledove</t>
  </si>
  <si>
    <t>Ohnive</t>
  </si>
  <si>
    <t>Periodicke</t>
  </si>
  <si>
    <t>Class</t>
  </si>
  <si>
    <t>Minulost</t>
  </si>
  <si>
    <t>Schopnosti</t>
  </si>
  <si>
    <t>Rytir</t>
  </si>
  <si>
    <t>Lovec</t>
  </si>
  <si>
    <t>Zakladni</t>
  </si>
  <si>
    <t>Vysledne</t>
  </si>
  <si>
    <t>Atributy</t>
  </si>
  <si>
    <t>TridaS</t>
  </si>
  <si>
    <t>TridaL</t>
  </si>
  <si>
    <t>Pohlavi</t>
  </si>
  <si>
    <t>Muz</t>
  </si>
  <si>
    <t>Zena</t>
  </si>
  <si>
    <t xml:space="preserve">  </t>
  </si>
  <si>
    <t>Zdravi</t>
  </si>
  <si>
    <t>Mana</t>
  </si>
  <si>
    <t>Vrh sekerou</t>
  </si>
  <si>
    <t>Lesni Bobule</t>
  </si>
  <si>
    <t>Vysati Zivota</t>
  </si>
  <si>
    <t>Uder Stitem</t>
  </si>
  <si>
    <t>Vysati Many</t>
  </si>
  <si>
    <t>Berserk</t>
  </si>
  <si>
    <t>Max</t>
  </si>
  <si>
    <t>Jedova Sipka</t>
  </si>
  <si>
    <t>Brnění</t>
  </si>
  <si>
    <t>Síla</t>
  </si>
  <si>
    <t>bez rozptylu</t>
  </si>
  <si>
    <t>Návod:</t>
  </si>
  <si>
    <t>Stačí měnit světle žlutá pole a výsledné hodnoty bez zaokrouhlení se zobrazí</t>
  </si>
  <si>
    <t>Ve hře se pak tato hodnota zaokrouhlí blíže k sudému číslu</t>
  </si>
  <si>
    <t>Procent Zdraví</t>
  </si>
  <si>
    <t>Výsledky se mohou od hry trochu lišit drobnými detaily</t>
  </si>
  <si>
    <t>Pro obnovení náhodných čísel stačí změnit obsah světle žlutých polí</t>
  </si>
  <si>
    <t>Hodnoty neberou v podtaz brnění soupeře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</si>
</sst>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Font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0" fillId="4" borderId="1" xfId="3" applyFont="1"/>
    <xf numFmtId="0" fontId="1" fillId="2" borderId="1" xfId="1" applyBorder="1"/>
    <xf numFmtId="0" fontId="4" fillId="0" borderId="0" xfId="0" applyFont="1"/>
  </cellXfs>
  <cellStyles count="4">
    <cellStyle name="Neutrální" xfId="2" builtinId="28"/>
    <cellStyle name="Normální" xfId="0" builtinId="0"/>
    <cellStyle name="Poznámka" xfId="3" builtinId="10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7:D10" totalsRowShown="0">
  <autoFilter ref="A7:D10"/>
  <sortState ref="A8:D10">
    <sortCondition ref="A7:A10"/>
  </sortState>
  <tableColumns count="4">
    <tableColumn id="1" name="TridaL"/>
    <tableColumn id="2" name="Síla"/>
    <tableColumn id="3" name="Obratnost"/>
    <tableColumn id="4" name="Inteligenc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ulka13" displayName="Tabulka13" ref="A11:D14" totalsRowShown="0">
  <autoFilter ref="A11:D14"/>
  <sortState ref="A12:D14">
    <sortCondition ref="A11:A14"/>
  </sortState>
  <tableColumns count="4">
    <tableColumn id="1" name="Minulost"/>
    <tableColumn id="2" name="Síla"/>
    <tableColumn id="3" name="Obratnost"/>
    <tableColumn id="4" name="Inteligenc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ulka14" displayName="Tabulka14" ref="A16:D19" totalsRowShown="0">
  <autoFilter ref="A16:D19"/>
  <sortState ref="A17:D19">
    <sortCondition ref="A16:A19"/>
  </sortState>
  <tableColumns count="4">
    <tableColumn id="1" name="TridaS"/>
    <tableColumn id="2" name="Síla"/>
    <tableColumn id="3" name="Obratnost"/>
    <tableColumn id="4" name="Inteligence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id="4" name="Tabulka145" displayName="Tabulka145" ref="A21:D23" totalsRowShown="0">
  <autoFilter ref="A21:D23"/>
  <sortState ref="A22:D23">
    <sortCondition ref="A21:A23"/>
  </sortState>
  <tableColumns count="4">
    <tableColumn id="1" name="Pohlavi"/>
    <tableColumn id="2" name="Síla"/>
    <tableColumn id="3" name="Obratnost"/>
    <tableColumn id="4" name="Inteligence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M15" sqref="M15"/>
    </sheetView>
  </sheetViews>
  <sheetFormatPr defaultRowHeight="15" x14ac:dyDescent="0.25"/>
  <cols>
    <col min="1" max="1" width="14.140625" customWidth="1"/>
    <col min="2" max="2" width="11.140625" customWidth="1"/>
    <col min="3" max="3" width="12.28515625" customWidth="1"/>
    <col min="4" max="4" width="11.140625" customWidth="1"/>
    <col min="5" max="5" width="14" customWidth="1"/>
    <col min="6" max="6" width="12" customWidth="1"/>
    <col min="7" max="7" width="11.85546875" bestFit="1" customWidth="1"/>
    <col min="8" max="8" width="12" customWidth="1"/>
    <col min="9" max="9" width="11.5703125" customWidth="1"/>
    <col min="17" max="17" width="11.28515625" customWidth="1"/>
  </cols>
  <sheetData>
    <row r="1" spans="1:37" x14ac:dyDescent="0.25">
      <c r="A1" s="2" t="s">
        <v>23</v>
      </c>
      <c r="B1" s="1">
        <v>5</v>
      </c>
      <c r="C1" s="1">
        <v>5</v>
      </c>
      <c r="D1" s="1">
        <v>5</v>
      </c>
      <c r="F1" s="2" t="s">
        <v>18</v>
      </c>
      <c r="G1" s="1" t="s">
        <v>9</v>
      </c>
      <c r="H1" s="1" t="s">
        <v>10</v>
      </c>
      <c r="I1" s="1" t="s">
        <v>14</v>
      </c>
      <c r="J1" s="2" t="s">
        <v>19</v>
      </c>
      <c r="K1" s="1" t="s">
        <v>21</v>
      </c>
      <c r="L1" s="1" t="s">
        <v>22</v>
      </c>
      <c r="M1" s="1" t="s">
        <v>8</v>
      </c>
      <c r="N1" s="2" t="s">
        <v>28</v>
      </c>
      <c r="O1" s="1" t="s">
        <v>29</v>
      </c>
      <c r="P1" s="1" t="s">
        <v>30</v>
      </c>
      <c r="Q1" s="2" t="s">
        <v>3</v>
      </c>
      <c r="R1" s="1">
        <v>1</v>
      </c>
      <c r="S1" s="1">
        <v>2</v>
      </c>
      <c r="T1" s="1">
        <v>3</v>
      </c>
      <c r="U1" s="1">
        <v>4</v>
      </c>
      <c r="V1" s="1">
        <v>5</v>
      </c>
      <c r="W1" s="1">
        <v>6</v>
      </c>
      <c r="X1" s="1">
        <v>7</v>
      </c>
      <c r="Y1" s="1">
        <v>8</v>
      </c>
      <c r="Z1" s="1">
        <v>9</v>
      </c>
      <c r="AA1" s="1">
        <v>10</v>
      </c>
      <c r="AB1" s="1">
        <v>11</v>
      </c>
      <c r="AC1" s="1">
        <v>12</v>
      </c>
      <c r="AD1" s="1">
        <v>13</v>
      </c>
      <c r="AE1" s="1">
        <v>14</v>
      </c>
      <c r="AF1" s="1">
        <v>15</v>
      </c>
      <c r="AG1" s="1">
        <v>16</v>
      </c>
      <c r="AH1" s="1">
        <v>17</v>
      </c>
      <c r="AI1" s="1">
        <v>18</v>
      </c>
      <c r="AJ1" s="1">
        <v>19</v>
      </c>
      <c r="AK1" s="1">
        <v>20</v>
      </c>
    </row>
    <row r="2" spans="1:37" x14ac:dyDescent="0.25">
      <c r="A2" s="2" t="s">
        <v>25</v>
      </c>
      <c r="B2" s="2" t="s">
        <v>0</v>
      </c>
      <c r="C2" s="2" t="s">
        <v>1</v>
      </c>
      <c r="D2" s="2" t="s">
        <v>2</v>
      </c>
      <c r="F2" s="3" t="s">
        <v>9</v>
      </c>
      <c r="J2" s="3" t="s">
        <v>21</v>
      </c>
      <c r="N2" s="3" t="s">
        <v>29</v>
      </c>
      <c r="Q2" s="3">
        <v>1</v>
      </c>
    </row>
    <row r="3" spans="1:37" x14ac:dyDescent="0.25">
      <c r="A3" s="2" t="s">
        <v>24</v>
      </c>
      <c r="B3" s="1">
        <f>B1+VLOOKUP(N2,Tabulka145[#All],2)+VLOOKUP(F2,Tabulka14[#All],2)+VLOOKUP(J2,Tabulka13[#All],2)+VLOOKUP(F2,Tabulka1[#All],2)*(Q2-1)</f>
        <v>10</v>
      </c>
      <c r="C3" s="1">
        <f>D1+VLOOKUP(N2,Tabulka145[#All],3)+VLOOKUP(F2,Tabulka14[#All],3)+VLOOKUP(J2,Tabulka13[#All],3)+VLOOKUP(F2,Tabulka1[#All],3)*(Q2-1)</f>
        <v>4</v>
      </c>
      <c r="D3" s="1">
        <f>D1+VLOOKUP(N2,Tabulka145[#All],4)+VLOOKUP(F2,Tabulka14[#All],4)+VLOOKUP(J2,Tabulka13[#All],4)+VLOOKUP(F2,Tabulka1[#All],4)*(Q2-1)</f>
        <v>3</v>
      </c>
      <c r="E3" s="2" t="s">
        <v>48</v>
      </c>
      <c r="P3" t="s">
        <v>31</v>
      </c>
    </row>
    <row r="4" spans="1:37" x14ac:dyDescent="0.25">
      <c r="A4" s="2" t="s">
        <v>32</v>
      </c>
      <c r="B4" s="3">
        <v>80</v>
      </c>
      <c r="C4" s="2" t="s">
        <v>40</v>
      </c>
      <c r="D4" s="1">
        <f>70+Q2*10+IF(J2="Lovec",20,0)</f>
        <v>80</v>
      </c>
      <c r="E4" s="4">
        <f>B4/D4</f>
        <v>1</v>
      </c>
    </row>
    <row r="5" spans="1:37" x14ac:dyDescent="0.25">
      <c r="A5" s="2" t="s">
        <v>33</v>
      </c>
      <c r="B5" s="3">
        <v>10</v>
      </c>
      <c r="C5" s="2" t="s">
        <v>40</v>
      </c>
      <c r="D5" s="1">
        <f>30+Q2+IF(J2="Mag",20,0)+IF(F2="Kouzelnik",60,0)</f>
        <v>31</v>
      </c>
      <c r="F5" s="2" t="s">
        <v>20</v>
      </c>
    </row>
    <row r="6" spans="1:37" x14ac:dyDescent="0.25">
      <c r="A6" s="2" t="s">
        <v>42</v>
      </c>
      <c r="B6" s="1">
        <f>IF(F2="Valecnik",3,IF(F2="Lucistnik",2,1))+IF(J2="Rytir",2,0)</f>
        <v>5</v>
      </c>
      <c r="F6" s="2" t="s">
        <v>9</v>
      </c>
      <c r="G6" s="2" t="s">
        <v>4</v>
      </c>
      <c r="H6" s="2" t="s">
        <v>44</v>
      </c>
    </row>
    <row r="7" spans="1:37" x14ac:dyDescent="0.25">
      <c r="A7" t="s">
        <v>27</v>
      </c>
      <c r="B7" t="s">
        <v>43</v>
      </c>
      <c r="C7" t="s">
        <v>1</v>
      </c>
      <c r="D7" t="s">
        <v>2</v>
      </c>
      <c r="F7" s="2" t="s">
        <v>5</v>
      </c>
      <c r="G7" s="1">
        <f ca="1">H7-Q2/2+RANDBETWEEN(0,Q2)</f>
        <v>12.5</v>
      </c>
      <c r="H7" s="1">
        <f>B3+C3/2</f>
        <v>12</v>
      </c>
    </row>
    <row r="8" spans="1:37" x14ac:dyDescent="0.25">
      <c r="A8" t="s">
        <v>14</v>
      </c>
      <c r="B8">
        <v>1</v>
      </c>
      <c r="C8">
        <v>1</v>
      </c>
      <c r="D8">
        <v>2</v>
      </c>
      <c r="F8" s="2" t="s">
        <v>12</v>
      </c>
      <c r="G8" s="1">
        <f ca="1">H8-Q2/2+RANDBETWEEN(0,Q2)</f>
        <v>12.5</v>
      </c>
      <c r="H8" s="1">
        <f>D3+B3</f>
        <v>13</v>
      </c>
    </row>
    <row r="9" spans="1:37" x14ac:dyDescent="0.25">
      <c r="A9" t="s">
        <v>10</v>
      </c>
      <c r="B9">
        <v>1</v>
      </c>
      <c r="C9">
        <v>2</v>
      </c>
      <c r="D9">
        <v>1</v>
      </c>
      <c r="F9" s="2" t="s">
        <v>34</v>
      </c>
      <c r="G9" s="1">
        <f ca="1">H9-Q2/2+RANDBETWEEN(0,Q2)</f>
        <v>7.5</v>
      </c>
      <c r="H9" s="1">
        <f>B3/2+C3/2</f>
        <v>7</v>
      </c>
      <c r="I9" s="2" t="s">
        <v>17</v>
      </c>
      <c r="J9" s="1">
        <f>B3/3</f>
        <v>3.3333333333333335</v>
      </c>
    </row>
    <row r="10" spans="1:37" x14ac:dyDescent="0.25">
      <c r="A10" t="s">
        <v>9</v>
      </c>
      <c r="B10">
        <v>2</v>
      </c>
      <c r="C10">
        <v>1</v>
      </c>
      <c r="D10">
        <v>1</v>
      </c>
      <c r="F10" s="2" t="s">
        <v>37</v>
      </c>
      <c r="G10" s="1">
        <f ca="1">H10-Q2/2+RANDBETWEEN(0,Q2)</f>
        <v>4.5</v>
      </c>
      <c r="H10" s="1">
        <f>B3/2</f>
        <v>5</v>
      </c>
    </row>
    <row r="11" spans="1:37" x14ac:dyDescent="0.25">
      <c r="A11" t="s">
        <v>19</v>
      </c>
      <c r="B11" t="s">
        <v>43</v>
      </c>
      <c r="C11" t="s">
        <v>1</v>
      </c>
      <c r="D11" t="s">
        <v>2</v>
      </c>
      <c r="F11" s="2" t="s">
        <v>39</v>
      </c>
      <c r="G11" s="1">
        <f ca="1">H11-Q2/2+RANDBETWEEN(0,Q2)</f>
        <v>7.5</v>
      </c>
      <c r="H11" s="1">
        <f>MAX((1-B4/D4),0.1)*B3+B3/2+C3/2</f>
        <v>8</v>
      </c>
    </row>
    <row r="12" spans="1:37" x14ac:dyDescent="0.25">
      <c r="A12" t="s">
        <v>14</v>
      </c>
      <c r="B12">
        <v>0</v>
      </c>
      <c r="C12">
        <v>0</v>
      </c>
      <c r="D12">
        <v>1</v>
      </c>
      <c r="F12" s="2" t="s">
        <v>10</v>
      </c>
      <c r="G12" s="2" t="s">
        <v>4</v>
      </c>
      <c r="H12" s="2" t="s">
        <v>44</v>
      </c>
    </row>
    <row r="13" spans="1:37" x14ac:dyDescent="0.25">
      <c r="A13" t="s">
        <v>22</v>
      </c>
      <c r="B13">
        <v>0</v>
      </c>
      <c r="C13">
        <v>1</v>
      </c>
      <c r="D13">
        <v>0</v>
      </c>
      <c r="F13" s="2" t="s">
        <v>6</v>
      </c>
      <c r="G13" s="1">
        <f ca="1">C3+B3/2-Q2/2+RANDBETWEEN(0,Q2)</f>
        <v>8.5</v>
      </c>
      <c r="H13" s="1">
        <f>C3+B3/2</f>
        <v>9</v>
      </c>
    </row>
    <row r="14" spans="1:37" x14ac:dyDescent="0.25">
      <c r="A14" t="s">
        <v>21</v>
      </c>
      <c r="B14">
        <v>1</v>
      </c>
      <c r="C14">
        <v>0</v>
      </c>
      <c r="D14">
        <v>0</v>
      </c>
      <c r="F14" s="2" t="s">
        <v>13</v>
      </c>
      <c r="G14" s="1">
        <f ca="1">2*(C3+B3-Q2/2+RANDBETWEEN(0,Q2))</f>
        <v>27</v>
      </c>
      <c r="H14" s="1">
        <f>2*(C3+B3)</f>
        <v>28</v>
      </c>
    </row>
    <row r="15" spans="1:37" x14ac:dyDescent="0.25">
      <c r="F15" s="2" t="s">
        <v>11</v>
      </c>
      <c r="G15" s="1">
        <f ca="1">2*(B3 + C3 + D3/2-Q2/2+RANDBETWEEN(0,Q2))</f>
        <v>32</v>
      </c>
      <c r="H15" s="1">
        <f>2*(B3 + C3 + D3/2)</f>
        <v>31</v>
      </c>
    </row>
    <row r="16" spans="1:37" x14ac:dyDescent="0.25">
      <c r="A16" t="s">
        <v>26</v>
      </c>
      <c r="B16" t="s">
        <v>43</v>
      </c>
      <c r="C16" t="s">
        <v>1</v>
      </c>
      <c r="D16" t="s">
        <v>2</v>
      </c>
      <c r="F16" s="2" t="s">
        <v>35</v>
      </c>
      <c r="G16" s="1">
        <f ca="1">D3/2+B3/2+C3-Q2/2+RANDBETWEEN(0,Q2)</f>
        <v>10</v>
      </c>
      <c r="H16" s="1">
        <f>D3/2+B3/2+C3</f>
        <v>10.5</v>
      </c>
    </row>
    <row r="17" spans="1:10" x14ac:dyDescent="0.25">
      <c r="A17" t="s">
        <v>14</v>
      </c>
      <c r="B17">
        <v>-2</v>
      </c>
      <c r="C17">
        <v>-1</v>
      </c>
      <c r="D17">
        <v>3</v>
      </c>
      <c r="F17" s="2" t="s">
        <v>41</v>
      </c>
      <c r="G17" s="1">
        <f ca="1">C3/2+D3/2-Q2/2+RANDBETWEEN(0,Q2)</f>
        <v>3</v>
      </c>
      <c r="H17" s="1">
        <f>C3/2+D3/2</f>
        <v>3.5</v>
      </c>
      <c r="I17" s="2" t="s">
        <v>17</v>
      </c>
      <c r="J17" s="1">
        <f>C3/3</f>
        <v>1.3333333333333333</v>
      </c>
    </row>
    <row r="18" spans="1:10" x14ac:dyDescent="0.25">
      <c r="A18" t="s">
        <v>10</v>
      </c>
      <c r="B18">
        <v>-1</v>
      </c>
      <c r="C18">
        <v>3</v>
      </c>
      <c r="D18">
        <v>-1</v>
      </c>
      <c r="F18" s="2" t="s">
        <v>14</v>
      </c>
      <c r="G18" s="2" t="s">
        <v>4</v>
      </c>
      <c r="H18" s="2" t="s">
        <v>44</v>
      </c>
    </row>
    <row r="19" spans="1:10" x14ac:dyDescent="0.25">
      <c r="A19" t="s">
        <v>9</v>
      </c>
      <c r="B19">
        <v>3</v>
      </c>
      <c r="C19">
        <v>-1</v>
      </c>
      <c r="D19">
        <v>-2</v>
      </c>
      <c r="F19" s="2" t="s">
        <v>7</v>
      </c>
      <c r="G19" s="1">
        <f ca="1">H19-Q2/2+RANDBETWEEN(0,Q2)</f>
        <v>6</v>
      </c>
      <c r="H19" s="1">
        <f>B3/4+C3/4+D3</f>
        <v>6.5</v>
      </c>
    </row>
    <row r="20" spans="1:10" x14ac:dyDescent="0.25">
      <c r="F20" s="2" t="s">
        <v>15</v>
      </c>
      <c r="G20" s="1">
        <f ca="1">H20-Q2/2+RANDBETWEEN(0,Q2)</f>
        <v>6.5</v>
      </c>
      <c r="H20" s="1">
        <f>D3+C3</f>
        <v>7</v>
      </c>
    </row>
    <row r="21" spans="1:10" x14ac:dyDescent="0.25">
      <c r="A21" t="s">
        <v>28</v>
      </c>
      <c r="B21" t="s">
        <v>43</v>
      </c>
      <c r="C21" t="s">
        <v>1</v>
      </c>
      <c r="D21" t="s">
        <v>2</v>
      </c>
      <c r="F21" s="2" t="s">
        <v>16</v>
      </c>
      <c r="G21" s="1">
        <f ca="1">H21-Q2/2+RANDBETWEEN(0,Q2)</f>
        <v>12.5</v>
      </c>
      <c r="H21" s="1">
        <f>D3+B3</f>
        <v>13</v>
      </c>
      <c r="I21" s="2" t="s">
        <v>17</v>
      </c>
      <c r="J21" s="1">
        <f>D3/3</f>
        <v>1</v>
      </c>
    </row>
    <row r="22" spans="1:10" x14ac:dyDescent="0.25">
      <c r="A22" t="s">
        <v>29</v>
      </c>
      <c r="B22">
        <v>1</v>
      </c>
      <c r="C22">
        <v>0</v>
      </c>
      <c r="D22">
        <v>0</v>
      </c>
      <c r="F22" s="2" t="s">
        <v>36</v>
      </c>
      <c r="G22" s="1">
        <f ca="1">H22-Q2/2+RANDBETWEEN(0,Q2)</f>
        <v>6.8333333333333339</v>
      </c>
      <c r="H22" s="1">
        <f>D3+B3/3</f>
        <v>6.3333333333333339</v>
      </c>
    </row>
    <row r="23" spans="1:10" x14ac:dyDescent="0.25">
      <c r="A23" t="s">
        <v>30</v>
      </c>
      <c r="B23">
        <v>0</v>
      </c>
      <c r="C23">
        <v>1</v>
      </c>
      <c r="D23">
        <v>0</v>
      </c>
      <c r="F23" s="2" t="s">
        <v>38</v>
      </c>
      <c r="G23" s="1">
        <f ca="1">H23-Q2/2+RANDBETWEEN(0,Q2)</f>
        <v>2.6111111111111112</v>
      </c>
      <c r="H23" s="1">
        <f>(5+D3+C3/3)/3</f>
        <v>3.1111111111111112</v>
      </c>
    </row>
    <row r="26" spans="1:10" x14ac:dyDescent="0.25">
      <c r="B26" s="5" t="s">
        <v>45</v>
      </c>
    </row>
    <row r="27" spans="1:10" x14ac:dyDescent="0.25">
      <c r="B27" t="s">
        <v>46</v>
      </c>
      <c r="C27" s="3"/>
    </row>
    <row r="28" spans="1:10" x14ac:dyDescent="0.25">
      <c r="B28" t="s">
        <v>47</v>
      </c>
    </row>
    <row r="29" spans="1:10" x14ac:dyDescent="0.25">
      <c r="B29" t="s">
        <v>49</v>
      </c>
    </row>
    <row r="30" spans="1:10" x14ac:dyDescent="0.25">
      <c r="B30" t="s">
        <v>50</v>
      </c>
    </row>
    <row r="31" spans="1:10" x14ac:dyDescent="0.25">
      <c r="B31" t="s">
        <v>51</v>
      </c>
    </row>
  </sheetData>
  <sheetProtection algorithmName="SHA-512" hashValue="W9ZBKZyN5DejvlIV1Q7RPfcKk3ujEpBrb9qcD7O4znnDHeXeU57S0YyNnPgsPnfSagwYw14afsmDKvj0B7QHYA==" saltValue="7OAeqGgyRW1LogeeLmueTA==" spinCount="100000" sheet="1" objects="1" scenarios="1"/>
  <protectedRanges>
    <protectedRange sqref="J2 N2 Q2 F2 B4:B5" name="Povolené"/>
  </protectedRanges>
  <dataValidations count="6">
    <dataValidation type="list" allowBlank="1" showInputMessage="1" showErrorMessage="1" sqref="F2">
      <formula1>$G$1:$I$1</formula1>
    </dataValidation>
    <dataValidation type="list" allowBlank="1" showInputMessage="1" showErrorMessage="1" sqref="J2">
      <formula1>$K$1:$M$1</formula1>
    </dataValidation>
    <dataValidation type="list" allowBlank="1" showInputMessage="1" showErrorMessage="1" sqref="N2">
      <formula1>$O$1:$P$1</formula1>
    </dataValidation>
    <dataValidation type="list" allowBlank="1" showInputMessage="1" showErrorMessage="1" sqref="Q2">
      <formula1>$R$1:$AK$1</formula1>
    </dataValidation>
    <dataValidation type="whole" allowBlank="1" showInputMessage="1" showErrorMessage="1" errorTitle="Zdraví není v povoleném rozsahu" error="Povolený rozsah 0 - Max" promptTitle="Aktuální zdraví" prompt="Povolený rozsah _x000a_0 - Max" sqref="B4">
      <formula1>0</formula1>
      <formula2>D4</formula2>
    </dataValidation>
    <dataValidation type="whole" allowBlank="1" showInputMessage="1" showErrorMessage="1" errorTitle="Mana není v povoleném rozsahu" error="Povolený rozsah 0 - Max" promptTitle="Aktuální mana" prompt="Povolený rozsah _x000a_0 - Max" sqref="B5">
      <formula1>0</formula1>
      <formula2>D5</formula2>
    </dataValidation>
  </dataValidations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Zlatohlávek</dc:creator>
  <cp:lastModifiedBy>Tomáš Zlatohlávek</cp:lastModifiedBy>
  <dcterms:created xsi:type="dcterms:W3CDTF">2022-04-23T18:25:54Z</dcterms:created>
  <dcterms:modified xsi:type="dcterms:W3CDTF">2024-05-10T01:03:45Z</dcterms:modified>
</cp:coreProperties>
</file>