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38" i="1" l="1"/>
  <c r="J36" i="1"/>
  <c r="J34" i="1"/>
  <c r="F57" i="1" l="1"/>
  <c r="C58" i="1"/>
  <c r="D58" i="1" s="1"/>
  <c r="C25" i="2" l="1"/>
  <c r="A24" i="3" l="1"/>
  <c r="A23" i="3"/>
  <c r="A22" i="3"/>
  <c r="A21" i="3"/>
  <c r="A20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5" i="3"/>
  <c r="C21" i="2" l="1"/>
  <c r="D37" i="1"/>
  <c r="C57" i="1" l="1"/>
  <c r="C34" i="1"/>
  <c r="D51" i="1"/>
  <c r="D52" i="1"/>
  <c r="D53" i="1"/>
  <c r="D54" i="1"/>
  <c r="D56" i="1"/>
  <c r="D50" i="1"/>
  <c r="D35" i="1"/>
  <c r="D45" i="1"/>
  <c r="D26" i="1"/>
  <c r="D57" i="1"/>
  <c r="D40" i="1"/>
  <c r="E11" i="1"/>
  <c r="C11" i="1"/>
  <c r="D13" i="1"/>
  <c r="D11" i="1" s="1"/>
  <c r="C7" i="1"/>
  <c r="C2" i="1" s="1"/>
  <c r="D34" i="1" l="1"/>
  <c r="C48" i="1"/>
  <c r="F2" i="1" s="1"/>
  <c r="D48" i="1"/>
  <c r="D7" i="1"/>
  <c r="D2" i="1" s="1"/>
  <c r="E2" i="1" l="1"/>
</calcChain>
</file>

<file path=xl/sharedStrings.xml><?xml version="1.0" encoding="utf-8"?>
<sst xmlns="http://schemas.openxmlformats.org/spreadsheetml/2006/main" count="127" uniqueCount="115">
  <si>
    <t>Lp</t>
  </si>
  <si>
    <t>Wyposarzenie biura</t>
  </si>
  <si>
    <t>Komputer</t>
  </si>
  <si>
    <t>Drukarka</t>
  </si>
  <si>
    <t>tablet</t>
  </si>
  <si>
    <t>telefon kom</t>
  </si>
  <si>
    <t>office</t>
  </si>
  <si>
    <t>kasa fiskalna z obsługa bezgotówkową</t>
  </si>
  <si>
    <t>program do obróbki grafiki</t>
  </si>
  <si>
    <t>szyld</t>
  </si>
  <si>
    <t>wyposarzenie sklepu</t>
  </si>
  <si>
    <t>meble</t>
  </si>
  <si>
    <t>towary do 50%</t>
  </si>
  <si>
    <t>Samochód do 50 %</t>
  </si>
  <si>
    <t>wazony i inne formy prezentacji</t>
  </si>
  <si>
    <t>meble (lady, półki)</t>
  </si>
  <si>
    <t>sprzet biurowy</t>
  </si>
  <si>
    <t>Koszty dofinansowane</t>
  </si>
  <si>
    <t>koszty własne</t>
  </si>
  <si>
    <t>wynajem lokalu/ boxu</t>
  </si>
  <si>
    <t>samochód</t>
  </si>
  <si>
    <t>wynagrodzenia dla pracowników</t>
  </si>
  <si>
    <t>szkolenia</t>
  </si>
  <si>
    <t>opłaty (energia, woda, prąd, internet, telefon)</t>
  </si>
  <si>
    <t>ubezpieczenia</t>
  </si>
  <si>
    <t>koncesje</t>
  </si>
  <si>
    <t>założenie działalnosci opłaty</t>
  </si>
  <si>
    <t>paliwo</t>
  </si>
  <si>
    <t>leasing</t>
  </si>
  <si>
    <t>towary</t>
  </si>
  <si>
    <t>nawozy</t>
  </si>
  <si>
    <t>ziemia</t>
  </si>
  <si>
    <t>doniczki ceramiczne</t>
  </si>
  <si>
    <t>doniczki plastikowe</t>
  </si>
  <si>
    <t>dodatki</t>
  </si>
  <si>
    <t>Miesieczny</t>
  </si>
  <si>
    <t>Roczny</t>
  </si>
  <si>
    <t>materiały biurowe(tonery,papier,</t>
  </si>
  <si>
    <t>Fax internetowy</t>
  </si>
  <si>
    <t>program faktujujacy online z obsługa sklepu</t>
  </si>
  <si>
    <t>sklep internetowy pierwsze 12 mc</t>
  </si>
  <si>
    <t>serwer www pierwsze 12 mc</t>
  </si>
  <si>
    <t>oprogramowanie suma</t>
  </si>
  <si>
    <t>całkowity roczny</t>
  </si>
  <si>
    <t>podatki (księgowość)</t>
  </si>
  <si>
    <t>całkowity miesięczny</t>
  </si>
  <si>
    <r>
      <rPr>
        <b/>
        <sz val="9"/>
        <color theme="1"/>
        <rFont val="Calibri"/>
        <family val="2"/>
        <charset val="238"/>
        <scheme val="minor"/>
      </rPr>
      <t xml:space="preserve">Co tydzień </t>
    </r>
    <r>
      <rPr>
        <sz val="9"/>
        <color theme="1"/>
        <rFont val="Calibri"/>
        <family val="2"/>
        <charset val="238"/>
        <scheme val="minor"/>
      </rPr>
      <t>kwiaty ciete(róż 100szt,irys 10szt,goździk 20,lilia 10,tulipan 50)</t>
    </r>
  </si>
  <si>
    <r>
      <t xml:space="preserve">koszty wystaw i giełd kwiatowych(rynek kaszubski) </t>
    </r>
    <r>
      <rPr>
        <b/>
        <sz val="9"/>
        <color theme="1"/>
        <rFont val="Calibri"/>
        <family val="2"/>
        <charset val="238"/>
        <scheme val="minor"/>
      </rPr>
      <t>Kupno</t>
    </r>
  </si>
  <si>
    <r>
      <rPr>
        <b/>
        <sz val="9"/>
        <color theme="1"/>
        <rFont val="Calibri"/>
        <family val="2"/>
        <charset val="238"/>
        <scheme val="minor"/>
      </rPr>
      <t>Co tydzień</t>
    </r>
    <r>
      <rPr>
        <sz val="9"/>
        <color theme="1"/>
        <rFont val="Calibri"/>
        <family val="2"/>
        <charset val="238"/>
        <scheme val="minor"/>
      </rPr>
      <t xml:space="preserve"> kwiaty doniczkowe </t>
    </r>
  </si>
  <si>
    <t>oplaty składek ZUS</t>
  </si>
  <si>
    <t>Przeznaczenie</t>
  </si>
  <si>
    <t>Koszt [ netto]</t>
  </si>
  <si>
    <t>Koszty</t>
  </si>
  <si>
    <t>Celowość</t>
  </si>
  <si>
    <t xml:space="preserve">Opis </t>
  </si>
  <si>
    <t>Wyposarzenie sklepu</t>
  </si>
  <si>
    <t xml:space="preserve">Ms Office </t>
  </si>
  <si>
    <t>CorelDraw</t>
  </si>
  <si>
    <t>Program faktujujacy online z obsługa sklepu</t>
  </si>
  <si>
    <t>Program do wystawiania faktur, automatyzacji księgowości, itd…</t>
  </si>
  <si>
    <t>Program graficzny do tworzenia grafik, katalogów produktów,ulotek, banerów, itd…</t>
  </si>
  <si>
    <t>Pakiet oprogramowania do tworzenia wzorów pism, kalkuszy, baz danych produktów, prezentacji, itd…</t>
  </si>
  <si>
    <t>Program zawierający gotowe skrypry i funkcje sklepu internetowego.</t>
  </si>
  <si>
    <t>Miejsce na serwerze www, potrzebne do stworzenia strony www</t>
  </si>
  <si>
    <t>Sklep internetowy    [12 mc]</t>
  </si>
  <si>
    <t>Serwer www [12 mc]</t>
  </si>
  <si>
    <t>Lady, półki, kosze do przewozu,</t>
  </si>
  <si>
    <t>Materiały potrzebne do prezentacji produktów</t>
  </si>
  <si>
    <t>Komputer do obsługi biura/sklepu</t>
  </si>
  <si>
    <t>Do obsługi sklepu ,prezentacji, katalogów</t>
  </si>
  <si>
    <t>Papier do drukarek, Rolki do kas fiskalnych, tonery do drukarek i kas, podstawowe sprzęt biurowy taki jak segregatory, spinacze, pisaki i długopisy dla biura i sklepu</t>
  </si>
  <si>
    <t>Drukarka do obsługi biura/sklepu</t>
  </si>
  <si>
    <t>Meble na wyposażenie i dostosowanie biura</t>
  </si>
  <si>
    <t>Fax do kontaktu z potencjalnym klientem</t>
  </si>
  <si>
    <t>Kasa fiskalna do obsługi paragonów i potwierdzeń zakupu</t>
  </si>
  <si>
    <t>Telefon mobilny do kontaktu i prowadzenia negocjacji z klientem</t>
  </si>
  <si>
    <t xml:space="preserve">Materiały marketingowe </t>
  </si>
  <si>
    <t>Materiały reklamowe</t>
  </si>
  <si>
    <t>Stworzenie sklepu / hurtowni internetowej</t>
  </si>
  <si>
    <t>Wizytówki</t>
  </si>
  <si>
    <t>Reklama na samochodzie</t>
  </si>
  <si>
    <t>Strona internetowa</t>
  </si>
  <si>
    <t>Ulotki</t>
  </si>
  <si>
    <t>Szyldy</t>
  </si>
  <si>
    <t>Lp.</t>
  </si>
  <si>
    <t>Materiały marketingowe</t>
  </si>
  <si>
    <t xml:space="preserve">Banery </t>
  </si>
  <si>
    <t>Rodzaj wydatku</t>
  </si>
  <si>
    <t>Wartość</t>
  </si>
  <si>
    <t>Środki z PUP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</si>
  <si>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</si>
  <si>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</si>
  <si>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</si>
  <si>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</si>
  <si>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</si>
  <si>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</si>
  <si>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</si>
  <si>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</si>
  <si>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</si>
  <si>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</si>
  <si>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</si>
  <si>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</si>
  <si>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</si>
  <si>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Razem:</t>
  </si>
  <si>
    <t>Środki własne</t>
  </si>
  <si>
    <t>Koszty własne</t>
  </si>
  <si>
    <t>Towary</t>
  </si>
  <si>
    <t>znicze</t>
  </si>
  <si>
    <t>1.4</t>
  </si>
  <si>
    <t>Meble do biura</t>
  </si>
  <si>
    <t>Urządzenie wielofunkcyjne</t>
  </si>
  <si>
    <t>Materiały /sprzęty biurowe</t>
  </si>
  <si>
    <t>Kasa fiskalna z obsługa bezgotówkową</t>
  </si>
  <si>
    <t>Meble do sklepu</t>
  </si>
  <si>
    <t>Wazony i inne formy prezentacji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</si>
</sst>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6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4" fontId="2" fillId="0" borderId="1" xfId="1" applyFont="1" applyBorder="1" applyAlignment="1">
      <alignment vertical="center" wrapText="1"/>
    </xf>
    <xf numFmtId="44" fontId="2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44" fontId="1" fillId="0" borderId="1" xfId="1" applyFont="1" applyBorder="1" applyAlignment="1">
      <alignment vertical="center"/>
    </xf>
    <xf numFmtId="44" fontId="2" fillId="0" borderId="0" xfId="0" applyNumberFormat="1" applyFont="1" applyAlignment="1">
      <alignment vertical="center"/>
    </xf>
    <xf numFmtId="0" fontId="0" fillId="0" borderId="0" xfId="0" applyBorder="1"/>
    <xf numFmtId="44" fontId="2" fillId="0" borderId="0" xfId="1" applyFont="1" applyBorder="1" applyAlignment="1">
      <alignment vertical="center"/>
    </xf>
    <xf numFmtId="0" fontId="0" fillId="0" borderId="0" xfId="0" applyBorder="1" applyAlignment="1">
      <alignment wrapText="1"/>
    </xf>
    <xf numFmtId="44" fontId="2" fillId="2" borderId="0" xfId="1" applyFont="1" applyFill="1" applyBorder="1" applyAlignment="1">
      <alignment vertical="center"/>
    </xf>
    <xf numFmtId="44" fontId="1" fillId="2" borderId="0" xfId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4" fontId="2" fillId="0" borderId="2" xfId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44" fontId="2" fillId="0" borderId="7" xfId="1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7" xfId="0" applyFont="1" applyBorder="1" applyAlignment="1">
      <alignment wrapText="1"/>
    </xf>
    <xf numFmtId="44" fontId="4" fillId="2" borderId="8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4" fontId="4" fillId="2" borderId="6" xfId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4" fontId="5" fillId="5" borderId="10" xfId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3" borderId="16" xfId="0" applyFill="1" applyBorder="1"/>
    <xf numFmtId="0" fontId="4" fillId="2" borderId="18" xfId="0" applyFont="1" applyFill="1" applyBorder="1" applyAlignment="1">
      <alignment horizontal="center" vertical="center"/>
    </xf>
    <xf numFmtId="44" fontId="4" fillId="2" borderId="19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44" fontId="2" fillId="0" borderId="21" xfId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22" xfId="0" applyFont="1" applyBorder="1" applyAlignment="1">
      <alignment vertical="center"/>
    </xf>
    <xf numFmtId="44" fontId="2" fillId="0" borderId="23" xfId="1" applyFont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4" fontId="1" fillId="0" borderId="0" xfId="0" applyNumberFormat="1" applyFont="1" applyAlignment="1">
      <alignment vertical="center"/>
    </xf>
    <xf numFmtId="0" fontId="4" fillId="3" borderId="11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right" vertical="center" wrapText="1"/>
    </xf>
    <xf numFmtId="0" fontId="5" fillId="5" borderId="9" xfId="0" applyFont="1" applyFill="1" applyBorder="1" applyAlignment="1">
      <alignment horizontal="right" vertical="center" wrapText="1"/>
    </xf>
    <xf numFmtId="44" fontId="2" fillId="0" borderId="19" xfId="1" applyFont="1" applyBorder="1"/>
    <xf numFmtId="0" fontId="2" fillId="0" borderId="1" xfId="0" applyFon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F57" sqref="F33:J57"/>
    </sheetView>
  </sheetViews>
  <sheetFormatPr defaultColWidth="4.7109375" defaultRowHeight="12" x14ac:dyDescent="0.25"/>
  <cols>
    <col min="1" max="1" width="2.85546875" style="4" bestFit="1" customWidth="1"/>
    <col min="2" max="2" width="32" style="2" bestFit="1" customWidth="1"/>
    <col min="3" max="3" width="10.5703125" style="4" bestFit="1" customWidth="1"/>
    <col min="4" max="4" width="11.42578125" style="4" bestFit="1" customWidth="1"/>
    <col min="5" max="5" width="12.85546875" style="4" bestFit="1" customWidth="1"/>
    <col min="6" max="6" width="16.28515625" style="4" bestFit="1" customWidth="1"/>
    <col min="7" max="9" width="4.7109375" style="4"/>
    <col min="10" max="10" width="17.28515625" style="4" customWidth="1"/>
    <col min="11" max="12" width="4.7109375" style="4"/>
    <col min="13" max="13" width="6.140625" style="4" bestFit="1" customWidth="1"/>
    <col min="14" max="16384" width="4.7109375" style="4"/>
  </cols>
  <sheetData>
    <row r="1" spans="1:10" s="9" customFormat="1" x14ac:dyDescent="0.25">
      <c r="A1" s="7" t="s">
        <v>0</v>
      </c>
      <c r="B1" s="8" t="s">
        <v>17</v>
      </c>
      <c r="C1" s="7" t="s">
        <v>35</v>
      </c>
      <c r="D1" s="7" t="s">
        <v>36</v>
      </c>
      <c r="E1" s="7" t="s">
        <v>43</v>
      </c>
      <c r="F1" s="7" t="s">
        <v>45</v>
      </c>
    </row>
    <row r="2" spans="1:10" s="9" customFormat="1" x14ac:dyDescent="0.25">
      <c r="A2" s="7"/>
      <c r="B2" s="8" t="s">
        <v>1</v>
      </c>
      <c r="C2" s="10">
        <f>SUM(C3:C10)</f>
        <v>256</v>
      </c>
      <c r="D2" s="10">
        <f>SUM(D3:D10)</f>
        <v>3102</v>
      </c>
      <c r="E2" s="10">
        <f>SUM(E3:E16)+D2+D11+D26+Arkusz3!A19+D34+D48</f>
        <v>123050.95999999999</v>
      </c>
      <c r="F2" s="10">
        <f>C2+C11+C34+C48</f>
        <v>17420.330000000002</v>
      </c>
    </row>
    <row r="3" spans="1:10" x14ac:dyDescent="0.25">
      <c r="A3" s="3"/>
      <c r="B3" s="1" t="s">
        <v>2</v>
      </c>
      <c r="C3" s="6"/>
      <c r="D3" s="6"/>
      <c r="E3" s="6">
        <v>1800</v>
      </c>
    </row>
    <row r="4" spans="1:10" x14ac:dyDescent="0.25">
      <c r="A4" s="3"/>
      <c r="B4" s="1" t="s">
        <v>3</v>
      </c>
      <c r="C4" s="6"/>
      <c r="D4" s="6"/>
      <c r="E4" s="6">
        <v>279</v>
      </c>
    </row>
    <row r="5" spans="1:10" x14ac:dyDescent="0.25">
      <c r="A5" s="3"/>
      <c r="B5" s="1" t="s">
        <v>11</v>
      </c>
      <c r="C5" s="6"/>
      <c r="D5" s="6"/>
      <c r="E5" s="6">
        <v>2000</v>
      </c>
      <c r="J5" s="11"/>
    </row>
    <row r="6" spans="1:10" x14ac:dyDescent="0.25">
      <c r="A6" s="3"/>
      <c r="B6" s="1" t="s">
        <v>38</v>
      </c>
      <c r="C6" s="6"/>
      <c r="D6" s="6">
        <v>30</v>
      </c>
      <c r="E6" s="6"/>
    </row>
    <row r="7" spans="1:10" x14ac:dyDescent="0.25">
      <c r="A7" s="3"/>
      <c r="B7" s="1" t="s">
        <v>37</v>
      </c>
      <c r="C7" s="6">
        <f>239+17</f>
        <v>256</v>
      </c>
      <c r="D7" s="6">
        <f>C7*12</f>
        <v>3072</v>
      </c>
      <c r="E7" s="6"/>
    </row>
    <row r="8" spans="1:10" x14ac:dyDescent="0.25">
      <c r="A8" s="3"/>
      <c r="B8" s="1" t="s">
        <v>4</v>
      </c>
      <c r="C8" s="6"/>
      <c r="D8" s="6"/>
      <c r="E8" s="6">
        <v>700</v>
      </c>
    </row>
    <row r="9" spans="1:10" x14ac:dyDescent="0.25">
      <c r="A9" s="3"/>
      <c r="B9" s="1" t="s">
        <v>7</v>
      </c>
      <c r="C9" s="6"/>
      <c r="D9" s="6"/>
      <c r="E9" s="6">
        <v>2000</v>
      </c>
      <c r="J9" s="11"/>
    </row>
    <row r="10" spans="1:10" x14ac:dyDescent="0.25">
      <c r="A10" s="3"/>
      <c r="B10" s="1" t="s">
        <v>5</v>
      </c>
      <c r="C10" s="6"/>
      <c r="D10" s="6"/>
      <c r="E10" s="6">
        <v>700</v>
      </c>
      <c r="J10" s="11"/>
    </row>
    <row r="11" spans="1:10" s="9" customFormat="1" x14ac:dyDescent="0.25">
      <c r="A11" s="7"/>
      <c r="B11" s="8" t="s">
        <v>42</v>
      </c>
      <c r="C11" s="10">
        <f>SUM(C12:C16)</f>
        <v>20</v>
      </c>
      <c r="D11" s="10">
        <f>SUM(D12:D16)</f>
        <v>572</v>
      </c>
      <c r="E11" s="10">
        <f>SUM(E12:E16)</f>
        <v>1350</v>
      </c>
    </row>
    <row r="12" spans="1:10" x14ac:dyDescent="0.25">
      <c r="A12" s="3"/>
      <c r="B12" s="1" t="s">
        <v>6</v>
      </c>
      <c r="C12" s="6"/>
      <c r="D12" s="6"/>
      <c r="E12" s="6">
        <v>1000</v>
      </c>
    </row>
    <row r="13" spans="1:10" ht="24" x14ac:dyDescent="0.25">
      <c r="A13" s="3"/>
      <c r="B13" s="1" t="s">
        <v>39</v>
      </c>
      <c r="C13" s="6">
        <v>20</v>
      </c>
      <c r="D13" s="6">
        <f>C13*12</f>
        <v>240</v>
      </c>
      <c r="E13" s="6"/>
    </row>
    <row r="14" spans="1:10" x14ac:dyDescent="0.25">
      <c r="A14" s="3"/>
      <c r="B14" s="1" t="s">
        <v>8</v>
      </c>
      <c r="C14" s="6"/>
      <c r="D14" s="6"/>
      <c r="E14" s="6">
        <v>350</v>
      </c>
    </row>
    <row r="15" spans="1:10" x14ac:dyDescent="0.25">
      <c r="A15" s="3"/>
      <c r="B15" s="1" t="s">
        <v>40</v>
      </c>
      <c r="C15" s="6"/>
      <c r="D15" s="6">
        <v>230</v>
      </c>
      <c r="E15" s="6"/>
    </row>
    <row r="16" spans="1:10" x14ac:dyDescent="0.25">
      <c r="A16" s="3"/>
      <c r="B16" s="1" t="s">
        <v>41</v>
      </c>
      <c r="C16" s="6"/>
      <c r="D16" s="6">
        <v>102</v>
      </c>
      <c r="E16" s="6"/>
    </row>
    <row r="17" spans="1:10" x14ac:dyDescent="0.25">
      <c r="A17" s="3"/>
      <c r="B17" s="1"/>
      <c r="C17" s="6"/>
      <c r="D17" s="6"/>
      <c r="E17" s="6"/>
    </row>
    <row r="18" spans="1:10" x14ac:dyDescent="0.25">
      <c r="A18" s="3"/>
      <c r="J18" s="11"/>
    </row>
    <row r="19" spans="1:10" x14ac:dyDescent="0.25">
      <c r="A19" s="3"/>
    </row>
    <row r="20" spans="1:10" x14ac:dyDescent="0.25">
      <c r="A20" s="3"/>
    </row>
    <row r="21" spans="1:10" x14ac:dyDescent="0.25">
      <c r="A21" s="3"/>
    </row>
    <row r="22" spans="1:10" x14ac:dyDescent="0.25">
      <c r="A22" s="3"/>
    </row>
    <row r="23" spans="1:10" x14ac:dyDescent="0.25">
      <c r="A23" s="3"/>
    </row>
    <row r="24" spans="1:10" x14ac:dyDescent="0.25">
      <c r="A24" s="3"/>
    </row>
    <row r="25" spans="1:10" x14ac:dyDescent="0.25">
      <c r="A25" s="3"/>
      <c r="B25" s="1"/>
      <c r="C25" s="6"/>
      <c r="D25" s="6"/>
      <c r="E25" s="6"/>
    </row>
    <row r="26" spans="1:10" x14ac:dyDescent="0.25">
      <c r="A26" s="3"/>
      <c r="B26" s="8" t="s">
        <v>10</v>
      </c>
      <c r="C26" s="6"/>
      <c r="D26" s="10">
        <f>SUM(D27:D32)</f>
        <v>5466</v>
      </c>
      <c r="E26" s="6"/>
      <c r="J26" s="11"/>
    </row>
    <row r="27" spans="1:10" x14ac:dyDescent="0.25">
      <c r="A27" s="3"/>
      <c r="B27" s="1" t="s">
        <v>15</v>
      </c>
      <c r="C27" s="6"/>
      <c r="D27" s="6">
        <v>2000</v>
      </c>
      <c r="E27" s="6"/>
    </row>
    <row r="28" spans="1:10" x14ac:dyDescent="0.25">
      <c r="A28" s="3"/>
      <c r="B28" s="1" t="s">
        <v>12</v>
      </c>
      <c r="C28" s="6"/>
      <c r="D28" s="6"/>
      <c r="E28" s="6"/>
    </row>
    <row r="29" spans="1:10" x14ac:dyDescent="0.25">
      <c r="A29" s="3"/>
      <c r="B29" s="1" t="s">
        <v>13</v>
      </c>
      <c r="C29" s="6"/>
      <c r="D29" s="6"/>
      <c r="E29" s="6"/>
    </row>
    <row r="30" spans="1:10" x14ac:dyDescent="0.25">
      <c r="A30" s="3"/>
      <c r="B30" s="1" t="s">
        <v>14</v>
      </c>
      <c r="C30" s="6"/>
      <c r="D30" s="6">
        <v>300</v>
      </c>
      <c r="E30" s="6"/>
    </row>
    <row r="31" spans="1:10" x14ac:dyDescent="0.25">
      <c r="A31" s="3"/>
      <c r="B31" s="1" t="s">
        <v>16</v>
      </c>
      <c r="C31" s="6"/>
      <c r="D31" s="6">
        <v>3120</v>
      </c>
      <c r="E31" s="6"/>
    </row>
    <row r="32" spans="1:10" x14ac:dyDescent="0.25">
      <c r="A32" s="3"/>
      <c r="B32" s="1" t="s">
        <v>9</v>
      </c>
      <c r="C32" s="6"/>
      <c r="D32" s="6">
        <v>46</v>
      </c>
      <c r="E32" s="6"/>
    </row>
    <row r="33" spans="1:10" x14ac:dyDescent="0.25">
      <c r="A33" s="3"/>
      <c r="B33" s="1"/>
      <c r="C33" s="6"/>
      <c r="D33" s="6"/>
      <c r="E33" s="6"/>
    </row>
    <row r="34" spans="1:10" s="9" customFormat="1" x14ac:dyDescent="0.25">
      <c r="A34" s="7"/>
      <c r="B34" s="8" t="s">
        <v>18</v>
      </c>
      <c r="C34" s="10">
        <f>SUM(C35:C46)</f>
        <v>4029.33</v>
      </c>
      <c r="D34" s="10">
        <f>SUM(D35:D46)</f>
        <v>56351.96</v>
      </c>
      <c r="E34" s="10"/>
      <c r="J34" s="57">
        <f>C34+D36+C48+C42+C41+E5+D6+E10+E14</f>
        <v>27174.33</v>
      </c>
    </row>
    <row r="35" spans="1:10" x14ac:dyDescent="0.25">
      <c r="A35" s="3"/>
      <c r="B35" s="1" t="s">
        <v>19</v>
      </c>
      <c r="C35" s="6">
        <v>2000</v>
      </c>
      <c r="D35" s="6">
        <f>C35*12</f>
        <v>24000</v>
      </c>
      <c r="E35" s="6"/>
      <c r="J35" s="4">
        <v>12432.64</v>
      </c>
    </row>
    <row r="36" spans="1:10" x14ac:dyDescent="0.25">
      <c r="A36" s="3"/>
      <c r="B36" s="1" t="s">
        <v>20</v>
      </c>
      <c r="C36" s="6"/>
      <c r="D36" s="6">
        <v>6500</v>
      </c>
      <c r="E36" s="6"/>
      <c r="J36" s="11">
        <f>SUM(J34:J35)</f>
        <v>39606.97</v>
      </c>
    </row>
    <row r="37" spans="1:10" x14ac:dyDescent="0.25">
      <c r="A37" s="3"/>
      <c r="B37" s="1" t="s">
        <v>49</v>
      </c>
      <c r="C37" s="6">
        <v>179.33</v>
      </c>
      <c r="D37" s="6">
        <f>C37*12</f>
        <v>2151.96</v>
      </c>
      <c r="E37" s="6"/>
      <c r="J37" s="4">
        <v>14973</v>
      </c>
    </row>
    <row r="38" spans="1:10" x14ac:dyDescent="0.25">
      <c r="A38" s="3"/>
      <c r="B38" s="1" t="s">
        <v>21</v>
      </c>
      <c r="C38" s="6"/>
      <c r="D38" s="6"/>
      <c r="E38" s="6"/>
      <c r="J38" s="11">
        <f>SUM(J36:J37)</f>
        <v>54579.97</v>
      </c>
    </row>
    <row r="39" spans="1:10" x14ac:dyDescent="0.25">
      <c r="A39" s="3"/>
      <c r="B39" s="1" t="s">
        <v>22</v>
      </c>
      <c r="C39" s="6"/>
      <c r="D39" s="6">
        <v>1200</v>
      </c>
      <c r="E39" s="6"/>
    </row>
    <row r="40" spans="1:10" ht="24" x14ac:dyDescent="0.25">
      <c r="A40" s="3"/>
      <c r="B40" s="1" t="s">
        <v>23</v>
      </c>
      <c r="C40" s="6">
        <v>400</v>
      </c>
      <c r="D40" s="6">
        <f>C40*12</f>
        <v>4800</v>
      </c>
      <c r="E40" s="6"/>
    </row>
    <row r="41" spans="1:10" x14ac:dyDescent="0.25">
      <c r="A41" s="3"/>
      <c r="B41" s="1" t="s">
        <v>24</v>
      </c>
      <c r="C41" s="6">
        <v>350</v>
      </c>
      <c r="D41" s="6">
        <v>4200</v>
      </c>
      <c r="E41" s="6"/>
    </row>
    <row r="42" spans="1:10" x14ac:dyDescent="0.25">
      <c r="A42" s="3"/>
      <c r="B42" s="1" t="s">
        <v>44</v>
      </c>
      <c r="C42" s="6">
        <v>100</v>
      </c>
      <c r="D42" s="6">
        <v>1200</v>
      </c>
      <c r="E42" s="6"/>
    </row>
    <row r="43" spans="1:10" x14ac:dyDescent="0.25">
      <c r="A43" s="3"/>
      <c r="B43" s="1" t="s">
        <v>25</v>
      </c>
      <c r="C43" s="6"/>
      <c r="D43" s="6"/>
      <c r="E43" s="6"/>
    </row>
    <row r="44" spans="1:10" x14ac:dyDescent="0.25">
      <c r="A44" s="3"/>
      <c r="B44" s="1" t="s">
        <v>26</v>
      </c>
      <c r="C44" s="6"/>
      <c r="D44" s="6">
        <v>300</v>
      </c>
      <c r="E44" s="6"/>
    </row>
    <row r="45" spans="1:10" x14ac:dyDescent="0.25">
      <c r="A45" s="3"/>
      <c r="B45" s="1" t="s">
        <v>27</v>
      </c>
      <c r="C45" s="6">
        <v>1000</v>
      </c>
      <c r="D45" s="6">
        <f>C45*12</f>
        <v>12000</v>
      </c>
      <c r="E45" s="6"/>
    </row>
    <row r="46" spans="1:10" x14ac:dyDescent="0.25">
      <c r="A46" s="3"/>
      <c r="B46" s="1" t="s">
        <v>28</v>
      </c>
      <c r="C46" s="6"/>
      <c r="D46" s="6"/>
      <c r="E46" s="6"/>
    </row>
    <row r="47" spans="1:10" x14ac:dyDescent="0.25">
      <c r="A47" s="3"/>
      <c r="B47" s="1"/>
      <c r="C47" s="6"/>
      <c r="D47" s="6"/>
      <c r="E47" s="6"/>
    </row>
    <row r="48" spans="1:10" s="9" customFormat="1" x14ac:dyDescent="0.25">
      <c r="A48" s="7"/>
      <c r="B48" s="8" t="s">
        <v>29</v>
      </c>
      <c r="C48" s="10">
        <f>SUM(C49:C57)</f>
        <v>13115</v>
      </c>
      <c r="D48" s="10">
        <f>SUM(D49:D57)</f>
        <v>47380</v>
      </c>
      <c r="E48" s="10"/>
    </row>
    <row r="49" spans="1:6" s="2" customFormat="1" ht="24" x14ac:dyDescent="0.25">
      <c r="A49" s="1"/>
      <c r="B49" s="1" t="s">
        <v>46</v>
      </c>
      <c r="C49" s="5"/>
      <c r="D49" s="5"/>
      <c r="E49" s="5"/>
    </row>
    <row r="50" spans="1:6" s="2" customFormat="1" x14ac:dyDescent="0.25">
      <c r="A50" s="1"/>
      <c r="B50" s="1" t="s">
        <v>48</v>
      </c>
      <c r="C50" s="5">
        <v>1703</v>
      </c>
      <c r="D50" s="5">
        <f t="shared" ref="D50:D58" si="0">C50*12</f>
        <v>20436</v>
      </c>
      <c r="E50" s="5"/>
    </row>
    <row r="51" spans="1:6" x14ac:dyDescent="0.25">
      <c r="A51" s="3"/>
      <c r="B51" s="1" t="s">
        <v>30</v>
      </c>
      <c r="C51" s="6">
        <v>100</v>
      </c>
      <c r="D51" s="5">
        <f t="shared" si="0"/>
        <v>1200</v>
      </c>
      <c r="E51" s="6"/>
    </row>
    <row r="52" spans="1:6" x14ac:dyDescent="0.25">
      <c r="A52" s="3"/>
      <c r="B52" s="1" t="s">
        <v>31</v>
      </c>
      <c r="C52" s="6">
        <v>100</v>
      </c>
      <c r="D52" s="5">
        <f t="shared" si="0"/>
        <v>1200</v>
      </c>
      <c r="E52" s="6"/>
    </row>
    <row r="53" spans="1:6" x14ac:dyDescent="0.25">
      <c r="A53" s="3"/>
      <c r="B53" s="1" t="s">
        <v>32</v>
      </c>
      <c r="C53" s="6">
        <v>250</v>
      </c>
      <c r="D53" s="5">
        <f t="shared" si="0"/>
        <v>3000</v>
      </c>
      <c r="E53" s="6"/>
    </row>
    <row r="54" spans="1:6" x14ac:dyDescent="0.25">
      <c r="A54" s="3"/>
      <c r="B54" s="1" t="s">
        <v>33</v>
      </c>
      <c r="C54" s="6">
        <v>250</v>
      </c>
      <c r="D54" s="5">
        <f t="shared" si="0"/>
        <v>3000</v>
      </c>
      <c r="E54" s="6"/>
    </row>
    <row r="55" spans="1:6" x14ac:dyDescent="0.25">
      <c r="A55" s="3"/>
      <c r="B55" s="1" t="s">
        <v>107</v>
      </c>
      <c r="C55" s="6">
        <v>10000</v>
      </c>
      <c r="D55" s="5">
        <v>10000</v>
      </c>
      <c r="E55" s="6"/>
    </row>
    <row r="56" spans="1:6" x14ac:dyDescent="0.25">
      <c r="A56" s="3"/>
      <c r="B56" s="1" t="s">
        <v>34</v>
      </c>
      <c r="C56" s="6">
        <v>600</v>
      </c>
      <c r="D56" s="5">
        <f t="shared" si="0"/>
        <v>7200</v>
      </c>
      <c r="E56" s="6"/>
    </row>
    <row r="57" spans="1:6" ht="28.5" customHeight="1" x14ac:dyDescent="0.25">
      <c r="A57" s="3"/>
      <c r="B57" s="1" t="s">
        <v>47</v>
      </c>
      <c r="C57" s="6">
        <f>(28)*4</f>
        <v>112</v>
      </c>
      <c r="D57" s="5">
        <f t="shared" si="0"/>
        <v>1344</v>
      </c>
      <c r="E57" s="6"/>
      <c r="F57" s="11">
        <f>C51+C53+C52+C54+C56</f>
        <v>1300</v>
      </c>
    </row>
    <row r="58" spans="1:6" x14ac:dyDescent="0.25">
      <c r="C58" s="11">
        <f>SUM(C51:C54)</f>
        <v>700</v>
      </c>
      <c r="D58" s="4">
        <f t="shared" si="0"/>
        <v>8400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="89" zoomScaleNormal="89" workbookViewId="0">
      <selection sqref="A1:C25"/>
    </sheetView>
  </sheetViews>
  <sheetFormatPr defaultColWidth="18.28515625" defaultRowHeight="15" x14ac:dyDescent="0.25"/>
  <cols>
    <col min="1" max="1" width="3.5703125" style="12" bestFit="1" customWidth="1"/>
    <col min="2" max="2" width="36.5703125" style="12" customWidth="1"/>
    <col min="3" max="3" width="20.28515625" style="12" customWidth="1"/>
    <col min="4" max="4" width="35.140625" style="14" customWidth="1"/>
    <col min="5" max="16384" width="18.28515625" style="12"/>
  </cols>
  <sheetData>
    <row r="1" spans="1:4" s="36" customFormat="1" ht="18.75" x14ac:dyDescent="0.25">
      <c r="A1" s="40" t="s">
        <v>84</v>
      </c>
      <c r="B1" s="41" t="s">
        <v>87</v>
      </c>
      <c r="C1" s="42" t="s">
        <v>88</v>
      </c>
      <c r="D1" s="37"/>
    </row>
    <row r="2" spans="1:4" x14ac:dyDescent="0.25">
      <c r="A2" s="43"/>
      <c r="B2" s="58" t="s">
        <v>89</v>
      </c>
      <c r="C2" s="59"/>
    </row>
    <row r="3" spans="1:4" s="31" customFormat="1" x14ac:dyDescent="0.25">
      <c r="A3" s="44">
        <v>1</v>
      </c>
      <c r="B3" s="39" t="s">
        <v>1</v>
      </c>
      <c r="C3" s="45"/>
    </row>
    <row r="4" spans="1:4" s="18" customFormat="1" ht="12" x14ac:dyDescent="0.2">
      <c r="A4" s="46" t="s">
        <v>90</v>
      </c>
      <c r="B4" s="20" t="s">
        <v>110</v>
      </c>
      <c r="C4" s="47">
        <v>1638</v>
      </c>
    </row>
    <row r="5" spans="1:4" s="18" customFormat="1" ht="12" x14ac:dyDescent="0.2">
      <c r="A5" s="48" t="s">
        <v>91</v>
      </c>
      <c r="B5" s="1" t="s">
        <v>111</v>
      </c>
      <c r="C5" s="49">
        <v>2000</v>
      </c>
    </row>
    <row r="6" spans="1:4" s="18" customFormat="1" ht="12" hidden="1" x14ac:dyDescent="0.2">
      <c r="A6" s="50"/>
      <c r="C6" s="51"/>
    </row>
    <row r="7" spans="1:4" s="18" customFormat="1" ht="12" x14ac:dyDescent="0.2">
      <c r="A7" s="52" t="s">
        <v>92</v>
      </c>
      <c r="B7" s="23" t="s">
        <v>112</v>
      </c>
      <c r="C7" s="53">
        <v>2000</v>
      </c>
    </row>
    <row r="8" spans="1:4" s="18" customFormat="1" ht="12" x14ac:dyDescent="0.2">
      <c r="A8" s="50" t="s">
        <v>108</v>
      </c>
      <c r="B8" s="67" t="s">
        <v>109</v>
      </c>
      <c r="C8" s="66">
        <v>2000</v>
      </c>
    </row>
    <row r="9" spans="1:4" s="29" customFormat="1" x14ac:dyDescent="0.25">
      <c r="A9" s="44">
        <v>2</v>
      </c>
      <c r="B9" s="39" t="s">
        <v>55</v>
      </c>
      <c r="C9" s="45"/>
    </row>
    <row r="10" spans="1:4" s="18" customFormat="1" ht="12" x14ac:dyDescent="0.2">
      <c r="A10" s="46" t="s">
        <v>93</v>
      </c>
      <c r="B10" s="20" t="s">
        <v>113</v>
      </c>
      <c r="C10" s="47">
        <v>2000</v>
      </c>
    </row>
    <row r="11" spans="1:4" s="18" customFormat="1" ht="12" x14ac:dyDescent="0.2">
      <c r="A11" s="48" t="s">
        <v>94</v>
      </c>
      <c r="B11" s="1" t="s">
        <v>114</v>
      </c>
      <c r="C11" s="49">
        <v>1000</v>
      </c>
    </row>
    <row r="12" spans="1:4" s="18" customFormat="1" ht="12" x14ac:dyDescent="0.2">
      <c r="A12" s="48" t="s">
        <v>95</v>
      </c>
      <c r="B12" s="1" t="s">
        <v>56</v>
      </c>
      <c r="C12" s="49">
        <v>1000</v>
      </c>
    </row>
    <row r="13" spans="1:4" s="18" customFormat="1" ht="12" x14ac:dyDescent="0.2">
      <c r="A13" s="48" t="s">
        <v>96</v>
      </c>
      <c r="B13" s="1" t="s">
        <v>58</v>
      </c>
      <c r="C13" s="49">
        <v>240</v>
      </c>
    </row>
    <row r="14" spans="1:4" s="18" customFormat="1" ht="12" x14ac:dyDescent="0.2">
      <c r="A14" s="48" t="s">
        <v>97</v>
      </c>
      <c r="B14" s="1" t="s">
        <v>64</v>
      </c>
      <c r="C14" s="49">
        <v>230</v>
      </c>
    </row>
    <row r="15" spans="1:4" s="18" customFormat="1" ht="12" x14ac:dyDescent="0.2">
      <c r="A15" s="52" t="s">
        <v>98</v>
      </c>
      <c r="B15" s="23" t="s">
        <v>65</v>
      </c>
      <c r="C15" s="53">
        <v>102</v>
      </c>
    </row>
    <row r="16" spans="1:4" s="29" customFormat="1" x14ac:dyDescent="0.25">
      <c r="A16" s="44">
        <v>3</v>
      </c>
      <c r="B16" s="39" t="s">
        <v>85</v>
      </c>
      <c r="C16" s="54"/>
    </row>
    <row r="17" spans="1:14" s="18" customFormat="1" ht="12" x14ac:dyDescent="0.2">
      <c r="A17" s="55" t="s">
        <v>99</v>
      </c>
      <c r="B17" s="20" t="s">
        <v>79</v>
      </c>
      <c r="C17" s="47">
        <v>400</v>
      </c>
    </row>
    <row r="18" spans="1:14" s="18" customFormat="1" ht="12" x14ac:dyDescent="0.2">
      <c r="A18" s="56" t="s">
        <v>100</v>
      </c>
      <c r="B18" s="1" t="s">
        <v>86</v>
      </c>
      <c r="C18" s="49">
        <v>1200</v>
      </c>
    </row>
    <row r="19" spans="1:14" s="18" customFormat="1" ht="12" x14ac:dyDescent="0.2">
      <c r="A19" s="56" t="s">
        <v>101</v>
      </c>
      <c r="B19" s="1" t="s">
        <v>82</v>
      </c>
      <c r="C19" s="49">
        <v>1000</v>
      </c>
    </row>
    <row r="20" spans="1:14" s="18" customFormat="1" ht="12.75" thickBot="1" x14ac:dyDescent="0.25">
      <c r="A20" s="56" t="s">
        <v>102</v>
      </c>
      <c r="B20" s="1" t="s">
        <v>83</v>
      </c>
      <c r="C20" s="53">
        <v>190</v>
      </c>
    </row>
    <row r="21" spans="1:14" ht="19.5" thickBot="1" x14ac:dyDescent="0.3">
      <c r="A21" s="60" t="s">
        <v>103</v>
      </c>
      <c r="B21" s="61"/>
      <c r="C21" s="38">
        <f>SUM(C4:C20)</f>
        <v>15000</v>
      </c>
      <c r="F21" s="14"/>
    </row>
    <row r="22" spans="1:14" ht="15.75" thickBot="1" x14ac:dyDescent="0.3">
      <c r="A22" s="43"/>
      <c r="B22" s="62" t="s">
        <v>104</v>
      </c>
      <c r="C22" s="63"/>
    </row>
    <row r="23" spans="1:14" x14ac:dyDescent="0.25">
      <c r="A23" s="44">
        <v>1</v>
      </c>
      <c r="B23" s="39" t="s">
        <v>105</v>
      </c>
      <c r="C23" s="45">
        <v>27174.33</v>
      </c>
    </row>
    <row r="24" spans="1:14" ht="15.75" thickBot="1" x14ac:dyDescent="0.3">
      <c r="A24" s="44">
        <v>2</v>
      </c>
      <c r="B24" s="39" t="s">
        <v>106</v>
      </c>
      <c r="C24" s="45">
        <v>12432.64</v>
      </c>
    </row>
    <row r="25" spans="1:14" ht="19.5" thickBot="1" x14ac:dyDescent="0.3">
      <c r="A25" s="64" t="s">
        <v>103</v>
      </c>
      <c r="B25" s="65"/>
      <c r="C25" s="38">
        <f>SUM(C23:C24)</f>
        <v>39606.97</v>
      </c>
    </row>
    <row r="30" spans="1:14" ht="15.75" thickBot="1" x14ac:dyDescent="0.3"/>
    <row r="31" spans="1:14" ht="18.75" x14ac:dyDescent="0.25">
      <c r="I31" s="32"/>
      <c r="J31" s="33" t="s">
        <v>50</v>
      </c>
      <c r="K31" s="35" t="s">
        <v>52</v>
      </c>
      <c r="L31" s="36"/>
      <c r="M31" s="36"/>
      <c r="N31" s="34" t="s">
        <v>53</v>
      </c>
    </row>
    <row r="33" spans="3:8" ht="25.5" thickBot="1" x14ac:dyDescent="0.3">
      <c r="C33" s="30" t="s">
        <v>54</v>
      </c>
      <c r="E33" s="19">
        <v>1</v>
      </c>
      <c r="F33" s="20" t="s">
        <v>2</v>
      </c>
      <c r="G33" s="21">
        <v>1800</v>
      </c>
      <c r="H33" s="25" t="s">
        <v>68</v>
      </c>
    </row>
    <row r="34" spans="3:8" ht="24.75" x14ac:dyDescent="0.25">
      <c r="C34" s="26" t="s">
        <v>71</v>
      </c>
      <c r="E34" s="18"/>
      <c r="F34" s="18"/>
      <c r="G34" s="18"/>
      <c r="H34" s="18"/>
    </row>
    <row r="35" spans="3:8" ht="96" x14ac:dyDescent="0.25">
      <c r="C35" s="5" t="s">
        <v>70</v>
      </c>
      <c r="E35" s="3">
        <v>3</v>
      </c>
      <c r="F35" s="1" t="s">
        <v>11</v>
      </c>
      <c r="G35" s="6">
        <v>2000</v>
      </c>
      <c r="H35" s="26" t="s">
        <v>72</v>
      </c>
    </row>
    <row r="36" spans="3:8" ht="36" x14ac:dyDescent="0.25">
      <c r="C36" s="18"/>
      <c r="E36" s="3">
        <v>4</v>
      </c>
      <c r="F36" s="1" t="s">
        <v>38</v>
      </c>
      <c r="G36" s="6">
        <v>30</v>
      </c>
      <c r="H36" s="5" t="s">
        <v>73</v>
      </c>
    </row>
    <row r="37" spans="3:8" ht="37.5" thickBot="1" x14ac:dyDescent="0.3">
      <c r="C37" s="26" t="s">
        <v>74</v>
      </c>
      <c r="E37" s="18"/>
      <c r="F37" s="18"/>
      <c r="G37" s="18"/>
      <c r="H37" s="18"/>
    </row>
    <row r="38" spans="3:8" ht="37.5" thickBot="1" x14ac:dyDescent="0.3">
      <c r="C38" s="28" t="s">
        <v>54</v>
      </c>
      <c r="E38" s="3">
        <v>6</v>
      </c>
      <c r="F38" s="1" t="s">
        <v>4</v>
      </c>
      <c r="G38" s="6">
        <v>700</v>
      </c>
      <c r="H38" s="26" t="s">
        <v>69</v>
      </c>
    </row>
    <row r="39" spans="3:8" ht="24.75" x14ac:dyDescent="0.25">
      <c r="C39" s="25" t="s">
        <v>66</v>
      </c>
      <c r="E39" s="18"/>
      <c r="F39" s="18"/>
      <c r="G39" s="18"/>
      <c r="H39" s="18"/>
    </row>
    <row r="40" spans="3:8" ht="48.75" x14ac:dyDescent="0.25">
      <c r="C40" s="5" t="s">
        <v>67</v>
      </c>
      <c r="E40" s="22">
        <v>8</v>
      </c>
      <c r="F40" s="23" t="s">
        <v>5</v>
      </c>
      <c r="G40" s="24">
        <v>700</v>
      </c>
      <c r="H40" s="27" t="s">
        <v>75</v>
      </c>
    </row>
    <row r="41" spans="3:8" ht="60.75" x14ac:dyDescent="0.25">
      <c r="C41" s="26" t="s">
        <v>61</v>
      </c>
      <c r="E41" s="29"/>
      <c r="F41" s="29"/>
      <c r="G41" s="29"/>
      <c r="H41" s="29"/>
    </row>
    <row r="42" spans="3:8" ht="48.75" x14ac:dyDescent="0.25">
      <c r="C42" s="26" t="s">
        <v>59</v>
      </c>
      <c r="E42" s="18"/>
      <c r="F42" s="18"/>
      <c r="G42" s="18"/>
      <c r="H42" s="18"/>
    </row>
    <row r="43" spans="3:8" ht="36.75" x14ac:dyDescent="0.25">
      <c r="C43" s="26" t="s">
        <v>62</v>
      </c>
      <c r="E43" s="18"/>
      <c r="F43" s="18"/>
      <c r="G43" s="18"/>
      <c r="H43" s="18"/>
    </row>
    <row r="44" spans="3:8" ht="37.5" thickBot="1" x14ac:dyDescent="0.3">
      <c r="C44" s="27" t="s">
        <v>63</v>
      </c>
      <c r="E44" s="18"/>
      <c r="F44" s="18"/>
      <c r="G44" s="18"/>
      <c r="H44" s="18"/>
    </row>
    <row r="45" spans="3:8" ht="15.75" thickBot="1" x14ac:dyDescent="0.3">
      <c r="C45" s="28" t="s">
        <v>54</v>
      </c>
      <c r="E45" s="18"/>
      <c r="F45" s="18"/>
      <c r="G45" s="18"/>
      <c r="H45" s="18"/>
    </row>
    <row r="46" spans="3:8" ht="60.75" x14ac:dyDescent="0.25">
      <c r="C46" s="21" t="s">
        <v>76</v>
      </c>
      <c r="E46" s="3">
        <v>5</v>
      </c>
      <c r="F46" s="1" t="s">
        <v>57</v>
      </c>
      <c r="G46" s="6">
        <v>350</v>
      </c>
      <c r="H46" s="26" t="s">
        <v>60</v>
      </c>
    </row>
    <row r="47" spans="3:8" x14ac:dyDescent="0.25">
      <c r="C47" s="6" t="s">
        <v>77</v>
      </c>
      <c r="E47" s="18"/>
      <c r="F47" s="18"/>
      <c r="G47" s="18"/>
      <c r="H47" s="18"/>
    </row>
    <row r="48" spans="3:8" x14ac:dyDescent="0.25">
      <c r="C48" s="18"/>
      <c r="E48" s="18"/>
      <c r="F48" s="18"/>
      <c r="G48" s="18"/>
      <c r="H48" s="18"/>
    </row>
    <row r="49" spans="3:8" x14ac:dyDescent="0.25">
      <c r="C49" s="18"/>
      <c r="E49" s="29"/>
      <c r="F49" s="29"/>
      <c r="G49" s="29"/>
      <c r="H49" s="29"/>
    </row>
    <row r="50" spans="3:8" x14ac:dyDescent="0.25">
      <c r="C50" s="6" t="s">
        <v>77</v>
      </c>
      <c r="E50" s="18"/>
      <c r="F50" s="18"/>
      <c r="G50" s="18"/>
      <c r="H50" s="18"/>
    </row>
    <row r="51" spans="3:8" x14ac:dyDescent="0.25">
      <c r="C51" s="6" t="s">
        <v>77</v>
      </c>
      <c r="E51" s="18"/>
      <c r="F51" s="18"/>
      <c r="G51" s="18"/>
      <c r="H51" s="18"/>
    </row>
    <row r="52" spans="3:8" ht="24" x14ac:dyDescent="0.25">
      <c r="E52" s="1">
        <v>3</v>
      </c>
      <c r="F52" s="1" t="s">
        <v>80</v>
      </c>
      <c r="G52" s="6">
        <v>1560</v>
      </c>
      <c r="H52" s="6" t="s">
        <v>77</v>
      </c>
    </row>
    <row r="53" spans="3:8" x14ac:dyDescent="0.25">
      <c r="E53" s="1">
        <v>4</v>
      </c>
      <c r="F53" s="1" t="s">
        <v>81</v>
      </c>
      <c r="G53" s="6">
        <v>1000</v>
      </c>
      <c r="H53" s="6" t="s">
        <v>78</v>
      </c>
    </row>
    <row r="54" spans="3:8" x14ac:dyDescent="0.25">
      <c r="E54" s="18"/>
      <c r="F54" s="18"/>
      <c r="G54" s="18"/>
      <c r="H54" s="18"/>
    </row>
  </sheetData>
  <mergeCells count="4">
    <mergeCell ref="B2:C2"/>
    <mergeCell ref="A21:B21"/>
    <mergeCell ref="B22:C22"/>
    <mergeCell ref="A25:B2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E8" sqref="E8"/>
    </sheetView>
  </sheetViews>
  <sheetFormatPr defaultRowHeight="15" x14ac:dyDescent="0.25"/>
  <cols>
    <col min="1" max="1" width="11.7109375" style="12" bestFit="1" customWidth="1"/>
  </cols>
  <sheetData>
    <row r="1" spans="1:1" x14ac:dyDescent="0.25">
      <c r="A1" s="17"/>
    </row>
    <row r="2" spans="1:1" x14ac:dyDescent="0.25">
      <c r="A2" s="16" t="s">
        <v>51</v>
      </c>
    </row>
    <row r="3" spans="1:1" x14ac:dyDescent="0.25">
      <c r="A3" s="13">
        <f>(Arkusz2!G33-(Arkusz2!G33*0.23))</f>
        <v>1386</v>
      </c>
    </row>
    <row r="4" spans="1:1" x14ac:dyDescent="0.25">
      <c r="A4" s="13">
        <f>(Arkusz2!C4-(Arkusz2!C4*0.23))</f>
        <v>1261.26</v>
      </c>
    </row>
    <row r="5" spans="1:1" x14ac:dyDescent="0.25">
      <c r="A5" s="13">
        <f>(Arkusz2!G35-(Arkusz2!G35*0.23))</f>
        <v>1540</v>
      </c>
    </row>
    <row r="6" spans="1:1" x14ac:dyDescent="0.25">
      <c r="A6" s="13">
        <f>(Arkusz2!G36-(Arkusz2!G36*0.23))</f>
        <v>23.1</v>
      </c>
    </row>
    <row r="7" spans="1:1" x14ac:dyDescent="0.25">
      <c r="A7" s="13">
        <f>(Arkusz2!C5-(Arkusz2!C5*0.23))</f>
        <v>1540</v>
      </c>
    </row>
    <row r="8" spans="1:1" x14ac:dyDescent="0.25">
      <c r="A8" s="13">
        <f>(Arkusz2!G38-(Arkusz2!G38*0.23))</f>
        <v>539</v>
      </c>
    </row>
    <row r="9" spans="1:1" x14ac:dyDescent="0.25">
      <c r="A9" s="13">
        <f>(Arkusz2!C7-(Arkusz2!C7*0.23))</f>
        <v>1540</v>
      </c>
    </row>
    <row r="10" spans="1:1" x14ac:dyDescent="0.25">
      <c r="A10" s="13">
        <f>(Arkusz2!G40-(Arkusz2!G40*0.23))</f>
        <v>539</v>
      </c>
    </row>
    <row r="11" spans="1:1" x14ac:dyDescent="0.25">
      <c r="A11" s="15"/>
    </row>
    <row r="12" spans="1:1" x14ac:dyDescent="0.25">
      <c r="A12" s="13">
        <f>(Arkusz2!C10-(Arkusz2!C10*0.23))</f>
        <v>1540</v>
      </c>
    </row>
    <row r="13" spans="1:1" x14ac:dyDescent="0.25">
      <c r="A13" s="13">
        <f>(Arkusz2!C11-(Arkusz2!C11*0.23))</f>
        <v>770</v>
      </c>
    </row>
    <row r="14" spans="1:1" x14ac:dyDescent="0.25">
      <c r="A14" s="13">
        <f>(Arkusz2!C12-(Arkusz2!C12*0.23))</f>
        <v>770</v>
      </c>
    </row>
    <row r="15" spans="1:1" x14ac:dyDescent="0.25">
      <c r="A15" s="13">
        <f>(Arkusz2!C13-(Arkusz2!C13*0.23))</f>
        <v>184.8</v>
      </c>
    </row>
    <row r="16" spans="1:1" x14ac:dyDescent="0.25">
      <c r="A16" s="13">
        <f>(Arkusz2!G46-(Arkusz2!G46*0.23))</f>
        <v>269.5</v>
      </c>
    </row>
    <row r="17" spans="1:1" x14ac:dyDescent="0.25">
      <c r="A17" s="13">
        <f>(Arkusz2!C14-(Arkusz2!C14*0.23))</f>
        <v>177.1</v>
      </c>
    </row>
    <row r="18" spans="1:1" x14ac:dyDescent="0.25">
      <c r="A18" s="13">
        <f>(Arkusz2!C15-(Arkusz2!C15*0.23))</f>
        <v>78.539999999999992</v>
      </c>
    </row>
    <row r="19" spans="1:1" x14ac:dyDescent="0.25">
      <c r="A19" s="13"/>
    </row>
    <row r="20" spans="1:1" x14ac:dyDescent="0.25">
      <c r="A20" s="13">
        <f>(Arkusz2!C17-(Arkusz2!C17*0.23))</f>
        <v>308</v>
      </c>
    </row>
    <row r="21" spans="1:1" x14ac:dyDescent="0.25">
      <c r="A21" s="13">
        <f>(Arkusz2!C18-(Arkusz2!C18*0.23))</f>
        <v>924</v>
      </c>
    </row>
    <row r="22" spans="1:1" x14ac:dyDescent="0.25">
      <c r="A22" s="13">
        <f>(Arkusz2!G52-(Arkusz2!G52*0.23))</f>
        <v>1201.2</v>
      </c>
    </row>
    <row r="23" spans="1:1" x14ac:dyDescent="0.25">
      <c r="A23" s="13">
        <f>(Arkusz2!G53-(Arkusz2!G53*0.23))</f>
        <v>770</v>
      </c>
    </row>
    <row r="24" spans="1:1" x14ac:dyDescent="0.25">
      <c r="A24" s="13">
        <f>(Arkusz2!C19-(Arkusz2!C19*0.23))</f>
        <v>770</v>
      </c>
    </row>
    <row r="25" spans="1:1" x14ac:dyDescent="0.25">
      <c r="A25" s="13">
        <f>(Arkusz2!C20-(Arkusz2!C20*0.23))</f>
        <v>146.30000000000001</v>
      </c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Murzynski</dc:creator>
  <cp:lastModifiedBy>Tomasz Murzynski</cp:lastModifiedBy>
  <cp:lastPrinted>2016-06-06T07:32:30Z</cp:lastPrinted>
  <dcterms:created xsi:type="dcterms:W3CDTF">2016-06-03T17:10:49Z</dcterms:created>
  <dcterms:modified xsi:type="dcterms:W3CDTF">2016-07-07T05:34:53Z</dcterms:modified>
</cp:coreProperties>
</file>