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tom\Git\Hub\tomatport\m33193-ccc-self-driving-car\Planning Docs\"/>
    </mc:Choice>
  </mc:AlternateContent>
  <xr:revisionPtr revIDLastSave="0" documentId="13_ncr:1_{E00FAE61-98E0-4444-BA09-CC11BAA5CC5E}" xr6:coauthVersionLast="47" xr6:coauthVersionMax="47" xr10:uidLastSave="{00000000-0000-0000-0000-000000000000}"/>
  <bookViews>
    <workbookView xWindow="14325" yWindow="0" windowWidth="14580" windowHeight="17385" activeTab="1" xr2:uid="{00000000-000D-0000-FFFF-FFFF00000000}"/>
  </bookViews>
  <sheets>
    <sheet name="Town 1 Distance" sheetId="1" r:id="rId1"/>
    <sheet name="Town 1 Risk Te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33" i="2" l="1"/>
  <c r="AS33" i="2"/>
  <c r="AS32" i="2"/>
  <c r="AU32" i="2" s="1"/>
  <c r="AS30" i="2"/>
  <c r="AU30" i="2" s="1"/>
  <c r="AS29" i="2"/>
  <c r="AU29" i="2" s="1"/>
  <c r="AS21" i="2"/>
  <c r="AU21" i="2" s="1"/>
  <c r="AL32" i="2"/>
  <c r="AN32" i="2"/>
  <c r="AL29" i="2"/>
  <c r="AN29" i="2" s="1"/>
  <c r="AL30" i="2"/>
  <c r="AN30" i="2" s="1"/>
  <c r="AL21" i="2"/>
  <c r="AN21" i="2" s="1"/>
  <c r="AG30" i="2"/>
  <c r="AG29" i="2"/>
  <c r="AE30" i="2"/>
  <c r="AE29" i="2"/>
  <c r="AE21" i="2"/>
  <c r="AG21" i="2" s="1"/>
  <c r="X23" i="2"/>
  <c r="Z23" i="2"/>
  <c r="X21" i="2"/>
  <c r="Z21" i="2" s="1"/>
  <c r="X19" i="2"/>
  <c r="Z19" i="2" s="1"/>
  <c r="Q20" i="2"/>
  <c r="S20" i="2" s="1"/>
  <c r="Q19" i="2"/>
  <c r="S19" i="2" s="1"/>
  <c r="Q14" i="2"/>
  <c r="S14" i="2" s="1"/>
  <c r="Q12" i="2"/>
  <c r="S12" i="2" s="1"/>
  <c r="J7" i="2"/>
  <c r="L7" i="2" s="1"/>
  <c r="J13" i="2"/>
  <c r="C12" i="2"/>
  <c r="C11" i="2"/>
  <c r="E11" i="2" s="1"/>
  <c r="C10" i="2"/>
  <c r="E10" i="2" s="1"/>
  <c r="C6" i="2"/>
  <c r="E6" i="2" s="1"/>
  <c r="C5" i="2"/>
  <c r="E5" i="2" s="1"/>
  <c r="L13" i="2"/>
  <c r="E12" i="2"/>
  <c r="AG33" i="1"/>
  <c r="AE33" i="1"/>
  <c r="Z33" i="1"/>
  <c r="X33" i="1"/>
  <c r="AG28" i="1"/>
  <c r="AE28" i="1"/>
  <c r="Z28" i="1"/>
  <c r="X28" i="1"/>
  <c r="AG27" i="1"/>
  <c r="AE27" i="1"/>
  <c r="Z27" i="1"/>
  <c r="X27" i="1"/>
  <c r="S27" i="1"/>
  <c r="Q27" i="1"/>
  <c r="AG26" i="1"/>
  <c r="AE26" i="1"/>
  <c r="Z26" i="1"/>
  <c r="X26" i="1"/>
  <c r="AG19" i="1"/>
  <c r="AE19" i="1"/>
  <c r="Z19" i="1"/>
  <c r="X19" i="1"/>
  <c r="Q19" i="1"/>
  <c r="S19" i="1" s="1"/>
  <c r="AG18" i="1"/>
  <c r="AE18" i="1"/>
  <c r="Z18" i="1"/>
  <c r="X18" i="1"/>
  <c r="S18" i="1"/>
  <c r="Q18" i="1"/>
  <c r="L18" i="1"/>
  <c r="J18" i="1"/>
  <c r="AG17" i="1"/>
  <c r="AE17" i="1"/>
  <c r="X17" i="1"/>
  <c r="Z17" i="1" s="1"/>
  <c r="S17" i="1"/>
  <c r="Q17" i="1"/>
  <c r="AG12" i="1"/>
  <c r="Z12" i="1"/>
  <c r="S12" i="1"/>
  <c r="J12" i="1"/>
  <c r="L12" i="1" s="1"/>
  <c r="E12" i="1"/>
  <c r="AG11" i="1"/>
  <c r="Z11" i="1"/>
  <c r="S11" i="1"/>
  <c r="L11" i="1"/>
  <c r="E11" i="1"/>
  <c r="AG10" i="1"/>
  <c r="Z10" i="1"/>
  <c r="S10" i="1"/>
  <c r="J10" i="1"/>
  <c r="L10" i="1" s="1"/>
  <c r="E10" i="1"/>
  <c r="AG6" i="1"/>
  <c r="Z6" i="1"/>
  <c r="S6" i="1"/>
  <c r="L6" i="1"/>
  <c r="E6" i="1"/>
  <c r="AG5" i="1"/>
  <c r="Z5" i="1"/>
  <c r="S5" i="1"/>
  <c r="L5" i="1"/>
  <c r="E5" i="1"/>
</calcChain>
</file>

<file path=xl/sharedStrings.xml><?xml version="1.0" encoding="utf-8"?>
<sst xmlns="http://schemas.openxmlformats.org/spreadsheetml/2006/main" count="1420" uniqueCount="48">
  <si>
    <t>Calculate values for each node connected to start</t>
  </si>
  <si>
    <r>
      <rPr>
        <sz val="10"/>
        <color theme="1"/>
        <rFont val="Atkinson Hyperlegible"/>
      </rPr>
      <t xml:space="preserve">Pick lowest </t>
    </r>
    <r>
      <rPr>
        <i/>
        <sz val="10"/>
        <color theme="1"/>
        <rFont val="Atkinson Hyperlegible"/>
      </rPr>
      <t>f</t>
    </r>
  </si>
  <si>
    <r>
      <rPr>
        <sz val="10"/>
        <color theme="1"/>
        <rFont val="Atkinson Hyperlegible"/>
      </rPr>
      <t xml:space="preserve">Pick lowest </t>
    </r>
    <r>
      <rPr>
        <i/>
        <sz val="10"/>
        <color theme="1"/>
        <rFont val="Atkinson Hyperlegible"/>
      </rPr>
      <t>f</t>
    </r>
  </si>
  <si>
    <r>
      <rPr>
        <sz val="10"/>
        <color theme="1"/>
        <rFont val="Atkinson Hyperlegible"/>
      </rPr>
      <t xml:space="preserve">Since new </t>
    </r>
    <r>
      <rPr>
        <i/>
        <sz val="10"/>
        <color theme="1"/>
        <rFont val="Atkinson Hyperlegible"/>
      </rPr>
      <t>f</t>
    </r>
    <r>
      <rPr>
        <sz val="10"/>
        <color theme="1"/>
        <rFont val="Atkinson Hyperlegible"/>
      </rPr>
      <t xml:space="preserve"> values I for G (via H) were more than previous, do not update them</t>
    </r>
  </si>
  <si>
    <r>
      <rPr>
        <sz val="10"/>
        <color theme="1"/>
        <rFont val="Atkinson Hyperlegible"/>
      </rPr>
      <t xml:space="preserve">Pick lowest </t>
    </r>
    <r>
      <rPr>
        <i/>
        <sz val="10"/>
        <color theme="1"/>
        <rFont val="Atkinson Hyperlegible"/>
      </rPr>
      <t>f</t>
    </r>
  </si>
  <si>
    <t>Reached end, can calculate steps back (End-&gt;X-&gt;O-&gt;H-&gt;Start)</t>
  </si>
  <si>
    <t>Vertex Label</t>
  </si>
  <si>
    <t>Visited?</t>
  </si>
  <si>
    <t>g</t>
  </si>
  <si>
    <t>h</t>
  </si>
  <si>
    <t>f=g+h</t>
  </si>
  <si>
    <t>Prev</t>
  </si>
  <si>
    <t>Start</t>
  </si>
  <si>
    <t>Yes</t>
  </si>
  <si>
    <t>A</t>
  </si>
  <si>
    <t>No</t>
  </si>
  <si>
    <t>∞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</si>
  <si>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</si>
  <si>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</si>
  <si>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</si>
  <si>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</si>
  <si>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</si>
  <si>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</si>
  <si>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</si>
  <si>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</si>
  <si>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</si>
  <si>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</si>
  <si>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</si>
  <si>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</si>
  <si>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</si>
  <si>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</si>
  <si>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</si>
  <si>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</si>
  <si>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</si>
  <si>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</si>
  <si>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</si>
  <si>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</si>
  <si>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</si>
  <si>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</si>
  <si>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</si>
  <si>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</si>
  <si>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</si>
  <si>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</si>
  <si>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</si>
  <si>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</si>
  <si>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End</t>
  </si>
  <si>
    <t>g=g*risk</t>
  </si>
  <si>
    <t>Risk Multiplier Values = 1, 1.5,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</si>
</sst>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>
    <font>
      <sz val="10"/>
      <color rgb="FF000000"/>
      <name val="Arial"/>
      <scheme val="minor"/>
    </font>
    <font>
      <sz val="10"/>
      <color theme="1"/>
      <name val="Atkinson Hyperlegible"/>
    </font>
    <font>
      <sz val="11"/>
      <color theme="1"/>
      <name val="Atkinson Hyperlegible"/>
    </font>
    <font>
      <sz val="10"/>
      <color theme="1"/>
      <name val="Arial"/>
    </font>
    <font>
      <b/>
      <sz val="10"/>
      <color theme="1"/>
      <name val="Atkinson Hyperlegible"/>
    </font>
    <font>
      <sz val="10"/>
      <color theme="1"/>
      <name val="Arial"/>
      <scheme val="minor"/>
    </font>
    <font>
      <sz val="10"/>
      <color theme="1"/>
      <name val="JetBrains Mono"/>
    </font>
    <font>
      <b/>
      <sz val="10"/>
      <color theme="1"/>
      <name val="JetBrains Mono"/>
    </font>
    <font>
      <b/>
      <sz val="11"/>
      <color theme="1"/>
      <name val="Atkinson Hyperlegible"/>
    </font>
    <font>
      <i/>
      <sz val="10"/>
      <color theme="1"/>
      <name val="Atkinson Hyperlegible"/>
    </font>
    <font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BDBDBD"/>
        <bgColor rgb="FFBDBDBD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rgb="FFD9D2E9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2" borderId="0" xfId="0" applyFont="1" applyFill="1" applyAlignment="1">
      <alignment horizontal="center"/>
    </xf>
    <xf numFmtId="0" fontId="1" fillId="3" borderId="0" xfId="0" applyFont="1" applyFill="1" applyAlignment="1">
      <alignment horizontal="right"/>
    </xf>
    <xf numFmtId="0" fontId="1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4" borderId="0" xfId="0" applyFont="1" applyFill="1" applyAlignment="1">
      <alignment horizontal="right"/>
    </xf>
    <xf numFmtId="0" fontId="1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3" fillId="4" borderId="0" xfId="0" applyFont="1" applyFill="1"/>
    <xf numFmtId="0" fontId="4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4" fillId="5" borderId="0" xfId="0" applyFont="1" applyFill="1" applyAlignment="1">
      <alignment horizontal="right"/>
    </xf>
    <xf numFmtId="0" fontId="4" fillId="5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3" fillId="5" borderId="0" xfId="0" applyFont="1" applyFill="1"/>
    <xf numFmtId="0" fontId="4" fillId="6" borderId="0" xfId="0" applyFont="1" applyFill="1" applyAlignment="1">
      <alignment horizontal="right"/>
    </xf>
    <xf numFmtId="0" fontId="4" fillId="6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4" fillId="4" borderId="0" xfId="0" applyFont="1" applyFill="1" applyAlignment="1">
      <alignment horizontal="right"/>
    </xf>
    <xf numFmtId="0" fontId="4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4" fillId="3" borderId="0" xfId="0" applyFont="1" applyFill="1" applyAlignment="1">
      <alignment horizontal="right"/>
    </xf>
    <xf numFmtId="0" fontId="4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1" fillId="5" borderId="0" xfId="0" applyFont="1" applyFill="1" applyAlignment="1">
      <alignment horizontal="right"/>
    </xf>
    <xf numFmtId="0" fontId="1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11" fillId="0" borderId="0" xfId="0" applyFont="1"/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11" fillId="0" borderId="0" xfId="0" applyFont="1" applyFill="1"/>
    <xf numFmtId="0" fontId="13" fillId="0" borderId="0" xfId="0" applyFont="1" applyFill="1"/>
    <xf numFmtId="0" fontId="4" fillId="7" borderId="0" xfId="0" applyFont="1" applyFill="1" applyAlignment="1">
      <alignment horizontal="right"/>
    </xf>
    <xf numFmtId="0" fontId="4" fillId="7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4" fillId="8" borderId="0" xfId="0" applyFont="1" applyFill="1" applyAlignment="1">
      <alignment horizontal="right"/>
    </xf>
    <xf numFmtId="0" fontId="4" fillId="8" borderId="0" xfId="0" applyFont="1" applyFill="1" applyAlignment="1">
      <alignment horizontal="center"/>
    </xf>
    <xf numFmtId="0" fontId="7" fillId="8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0" fontId="7" fillId="9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9" borderId="0" xfId="0" applyFont="1" applyFill="1" applyAlignment="1">
      <alignment horizontal="right"/>
    </xf>
    <xf numFmtId="0" fontId="1" fillId="0" borderId="0" xfId="0" applyFont="1" applyFill="1" applyAlignment="1">
      <alignment horizontal="right"/>
    </xf>
    <xf numFmtId="0" fontId="1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0" fillId="4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12" fillId="7" borderId="0" xfId="0" applyFont="1" applyFill="1" applyAlignment="1">
      <alignment horizontal="center"/>
    </xf>
    <xf numFmtId="0" fontId="12" fillId="9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 applyFill="1" applyAlignment="1">
      <alignment horizontal="center"/>
    </xf>
  </cellXfs>
  <cellStyles count="1">
    <cellStyle name="Normal" xfId="0" builtinId="0"/>
  </cellStyles>
  <dxfs count="64">
    <dxf>
      <font>
        <b/>
      </font>
      <alignment horizontal="center" vertical="bottom" textRotation="0" wrapText="0" indent="0" justifyLastLine="0" shrinkToFit="0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  <alignment horizontal="center" vertical="bottom" textRotation="0" wrapText="0" indent="0" justifyLastLine="0" shrinkToFit="0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  <alignment horizontal="center" vertical="bottom" textRotation="0" wrapText="0" indent="0" justifyLastLine="0" shrinkToFit="0" readingOrder="0"/>
    </dxf>
    <dxf>
      <font>
        <b/>
      </font>
    </dxf>
    <dxf>
      <font>
        <b/>
      </font>
      <alignment horizontal="center" vertical="bottom" textRotation="0" wrapText="0" indent="0" justifyLastLine="0" shrinkToFit="0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5">
    <tableStyle name="Town A Distance-style" pivot="0" count="3" xr9:uid="{00000000-0011-0000-FFFF-FFFF00000000}">
      <tableStyleElement type="headerRow" dxfId="63"/>
      <tableStyleElement type="firstRowStripe" dxfId="62"/>
      <tableStyleElement type="secondRowStripe" dxfId="61"/>
    </tableStyle>
    <tableStyle name="Town A Distance-style 2" pivot="0" count="3" xr9:uid="{00000000-0011-0000-FFFF-FFFF01000000}">
      <tableStyleElement type="headerRow" dxfId="60"/>
      <tableStyleElement type="firstRowStripe" dxfId="59"/>
      <tableStyleElement type="secondRowStripe" dxfId="58"/>
    </tableStyle>
    <tableStyle name="Town A Distance-style 3" pivot="0" count="3" xr9:uid="{00000000-0011-0000-FFFF-FFFF02000000}">
      <tableStyleElement type="headerRow" dxfId="57"/>
      <tableStyleElement type="firstRowStripe" dxfId="56"/>
      <tableStyleElement type="secondRowStripe" dxfId="55"/>
    </tableStyle>
    <tableStyle name="Town A Distance-style 4" pivot="0" count="3" xr9:uid="{00000000-0011-0000-FFFF-FFFF03000000}">
      <tableStyleElement type="headerRow" dxfId="54"/>
      <tableStyleElement type="firstRowStripe" dxfId="53"/>
      <tableStyleElement type="secondRowStripe" dxfId="52"/>
    </tableStyle>
    <tableStyle name="Town A Distance-style 5" pivot="0" count="3" xr9:uid="{00000000-0011-0000-FFFF-FFFF04000000}">
      <tableStyleElement type="headerRow" dxfId="51"/>
      <tableStyleElement type="firstRowStripe" dxfId="50"/>
      <tableStyleElement type="secondRowStripe" dxfId="4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2:F33">
  <tableColumns count="6">
    <tableColumn id="1" xr3:uid="{00000000-0010-0000-0000-000001000000}" name="Vertex Label"/>
    <tableColumn id="2" xr3:uid="{00000000-0010-0000-0000-000002000000}" name="Visited?"/>
    <tableColumn id="3" xr3:uid="{00000000-0010-0000-0000-000003000000}" name="g"/>
    <tableColumn id="4" xr3:uid="{00000000-0010-0000-0000-000004000000}" name="h"/>
    <tableColumn id="5" xr3:uid="{00000000-0010-0000-0000-000005000000}" name="f=g+h"/>
    <tableColumn id="6" xr3:uid="{00000000-0010-0000-0000-000006000000}" name="Prev"/>
  </tableColumns>
  <tableStyleInfo name="Town A Distance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DFBF314-4F3B-439A-BEB7-EE85FA3812D7}" name="Table_511" displayName="Table_511" ref="AC2:AH33" dataDxfId="19">
  <tableColumns count="6">
    <tableColumn id="1" xr3:uid="{46FA7B3A-83A1-4125-99FA-9E4889ABDE88}" name="Vertex Label" dataDxfId="23"/>
    <tableColumn id="2" xr3:uid="{C9E4ADEF-DC60-4726-88CE-C6CE6EA08B75}" name="Visited?" dataDxfId="22"/>
    <tableColumn id="3" xr3:uid="{81E5BE38-1427-43EF-8496-6E3BB81097D0}" name="g=g*risk" dataDxfId="21"/>
    <tableColumn id="4" xr3:uid="{CF54F946-E2A5-4A96-8B06-3CBC66D1C52A}" name="h" dataDxfId="20"/>
    <tableColumn id="5" xr3:uid="{82EC6EF6-E721-4A4A-A7DD-48D4232FBE9C}" name="f=g+h" dataDxfId="15"/>
    <tableColumn id="6" xr3:uid="{278D2FBC-FDA1-41B0-8992-F7C9C9C17FF5}" name="Prev" dataDxfId="14"/>
  </tableColumns>
  <tableStyleInfo name="Town A Distance-style 5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97D3B36-846F-406E-9762-AEEF88A295DB}" name="Table_51112" displayName="Table_51112" ref="AJ2:AO33" dataDxfId="13">
  <tableColumns count="6">
    <tableColumn id="1" xr3:uid="{54F837EE-83B6-471B-86A1-4693CBCD6F5E}" name="Vertex Label" dataDxfId="12"/>
    <tableColumn id="2" xr3:uid="{80B3DB83-7002-4D78-9AC4-C35B8C5CACB4}" name="Visited?" dataDxfId="11"/>
    <tableColumn id="3" xr3:uid="{EC0EE88C-5E38-4CBD-8DBB-8E121994C814}" name="g=g*risk" dataDxfId="10"/>
    <tableColumn id="4" xr3:uid="{2D431644-D6EC-4959-91B8-3AB85E28DD2F}" name="h" dataDxfId="9"/>
    <tableColumn id="5" xr3:uid="{5E0E517B-EFFF-4E2B-BD31-91A299AAFDE0}" name="f=g+h" dataDxfId="8"/>
    <tableColumn id="6" xr3:uid="{3D0709C0-EC8F-4F0D-8524-2A0A62951D80}" name="Prev" dataDxfId="7"/>
  </tableColumns>
  <tableStyleInfo name="Town A Distance-style 5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2A45BD0-D32C-4D5F-89FA-9C78AA194519}" name="Table_5111213" displayName="Table_5111213" ref="AQ2:AV33" dataDxfId="6">
  <tableColumns count="6">
    <tableColumn id="1" xr3:uid="{B921410A-9C95-427B-AC60-06093095839E}" name="Vertex Label" dataDxfId="5"/>
    <tableColumn id="2" xr3:uid="{CF5ACA40-895D-46E5-A4B1-7B067AAB3A4D}" name="Visited?" dataDxfId="4"/>
    <tableColumn id="3" xr3:uid="{778C1E1A-AB14-4947-B5A7-BBE5727CE0C3}" name="g=g*risk" dataDxfId="3"/>
    <tableColumn id="4" xr3:uid="{808A4F3E-601A-4CF2-ABE7-FB5C5F9C2D39}" name="h" dataDxfId="2"/>
    <tableColumn id="5" xr3:uid="{27180391-F170-4C24-BCA7-BA8170DF084B}" name="f=g+h" dataDxfId="1"/>
    <tableColumn id="6" xr3:uid="{E463F4FB-2226-4C5A-AF71-70711A73CD37}" name="Prev" dataDxfId="0"/>
  </tableColumns>
  <tableStyleInfo name="Town A Distance-style 5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H2:M33">
  <tableColumns count="6">
    <tableColumn id="1" xr3:uid="{00000000-0010-0000-0100-000001000000}" name="Vertex Label"/>
    <tableColumn id="2" xr3:uid="{00000000-0010-0000-0100-000002000000}" name="Visited?"/>
    <tableColumn id="3" xr3:uid="{00000000-0010-0000-0100-000003000000}" name="g"/>
    <tableColumn id="4" xr3:uid="{00000000-0010-0000-0100-000004000000}" name="h"/>
    <tableColumn id="5" xr3:uid="{00000000-0010-0000-0100-000005000000}" name="f=g+h"/>
    <tableColumn id="6" xr3:uid="{00000000-0010-0000-0100-000006000000}" name="Prev"/>
  </tableColumns>
  <tableStyleInfo name="Town A Distance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O2:T33">
  <tableColumns count="6">
    <tableColumn id="1" xr3:uid="{00000000-0010-0000-0200-000001000000}" name="Vertex Label"/>
    <tableColumn id="2" xr3:uid="{00000000-0010-0000-0200-000002000000}" name="Visited?"/>
    <tableColumn id="3" xr3:uid="{00000000-0010-0000-0200-000003000000}" name="g"/>
    <tableColumn id="4" xr3:uid="{00000000-0010-0000-0200-000004000000}" name="h"/>
    <tableColumn id="5" xr3:uid="{00000000-0010-0000-0200-000005000000}" name="f=g+h"/>
    <tableColumn id="6" xr3:uid="{00000000-0010-0000-0200-000006000000}" name="Prev"/>
  </tableColumns>
  <tableStyleInfo name="Town A Distance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V2:AA33">
  <tableColumns count="6">
    <tableColumn id="1" xr3:uid="{00000000-0010-0000-0300-000001000000}" name="Vertex Label"/>
    <tableColumn id="2" xr3:uid="{00000000-0010-0000-0300-000002000000}" name="Visited?"/>
    <tableColumn id="3" xr3:uid="{00000000-0010-0000-0300-000003000000}" name="g"/>
    <tableColumn id="4" xr3:uid="{00000000-0010-0000-0300-000004000000}" name="h"/>
    <tableColumn id="5" xr3:uid="{00000000-0010-0000-0300-000005000000}" name="f=g+h"/>
    <tableColumn id="6" xr3:uid="{00000000-0010-0000-0300-000006000000}" name="Prev"/>
  </tableColumns>
  <tableStyleInfo name="Town A Distance-style 4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C2:AH33">
  <tableColumns count="6">
    <tableColumn id="1" xr3:uid="{00000000-0010-0000-0400-000001000000}" name="Vertex Label"/>
    <tableColumn id="2" xr3:uid="{00000000-0010-0000-0400-000002000000}" name="Visited?"/>
    <tableColumn id="3" xr3:uid="{00000000-0010-0000-0400-000003000000}" name="g"/>
    <tableColumn id="4" xr3:uid="{00000000-0010-0000-0400-000004000000}" name="h"/>
    <tableColumn id="5" xr3:uid="{00000000-0010-0000-0400-000005000000}" name="f=g+h"/>
    <tableColumn id="6" xr3:uid="{00000000-0010-0000-0400-000006000000}" name="Prev"/>
  </tableColumns>
  <tableStyleInfo name="Town A Distance-style 5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04FA02E-44A6-4FCD-997F-3D48488938EB}" name="Table_17" displayName="Table_17" ref="A2:F33" dataDxfId="42">
  <tableColumns count="6">
    <tableColumn id="1" xr3:uid="{C21FC9D6-9121-4B32-9791-93970973C1D4}" name="Vertex Label" dataDxfId="48"/>
    <tableColumn id="2" xr3:uid="{0310C39E-FAAF-44BE-9242-B18FC86B18BE}" name="Visited?" dataDxfId="47"/>
    <tableColumn id="3" xr3:uid="{4617F9D6-B7B2-4280-8B01-CC6DD5D8558D}" name="g=g*risk" dataDxfId="46"/>
    <tableColumn id="4" xr3:uid="{4B0D6252-98E2-4211-BA43-2672E11B8B3E}" name="h" dataDxfId="45"/>
    <tableColumn id="5" xr3:uid="{59DEFE88-7239-4414-9DC7-C16062B2D0D8}" name="f=g+h" dataDxfId="44"/>
    <tableColumn id="6" xr3:uid="{632F7003-F7E7-42B5-8FD8-82121251DE9A}" name="Prev" dataDxfId="43"/>
  </tableColumns>
  <tableStyleInfo name="Town A Distance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675330-60E6-4520-B9B7-55B7DA90CE8A}" name="Table_28" displayName="Table_28" ref="H2:M33" dataDxfId="18">
  <tableColumns count="6">
    <tableColumn id="1" xr3:uid="{AB20AF43-6CA6-4EFF-8D6E-E3872B20BF1A}" name="Vertex Label" dataDxfId="41"/>
    <tableColumn id="2" xr3:uid="{7E2927A0-3C1D-49F9-A224-2315E7FDCF38}" name="Visited?" dataDxfId="40"/>
    <tableColumn id="3" xr3:uid="{78D0B092-42BB-470D-B0E3-9D8A86B3A230}" name="g=g*risk" dataDxfId="39"/>
    <tableColumn id="4" xr3:uid="{9F815988-0755-4DB3-AADC-8019AFC363AA}" name="h" dataDxfId="38"/>
    <tableColumn id="5" xr3:uid="{54A9EC5E-790F-4A88-A6F2-E53CED420570}" name="f=g+h" dataDxfId="17"/>
    <tableColumn id="6" xr3:uid="{403D21D6-4C3F-4DB1-B62F-791B75944CF6}" name="Prev" dataDxfId="16"/>
  </tableColumns>
  <tableStyleInfo name="Town A Distance-style 2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F855DA8-F480-46F4-9FC7-706EBE2652E2}" name="Table_39" displayName="Table_39" ref="O2:T33" dataDxfId="31">
  <tableColumns count="6">
    <tableColumn id="1" xr3:uid="{0F6B26ED-1EA8-48A5-B045-A4E61298F80F}" name="Vertex Label" dataDxfId="37"/>
    <tableColumn id="2" xr3:uid="{C060CCBC-C32B-40DC-AE88-DF13B699329F}" name="Visited?" dataDxfId="36"/>
    <tableColumn id="3" xr3:uid="{EECEDC25-6010-4892-BA22-05A5CEB2A2D6}" name="g=g*risk" dataDxfId="35"/>
    <tableColumn id="4" xr3:uid="{BE0EE743-ADBA-4329-B276-1B09F24D97E6}" name="h" dataDxfId="34"/>
    <tableColumn id="5" xr3:uid="{6666F9F1-4CAB-4112-AE8B-CF9298F92E18}" name="f=g+h" dataDxfId="33"/>
    <tableColumn id="6" xr3:uid="{7D472FB9-329A-41AB-B25B-EA62BC82C08E}" name="Prev" dataDxfId="32"/>
  </tableColumns>
  <tableStyleInfo name="Town A Distance-style 3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3FF4065-5871-49A3-81EC-2E5DEA2B2210}" name="Table_410" displayName="Table_410" ref="V2:AA33" dataDxfId="24">
  <tableColumns count="6">
    <tableColumn id="1" xr3:uid="{79C941FF-9B81-4B28-B45C-9C30763EEEF1}" name="Vertex Label" dataDxfId="30"/>
    <tableColumn id="2" xr3:uid="{CD5D6CA4-07EC-42B0-A6D5-24DE99440B84}" name="Visited?" dataDxfId="29"/>
    <tableColumn id="3" xr3:uid="{407450FD-A29A-4293-91E8-77CD1C236139}" name="g=g*risk" dataDxfId="28"/>
    <tableColumn id="4" xr3:uid="{C8550E8A-6146-4212-B732-D5F9573E74DC}" name="h" dataDxfId="27"/>
    <tableColumn id="5" xr3:uid="{F3D05912-F137-4F66-AFEF-2D0F08F0A01F}" name="f=g+h" dataDxfId="26"/>
    <tableColumn id="6" xr3:uid="{864AA1A1-0202-44C7-8953-1A48B3E4A780}" name="Prev" dataDxfId="25"/>
  </tableColumns>
  <tableStyleInfo name="Town A Distance-style 4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33"/>
  <sheetViews>
    <sheetView topLeftCell="AB1" workbookViewId="0">
      <selection activeCell="AE12" sqref="AE12"/>
    </sheetView>
  </sheetViews>
  <sheetFormatPr defaultColWidth="12.5703125" defaultRowHeight="15.75" customHeight="1"/>
  <sheetData>
    <row r="1" spans="1:34" ht="15.75" customHeight="1">
      <c r="A1" s="1">
        <v>1</v>
      </c>
      <c r="B1" s="1" t="s">
        <v>0</v>
      </c>
      <c r="C1" s="1"/>
      <c r="D1" s="1"/>
      <c r="E1" s="1"/>
      <c r="F1" s="1"/>
      <c r="G1" s="1"/>
      <c r="H1" s="1">
        <v>2</v>
      </c>
      <c r="I1" s="1" t="s">
        <v>1</v>
      </c>
      <c r="J1" s="1"/>
      <c r="K1" s="1"/>
      <c r="L1" s="1"/>
      <c r="M1" s="1"/>
      <c r="N1" s="1"/>
      <c r="O1" s="1">
        <v>3</v>
      </c>
      <c r="P1" s="1" t="s">
        <v>2</v>
      </c>
      <c r="Q1" s="1" t="s">
        <v>3</v>
      </c>
      <c r="R1" s="1"/>
      <c r="S1" s="1"/>
      <c r="T1" s="1"/>
      <c r="U1" s="1"/>
      <c r="V1" s="1">
        <v>4</v>
      </c>
      <c r="W1" s="1" t="s">
        <v>4</v>
      </c>
      <c r="X1" s="1"/>
      <c r="Y1" s="1"/>
      <c r="Z1" s="1"/>
      <c r="AA1" s="1"/>
      <c r="AB1" s="1"/>
      <c r="AC1" s="2">
        <v>5</v>
      </c>
      <c r="AD1" s="3" t="s">
        <v>5</v>
      </c>
      <c r="AE1" s="4"/>
      <c r="AF1" s="4"/>
      <c r="AG1" s="4"/>
      <c r="AH1" s="4"/>
    </row>
    <row r="2" spans="1:34" ht="15.75" customHeight="1">
      <c r="A2" s="5" t="s">
        <v>6</v>
      </c>
      <c r="B2" s="5" t="s">
        <v>7</v>
      </c>
      <c r="C2" s="5" t="s">
        <v>8</v>
      </c>
      <c r="D2" s="5" t="s">
        <v>9</v>
      </c>
      <c r="E2" s="5" t="s">
        <v>10</v>
      </c>
      <c r="F2" s="5" t="s">
        <v>11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11</v>
      </c>
      <c r="O2" s="5" t="s">
        <v>6</v>
      </c>
      <c r="P2" s="5" t="s">
        <v>7</v>
      </c>
      <c r="Q2" s="5" t="s">
        <v>8</v>
      </c>
      <c r="R2" s="5" t="s">
        <v>9</v>
      </c>
      <c r="S2" s="5" t="s">
        <v>10</v>
      </c>
      <c r="T2" s="5" t="s">
        <v>11</v>
      </c>
      <c r="V2" s="5" t="s">
        <v>6</v>
      </c>
      <c r="W2" s="5" t="s">
        <v>7</v>
      </c>
      <c r="X2" s="5" t="s">
        <v>8</v>
      </c>
      <c r="Y2" s="5" t="s">
        <v>9</v>
      </c>
      <c r="Z2" s="5" t="s">
        <v>10</v>
      </c>
      <c r="AA2" s="5" t="s">
        <v>11</v>
      </c>
      <c r="AB2" s="6"/>
      <c r="AC2" s="7" t="s">
        <v>6</v>
      </c>
      <c r="AD2" s="7" t="s">
        <v>7</v>
      </c>
      <c r="AE2" s="7" t="s">
        <v>8</v>
      </c>
      <c r="AF2" s="7" t="s">
        <v>9</v>
      </c>
      <c r="AG2" s="7" t="s">
        <v>10</v>
      </c>
      <c r="AH2" s="7" t="s">
        <v>11</v>
      </c>
    </row>
    <row r="3" spans="1:34" ht="15.75" customHeight="1">
      <c r="A3" s="8" t="s">
        <v>12</v>
      </c>
      <c r="B3" s="9" t="s">
        <v>13</v>
      </c>
      <c r="C3" s="10">
        <v>0</v>
      </c>
      <c r="D3" s="10">
        <v>950</v>
      </c>
      <c r="E3" s="10">
        <v>950</v>
      </c>
      <c r="F3" s="9"/>
      <c r="H3" s="2" t="s">
        <v>12</v>
      </c>
      <c r="I3" s="11" t="s">
        <v>13</v>
      </c>
      <c r="J3" s="12">
        <v>0</v>
      </c>
      <c r="K3" s="12">
        <v>950</v>
      </c>
      <c r="L3" s="12">
        <v>950</v>
      </c>
      <c r="M3" s="11"/>
      <c r="O3" s="2" t="s">
        <v>12</v>
      </c>
      <c r="P3" s="11" t="s">
        <v>13</v>
      </c>
      <c r="Q3" s="12">
        <v>0</v>
      </c>
      <c r="R3" s="12">
        <v>950</v>
      </c>
      <c r="S3" s="12">
        <v>950</v>
      </c>
      <c r="T3" s="11"/>
      <c r="V3" s="2" t="s">
        <v>12</v>
      </c>
      <c r="W3" s="11" t="s">
        <v>13</v>
      </c>
      <c r="X3" s="12">
        <v>0</v>
      </c>
      <c r="Y3" s="12">
        <v>950</v>
      </c>
      <c r="Z3" s="12">
        <v>950</v>
      </c>
      <c r="AA3" s="11"/>
      <c r="AC3" s="13" t="s">
        <v>12</v>
      </c>
      <c r="AD3" s="14" t="s">
        <v>13</v>
      </c>
      <c r="AE3" s="15">
        <v>0</v>
      </c>
      <c r="AF3" s="15">
        <v>950</v>
      </c>
      <c r="AG3" s="15">
        <v>950</v>
      </c>
      <c r="AH3" s="16"/>
    </row>
    <row r="4" spans="1:34" ht="15.75" customHeight="1">
      <c r="A4" s="17" t="s">
        <v>14</v>
      </c>
      <c r="B4" s="5" t="s">
        <v>15</v>
      </c>
      <c r="C4" s="18" t="s">
        <v>16</v>
      </c>
      <c r="D4" s="18"/>
      <c r="E4" s="18" t="s">
        <v>16</v>
      </c>
      <c r="F4" s="5"/>
      <c r="H4" s="17" t="s">
        <v>14</v>
      </c>
      <c r="I4" s="5" t="s">
        <v>15</v>
      </c>
      <c r="J4" s="18" t="s">
        <v>16</v>
      </c>
      <c r="K4" s="18"/>
      <c r="L4" s="18" t="s">
        <v>16</v>
      </c>
      <c r="M4" s="5"/>
      <c r="O4" s="17" t="s">
        <v>14</v>
      </c>
      <c r="P4" s="5" t="s">
        <v>15</v>
      </c>
      <c r="Q4" s="18" t="s">
        <v>16</v>
      </c>
      <c r="R4" s="18"/>
      <c r="S4" s="18" t="s">
        <v>16</v>
      </c>
      <c r="T4" s="5"/>
      <c r="V4" s="17" t="s">
        <v>14</v>
      </c>
      <c r="W4" s="5" t="s">
        <v>15</v>
      </c>
      <c r="X4" s="18" t="s">
        <v>16</v>
      </c>
      <c r="Y4" s="18"/>
      <c r="Z4" s="18" t="s">
        <v>16</v>
      </c>
      <c r="AA4" s="5"/>
      <c r="AC4" s="19" t="s">
        <v>14</v>
      </c>
      <c r="AD4" s="20" t="s">
        <v>15</v>
      </c>
      <c r="AE4" s="21" t="s">
        <v>16</v>
      </c>
      <c r="AF4" s="22"/>
      <c r="AG4" s="21" t="s">
        <v>16</v>
      </c>
      <c r="AH4" s="22"/>
    </row>
    <row r="5" spans="1:34" ht="15.75" customHeight="1">
      <c r="A5" s="23" t="s">
        <v>17</v>
      </c>
      <c r="B5" s="24" t="s">
        <v>15</v>
      </c>
      <c r="C5" s="25">
        <v>685</v>
      </c>
      <c r="D5" s="25">
        <v>1170</v>
      </c>
      <c r="E5" s="25">
        <f t="shared" ref="E5:E6" si="0">C5+D5</f>
        <v>1855</v>
      </c>
      <c r="F5" s="26" t="s">
        <v>12</v>
      </c>
      <c r="H5" s="17" t="s">
        <v>17</v>
      </c>
      <c r="I5" s="5" t="s">
        <v>15</v>
      </c>
      <c r="J5" s="18">
        <v>685</v>
      </c>
      <c r="K5" s="18">
        <v>1170</v>
      </c>
      <c r="L5" s="18">
        <f t="shared" ref="L5:L6" si="1">J5+K5</f>
        <v>1855</v>
      </c>
      <c r="M5" s="27" t="s">
        <v>12</v>
      </c>
      <c r="O5" s="17" t="s">
        <v>17</v>
      </c>
      <c r="P5" s="5" t="s">
        <v>15</v>
      </c>
      <c r="Q5" s="18">
        <v>685</v>
      </c>
      <c r="R5" s="18">
        <v>1170</v>
      </c>
      <c r="S5" s="18">
        <f t="shared" ref="S5:S6" si="2">Q5+R5</f>
        <v>1855</v>
      </c>
      <c r="T5" s="5" t="s">
        <v>12</v>
      </c>
      <c r="V5" s="17" t="s">
        <v>17</v>
      </c>
      <c r="W5" s="5" t="s">
        <v>15</v>
      </c>
      <c r="X5" s="18">
        <v>685</v>
      </c>
      <c r="Y5" s="18">
        <v>1170</v>
      </c>
      <c r="Z5" s="18">
        <f t="shared" ref="Z5:Z6" si="3">X5+Y5</f>
        <v>1855</v>
      </c>
      <c r="AA5" s="5" t="s">
        <v>12</v>
      </c>
      <c r="AB5" s="6"/>
      <c r="AC5" s="28" t="s">
        <v>17</v>
      </c>
      <c r="AD5" s="29" t="s">
        <v>15</v>
      </c>
      <c r="AE5" s="30">
        <v>685</v>
      </c>
      <c r="AF5" s="30">
        <v>1170</v>
      </c>
      <c r="AG5" s="30">
        <f t="shared" ref="AG5:AG6" si="4">AE5+AF5</f>
        <v>1855</v>
      </c>
      <c r="AH5" s="29" t="s">
        <v>12</v>
      </c>
    </row>
    <row r="6" spans="1:34" ht="15.75" customHeight="1">
      <c r="A6" s="23" t="s">
        <v>18</v>
      </c>
      <c r="B6" s="24" t="s">
        <v>15</v>
      </c>
      <c r="C6" s="25">
        <v>502</v>
      </c>
      <c r="D6" s="25">
        <v>1082</v>
      </c>
      <c r="E6" s="25">
        <f t="shared" si="0"/>
        <v>1584</v>
      </c>
      <c r="F6" s="26" t="s">
        <v>12</v>
      </c>
      <c r="H6" s="17" t="s">
        <v>18</v>
      </c>
      <c r="I6" s="5" t="s">
        <v>15</v>
      </c>
      <c r="J6" s="18">
        <v>502</v>
      </c>
      <c r="K6" s="18">
        <v>1082</v>
      </c>
      <c r="L6" s="18">
        <f t="shared" si="1"/>
        <v>1584</v>
      </c>
      <c r="M6" s="27" t="s">
        <v>12</v>
      </c>
      <c r="O6" s="17" t="s">
        <v>18</v>
      </c>
      <c r="P6" s="5" t="s">
        <v>15</v>
      </c>
      <c r="Q6" s="18">
        <v>502</v>
      </c>
      <c r="R6" s="18">
        <v>1082</v>
      </c>
      <c r="S6" s="18">
        <f t="shared" si="2"/>
        <v>1584</v>
      </c>
      <c r="T6" s="5" t="s">
        <v>12</v>
      </c>
      <c r="V6" s="17" t="s">
        <v>18</v>
      </c>
      <c r="W6" s="5" t="s">
        <v>15</v>
      </c>
      <c r="X6" s="18">
        <v>502</v>
      </c>
      <c r="Y6" s="18">
        <v>1082</v>
      </c>
      <c r="Z6" s="18">
        <f t="shared" si="3"/>
        <v>1584</v>
      </c>
      <c r="AA6" s="5" t="s">
        <v>12</v>
      </c>
      <c r="AB6" s="6"/>
      <c r="AC6" s="19" t="s">
        <v>18</v>
      </c>
      <c r="AD6" s="20" t="s">
        <v>15</v>
      </c>
      <c r="AE6" s="21">
        <v>502</v>
      </c>
      <c r="AF6" s="21">
        <v>1082</v>
      </c>
      <c r="AG6" s="21">
        <f t="shared" si="4"/>
        <v>1584</v>
      </c>
      <c r="AH6" s="20" t="s">
        <v>12</v>
      </c>
    </row>
    <row r="7" spans="1:34" ht="15.75" customHeight="1">
      <c r="A7" s="17" t="s">
        <v>19</v>
      </c>
      <c r="B7" s="5" t="s">
        <v>15</v>
      </c>
      <c r="C7" s="18" t="s">
        <v>16</v>
      </c>
      <c r="D7" s="18"/>
      <c r="E7" s="18" t="s">
        <v>16</v>
      </c>
      <c r="F7" s="5"/>
      <c r="H7" s="17" t="s">
        <v>19</v>
      </c>
      <c r="I7" s="5" t="s">
        <v>15</v>
      </c>
      <c r="J7" s="18" t="s">
        <v>16</v>
      </c>
      <c r="K7" s="18"/>
      <c r="L7" s="18" t="s">
        <v>16</v>
      </c>
      <c r="M7" s="5"/>
      <c r="O7" s="17" t="s">
        <v>19</v>
      </c>
      <c r="P7" s="5" t="s">
        <v>15</v>
      </c>
      <c r="Q7" s="18" t="s">
        <v>16</v>
      </c>
      <c r="R7" s="18"/>
      <c r="S7" s="18" t="s">
        <v>16</v>
      </c>
      <c r="T7" s="5"/>
      <c r="V7" s="17" t="s">
        <v>19</v>
      </c>
      <c r="W7" s="5" t="s">
        <v>15</v>
      </c>
      <c r="X7" s="18" t="s">
        <v>16</v>
      </c>
      <c r="Y7" s="18"/>
      <c r="Z7" s="18" t="s">
        <v>16</v>
      </c>
      <c r="AA7" s="5"/>
      <c r="AC7" s="28" t="s">
        <v>19</v>
      </c>
      <c r="AD7" s="29" t="s">
        <v>15</v>
      </c>
      <c r="AE7" s="30" t="s">
        <v>16</v>
      </c>
      <c r="AF7" s="16"/>
      <c r="AG7" s="30" t="s">
        <v>16</v>
      </c>
      <c r="AH7" s="16"/>
    </row>
    <row r="8" spans="1:34" ht="15.75" customHeight="1">
      <c r="A8" s="17" t="s">
        <v>20</v>
      </c>
      <c r="B8" s="5" t="s">
        <v>15</v>
      </c>
      <c r="C8" s="18" t="s">
        <v>16</v>
      </c>
      <c r="D8" s="18"/>
      <c r="E8" s="18" t="s">
        <v>16</v>
      </c>
      <c r="F8" s="5"/>
      <c r="H8" s="17" t="s">
        <v>20</v>
      </c>
      <c r="I8" s="5" t="s">
        <v>15</v>
      </c>
      <c r="J8" s="18" t="s">
        <v>16</v>
      </c>
      <c r="K8" s="18"/>
      <c r="L8" s="18" t="s">
        <v>16</v>
      </c>
      <c r="M8" s="5"/>
      <c r="O8" s="17" t="s">
        <v>20</v>
      </c>
      <c r="P8" s="5" t="s">
        <v>15</v>
      </c>
      <c r="Q8" s="18" t="s">
        <v>16</v>
      </c>
      <c r="R8" s="18"/>
      <c r="S8" s="18" t="s">
        <v>16</v>
      </c>
      <c r="T8" s="5"/>
      <c r="V8" s="17" t="s">
        <v>20</v>
      </c>
      <c r="W8" s="5" t="s">
        <v>15</v>
      </c>
      <c r="X8" s="18" t="s">
        <v>16</v>
      </c>
      <c r="Y8" s="18"/>
      <c r="Z8" s="18" t="s">
        <v>16</v>
      </c>
      <c r="AA8" s="5"/>
      <c r="AC8" s="19" t="s">
        <v>20</v>
      </c>
      <c r="AD8" s="20" t="s">
        <v>15</v>
      </c>
      <c r="AE8" s="21" t="s">
        <v>16</v>
      </c>
      <c r="AF8" s="22"/>
      <c r="AG8" s="21" t="s">
        <v>16</v>
      </c>
      <c r="AH8" s="22"/>
    </row>
    <row r="9" spans="1:34" ht="15.75" customHeight="1">
      <c r="A9" s="17" t="s">
        <v>21</v>
      </c>
      <c r="B9" s="5" t="s">
        <v>15</v>
      </c>
      <c r="C9" s="18" t="s">
        <v>16</v>
      </c>
      <c r="D9" s="18"/>
      <c r="E9" s="18" t="s">
        <v>16</v>
      </c>
      <c r="F9" s="5"/>
      <c r="H9" s="17" t="s">
        <v>21</v>
      </c>
      <c r="I9" s="5" t="s">
        <v>15</v>
      </c>
      <c r="J9" s="18" t="s">
        <v>16</v>
      </c>
      <c r="K9" s="18"/>
      <c r="L9" s="18" t="s">
        <v>16</v>
      </c>
      <c r="M9" s="5"/>
      <c r="O9" s="17" t="s">
        <v>21</v>
      </c>
      <c r="P9" s="5" t="s">
        <v>15</v>
      </c>
      <c r="Q9" s="18" t="s">
        <v>16</v>
      </c>
      <c r="R9" s="18"/>
      <c r="S9" s="18" t="s">
        <v>16</v>
      </c>
      <c r="T9" s="5"/>
      <c r="V9" s="17" t="s">
        <v>21</v>
      </c>
      <c r="W9" s="5" t="s">
        <v>15</v>
      </c>
      <c r="X9" s="18" t="s">
        <v>16</v>
      </c>
      <c r="Y9" s="18"/>
      <c r="Z9" s="18" t="s">
        <v>16</v>
      </c>
      <c r="AA9" s="5"/>
      <c r="AC9" s="28" t="s">
        <v>21</v>
      </c>
      <c r="AD9" s="29" t="s">
        <v>15</v>
      </c>
      <c r="AE9" s="30" t="s">
        <v>16</v>
      </c>
      <c r="AF9" s="16"/>
      <c r="AG9" s="30" t="s">
        <v>16</v>
      </c>
      <c r="AH9" s="16"/>
    </row>
    <row r="10" spans="1:34" ht="15.75" customHeight="1">
      <c r="A10" s="23" t="s">
        <v>22</v>
      </c>
      <c r="B10" s="24" t="s">
        <v>15</v>
      </c>
      <c r="C10" s="25">
        <v>228</v>
      </c>
      <c r="D10" s="25">
        <v>745</v>
      </c>
      <c r="E10" s="25">
        <f t="shared" ref="E10:E12" si="5">C10+D10</f>
        <v>973</v>
      </c>
      <c r="F10" s="26" t="s">
        <v>12</v>
      </c>
      <c r="H10" s="23" t="s">
        <v>22</v>
      </c>
      <c r="I10" s="24" t="s">
        <v>15</v>
      </c>
      <c r="J10" s="25">
        <f>228+96</f>
        <v>324</v>
      </c>
      <c r="K10" s="25">
        <v>745</v>
      </c>
      <c r="L10" s="25">
        <f t="shared" ref="L10:L12" si="6">J10+K10</f>
        <v>1069</v>
      </c>
      <c r="M10" s="24" t="s">
        <v>23</v>
      </c>
      <c r="O10" s="17" t="s">
        <v>22</v>
      </c>
      <c r="P10" s="5" t="s">
        <v>15</v>
      </c>
      <c r="Q10" s="18">
        <v>228</v>
      </c>
      <c r="R10" s="18">
        <v>745</v>
      </c>
      <c r="S10" s="18">
        <f t="shared" ref="S10:S12" si="7">Q10+R10</f>
        <v>973</v>
      </c>
      <c r="T10" s="5" t="s">
        <v>12</v>
      </c>
      <c r="V10" s="17" t="s">
        <v>22</v>
      </c>
      <c r="W10" s="5" t="s">
        <v>15</v>
      </c>
      <c r="X10" s="18">
        <v>228</v>
      </c>
      <c r="Y10" s="18">
        <v>745</v>
      </c>
      <c r="Z10" s="18">
        <f t="shared" ref="Z10:Z12" si="8">X10+Y10</f>
        <v>973</v>
      </c>
      <c r="AA10" s="5" t="s">
        <v>12</v>
      </c>
      <c r="AB10" s="6"/>
      <c r="AC10" s="19" t="s">
        <v>22</v>
      </c>
      <c r="AD10" s="20" t="s">
        <v>15</v>
      </c>
      <c r="AE10" s="21">
        <v>228</v>
      </c>
      <c r="AF10" s="21">
        <v>745</v>
      </c>
      <c r="AG10" s="21">
        <f t="shared" ref="AG10:AG12" si="9">AE10+AF10</f>
        <v>973</v>
      </c>
      <c r="AH10" s="20" t="s">
        <v>12</v>
      </c>
    </row>
    <row r="11" spans="1:34" ht="15.75" customHeight="1">
      <c r="A11" s="23" t="s">
        <v>23</v>
      </c>
      <c r="B11" s="24" t="s">
        <v>15</v>
      </c>
      <c r="C11" s="25">
        <v>212</v>
      </c>
      <c r="D11" s="25">
        <v>740</v>
      </c>
      <c r="E11" s="25">
        <f t="shared" si="5"/>
        <v>952</v>
      </c>
      <c r="F11" s="26" t="s">
        <v>12</v>
      </c>
      <c r="H11" s="31" t="s">
        <v>23</v>
      </c>
      <c r="I11" s="32" t="s">
        <v>13</v>
      </c>
      <c r="J11" s="33">
        <v>212</v>
      </c>
      <c r="K11" s="33">
        <v>740</v>
      </c>
      <c r="L11" s="33">
        <f t="shared" si="6"/>
        <v>952</v>
      </c>
      <c r="M11" s="34" t="s">
        <v>12</v>
      </c>
      <c r="O11" s="2" t="s">
        <v>23</v>
      </c>
      <c r="P11" s="11" t="s">
        <v>13</v>
      </c>
      <c r="Q11" s="12">
        <v>212</v>
      </c>
      <c r="R11" s="12">
        <v>740</v>
      </c>
      <c r="S11" s="12">
        <f t="shared" si="7"/>
        <v>952</v>
      </c>
      <c r="T11" s="35" t="s">
        <v>12</v>
      </c>
      <c r="V11" s="2" t="s">
        <v>23</v>
      </c>
      <c r="W11" s="11" t="s">
        <v>13</v>
      </c>
      <c r="X11" s="12">
        <v>212</v>
      </c>
      <c r="Y11" s="12">
        <v>740</v>
      </c>
      <c r="Z11" s="12">
        <f t="shared" si="8"/>
        <v>952</v>
      </c>
      <c r="AA11" s="35" t="s">
        <v>12</v>
      </c>
      <c r="AB11" s="6"/>
      <c r="AC11" s="13" t="s">
        <v>23</v>
      </c>
      <c r="AD11" s="14" t="s">
        <v>13</v>
      </c>
      <c r="AE11" s="15">
        <v>212</v>
      </c>
      <c r="AF11" s="15">
        <v>740</v>
      </c>
      <c r="AG11" s="15">
        <f t="shared" si="9"/>
        <v>952</v>
      </c>
      <c r="AH11" s="36" t="s">
        <v>12</v>
      </c>
    </row>
    <row r="12" spans="1:34" ht="15.75" customHeight="1">
      <c r="A12" s="23" t="s">
        <v>24</v>
      </c>
      <c r="B12" s="24" t="s">
        <v>15</v>
      </c>
      <c r="C12" s="25">
        <v>243</v>
      </c>
      <c r="D12" s="25">
        <v>748</v>
      </c>
      <c r="E12" s="25">
        <f t="shared" si="5"/>
        <v>991</v>
      </c>
      <c r="F12" s="26" t="s">
        <v>12</v>
      </c>
      <c r="H12" s="23" t="s">
        <v>24</v>
      </c>
      <c r="I12" s="24" t="s">
        <v>15</v>
      </c>
      <c r="J12" s="25">
        <f>243+136</f>
        <v>379</v>
      </c>
      <c r="K12" s="25">
        <v>748</v>
      </c>
      <c r="L12" s="25">
        <f t="shared" si="6"/>
        <v>1127</v>
      </c>
      <c r="M12" s="24" t="s">
        <v>23</v>
      </c>
      <c r="O12" s="17" t="s">
        <v>24</v>
      </c>
      <c r="P12" s="5" t="s">
        <v>15</v>
      </c>
      <c r="Q12" s="18">
        <v>243</v>
      </c>
      <c r="R12" s="18">
        <v>748</v>
      </c>
      <c r="S12" s="18">
        <f t="shared" si="7"/>
        <v>991</v>
      </c>
      <c r="T12" s="5" t="s">
        <v>12</v>
      </c>
      <c r="V12" s="17" t="s">
        <v>24</v>
      </c>
      <c r="W12" s="5" t="s">
        <v>15</v>
      </c>
      <c r="X12" s="18">
        <v>243</v>
      </c>
      <c r="Y12" s="18">
        <v>748</v>
      </c>
      <c r="Z12" s="18">
        <f t="shared" si="8"/>
        <v>991</v>
      </c>
      <c r="AA12" s="5" t="s">
        <v>12</v>
      </c>
      <c r="AB12" s="6"/>
      <c r="AC12" s="19" t="s">
        <v>24</v>
      </c>
      <c r="AD12" s="20" t="s">
        <v>15</v>
      </c>
      <c r="AE12" s="21">
        <v>243</v>
      </c>
      <c r="AF12" s="21">
        <v>748</v>
      </c>
      <c r="AG12" s="21">
        <f t="shared" si="9"/>
        <v>991</v>
      </c>
      <c r="AH12" s="20" t="s">
        <v>12</v>
      </c>
    </row>
    <row r="13" spans="1:34" ht="15.75" customHeight="1">
      <c r="A13" s="17" t="s">
        <v>25</v>
      </c>
      <c r="B13" s="5" t="s">
        <v>15</v>
      </c>
      <c r="C13" s="18" t="s">
        <v>16</v>
      </c>
      <c r="D13" s="18"/>
      <c r="E13" s="18" t="s">
        <v>16</v>
      </c>
      <c r="F13" s="5"/>
      <c r="H13" s="17" t="s">
        <v>25</v>
      </c>
      <c r="I13" s="5" t="s">
        <v>15</v>
      </c>
      <c r="J13" s="18" t="s">
        <v>16</v>
      </c>
      <c r="K13" s="18"/>
      <c r="L13" s="18" t="s">
        <v>16</v>
      </c>
      <c r="M13" s="5"/>
      <c r="O13" s="17" t="s">
        <v>25</v>
      </c>
      <c r="P13" s="5" t="s">
        <v>15</v>
      </c>
      <c r="Q13" s="18" t="s">
        <v>16</v>
      </c>
      <c r="R13" s="18"/>
      <c r="S13" s="18" t="s">
        <v>16</v>
      </c>
      <c r="T13" s="5"/>
      <c r="V13" s="17" t="s">
        <v>25</v>
      </c>
      <c r="W13" s="5" t="s">
        <v>15</v>
      </c>
      <c r="X13" s="18" t="s">
        <v>16</v>
      </c>
      <c r="Y13" s="18"/>
      <c r="Z13" s="18" t="s">
        <v>16</v>
      </c>
      <c r="AA13" s="5"/>
      <c r="AC13" s="28" t="s">
        <v>25</v>
      </c>
      <c r="AD13" s="29" t="s">
        <v>15</v>
      </c>
      <c r="AE13" s="30" t="s">
        <v>16</v>
      </c>
      <c r="AF13" s="16"/>
      <c r="AG13" s="30" t="s">
        <v>16</v>
      </c>
      <c r="AH13" s="16"/>
    </row>
    <row r="14" spans="1:34" ht="15.75" customHeight="1">
      <c r="A14" s="17" t="s">
        <v>26</v>
      </c>
      <c r="B14" s="5" t="s">
        <v>15</v>
      </c>
      <c r="C14" s="18" t="s">
        <v>16</v>
      </c>
      <c r="D14" s="18"/>
      <c r="E14" s="18" t="s">
        <v>16</v>
      </c>
      <c r="F14" s="5"/>
      <c r="H14" s="17" t="s">
        <v>26</v>
      </c>
      <c r="I14" s="5" t="s">
        <v>15</v>
      </c>
      <c r="J14" s="18" t="s">
        <v>16</v>
      </c>
      <c r="K14" s="18"/>
      <c r="L14" s="18" t="s">
        <v>16</v>
      </c>
      <c r="M14" s="5"/>
      <c r="O14" s="17" t="s">
        <v>26</v>
      </c>
      <c r="P14" s="5" t="s">
        <v>15</v>
      </c>
      <c r="Q14" s="18" t="s">
        <v>16</v>
      </c>
      <c r="R14" s="18"/>
      <c r="S14" s="18" t="s">
        <v>16</v>
      </c>
      <c r="T14" s="5"/>
      <c r="V14" s="17" t="s">
        <v>26</v>
      </c>
      <c r="W14" s="5" t="s">
        <v>15</v>
      </c>
      <c r="X14" s="18" t="s">
        <v>16</v>
      </c>
      <c r="Y14" s="18"/>
      <c r="Z14" s="18" t="s">
        <v>16</v>
      </c>
      <c r="AA14" s="5"/>
      <c r="AC14" s="19" t="s">
        <v>26</v>
      </c>
      <c r="AD14" s="20" t="s">
        <v>15</v>
      </c>
      <c r="AE14" s="21" t="s">
        <v>16</v>
      </c>
      <c r="AF14" s="22"/>
      <c r="AG14" s="21" t="s">
        <v>16</v>
      </c>
      <c r="AH14" s="22"/>
    </row>
    <row r="15" spans="1:34" ht="15.75" customHeight="1">
      <c r="A15" s="17" t="s">
        <v>27</v>
      </c>
      <c r="B15" s="5" t="s">
        <v>15</v>
      </c>
      <c r="C15" s="18" t="s">
        <v>16</v>
      </c>
      <c r="D15" s="18"/>
      <c r="E15" s="18" t="s">
        <v>16</v>
      </c>
      <c r="F15" s="5"/>
      <c r="H15" s="17" t="s">
        <v>27</v>
      </c>
      <c r="I15" s="5" t="s">
        <v>15</v>
      </c>
      <c r="J15" s="18" t="s">
        <v>16</v>
      </c>
      <c r="K15" s="18"/>
      <c r="L15" s="18" t="s">
        <v>16</v>
      </c>
      <c r="M15" s="5"/>
      <c r="O15" s="17" t="s">
        <v>27</v>
      </c>
      <c r="P15" s="5" t="s">
        <v>15</v>
      </c>
      <c r="Q15" s="18" t="s">
        <v>16</v>
      </c>
      <c r="R15" s="18"/>
      <c r="S15" s="18" t="s">
        <v>16</v>
      </c>
      <c r="T15" s="5"/>
      <c r="V15" s="17" t="s">
        <v>27</v>
      </c>
      <c r="W15" s="5" t="s">
        <v>15</v>
      </c>
      <c r="X15" s="18" t="s">
        <v>16</v>
      </c>
      <c r="Y15" s="18"/>
      <c r="Z15" s="18" t="s">
        <v>16</v>
      </c>
      <c r="AA15" s="5"/>
      <c r="AC15" s="28" t="s">
        <v>27</v>
      </c>
      <c r="AD15" s="29" t="s">
        <v>15</v>
      </c>
      <c r="AE15" s="30" t="s">
        <v>16</v>
      </c>
      <c r="AF15" s="16"/>
      <c r="AG15" s="30" t="s">
        <v>16</v>
      </c>
      <c r="AH15" s="16"/>
    </row>
    <row r="16" spans="1:34" ht="15.75" customHeight="1">
      <c r="A16" s="17" t="s">
        <v>28</v>
      </c>
      <c r="B16" s="5" t="s">
        <v>15</v>
      </c>
      <c r="C16" s="18" t="s">
        <v>16</v>
      </c>
      <c r="D16" s="18"/>
      <c r="E16" s="18" t="s">
        <v>16</v>
      </c>
      <c r="F16" s="5"/>
      <c r="H16" s="17" t="s">
        <v>28</v>
      </c>
      <c r="I16" s="5" t="s">
        <v>15</v>
      </c>
      <c r="J16" s="18" t="s">
        <v>16</v>
      </c>
      <c r="K16" s="18"/>
      <c r="L16" s="18" t="s">
        <v>16</v>
      </c>
      <c r="M16" s="5"/>
      <c r="O16" s="17" t="s">
        <v>28</v>
      </c>
      <c r="P16" s="5" t="s">
        <v>15</v>
      </c>
      <c r="Q16" s="18" t="s">
        <v>16</v>
      </c>
      <c r="R16" s="18"/>
      <c r="S16" s="18" t="s">
        <v>16</v>
      </c>
      <c r="T16" s="5"/>
      <c r="V16" s="17" t="s">
        <v>28</v>
      </c>
      <c r="W16" s="5" t="s">
        <v>15</v>
      </c>
      <c r="X16" s="18" t="s">
        <v>16</v>
      </c>
      <c r="Y16" s="18"/>
      <c r="Z16" s="18" t="s">
        <v>16</v>
      </c>
      <c r="AA16" s="5"/>
      <c r="AC16" s="19" t="s">
        <v>28</v>
      </c>
      <c r="AD16" s="20" t="s">
        <v>15</v>
      </c>
      <c r="AE16" s="21" t="s">
        <v>16</v>
      </c>
      <c r="AF16" s="22"/>
      <c r="AG16" s="21" t="s">
        <v>16</v>
      </c>
      <c r="AH16" s="22"/>
    </row>
    <row r="17" spans="1:34" ht="15.75" customHeight="1">
      <c r="A17" s="17" t="s">
        <v>29</v>
      </c>
      <c r="B17" s="5" t="s">
        <v>15</v>
      </c>
      <c r="C17" s="18" t="s">
        <v>16</v>
      </c>
      <c r="D17" s="18"/>
      <c r="E17" s="18" t="s">
        <v>16</v>
      </c>
      <c r="F17" s="5"/>
      <c r="H17" s="17" t="s">
        <v>29</v>
      </c>
      <c r="I17" s="5" t="s">
        <v>15</v>
      </c>
      <c r="J17" s="18" t="s">
        <v>16</v>
      </c>
      <c r="K17" s="18"/>
      <c r="L17" s="18" t="s">
        <v>16</v>
      </c>
      <c r="M17" s="5"/>
      <c r="O17" s="23" t="s">
        <v>29</v>
      </c>
      <c r="P17" s="24" t="s">
        <v>15</v>
      </c>
      <c r="Q17" s="25">
        <f>438+208</f>
        <v>646</v>
      </c>
      <c r="R17" s="25">
        <v>549</v>
      </c>
      <c r="S17" s="25">
        <f t="shared" ref="S17:S19" si="10">Q17+R17</f>
        <v>1195</v>
      </c>
      <c r="T17" s="24" t="s">
        <v>30</v>
      </c>
      <c r="V17" s="17" t="s">
        <v>29</v>
      </c>
      <c r="W17" s="5" t="s">
        <v>15</v>
      </c>
      <c r="X17" s="18">
        <f>438+208</f>
        <v>646</v>
      </c>
      <c r="Y17" s="18">
        <v>549</v>
      </c>
      <c r="Z17" s="18">
        <f t="shared" ref="Z17:Z19" si="11">X17+Y17</f>
        <v>1195</v>
      </c>
      <c r="AA17" s="5" t="s">
        <v>30</v>
      </c>
      <c r="AB17" s="6"/>
      <c r="AC17" s="28" t="s">
        <v>29</v>
      </c>
      <c r="AD17" s="29" t="s">
        <v>15</v>
      </c>
      <c r="AE17" s="30">
        <f>438+208</f>
        <v>646</v>
      </c>
      <c r="AF17" s="30">
        <v>549</v>
      </c>
      <c r="AG17" s="30">
        <f t="shared" ref="AG17:AG19" si="12">AE17+AF17</f>
        <v>1195</v>
      </c>
      <c r="AH17" s="29" t="s">
        <v>30</v>
      </c>
    </row>
    <row r="18" spans="1:34" ht="15.75" customHeight="1">
      <c r="A18" s="17" t="s">
        <v>30</v>
      </c>
      <c r="B18" s="5" t="s">
        <v>15</v>
      </c>
      <c r="C18" s="18" t="s">
        <v>16</v>
      </c>
      <c r="D18" s="18"/>
      <c r="E18" s="18" t="s">
        <v>16</v>
      </c>
      <c r="F18" s="5"/>
      <c r="H18" s="23" t="s">
        <v>30</v>
      </c>
      <c r="I18" s="24" t="s">
        <v>15</v>
      </c>
      <c r="J18" s="25">
        <f>212+226</f>
        <v>438</v>
      </c>
      <c r="K18" s="25">
        <v>500</v>
      </c>
      <c r="L18" s="25">
        <f>J18+K18</f>
        <v>938</v>
      </c>
      <c r="M18" s="24" t="s">
        <v>23</v>
      </c>
      <c r="O18" s="31" t="s">
        <v>30</v>
      </c>
      <c r="P18" s="32" t="s">
        <v>13</v>
      </c>
      <c r="Q18" s="33">
        <f>212+226</f>
        <v>438</v>
      </c>
      <c r="R18" s="33">
        <v>500</v>
      </c>
      <c r="S18" s="33">
        <f t="shared" si="10"/>
        <v>938</v>
      </c>
      <c r="T18" s="32" t="s">
        <v>23</v>
      </c>
      <c r="V18" s="2" t="s">
        <v>30</v>
      </c>
      <c r="W18" s="11" t="s">
        <v>13</v>
      </c>
      <c r="X18" s="12">
        <f>212+226</f>
        <v>438</v>
      </c>
      <c r="Y18" s="12">
        <v>500</v>
      </c>
      <c r="Z18" s="12">
        <f t="shared" si="11"/>
        <v>938</v>
      </c>
      <c r="AA18" s="11" t="s">
        <v>23</v>
      </c>
      <c r="AB18" s="6"/>
      <c r="AC18" s="37" t="s">
        <v>30</v>
      </c>
      <c r="AD18" s="38" t="s">
        <v>13</v>
      </c>
      <c r="AE18" s="39">
        <f>212+226</f>
        <v>438</v>
      </c>
      <c r="AF18" s="39">
        <v>500</v>
      </c>
      <c r="AG18" s="39">
        <f t="shared" si="12"/>
        <v>938</v>
      </c>
      <c r="AH18" s="38" t="s">
        <v>23</v>
      </c>
    </row>
    <row r="19" spans="1:34" ht="15.75" customHeight="1">
      <c r="A19" s="17" t="s">
        <v>31</v>
      </c>
      <c r="B19" s="5" t="s">
        <v>15</v>
      </c>
      <c r="C19" s="18" t="s">
        <v>16</v>
      </c>
      <c r="D19" s="18"/>
      <c r="E19" s="18" t="s">
        <v>16</v>
      </c>
      <c r="F19" s="5"/>
      <c r="H19" s="17" t="s">
        <v>31</v>
      </c>
      <c r="I19" s="5" t="s">
        <v>15</v>
      </c>
      <c r="J19" s="18" t="s">
        <v>16</v>
      </c>
      <c r="K19" s="18"/>
      <c r="L19" s="18" t="s">
        <v>16</v>
      </c>
      <c r="M19" s="5"/>
      <c r="O19" s="23" t="s">
        <v>31</v>
      </c>
      <c r="P19" s="24" t="s">
        <v>15</v>
      </c>
      <c r="Q19" s="25">
        <f>272+438</f>
        <v>710</v>
      </c>
      <c r="R19" s="25">
        <v>581</v>
      </c>
      <c r="S19" s="25">
        <f t="shared" si="10"/>
        <v>1291</v>
      </c>
      <c r="T19" s="24" t="s">
        <v>30</v>
      </c>
      <c r="V19" s="17" t="s">
        <v>31</v>
      </c>
      <c r="W19" s="5" t="s">
        <v>15</v>
      </c>
      <c r="X19" s="18">
        <f>272+438</f>
        <v>710</v>
      </c>
      <c r="Y19" s="18">
        <v>581</v>
      </c>
      <c r="Z19" s="18">
        <f t="shared" si="11"/>
        <v>1291</v>
      </c>
      <c r="AA19" s="5" t="s">
        <v>30</v>
      </c>
      <c r="AB19" s="6"/>
      <c r="AC19" s="28" t="s">
        <v>31</v>
      </c>
      <c r="AD19" s="29" t="s">
        <v>15</v>
      </c>
      <c r="AE19" s="30">
        <f>272+438</f>
        <v>710</v>
      </c>
      <c r="AF19" s="30">
        <v>581</v>
      </c>
      <c r="AG19" s="30">
        <f t="shared" si="12"/>
        <v>1291</v>
      </c>
      <c r="AH19" s="29" t="s">
        <v>30</v>
      </c>
    </row>
    <row r="20" spans="1:34" ht="15.75" customHeight="1">
      <c r="A20" s="17" t="s">
        <v>32</v>
      </c>
      <c r="B20" s="5" t="s">
        <v>15</v>
      </c>
      <c r="C20" s="18" t="s">
        <v>16</v>
      </c>
      <c r="D20" s="18"/>
      <c r="E20" s="18" t="s">
        <v>16</v>
      </c>
      <c r="F20" s="5"/>
      <c r="H20" s="17" t="s">
        <v>32</v>
      </c>
      <c r="I20" s="5" t="s">
        <v>15</v>
      </c>
      <c r="J20" s="18" t="s">
        <v>16</v>
      </c>
      <c r="K20" s="18"/>
      <c r="L20" s="18" t="s">
        <v>16</v>
      </c>
      <c r="M20" s="5"/>
      <c r="O20" s="17" t="s">
        <v>32</v>
      </c>
      <c r="P20" s="5" t="s">
        <v>15</v>
      </c>
      <c r="Q20" s="18" t="s">
        <v>16</v>
      </c>
      <c r="R20" s="18"/>
      <c r="S20" s="18" t="s">
        <v>16</v>
      </c>
      <c r="T20" s="5"/>
      <c r="V20" s="17" t="s">
        <v>32</v>
      </c>
      <c r="W20" s="5" t="s">
        <v>15</v>
      </c>
      <c r="X20" s="18" t="s">
        <v>16</v>
      </c>
      <c r="Y20" s="18"/>
      <c r="Z20" s="18" t="s">
        <v>16</v>
      </c>
      <c r="AA20" s="5"/>
      <c r="AC20" s="19" t="s">
        <v>32</v>
      </c>
      <c r="AD20" s="20" t="s">
        <v>15</v>
      </c>
      <c r="AE20" s="21" t="s">
        <v>16</v>
      </c>
      <c r="AF20" s="22"/>
      <c r="AG20" s="21" t="s">
        <v>16</v>
      </c>
      <c r="AH20" s="22"/>
    </row>
    <row r="21" spans="1:34" ht="15.75" customHeight="1">
      <c r="A21" s="17" t="s">
        <v>33</v>
      </c>
      <c r="B21" s="5" t="s">
        <v>15</v>
      </c>
      <c r="C21" s="18" t="s">
        <v>16</v>
      </c>
      <c r="D21" s="18"/>
      <c r="E21" s="18" t="s">
        <v>16</v>
      </c>
      <c r="F21" s="5"/>
      <c r="H21" s="17" t="s">
        <v>33</v>
      </c>
      <c r="I21" s="5" t="s">
        <v>15</v>
      </c>
      <c r="J21" s="18" t="s">
        <v>16</v>
      </c>
      <c r="K21" s="18"/>
      <c r="L21" s="18" t="s">
        <v>16</v>
      </c>
      <c r="M21" s="5"/>
      <c r="O21" s="17" t="s">
        <v>33</v>
      </c>
      <c r="P21" s="5" t="s">
        <v>15</v>
      </c>
      <c r="Q21" s="18" t="s">
        <v>16</v>
      </c>
      <c r="R21" s="18"/>
      <c r="S21" s="18" t="s">
        <v>16</v>
      </c>
      <c r="T21" s="5"/>
      <c r="V21" s="17" t="s">
        <v>33</v>
      </c>
      <c r="W21" s="5" t="s">
        <v>15</v>
      </c>
      <c r="X21" s="18" t="s">
        <v>16</v>
      </c>
      <c r="Y21" s="18"/>
      <c r="Z21" s="18" t="s">
        <v>16</v>
      </c>
      <c r="AA21" s="5"/>
      <c r="AC21" s="28" t="s">
        <v>33</v>
      </c>
      <c r="AD21" s="29" t="s">
        <v>15</v>
      </c>
      <c r="AE21" s="30" t="s">
        <v>16</v>
      </c>
      <c r="AF21" s="16"/>
      <c r="AG21" s="30" t="s">
        <v>16</v>
      </c>
      <c r="AH21" s="16"/>
    </row>
    <row r="22" spans="1:34" ht="15.75" customHeight="1">
      <c r="A22" s="17" t="s">
        <v>34</v>
      </c>
      <c r="B22" s="5" t="s">
        <v>15</v>
      </c>
      <c r="C22" s="18" t="s">
        <v>16</v>
      </c>
      <c r="D22" s="18"/>
      <c r="E22" s="18" t="s">
        <v>16</v>
      </c>
      <c r="F22" s="5"/>
      <c r="H22" s="17" t="s">
        <v>34</v>
      </c>
      <c r="I22" s="5" t="s">
        <v>15</v>
      </c>
      <c r="J22" s="18" t="s">
        <v>16</v>
      </c>
      <c r="K22" s="18"/>
      <c r="L22" s="18" t="s">
        <v>16</v>
      </c>
      <c r="M22" s="5"/>
      <c r="O22" s="17" t="s">
        <v>34</v>
      </c>
      <c r="P22" s="5" t="s">
        <v>15</v>
      </c>
      <c r="Q22" s="18" t="s">
        <v>16</v>
      </c>
      <c r="R22" s="18"/>
      <c r="S22" s="18" t="s">
        <v>16</v>
      </c>
      <c r="T22" s="5"/>
      <c r="V22" s="17" t="s">
        <v>34</v>
      </c>
      <c r="W22" s="5" t="s">
        <v>15</v>
      </c>
      <c r="X22" s="18" t="s">
        <v>16</v>
      </c>
      <c r="Y22" s="18"/>
      <c r="Z22" s="18" t="s">
        <v>16</v>
      </c>
      <c r="AA22" s="5"/>
      <c r="AC22" s="19" t="s">
        <v>34</v>
      </c>
      <c r="AD22" s="20" t="s">
        <v>15</v>
      </c>
      <c r="AE22" s="21" t="s">
        <v>16</v>
      </c>
      <c r="AF22" s="22"/>
      <c r="AG22" s="21" t="s">
        <v>16</v>
      </c>
      <c r="AH22" s="22"/>
    </row>
    <row r="23" spans="1:34" ht="15.75" customHeight="1">
      <c r="A23" s="17" t="s">
        <v>35</v>
      </c>
      <c r="B23" s="5" t="s">
        <v>15</v>
      </c>
      <c r="C23" s="18" t="s">
        <v>16</v>
      </c>
      <c r="D23" s="18"/>
      <c r="E23" s="18" t="s">
        <v>16</v>
      </c>
      <c r="F23" s="5"/>
      <c r="H23" s="17" t="s">
        <v>35</v>
      </c>
      <c r="I23" s="5" t="s">
        <v>15</v>
      </c>
      <c r="J23" s="18" t="s">
        <v>16</v>
      </c>
      <c r="K23" s="18"/>
      <c r="L23" s="18" t="s">
        <v>16</v>
      </c>
      <c r="M23" s="5"/>
      <c r="O23" s="17" t="s">
        <v>35</v>
      </c>
      <c r="P23" s="5" t="s">
        <v>15</v>
      </c>
      <c r="Q23" s="18" t="s">
        <v>16</v>
      </c>
      <c r="R23" s="18"/>
      <c r="S23" s="18" t="s">
        <v>16</v>
      </c>
      <c r="T23" s="5"/>
      <c r="V23" s="17" t="s">
        <v>35</v>
      </c>
      <c r="W23" s="5" t="s">
        <v>15</v>
      </c>
      <c r="X23" s="18" t="s">
        <v>16</v>
      </c>
      <c r="Y23" s="18"/>
      <c r="Z23" s="18" t="s">
        <v>16</v>
      </c>
      <c r="AA23" s="5"/>
      <c r="AC23" s="28" t="s">
        <v>35</v>
      </c>
      <c r="AD23" s="29" t="s">
        <v>15</v>
      </c>
      <c r="AE23" s="30" t="s">
        <v>16</v>
      </c>
      <c r="AF23" s="16"/>
      <c r="AG23" s="30" t="s">
        <v>16</v>
      </c>
      <c r="AH23" s="16"/>
    </row>
    <row r="24" spans="1:34" ht="15.75" customHeight="1">
      <c r="A24" s="17" t="s">
        <v>36</v>
      </c>
      <c r="B24" s="5" t="s">
        <v>15</v>
      </c>
      <c r="C24" s="18" t="s">
        <v>16</v>
      </c>
      <c r="D24" s="18"/>
      <c r="E24" s="18" t="s">
        <v>16</v>
      </c>
      <c r="F24" s="5"/>
      <c r="H24" s="17" t="s">
        <v>36</v>
      </c>
      <c r="I24" s="5" t="s">
        <v>15</v>
      </c>
      <c r="J24" s="18" t="s">
        <v>16</v>
      </c>
      <c r="K24" s="18"/>
      <c r="L24" s="18" t="s">
        <v>16</v>
      </c>
      <c r="M24" s="5"/>
      <c r="O24" s="17" t="s">
        <v>36</v>
      </c>
      <c r="P24" s="5" t="s">
        <v>15</v>
      </c>
      <c r="Q24" s="18" t="s">
        <v>16</v>
      </c>
      <c r="R24" s="18"/>
      <c r="S24" s="18" t="s">
        <v>16</v>
      </c>
      <c r="T24" s="5"/>
      <c r="V24" s="17" t="s">
        <v>36</v>
      </c>
      <c r="W24" s="5" t="s">
        <v>15</v>
      </c>
      <c r="X24" s="18" t="s">
        <v>16</v>
      </c>
      <c r="Y24" s="18"/>
      <c r="Z24" s="18" t="s">
        <v>16</v>
      </c>
      <c r="AA24" s="5"/>
      <c r="AC24" s="19" t="s">
        <v>36</v>
      </c>
      <c r="AD24" s="20" t="s">
        <v>15</v>
      </c>
      <c r="AE24" s="21" t="s">
        <v>16</v>
      </c>
      <c r="AF24" s="22"/>
      <c r="AG24" s="21" t="s">
        <v>16</v>
      </c>
      <c r="AH24" s="22"/>
    </row>
    <row r="25" spans="1:34" ht="15.75" customHeight="1">
      <c r="A25" s="17" t="s">
        <v>37</v>
      </c>
      <c r="B25" s="5" t="s">
        <v>15</v>
      </c>
      <c r="C25" s="18" t="s">
        <v>16</v>
      </c>
      <c r="D25" s="18"/>
      <c r="E25" s="18" t="s">
        <v>16</v>
      </c>
      <c r="F25" s="5"/>
      <c r="H25" s="17" t="s">
        <v>37</v>
      </c>
      <c r="I25" s="5" t="s">
        <v>15</v>
      </c>
      <c r="J25" s="18" t="s">
        <v>16</v>
      </c>
      <c r="K25" s="18"/>
      <c r="L25" s="18" t="s">
        <v>16</v>
      </c>
      <c r="M25" s="5"/>
      <c r="O25" s="17" t="s">
        <v>37</v>
      </c>
      <c r="P25" s="5" t="s">
        <v>15</v>
      </c>
      <c r="Q25" s="18" t="s">
        <v>16</v>
      </c>
      <c r="R25" s="18"/>
      <c r="S25" s="18" t="s">
        <v>16</v>
      </c>
      <c r="T25" s="5"/>
      <c r="V25" s="17" t="s">
        <v>37</v>
      </c>
      <c r="W25" s="5" t="s">
        <v>15</v>
      </c>
      <c r="X25" s="18" t="s">
        <v>16</v>
      </c>
      <c r="Y25" s="18"/>
      <c r="Z25" s="18" t="s">
        <v>16</v>
      </c>
      <c r="AA25" s="5"/>
      <c r="AC25" s="28" t="s">
        <v>37</v>
      </c>
      <c r="AD25" s="29" t="s">
        <v>15</v>
      </c>
      <c r="AE25" s="30" t="s">
        <v>16</v>
      </c>
      <c r="AF25" s="16"/>
      <c r="AG25" s="30" t="s">
        <v>16</v>
      </c>
      <c r="AH25" s="16"/>
    </row>
    <row r="26" spans="1:34" ht="15.75" customHeight="1">
      <c r="A26" s="17" t="s">
        <v>38</v>
      </c>
      <c r="B26" s="5" t="s">
        <v>15</v>
      </c>
      <c r="C26" s="18" t="s">
        <v>16</v>
      </c>
      <c r="D26" s="18"/>
      <c r="E26" s="18" t="s">
        <v>16</v>
      </c>
      <c r="F26" s="5"/>
      <c r="H26" s="17" t="s">
        <v>38</v>
      </c>
      <c r="I26" s="5" t="s">
        <v>15</v>
      </c>
      <c r="J26" s="18" t="s">
        <v>16</v>
      </c>
      <c r="K26" s="18"/>
      <c r="L26" s="18" t="s">
        <v>16</v>
      </c>
      <c r="M26" s="5"/>
      <c r="O26" s="17" t="s">
        <v>38</v>
      </c>
      <c r="P26" s="5" t="s">
        <v>15</v>
      </c>
      <c r="Q26" s="18" t="s">
        <v>16</v>
      </c>
      <c r="R26" s="18"/>
      <c r="S26" s="18" t="s">
        <v>16</v>
      </c>
      <c r="T26" s="5"/>
      <c r="V26" s="23" t="s">
        <v>38</v>
      </c>
      <c r="W26" s="24" t="s">
        <v>15</v>
      </c>
      <c r="X26" s="25">
        <f>344+710</f>
        <v>1054</v>
      </c>
      <c r="Y26" s="25">
        <v>404</v>
      </c>
      <c r="Z26" s="25">
        <f t="shared" ref="Z26:Z28" si="13">X26+Y26</f>
        <v>1458</v>
      </c>
      <c r="AA26" s="24" t="s">
        <v>39</v>
      </c>
      <c r="AB26" s="6"/>
      <c r="AC26" s="23" t="s">
        <v>38</v>
      </c>
      <c r="AD26" s="24" t="s">
        <v>15</v>
      </c>
      <c r="AE26" s="25">
        <f>344+710</f>
        <v>1054</v>
      </c>
      <c r="AF26" s="25">
        <v>404</v>
      </c>
      <c r="AG26" s="25">
        <f t="shared" ref="AG26:AG28" si="14">AE26+AF26</f>
        <v>1458</v>
      </c>
      <c r="AH26" s="24" t="s">
        <v>39</v>
      </c>
    </row>
    <row r="27" spans="1:34" ht="15.75" customHeight="1">
      <c r="A27" s="17" t="s">
        <v>39</v>
      </c>
      <c r="B27" s="5" t="s">
        <v>15</v>
      </c>
      <c r="C27" s="18" t="s">
        <v>16</v>
      </c>
      <c r="D27" s="18"/>
      <c r="E27" s="18" t="s">
        <v>16</v>
      </c>
      <c r="F27" s="5"/>
      <c r="H27" s="17" t="s">
        <v>39</v>
      </c>
      <c r="I27" s="5" t="s">
        <v>15</v>
      </c>
      <c r="J27" s="18" t="s">
        <v>16</v>
      </c>
      <c r="K27" s="18"/>
      <c r="L27" s="18" t="s">
        <v>16</v>
      </c>
      <c r="M27" s="5"/>
      <c r="O27" s="23" t="s">
        <v>39</v>
      </c>
      <c r="P27" s="24" t="s">
        <v>15</v>
      </c>
      <c r="Q27" s="25">
        <f>272+438</f>
        <v>710</v>
      </c>
      <c r="R27" s="25">
        <v>230</v>
      </c>
      <c r="S27" s="25">
        <f>Q27+R27</f>
        <v>940</v>
      </c>
      <c r="T27" s="24" t="s">
        <v>30</v>
      </c>
      <c r="V27" s="31" t="s">
        <v>39</v>
      </c>
      <c r="W27" s="32" t="s">
        <v>13</v>
      </c>
      <c r="X27" s="33">
        <f>272+438</f>
        <v>710</v>
      </c>
      <c r="Y27" s="33">
        <v>230</v>
      </c>
      <c r="Z27" s="33">
        <f t="shared" si="13"/>
        <v>940</v>
      </c>
      <c r="AA27" s="32" t="s">
        <v>30</v>
      </c>
      <c r="AB27" s="6"/>
      <c r="AC27" s="8" t="s">
        <v>39</v>
      </c>
      <c r="AD27" s="9" t="s">
        <v>13</v>
      </c>
      <c r="AE27" s="10">
        <f>272+438</f>
        <v>710</v>
      </c>
      <c r="AF27" s="10">
        <v>230</v>
      </c>
      <c r="AG27" s="10">
        <f t="shared" si="14"/>
        <v>940</v>
      </c>
      <c r="AH27" s="9" t="s">
        <v>30</v>
      </c>
    </row>
    <row r="28" spans="1:34" ht="15.75" customHeight="1">
      <c r="A28" s="17" t="s">
        <v>40</v>
      </c>
      <c r="B28" s="5" t="s">
        <v>15</v>
      </c>
      <c r="C28" s="18" t="s">
        <v>16</v>
      </c>
      <c r="D28" s="18"/>
      <c r="E28" s="18" t="s">
        <v>16</v>
      </c>
      <c r="F28" s="5"/>
      <c r="H28" s="17" t="s">
        <v>40</v>
      </c>
      <c r="I28" s="5" t="s">
        <v>15</v>
      </c>
      <c r="J28" s="18" t="s">
        <v>16</v>
      </c>
      <c r="K28" s="18"/>
      <c r="L28" s="18" t="s">
        <v>16</v>
      </c>
      <c r="M28" s="5"/>
      <c r="O28" s="17" t="s">
        <v>40</v>
      </c>
      <c r="P28" s="5" t="s">
        <v>15</v>
      </c>
      <c r="Q28" s="18" t="s">
        <v>16</v>
      </c>
      <c r="R28" s="18"/>
      <c r="S28" s="18" t="s">
        <v>16</v>
      </c>
      <c r="T28" s="5"/>
      <c r="V28" s="23" t="s">
        <v>40</v>
      </c>
      <c r="W28" s="24" t="s">
        <v>15</v>
      </c>
      <c r="X28" s="25">
        <f>128+710</f>
        <v>838</v>
      </c>
      <c r="Y28" s="25">
        <v>257</v>
      </c>
      <c r="Z28" s="25">
        <f t="shared" si="13"/>
        <v>1095</v>
      </c>
      <c r="AA28" s="24" t="s">
        <v>39</v>
      </c>
      <c r="AB28" s="6"/>
      <c r="AC28" s="23" t="s">
        <v>40</v>
      </c>
      <c r="AD28" s="24" t="s">
        <v>15</v>
      </c>
      <c r="AE28" s="25">
        <f>128+710</f>
        <v>838</v>
      </c>
      <c r="AF28" s="25">
        <v>257</v>
      </c>
      <c r="AG28" s="25">
        <f t="shared" si="14"/>
        <v>1095</v>
      </c>
      <c r="AH28" s="24" t="s">
        <v>39</v>
      </c>
    </row>
    <row r="29" spans="1:34" ht="15.75" customHeight="1">
      <c r="A29" s="17" t="s">
        <v>41</v>
      </c>
      <c r="B29" s="5" t="s">
        <v>15</v>
      </c>
      <c r="C29" s="18" t="s">
        <v>16</v>
      </c>
      <c r="D29" s="18"/>
      <c r="E29" s="18" t="s">
        <v>16</v>
      </c>
      <c r="F29" s="5"/>
      <c r="H29" s="17" t="s">
        <v>41</v>
      </c>
      <c r="I29" s="5" t="s">
        <v>15</v>
      </c>
      <c r="J29" s="18" t="s">
        <v>16</v>
      </c>
      <c r="K29" s="18"/>
      <c r="L29" s="18" t="s">
        <v>16</v>
      </c>
      <c r="M29" s="5"/>
      <c r="O29" s="17" t="s">
        <v>41</v>
      </c>
      <c r="P29" s="5" t="s">
        <v>15</v>
      </c>
      <c r="Q29" s="18" t="s">
        <v>16</v>
      </c>
      <c r="R29" s="18"/>
      <c r="S29" s="18" t="s">
        <v>16</v>
      </c>
      <c r="T29" s="5"/>
      <c r="V29" s="17" t="s">
        <v>41</v>
      </c>
      <c r="W29" s="5" t="s">
        <v>15</v>
      </c>
      <c r="X29" s="18" t="s">
        <v>16</v>
      </c>
      <c r="Y29" s="18"/>
      <c r="Z29" s="18" t="s">
        <v>16</v>
      </c>
      <c r="AA29" s="5"/>
      <c r="AC29" s="28" t="s">
        <v>41</v>
      </c>
      <c r="AD29" s="29" t="s">
        <v>15</v>
      </c>
      <c r="AE29" s="30" t="s">
        <v>16</v>
      </c>
      <c r="AF29" s="16"/>
      <c r="AG29" s="30" t="s">
        <v>16</v>
      </c>
      <c r="AH29" s="16"/>
    </row>
    <row r="30" spans="1:34" ht="15.75" customHeight="1">
      <c r="A30" s="17" t="s">
        <v>42</v>
      </c>
      <c r="B30" s="5" t="s">
        <v>15</v>
      </c>
      <c r="C30" s="18" t="s">
        <v>16</v>
      </c>
      <c r="D30" s="18"/>
      <c r="E30" s="18" t="s">
        <v>16</v>
      </c>
      <c r="F30" s="5"/>
      <c r="H30" s="17" t="s">
        <v>42</v>
      </c>
      <c r="I30" s="5" t="s">
        <v>15</v>
      </c>
      <c r="J30" s="18" t="s">
        <v>16</v>
      </c>
      <c r="K30" s="18"/>
      <c r="L30" s="18" t="s">
        <v>16</v>
      </c>
      <c r="M30" s="5"/>
      <c r="O30" s="17" t="s">
        <v>42</v>
      </c>
      <c r="P30" s="5" t="s">
        <v>15</v>
      </c>
      <c r="Q30" s="18" t="s">
        <v>16</v>
      </c>
      <c r="R30" s="18"/>
      <c r="S30" s="18" t="s">
        <v>16</v>
      </c>
      <c r="T30" s="5"/>
      <c r="V30" s="17" t="s">
        <v>42</v>
      </c>
      <c r="W30" s="5" t="s">
        <v>15</v>
      </c>
      <c r="X30" s="18" t="s">
        <v>16</v>
      </c>
      <c r="Y30" s="18"/>
      <c r="Z30" s="18" t="s">
        <v>16</v>
      </c>
      <c r="AA30" s="5"/>
      <c r="AC30" s="19" t="s">
        <v>42</v>
      </c>
      <c r="AD30" s="20" t="s">
        <v>15</v>
      </c>
      <c r="AE30" s="21" t="s">
        <v>16</v>
      </c>
      <c r="AF30" s="22"/>
      <c r="AG30" s="21" t="s">
        <v>16</v>
      </c>
      <c r="AH30" s="22"/>
    </row>
    <row r="31" spans="1:34" ht="15.75" customHeight="1">
      <c r="A31" s="17" t="s">
        <v>43</v>
      </c>
      <c r="B31" s="5" t="s">
        <v>15</v>
      </c>
      <c r="C31" s="18" t="s">
        <v>16</v>
      </c>
      <c r="D31" s="18"/>
      <c r="E31" s="18" t="s">
        <v>16</v>
      </c>
      <c r="F31" s="5"/>
      <c r="H31" s="17" t="s">
        <v>43</v>
      </c>
      <c r="I31" s="5" t="s">
        <v>15</v>
      </c>
      <c r="J31" s="18" t="s">
        <v>16</v>
      </c>
      <c r="K31" s="18"/>
      <c r="L31" s="18" t="s">
        <v>16</v>
      </c>
      <c r="M31" s="5"/>
      <c r="O31" s="17" t="s">
        <v>43</v>
      </c>
      <c r="P31" s="5" t="s">
        <v>15</v>
      </c>
      <c r="Q31" s="18" t="s">
        <v>16</v>
      </c>
      <c r="R31" s="18"/>
      <c r="S31" s="18" t="s">
        <v>16</v>
      </c>
      <c r="T31" s="5"/>
      <c r="V31" s="17" t="s">
        <v>43</v>
      </c>
      <c r="W31" s="5" t="s">
        <v>15</v>
      </c>
      <c r="X31" s="18" t="s">
        <v>16</v>
      </c>
      <c r="Y31" s="18"/>
      <c r="Z31" s="18" t="s">
        <v>16</v>
      </c>
      <c r="AA31" s="5"/>
      <c r="AC31" s="28" t="s">
        <v>43</v>
      </c>
      <c r="AD31" s="29" t="s">
        <v>15</v>
      </c>
      <c r="AE31" s="30" t="s">
        <v>16</v>
      </c>
      <c r="AF31" s="16"/>
      <c r="AG31" s="30" t="s">
        <v>16</v>
      </c>
      <c r="AH31" s="16"/>
    </row>
    <row r="32" spans="1:34" ht="15.75" customHeight="1">
      <c r="A32" s="17" t="s">
        <v>44</v>
      </c>
      <c r="B32" s="5" t="s">
        <v>15</v>
      </c>
      <c r="C32" s="18" t="s">
        <v>16</v>
      </c>
      <c r="D32" s="18"/>
      <c r="E32" s="18" t="s">
        <v>16</v>
      </c>
      <c r="F32" s="5"/>
      <c r="H32" s="17" t="s">
        <v>44</v>
      </c>
      <c r="I32" s="5" t="s">
        <v>15</v>
      </c>
      <c r="J32" s="18" t="s">
        <v>16</v>
      </c>
      <c r="K32" s="18"/>
      <c r="L32" s="18" t="s">
        <v>16</v>
      </c>
      <c r="M32" s="5"/>
      <c r="O32" s="17" t="s">
        <v>44</v>
      </c>
      <c r="P32" s="5" t="s">
        <v>15</v>
      </c>
      <c r="Q32" s="18" t="s">
        <v>16</v>
      </c>
      <c r="R32" s="18"/>
      <c r="S32" s="18" t="s">
        <v>16</v>
      </c>
      <c r="T32" s="5"/>
      <c r="V32" s="17" t="s">
        <v>44</v>
      </c>
      <c r="W32" s="5" t="s">
        <v>15</v>
      </c>
      <c r="X32" s="18" t="s">
        <v>16</v>
      </c>
      <c r="Y32" s="18"/>
      <c r="Z32" s="18" t="s">
        <v>16</v>
      </c>
      <c r="AA32" s="5"/>
      <c r="AC32" s="19" t="s">
        <v>44</v>
      </c>
      <c r="AD32" s="20" t="s">
        <v>15</v>
      </c>
      <c r="AE32" s="21" t="s">
        <v>16</v>
      </c>
      <c r="AF32" s="22"/>
      <c r="AG32" s="21" t="s">
        <v>16</v>
      </c>
      <c r="AH32" s="22"/>
    </row>
    <row r="33" spans="1:34" ht="15.75" customHeight="1">
      <c r="A33" s="17" t="s">
        <v>45</v>
      </c>
      <c r="B33" s="5" t="s">
        <v>15</v>
      </c>
      <c r="C33" s="18" t="s">
        <v>16</v>
      </c>
      <c r="D33" s="18"/>
      <c r="E33" s="18" t="s">
        <v>16</v>
      </c>
      <c r="F33" s="5"/>
      <c r="H33" s="17" t="s">
        <v>45</v>
      </c>
      <c r="I33" s="5" t="s">
        <v>15</v>
      </c>
      <c r="J33" s="18" t="s">
        <v>16</v>
      </c>
      <c r="K33" s="18"/>
      <c r="L33" s="18" t="s">
        <v>16</v>
      </c>
      <c r="M33" s="5"/>
      <c r="O33" s="17" t="s">
        <v>45</v>
      </c>
      <c r="P33" s="5" t="s">
        <v>15</v>
      </c>
      <c r="Q33" s="18" t="s">
        <v>16</v>
      </c>
      <c r="R33" s="18"/>
      <c r="S33" s="18" t="s">
        <v>16</v>
      </c>
      <c r="T33" s="5"/>
      <c r="V33" s="23" t="s">
        <v>45</v>
      </c>
      <c r="W33" s="24" t="s">
        <v>15</v>
      </c>
      <c r="X33" s="25">
        <f>710+228</f>
        <v>938</v>
      </c>
      <c r="Y33" s="25">
        <v>0</v>
      </c>
      <c r="Z33" s="25">
        <f>X33+Y33</f>
        <v>938</v>
      </c>
      <c r="AA33" s="24" t="s">
        <v>39</v>
      </c>
      <c r="AB33" s="6"/>
      <c r="AC33" s="8" t="s">
        <v>45</v>
      </c>
      <c r="AD33" s="9" t="s">
        <v>13</v>
      </c>
      <c r="AE33" s="10">
        <f>710+228</f>
        <v>938</v>
      </c>
      <c r="AF33" s="10">
        <v>0</v>
      </c>
      <c r="AG33" s="10">
        <f>AE33+AF33</f>
        <v>938</v>
      </c>
      <c r="AH33" s="9" t="s">
        <v>39</v>
      </c>
    </row>
  </sheetData>
  <pageMargins left="0.7" right="0.7" top="0.75" bottom="0.75" header="0.3" footer="0.3"/>
  <pageSetup paperSize="9" orientation="portrait" horizontalDpi="360" verticalDpi="360"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3D686-2871-471C-A94B-DED0F075EE73}">
  <dimension ref="A1:AV33"/>
  <sheetViews>
    <sheetView tabSelected="1" topLeftCell="AM1" zoomScale="92" workbookViewId="0">
      <selection activeCell="AU37" sqref="AU37"/>
    </sheetView>
  </sheetViews>
  <sheetFormatPr defaultColWidth="12.5703125" defaultRowHeight="15.75" customHeight="1"/>
  <cols>
    <col min="13" max="13" width="12.5703125" style="54"/>
    <col min="34" max="34" width="12.5703125" style="54"/>
  </cols>
  <sheetData>
    <row r="1" spans="1:48" ht="15.75" customHeight="1">
      <c r="A1" s="1" t="s">
        <v>47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2"/>
      <c r="AD1" s="3"/>
      <c r="AE1" s="4"/>
      <c r="AF1" s="4"/>
      <c r="AG1" s="4"/>
      <c r="AH1" s="59"/>
    </row>
    <row r="2" spans="1:48" ht="15.75" customHeight="1">
      <c r="A2" s="5" t="s">
        <v>6</v>
      </c>
      <c r="B2" s="5" t="s">
        <v>7</v>
      </c>
      <c r="C2" s="5" t="s">
        <v>46</v>
      </c>
      <c r="D2" s="5" t="s">
        <v>9</v>
      </c>
      <c r="E2" s="5" t="s">
        <v>10</v>
      </c>
      <c r="F2" s="5" t="s">
        <v>11</v>
      </c>
      <c r="H2" s="5" t="s">
        <v>6</v>
      </c>
      <c r="I2" s="5" t="s">
        <v>7</v>
      </c>
      <c r="J2" s="5" t="s">
        <v>46</v>
      </c>
      <c r="K2" s="5" t="s">
        <v>9</v>
      </c>
      <c r="L2" s="5" t="s">
        <v>10</v>
      </c>
      <c r="M2" s="5" t="s">
        <v>11</v>
      </c>
      <c r="O2" s="5" t="s">
        <v>6</v>
      </c>
      <c r="P2" s="5" t="s">
        <v>7</v>
      </c>
      <c r="Q2" s="5" t="s">
        <v>46</v>
      </c>
      <c r="R2" s="5" t="s">
        <v>9</v>
      </c>
      <c r="S2" s="5" t="s">
        <v>10</v>
      </c>
      <c r="T2" s="5" t="s">
        <v>11</v>
      </c>
      <c r="V2" s="5" t="s">
        <v>6</v>
      </c>
      <c r="W2" s="5" t="s">
        <v>7</v>
      </c>
      <c r="X2" s="5" t="s">
        <v>46</v>
      </c>
      <c r="Y2" s="5" t="s">
        <v>9</v>
      </c>
      <c r="Z2" s="5" t="s">
        <v>10</v>
      </c>
      <c r="AA2" s="5" t="s">
        <v>11</v>
      </c>
      <c r="AB2" s="6"/>
      <c r="AC2" s="7" t="s">
        <v>6</v>
      </c>
      <c r="AD2" s="7" t="s">
        <v>7</v>
      </c>
      <c r="AE2" s="5" t="s">
        <v>46</v>
      </c>
      <c r="AF2" s="7" t="s">
        <v>9</v>
      </c>
      <c r="AG2" s="7" t="s">
        <v>10</v>
      </c>
      <c r="AH2" s="7" t="s">
        <v>11</v>
      </c>
      <c r="AJ2" s="7" t="s">
        <v>6</v>
      </c>
      <c r="AK2" s="7" t="s">
        <v>7</v>
      </c>
      <c r="AL2" s="5" t="s">
        <v>46</v>
      </c>
      <c r="AM2" s="7" t="s">
        <v>9</v>
      </c>
      <c r="AN2" s="7" t="s">
        <v>10</v>
      </c>
      <c r="AO2" s="7" t="s">
        <v>11</v>
      </c>
      <c r="AQ2" s="7" t="s">
        <v>6</v>
      </c>
      <c r="AR2" s="7" t="s">
        <v>7</v>
      </c>
      <c r="AS2" s="5" t="s">
        <v>46</v>
      </c>
      <c r="AT2" s="7" t="s">
        <v>9</v>
      </c>
      <c r="AU2" s="7" t="s">
        <v>10</v>
      </c>
      <c r="AV2" s="7" t="s">
        <v>11</v>
      </c>
    </row>
    <row r="3" spans="1:48" ht="15.75" customHeight="1">
      <c r="A3" s="49" t="s">
        <v>12</v>
      </c>
      <c r="B3" s="50" t="s">
        <v>13</v>
      </c>
      <c r="C3" s="51">
        <v>0</v>
      </c>
      <c r="D3" s="51">
        <v>950</v>
      </c>
      <c r="E3" s="51">
        <v>950</v>
      </c>
      <c r="F3" s="50"/>
      <c r="G3" s="40"/>
      <c r="H3" s="2" t="s">
        <v>12</v>
      </c>
      <c r="I3" s="11" t="s">
        <v>13</v>
      </c>
      <c r="J3" s="12">
        <v>0</v>
      </c>
      <c r="K3" s="12">
        <v>950</v>
      </c>
      <c r="L3" s="12">
        <v>950</v>
      </c>
      <c r="M3" s="11"/>
      <c r="N3" s="40"/>
      <c r="O3" s="17" t="s">
        <v>12</v>
      </c>
      <c r="P3" s="5" t="s">
        <v>13</v>
      </c>
      <c r="Q3" s="18">
        <v>0</v>
      </c>
      <c r="R3" s="18">
        <v>950</v>
      </c>
      <c r="S3" s="18">
        <v>950</v>
      </c>
      <c r="T3" s="5"/>
      <c r="U3" s="40"/>
      <c r="V3" s="2" t="s">
        <v>12</v>
      </c>
      <c r="W3" s="11" t="s">
        <v>13</v>
      </c>
      <c r="X3" s="12">
        <v>0</v>
      </c>
      <c r="Y3" s="12">
        <v>950</v>
      </c>
      <c r="Z3" s="12">
        <v>950</v>
      </c>
      <c r="AA3" s="11"/>
      <c r="AB3" s="40"/>
      <c r="AC3" s="13" t="s">
        <v>12</v>
      </c>
      <c r="AD3" s="14" t="s">
        <v>13</v>
      </c>
      <c r="AE3" s="15">
        <v>0</v>
      </c>
      <c r="AF3" s="15">
        <v>950</v>
      </c>
      <c r="AG3" s="15">
        <v>950</v>
      </c>
      <c r="AH3" s="60"/>
      <c r="AJ3" s="13" t="s">
        <v>12</v>
      </c>
      <c r="AK3" s="14" t="s">
        <v>13</v>
      </c>
      <c r="AL3" s="15">
        <v>0</v>
      </c>
      <c r="AM3" s="15">
        <v>950</v>
      </c>
      <c r="AN3" s="15">
        <v>950</v>
      </c>
      <c r="AO3" s="60"/>
      <c r="AQ3" s="13" t="s">
        <v>12</v>
      </c>
      <c r="AR3" s="14" t="s">
        <v>13</v>
      </c>
      <c r="AS3" s="15">
        <v>0</v>
      </c>
      <c r="AT3" s="15">
        <v>950</v>
      </c>
      <c r="AU3" s="15">
        <v>950</v>
      </c>
      <c r="AV3" s="60"/>
    </row>
    <row r="4" spans="1:48" ht="15.75" customHeight="1">
      <c r="A4" s="41" t="s">
        <v>14</v>
      </c>
      <c r="B4" s="42" t="s">
        <v>15</v>
      </c>
      <c r="C4" s="43" t="s">
        <v>16</v>
      </c>
      <c r="D4" s="43">
        <v>784</v>
      </c>
      <c r="E4" s="43" t="s">
        <v>16</v>
      </c>
      <c r="F4" s="42"/>
      <c r="G4" s="44"/>
      <c r="H4" s="41" t="s">
        <v>14</v>
      </c>
      <c r="I4" s="42" t="s">
        <v>15</v>
      </c>
      <c r="J4" s="43" t="s">
        <v>16</v>
      </c>
      <c r="K4" s="43">
        <v>784</v>
      </c>
      <c r="L4" s="43" t="s">
        <v>16</v>
      </c>
      <c r="M4" s="5"/>
      <c r="N4" s="44"/>
      <c r="O4" s="41" t="s">
        <v>14</v>
      </c>
      <c r="P4" s="42" t="s">
        <v>15</v>
      </c>
      <c r="Q4" s="43" t="s">
        <v>16</v>
      </c>
      <c r="R4" s="43">
        <v>784</v>
      </c>
      <c r="S4" s="43" t="s">
        <v>16</v>
      </c>
      <c r="T4" s="5"/>
      <c r="U4" s="44"/>
      <c r="V4" s="41" t="s">
        <v>14</v>
      </c>
      <c r="W4" s="42" t="s">
        <v>15</v>
      </c>
      <c r="X4" s="43" t="s">
        <v>16</v>
      </c>
      <c r="Y4" s="43">
        <v>784</v>
      </c>
      <c r="Z4" s="43" t="s">
        <v>16</v>
      </c>
      <c r="AA4" s="42"/>
      <c r="AB4" s="44"/>
      <c r="AC4" s="41" t="s">
        <v>14</v>
      </c>
      <c r="AD4" s="42" t="s">
        <v>15</v>
      </c>
      <c r="AE4" s="43" t="s">
        <v>16</v>
      </c>
      <c r="AF4" s="43">
        <v>784</v>
      </c>
      <c r="AG4" s="43" t="s">
        <v>16</v>
      </c>
      <c r="AH4" s="61"/>
      <c r="AJ4" s="41" t="s">
        <v>14</v>
      </c>
      <c r="AK4" s="42" t="s">
        <v>15</v>
      </c>
      <c r="AL4" s="43" t="s">
        <v>16</v>
      </c>
      <c r="AM4" s="43">
        <v>784</v>
      </c>
      <c r="AN4" s="43" t="s">
        <v>16</v>
      </c>
      <c r="AO4" s="61"/>
      <c r="AQ4" s="41" t="s">
        <v>14</v>
      </c>
      <c r="AR4" s="42" t="s">
        <v>15</v>
      </c>
      <c r="AS4" s="43" t="s">
        <v>16</v>
      </c>
      <c r="AT4" s="43">
        <v>784</v>
      </c>
      <c r="AU4" s="43" t="s">
        <v>16</v>
      </c>
      <c r="AV4" s="61"/>
    </row>
    <row r="5" spans="1:48" ht="15.75" customHeight="1">
      <c r="A5" s="46" t="s">
        <v>17</v>
      </c>
      <c r="B5" s="47" t="s">
        <v>15</v>
      </c>
      <c r="C5" s="48">
        <f>685 * 1</f>
        <v>685</v>
      </c>
      <c r="D5" s="48">
        <v>1170</v>
      </c>
      <c r="E5" s="48">
        <f>C5+D5</f>
        <v>1855</v>
      </c>
      <c r="F5" s="47" t="s">
        <v>12</v>
      </c>
      <c r="G5" s="44"/>
      <c r="H5" s="41" t="s">
        <v>17</v>
      </c>
      <c r="I5" s="42" t="s">
        <v>15</v>
      </c>
      <c r="J5" s="43">
        <v>685</v>
      </c>
      <c r="K5" s="43">
        <v>1170</v>
      </c>
      <c r="L5" s="43">
        <v>1855</v>
      </c>
      <c r="M5" s="5" t="s">
        <v>12</v>
      </c>
      <c r="N5" s="44"/>
      <c r="O5" s="41" t="s">
        <v>17</v>
      </c>
      <c r="P5" s="42" t="s">
        <v>15</v>
      </c>
      <c r="Q5" s="43">
        <v>685</v>
      </c>
      <c r="R5" s="43">
        <v>1170</v>
      </c>
      <c r="S5" s="43">
        <v>1855</v>
      </c>
      <c r="T5" s="5" t="s">
        <v>12</v>
      </c>
      <c r="U5" s="44"/>
      <c r="V5" s="41" t="s">
        <v>17</v>
      </c>
      <c r="W5" s="42" t="s">
        <v>15</v>
      </c>
      <c r="X5" s="43">
        <v>685</v>
      </c>
      <c r="Y5" s="43">
        <v>1170</v>
      </c>
      <c r="Z5" s="43">
        <v>1855</v>
      </c>
      <c r="AA5" s="42" t="s">
        <v>12</v>
      </c>
      <c r="AB5" s="45"/>
      <c r="AC5" s="41" t="s">
        <v>17</v>
      </c>
      <c r="AD5" s="42" t="s">
        <v>15</v>
      </c>
      <c r="AE5" s="43">
        <v>685</v>
      </c>
      <c r="AF5" s="43">
        <v>1170</v>
      </c>
      <c r="AG5" s="43">
        <v>1855</v>
      </c>
      <c r="AH5" s="61" t="s">
        <v>12</v>
      </c>
      <c r="AJ5" s="41" t="s">
        <v>17</v>
      </c>
      <c r="AK5" s="42" t="s">
        <v>15</v>
      </c>
      <c r="AL5" s="43">
        <v>685</v>
      </c>
      <c r="AM5" s="43">
        <v>1170</v>
      </c>
      <c r="AN5" s="43">
        <v>1855</v>
      </c>
      <c r="AO5" s="61" t="s">
        <v>12</v>
      </c>
      <c r="AQ5" s="41" t="s">
        <v>17</v>
      </c>
      <c r="AR5" s="42" t="s">
        <v>15</v>
      </c>
      <c r="AS5" s="43">
        <v>685</v>
      </c>
      <c r="AT5" s="43">
        <v>1170</v>
      </c>
      <c r="AU5" s="43">
        <v>1855</v>
      </c>
      <c r="AV5" s="61" t="s">
        <v>12</v>
      </c>
    </row>
    <row r="6" spans="1:48" ht="15.75" customHeight="1">
      <c r="A6" s="46" t="s">
        <v>18</v>
      </c>
      <c r="B6" s="47" t="s">
        <v>15</v>
      </c>
      <c r="C6" s="48">
        <f>502*1</f>
        <v>502</v>
      </c>
      <c r="D6" s="48">
        <v>1082</v>
      </c>
      <c r="E6" s="48">
        <f>C6+D6</f>
        <v>1584</v>
      </c>
      <c r="F6" s="47" t="s">
        <v>12</v>
      </c>
      <c r="G6" s="44"/>
      <c r="H6" s="49" t="s">
        <v>18</v>
      </c>
      <c r="I6" s="52" t="s">
        <v>15</v>
      </c>
      <c r="J6" s="53">
        <v>502</v>
      </c>
      <c r="K6" s="53">
        <v>1082</v>
      </c>
      <c r="L6" s="53">
        <v>1584</v>
      </c>
      <c r="M6" s="52" t="s">
        <v>12</v>
      </c>
      <c r="N6" s="44"/>
      <c r="O6" s="56" t="s">
        <v>18</v>
      </c>
      <c r="P6" s="57" t="s">
        <v>15</v>
      </c>
      <c r="Q6" s="58">
        <v>502</v>
      </c>
      <c r="R6" s="58">
        <v>1082</v>
      </c>
      <c r="S6" s="58">
        <v>1584</v>
      </c>
      <c r="T6" s="11" t="s">
        <v>12</v>
      </c>
      <c r="U6" s="44"/>
      <c r="V6" s="56" t="s">
        <v>18</v>
      </c>
      <c r="W6" s="57" t="s">
        <v>13</v>
      </c>
      <c r="X6" s="58">
        <v>502</v>
      </c>
      <c r="Y6" s="58">
        <v>1082</v>
      </c>
      <c r="Z6" s="58">
        <v>1584</v>
      </c>
      <c r="AA6" s="57" t="s">
        <v>12</v>
      </c>
      <c r="AB6" s="45"/>
      <c r="AC6" s="56" t="s">
        <v>18</v>
      </c>
      <c r="AD6" s="57" t="s">
        <v>13</v>
      </c>
      <c r="AE6" s="58">
        <v>502</v>
      </c>
      <c r="AF6" s="58">
        <v>1082</v>
      </c>
      <c r="AG6" s="58">
        <v>1584</v>
      </c>
      <c r="AH6" s="62" t="s">
        <v>12</v>
      </c>
      <c r="AJ6" s="56" t="s">
        <v>18</v>
      </c>
      <c r="AK6" s="57" t="s">
        <v>13</v>
      </c>
      <c r="AL6" s="58">
        <v>502</v>
      </c>
      <c r="AM6" s="58">
        <v>1082</v>
      </c>
      <c r="AN6" s="58">
        <v>1584</v>
      </c>
      <c r="AO6" s="62" t="s">
        <v>12</v>
      </c>
      <c r="AQ6" s="56" t="s">
        <v>18</v>
      </c>
      <c r="AR6" s="57" t="s">
        <v>13</v>
      </c>
      <c r="AS6" s="58">
        <v>502</v>
      </c>
      <c r="AT6" s="58">
        <v>1082</v>
      </c>
      <c r="AU6" s="58">
        <v>1584</v>
      </c>
      <c r="AV6" s="62" t="s">
        <v>12</v>
      </c>
    </row>
    <row r="7" spans="1:48" ht="15.75" customHeight="1">
      <c r="A7" s="41" t="s">
        <v>19</v>
      </c>
      <c r="B7" s="42" t="s">
        <v>15</v>
      </c>
      <c r="C7" s="43" t="s">
        <v>16</v>
      </c>
      <c r="D7" s="43">
        <v>735</v>
      </c>
      <c r="E7" s="43" t="s">
        <v>16</v>
      </c>
      <c r="F7" s="42"/>
      <c r="G7" s="44"/>
      <c r="H7" s="46" t="s">
        <v>19</v>
      </c>
      <c r="I7" s="47" t="s">
        <v>15</v>
      </c>
      <c r="J7" s="48">
        <f>142*1</f>
        <v>142</v>
      </c>
      <c r="K7" s="48">
        <v>735</v>
      </c>
      <c r="L7" s="48">
        <f>J7+K7</f>
        <v>877</v>
      </c>
      <c r="M7" s="47" t="s">
        <v>18</v>
      </c>
      <c r="N7" s="44"/>
      <c r="O7" s="41" t="s">
        <v>19</v>
      </c>
      <c r="P7" s="42" t="s">
        <v>15</v>
      </c>
      <c r="Q7" s="43">
        <v>142</v>
      </c>
      <c r="R7" s="43">
        <v>735</v>
      </c>
      <c r="S7" s="43">
        <v>877</v>
      </c>
      <c r="T7" s="5" t="s">
        <v>18</v>
      </c>
      <c r="U7" s="44"/>
      <c r="V7" s="41" t="s">
        <v>19</v>
      </c>
      <c r="W7" s="42" t="s">
        <v>15</v>
      </c>
      <c r="X7" s="43">
        <v>142</v>
      </c>
      <c r="Y7" s="43">
        <v>735</v>
      </c>
      <c r="Z7" s="43">
        <v>877</v>
      </c>
      <c r="AA7" s="42" t="s">
        <v>18</v>
      </c>
      <c r="AB7" s="44"/>
      <c r="AC7" s="41" t="s">
        <v>19</v>
      </c>
      <c r="AD7" s="42" t="s">
        <v>15</v>
      </c>
      <c r="AE7" s="43">
        <v>142</v>
      </c>
      <c r="AF7" s="43">
        <v>735</v>
      </c>
      <c r="AG7" s="43">
        <v>877</v>
      </c>
      <c r="AH7" s="61" t="s">
        <v>18</v>
      </c>
      <c r="AJ7" s="41" t="s">
        <v>19</v>
      </c>
      <c r="AK7" s="42" t="s">
        <v>15</v>
      </c>
      <c r="AL7" s="43">
        <v>142</v>
      </c>
      <c r="AM7" s="43">
        <v>735</v>
      </c>
      <c r="AN7" s="43">
        <v>877</v>
      </c>
      <c r="AO7" s="61" t="s">
        <v>18</v>
      </c>
      <c r="AQ7" s="41" t="s">
        <v>19</v>
      </c>
      <c r="AR7" s="42" t="s">
        <v>15</v>
      </c>
      <c r="AS7" s="43">
        <v>142</v>
      </c>
      <c r="AT7" s="43">
        <v>735</v>
      </c>
      <c r="AU7" s="43">
        <v>877</v>
      </c>
      <c r="AV7" s="61" t="s">
        <v>18</v>
      </c>
    </row>
    <row r="8" spans="1:48" ht="15.75" customHeight="1">
      <c r="A8" s="41" t="s">
        <v>20</v>
      </c>
      <c r="B8" s="42" t="s">
        <v>15</v>
      </c>
      <c r="C8" s="43" t="s">
        <v>16</v>
      </c>
      <c r="D8" s="43">
        <v>674</v>
      </c>
      <c r="E8" s="43" t="s">
        <v>16</v>
      </c>
      <c r="F8" s="42"/>
      <c r="G8" s="44"/>
      <c r="H8" s="41" t="s">
        <v>20</v>
      </c>
      <c r="I8" s="42" t="s">
        <v>15</v>
      </c>
      <c r="J8" s="43" t="s">
        <v>16</v>
      </c>
      <c r="K8" s="43">
        <v>674</v>
      </c>
      <c r="L8" s="43" t="s">
        <v>16</v>
      </c>
      <c r="M8" s="5"/>
      <c r="N8" s="44"/>
      <c r="O8" s="41" t="s">
        <v>20</v>
      </c>
      <c r="P8" s="42" t="s">
        <v>15</v>
      </c>
      <c r="Q8" s="43" t="s">
        <v>16</v>
      </c>
      <c r="R8" s="43">
        <v>674</v>
      </c>
      <c r="S8" s="43" t="s">
        <v>16</v>
      </c>
      <c r="T8" s="5"/>
      <c r="U8" s="44"/>
      <c r="V8" s="41" t="s">
        <v>20</v>
      </c>
      <c r="W8" s="42" t="s">
        <v>15</v>
      </c>
      <c r="X8" s="43" t="s">
        <v>16</v>
      </c>
      <c r="Y8" s="43">
        <v>674</v>
      </c>
      <c r="Z8" s="43" t="s">
        <v>16</v>
      </c>
      <c r="AA8" s="42"/>
      <c r="AB8" s="44"/>
      <c r="AC8" s="41" t="s">
        <v>20</v>
      </c>
      <c r="AD8" s="42" t="s">
        <v>15</v>
      </c>
      <c r="AE8" s="43" t="s">
        <v>16</v>
      </c>
      <c r="AF8" s="43">
        <v>674</v>
      </c>
      <c r="AG8" s="43" t="s">
        <v>16</v>
      </c>
      <c r="AH8" s="61"/>
      <c r="AJ8" s="41" t="s">
        <v>20</v>
      </c>
      <c r="AK8" s="42" t="s">
        <v>15</v>
      </c>
      <c r="AL8" s="43" t="s">
        <v>16</v>
      </c>
      <c r="AM8" s="43">
        <v>674</v>
      </c>
      <c r="AN8" s="43" t="s">
        <v>16</v>
      </c>
      <c r="AO8" s="61"/>
      <c r="AQ8" s="41" t="s">
        <v>20</v>
      </c>
      <c r="AR8" s="42" t="s">
        <v>15</v>
      </c>
      <c r="AS8" s="43" t="s">
        <v>16</v>
      </c>
      <c r="AT8" s="43">
        <v>674</v>
      </c>
      <c r="AU8" s="43" t="s">
        <v>16</v>
      </c>
      <c r="AV8" s="61"/>
    </row>
    <row r="9" spans="1:48" ht="15.75" customHeight="1">
      <c r="A9" s="41" t="s">
        <v>21</v>
      </c>
      <c r="B9" s="42" t="s">
        <v>15</v>
      </c>
      <c r="C9" s="43" t="s">
        <v>16</v>
      </c>
      <c r="D9" s="43">
        <v>604</v>
      </c>
      <c r="E9" s="43" t="s">
        <v>16</v>
      </c>
      <c r="F9" s="42"/>
      <c r="G9" s="44"/>
      <c r="H9" s="41" t="s">
        <v>21</v>
      </c>
      <c r="I9" s="42" t="s">
        <v>15</v>
      </c>
      <c r="J9" s="43" t="s">
        <v>16</v>
      </c>
      <c r="K9" s="43">
        <v>604</v>
      </c>
      <c r="L9" s="43" t="s">
        <v>16</v>
      </c>
      <c r="M9" s="5"/>
      <c r="N9" s="44"/>
      <c r="O9" s="41" t="s">
        <v>21</v>
      </c>
      <c r="P9" s="42" t="s">
        <v>15</v>
      </c>
      <c r="Q9" s="43" t="s">
        <v>16</v>
      </c>
      <c r="R9" s="43">
        <v>604</v>
      </c>
      <c r="S9" s="43" t="s">
        <v>16</v>
      </c>
      <c r="T9" s="5"/>
      <c r="U9" s="44"/>
      <c r="V9" s="41" t="s">
        <v>21</v>
      </c>
      <c r="W9" s="42" t="s">
        <v>15</v>
      </c>
      <c r="X9" s="43" t="s">
        <v>16</v>
      </c>
      <c r="Y9" s="43">
        <v>604</v>
      </c>
      <c r="Z9" s="43" t="s">
        <v>16</v>
      </c>
      <c r="AA9" s="42"/>
      <c r="AB9" s="44"/>
      <c r="AC9" s="41" t="s">
        <v>21</v>
      </c>
      <c r="AD9" s="42" t="s">
        <v>15</v>
      </c>
      <c r="AE9" s="43" t="s">
        <v>16</v>
      </c>
      <c r="AF9" s="43">
        <v>604</v>
      </c>
      <c r="AG9" s="43" t="s">
        <v>16</v>
      </c>
      <c r="AH9" s="61"/>
      <c r="AJ9" s="41" t="s">
        <v>21</v>
      </c>
      <c r="AK9" s="42" t="s">
        <v>15</v>
      </c>
      <c r="AL9" s="43" t="s">
        <v>16</v>
      </c>
      <c r="AM9" s="43">
        <v>604</v>
      </c>
      <c r="AN9" s="43" t="s">
        <v>16</v>
      </c>
      <c r="AO9" s="61"/>
      <c r="AQ9" s="41" t="s">
        <v>21</v>
      </c>
      <c r="AR9" s="42" t="s">
        <v>15</v>
      </c>
      <c r="AS9" s="43" t="s">
        <v>16</v>
      </c>
      <c r="AT9" s="43">
        <v>604</v>
      </c>
      <c r="AU9" s="43" t="s">
        <v>16</v>
      </c>
      <c r="AV9" s="61"/>
    </row>
    <row r="10" spans="1:48" ht="15.75" customHeight="1">
      <c r="A10" s="46" t="s">
        <v>22</v>
      </c>
      <c r="B10" s="47" t="s">
        <v>15</v>
      </c>
      <c r="C10" s="48">
        <f>228*5</f>
        <v>1140</v>
      </c>
      <c r="D10" s="48">
        <v>745</v>
      </c>
      <c r="E10" s="48">
        <f>C10+D10</f>
        <v>1885</v>
      </c>
      <c r="F10" s="47" t="s">
        <v>12</v>
      </c>
      <c r="G10" s="44"/>
      <c r="H10" s="41" t="s">
        <v>22</v>
      </c>
      <c r="I10" s="42" t="s">
        <v>15</v>
      </c>
      <c r="J10" s="43">
        <v>1140</v>
      </c>
      <c r="K10" s="43">
        <v>745</v>
      </c>
      <c r="L10" s="43">
        <v>1885</v>
      </c>
      <c r="M10" s="5" t="s">
        <v>12</v>
      </c>
      <c r="N10" s="44"/>
      <c r="O10" s="41" t="s">
        <v>22</v>
      </c>
      <c r="P10" s="42" t="s">
        <v>15</v>
      </c>
      <c r="Q10" s="43">
        <v>1140</v>
      </c>
      <c r="R10" s="43">
        <v>745</v>
      </c>
      <c r="S10" s="43">
        <v>1885</v>
      </c>
      <c r="T10" s="5" t="s">
        <v>12</v>
      </c>
      <c r="U10" s="44"/>
      <c r="V10" s="41" t="s">
        <v>22</v>
      </c>
      <c r="W10" s="42" t="s">
        <v>15</v>
      </c>
      <c r="X10" s="43">
        <v>1140</v>
      </c>
      <c r="Y10" s="43">
        <v>745</v>
      </c>
      <c r="Z10" s="43">
        <v>1885</v>
      </c>
      <c r="AA10" s="42" t="s">
        <v>12</v>
      </c>
      <c r="AB10" s="45"/>
      <c r="AC10" s="41" t="s">
        <v>22</v>
      </c>
      <c r="AD10" s="42" t="s">
        <v>15</v>
      </c>
      <c r="AE10" s="43">
        <v>1140</v>
      </c>
      <c r="AF10" s="43">
        <v>745</v>
      </c>
      <c r="AG10" s="43">
        <v>1885</v>
      </c>
      <c r="AH10" s="61" t="s">
        <v>12</v>
      </c>
      <c r="AJ10" s="41" t="s">
        <v>22</v>
      </c>
      <c r="AK10" s="42" t="s">
        <v>15</v>
      </c>
      <c r="AL10" s="43">
        <v>1140</v>
      </c>
      <c r="AM10" s="43">
        <v>745</v>
      </c>
      <c r="AN10" s="43">
        <v>1885</v>
      </c>
      <c r="AO10" s="61" t="s">
        <v>12</v>
      </c>
      <c r="AQ10" s="41" t="s">
        <v>22</v>
      </c>
      <c r="AR10" s="42" t="s">
        <v>15</v>
      </c>
      <c r="AS10" s="43">
        <v>1140</v>
      </c>
      <c r="AT10" s="43">
        <v>745</v>
      </c>
      <c r="AU10" s="43">
        <v>1885</v>
      </c>
      <c r="AV10" s="61" t="s">
        <v>12</v>
      </c>
    </row>
    <row r="11" spans="1:48" ht="15.75" customHeight="1">
      <c r="A11" s="46" t="s">
        <v>23</v>
      </c>
      <c r="B11" s="47" t="s">
        <v>15</v>
      </c>
      <c r="C11" s="48">
        <f>212*5</f>
        <v>1060</v>
      </c>
      <c r="D11" s="48">
        <v>740</v>
      </c>
      <c r="E11" s="48">
        <f>C11+D11</f>
        <v>1800</v>
      </c>
      <c r="F11" s="47" t="s">
        <v>12</v>
      </c>
      <c r="G11" s="44"/>
      <c r="H11" s="41" t="s">
        <v>23</v>
      </c>
      <c r="I11" s="42" t="s">
        <v>15</v>
      </c>
      <c r="J11" s="43">
        <v>1060</v>
      </c>
      <c r="K11" s="43">
        <v>740</v>
      </c>
      <c r="L11" s="43">
        <v>1800</v>
      </c>
      <c r="M11" s="5" t="s">
        <v>12</v>
      </c>
      <c r="N11" s="44"/>
      <c r="O11" s="41" t="s">
        <v>23</v>
      </c>
      <c r="P11" s="42" t="s">
        <v>15</v>
      </c>
      <c r="Q11" s="43">
        <v>1060</v>
      </c>
      <c r="R11" s="43">
        <v>740</v>
      </c>
      <c r="S11" s="43">
        <v>1800</v>
      </c>
      <c r="T11" s="5" t="s">
        <v>12</v>
      </c>
      <c r="U11" s="44"/>
      <c r="V11" s="41" t="s">
        <v>23</v>
      </c>
      <c r="W11" s="42" t="s">
        <v>15</v>
      </c>
      <c r="X11" s="43">
        <v>1060</v>
      </c>
      <c r="Y11" s="43">
        <v>740</v>
      </c>
      <c r="Z11" s="43">
        <v>1800</v>
      </c>
      <c r="AA11" s="42" t="s">
        <v>12</v>
      </c>
      <c r="AB11" s="45"/>
      <c r="AC11" s="41" t="s">
        <v>23</v>
      </c>
      <c r="AD11" s="42" t="s">
        <v>15</v>
      </c>
      <c r="AE11" s="43">
        <v>1060</v>
      </c>
      <c r="AF11" s="43">
        <v>740</v>
      </c>
      <c r="AG11" s="43">
        <v>1800</v>
      </c>
      <c r="AH11" s="61" t="s">
        <v>12</v>
      </c>
      <c r="AJ11" s="41" t="s">
        <v>23</v>
      </c>
      <c r="AK11" s="42" t="s">
        <v>15</v>
      </c>
      <c r="AL11" s="43">
        <v>1060</v>
      </c>
      <c r="AM11" s="43">
        <v>740</v>
      </c>
      <c r="AN11" s="43">
        <v>1800</v>
      </c>
      <c r="AO11" s="61" t="s">
        <v>12</v>
      </c>
      <c r="AQ11" s="41" t="s">
        <v>23</v>
      </c>
      <c r="AR11" s="42" t="s">
        <v>15</v>
      </c>
      <c r="AS11" s="43">
        <v>1060</v>
      </c>
      <c r="AT11" s="43">
        <v>740</v>
      </c>
      <c r="AU11" s="43">
        <v>1800</v>
      </c>
      <c r="AV11" s="61" t="s">
        <v>12</v>
      </c>
    </row>
    <row r="12" spans="1:48" ht="15.75" customHeight="1">
      <c r="A12" s="46" t="s">
        <v>24</v>
      </c>
      <c r="B12" s="47" t="s">
        <v>15</v>
      </c>
      <c r="C12" s="48">
        <f>243*5</f>
        <v>1215</v>
      </c>
      <c r="D12" s="48">
        <v>748</v>
      </c>
      <c r="E12" s="48">
        <f>C12+D12</f>
        <v>1963</v>
      </c>
      <c r="F12" s="47" t="s">
        <v>12</v>
      </c>
      <c r="G12" s="44"/>
      <c r="H12" s="41" t="s">
        <v>24</v>
      </c>
      <c r="I12" s="42" t="s">
        <v>15</v>
      </c>
      <c r="J12" s="43">
        <v>1215</v>
      </c>
      <c r="K12" s="43">
        <v>748</v>
      </c>
      <c r="L12" s="43">
        <v>1963</v>
      </c>
      <c r="M12" s="5" t="s">
        <v>12</v>
      </c>
      <c r="N12" s="44"/>
      <c r="O12" s="46" t="s">
        <v>24</v>
      </c>
      <c r="P12" s="47" t="s">
        <v>15</v>
      </c>
      <c r="Q12" s="48">
        <f>272*1.5</f>
        <v>408</v>
      </c>
      <c r="R12" s="48">
        <v>748</v>
      </c>
      <c r="S12" s="48">
        <f>Q12+R12</f>
        <v>1156</v>
      </c>
      <c r="T12" s="47" t="s">
        <v>25</v>
      </c>
      <c r="U12" s="44"/>
      <c r="V12" s="41" t="s">
        <v>24</v>
      </c>
      <c r="W12" s="42" t="s">
        <v>15</v>
      </c>
      <c r="X12" s="43">
        <v>408</v>
      </c>
      <c r="Y12" s="43">
        <v>748</v>
      </c>
      <c r="Z12" s="43">
        <v>1156</v>
      </c>
      <c r="AA12" s="42" t="s">
        <v>25</v>
      </c>
      <c r="AB12" s="45"/>
      <c r="AC12" s="41" t="s">
        <v>24</v>
      </c>
      <c r="AD12" s="42" t="s">
        <v>15</v>
      </c>
      <c r="AE12" s="43">
        <v>408</v>
      </c>
      <c r="AF12" s="43">
        <v>748</v>
      </c>
      <c r="AG12" s="43">
        <v>1156</v>
      </c>
      <c r="AH12" s="61" t="s">
        <v>25</v>
      </c>
      <c r="AJ12" s="41" t="s">
        <v>24</v>
      </c>
      <c r="AK12" s="42" t="s">
        <v>15</v>
      </c>
      <c r="AL12" s="43">
        <v>408</v>
      </c>
      <c r="AM12" s="43">
        <v>748</v>
      </c>
      <c r="AN12" s="43">
        <v>1156</v>
      </c>
      <c r="AO12" s="61" t="s">
        <v>25</v>
      </c>
      <c r="AQ12" s="41" t="s">
        <v>24</v>
      </c>
      <c r="AR12" s="42" t="s">
        <v>15</v>
      </c>
      <c r="AS12" s="43">
        <v>408</v>
      </c>
      <c r="AT12" s="43">
        <v>748</v>
      </c>
      <c r="AU12" s="43">
        <v>1156</v>
      </c>
      <c r="AV12" s="61" t="s">
        <v>25</v>
      </c>
    </row>
    <row r="13" spans="1:48" ht="15.75" customHeight="1">
      <c r="A13" s="41" t="s">
        <v>25</v>
      </c>
      <c r="B13" s="42" t="s">
        <v>15</v>
      </c>
      <c r="C13" s="43" t="s">
        <v>16</v>
      </c>
      <c r="D13" s="43">
        <v>540</v>
      </c>
      <c r="E13" s="43" t="s">
        <v>16</v>
      </c>
      <c r="F13" s="42"/>
      <c r="G13" s="44"/>
      <c r="H13" s="46" t="s">
        <v>25</v>
      </c>
      <c r="I13" s="47" t="s">
        <v>15</v>
      </c>
      <c r="J13" s="48">
        <f>238*1</f>
        <v>238</v>
      </c>
      <c r="K13" s="48">
        <v>540</v>
      </c>
      <c r="L13" s="48">
        <f>J13+K13</f>
        <v>778</v>
      </c>
      <c r="M13" s="47" t="s">
        <v>18</v>
      </c>
      <c r="N13" s="44"/>
      <c r="O13" s="55" t="s">
        <v>25</v>
      </c>
      <c r="P13" s="52" t="s">
        <v>13</v>
      </c>
      <c r="Q13" s="53">
        <v>238</v>
      </c>
      <c r="R13" s="53">
        <v>540</v>
      </c>
      <c r="S13" s="53">
        <v>778</v>
      </c>
      <c r="T13" s="52" t="s">
        <v>18</v>
      </c>
      <c r="U13" s="44"/>
      <c r="V13" s="56" t="s">
        <v>25</v>
      </c>
      <c r="W13" s="57" t="s">
        <v>13</v>
      </c>
      <c r="X13" s="58">
        <v>238</v>
      </c>
      <c r="Y13" s="58">
        <v>540</v>
      </c>
      <c r="Z13" s="58">
        <v>778</v>
      </c>
      <c r="AA13" s="57" t="s">
        <v>18</v>
      </c>
      <c r="AB13" s="44"/>
      <c r="AC13" s="56" t="s">
        <v>25</v>
      </c>
      <c r="AD13" s="57" t="s">
        <v>13</v>
      </c>
      <c r="AE13" s="58">
        <v>238</v>
      </c>
      <c r="AF13" s="58">
        <v>540</v>
      </c>
      <c r="AG13" s="58">
        <v>778</v>
      </c>
      <c r="AH13" s="62" t="s">
        <v>18</v>
      </c>
      <c r="AJ13" s="56" t="s">
        <v>25</v>
      </c>
      <c r="AK13" s="57" t="s">
        <v>13</v>
      </c>
      <c r="AL13" s="58">
        <v>238</v>
      </c>
      <c r="AM13" s="58">
        <v>540</v>
      </c>
      <c r="AN13" s="58">
        <v>778</v>
      </c>
      <c r="AO13" s="62" t="s">
        <v>18</v>
      </c>
      <c r="AQ13" s="56" t="s">
        <v>25</v>
      </c>
      <c r="AR13" s="57" t="s">
        <v>13</v>
      </c>
      <c r="AS13" s="58">
        <v>238</v>
      </c>
      <c r="AT13" s="58">
        <v>540</v>
      </c>
      <c r="AU13" s="58">
        <v>778</v>
      </c>
      <c r="AV13" s="62" t="s">
        <v>18</v>
      </c>
    </row>
    <row r="14" spans="1:48" ht="15.75" customHeight="1">
      <c r="A14" s="41" t="s">
        <v>26</v>
      </c>
      <c r="B14" s="42" t="s">
        <v>15</v>
      </c>
      <c r="C14" s="43" t="s">
        <v>16</v>
      </c>
      <c r="D14" s="43">
        <v>621</v>
      </c>
      <c r="E14" s="43" t="s">
        <v>16</v>
      </c>
      <c r="F14" s="42"/>
      <c r="G14" s="44"/>
      <c r="H14" s="41" t="s">
        <v>26</v>
      </c>
      <c r="I14" s="42" t="s">
        <v>15</v>
      </c>
      <c r="J14" s="43" t="s">
        <v>16</v>
      </c>
      <c r="K14" s="43">
        <v>621</v>
      </c>
      <c r="L14" s="43" t="s">
        <v>16</v>
      </c>
      <c r="M14" s="5"/>
      <c r="N14" s="44"/>
      <c r="O14" s="46" t="s">
        <v>26</v>
      </c>
      <c r="P14" s="47" t="s">
        <v>15</v>
      </c>
      <c r="Q14" s="48">
        <f>246*1</f>
        <v>246</v>
      </c>
      <c r="R14" s="48">
        <v>621</v>
      </c>
      <c r="S14" s="48">
        <f>Q14+R14</f>
        <v>867</v>
      </c>
      <c r="T14" s="47" t="s">
        <v>25</v>
      </c>
      <c r="U14" s="44"/>
      <c r="V14" s="41" t="s">
        <v>26</v>
      </c>
      <c r="W14" s="42" t="s">
        <v>15</v>
      </c>
      <c r="X14" s="43">
        <v>246</v>
      </c>
      <c r="Y14" s="43">
        <v>621</v>
      </c>
      <c r="Z14" s="43">
        <v>867</v>
      </c>
      <c r="AA14" s="42" t="s">
        <v>25</v>
      </c>
      <c r="AB14" s="44"/>
      <c r="AC14" s="41" t="s">
        <v>26</v>
      </c>
      <c r="AD14" s="42" t="s">
        <v>15</v>
      </c>
      <c r="AE14" s="43">
        <v>246</v>
      </c>
      <c r="AF14" s="43">
        <v>621</v>
      </c>
      <c r="AG14" s="43">
        <v>867</v>
      </c>
      <c r="AH14" s="61" t="s">
        <v>25</v>
      </c>
      <c r="AJ14" s="41" t="s">
        <v>26</v>
      </c>
      <c r="AK14" s="42" t="s">
        <v>15</v>
      </c>
      <c r="AL14" s="43">
        <v>246</v>
      </c>
      <c r="AM14" s="43">
        <v>621</v>
      </c>
      <c r="AN14" s="43">
        <v>867</v>
      </c>
      <c r="AO14" s="61" t="s">
        <v>25</v>
      </c>
      <c r="AQ14" s="41" t="s">
        <v>26</v>
      </c>
      <c r="AR14" s="42" t="s">
        <v>15</v>
      </c>
      <c r="AS14" s="43">
        <v>246</v>
      </c>
      <c r="AT14" s="43">
        <v>621</v>
      </c>
      <c r="AU14" s="43">
        <v>867</v>
      </c>
      <c r="AV14" s="61" t="s">
        <v>25</v>
      </c>
    </row>
    <row r="15" spans="1:48" ht="15.75" customHeight="1">
      <c r="A15" s="41" t="s">
        <v>27</v>
      </c>
      <c r="B15" s="42" t="s">
        <v>15</v>
      </c>
      <c r="C15" s="43" t="s">
        <v>16</v>
      </c>
      <c r="D15" s="43">
        <v>580</v>
      </c>
      <c r="E15" s="43" t="s">
        <v>16</v>
      </c>
      <c r="F15" s="42"/>
      <c r="G15" s="44"/>
      <c r="H15" s="41" t="s">
        <v>27</v>
      </c>
      <c r="I15" s="42" t="s">
        <v>15</v>
      </c>
      <c r="J15" s="43" t="s">
        <v>16</v>
      </c>
      <c r="K15" s="43">
        <v>580</v>
      </c>
      <c r="L15" s="43" t="s">
        <v>16</v>
      </c>
      <c r="M15" s="5"/>
      <c r="N15" s="44"/>
      <c r="O15" s="41" t="s">
        <v>27</v>
      </c>
      <c r="P15" s="42" t="s">
        <v>15</v>
      </c>
      <c r="Q15" s="43" t="s">
        <v>16</v>
      </c>
      <c r="R15" s="43">
        <v>580</v>
      </c>
      <c r="S15" s="43" t="s">
        <v>16</v>
      </c>
      <c r="T15" s="5"/>
      <c r="U15" s="44"/>
      <c r="V15" s="41" t="s">
        <v>27</v>
      </c>
      <c r="W15" s="42" t="s">
        <v>15</v>
      </c>
      <c r="X15" s="43" t="s">
        <v>16</v>
      </c>
      <c r="Y15" s="43">
        <v>580</v>
      </c>
      <c r="Z15" s="43" t="s">
        <v>16</v>
      </c>
      <c r="AA15" s="42"/>
      <c r="AB15" s="44"/>
      <c r="AC15" s="41" t="s">
        <v>27</v>
      </c>
      <c r="AD15" s="42" t="s">
        <v>15</v>
      </c>
      <c r="AE15" s="43" t="s">
        <v>16</v>
      </c>
      <c r="AF15" s="43">
        <v>580</v>
      </c>
      <c r="AG15" s="43" t="s">
        <v>16</v>
      </c>
      <c r="AH15" s="61"/>
      <c r="AJ15" s="41" t="s">
        <v>27</v>
      </c>
      <c r="AK15" s="42" t="s">
        <v>15</v>
      </c>
      <c r="AL15" s="43" t="s">
        <v>16</v>
      </c>
      <c r="AM15" s="43">
        <v>580</v>
      </c>
      <c r="AN15" s="43" t="s">
        <v>16</v>
      </c>
      <c r="AO15" s="61"/>
      <c r="AQ15" s="41" t="s">
        <v>27</v>
      </c>
      <c r="AR15" s="42" t="s">
        <v>15</v>
      </c>
      <c r="AS15" s="43" t="s">
        <v>16</v>
      </c>
      <c r="AT15" s="43">
        <v>580</v>
      </c>
      <c r="AU15" s="43" t="s">
        <v>16</v>
      </c>
      <c r="AV15" s="61"/>
    </row>
    <row r="16" spans="1:48" ht="15.75" customHeight="1">
      <c r="A16" s="41" t="s">
        <v>28</v>
      </c>
      <c r="B16" s="42" t="s">
        <v>15</v>
      </c>
      <c r="C16" s="43" t="s">
        <v>16</v>
      </c>
      <c r="D16" s="43">
        <v>437</v>
      </c>
      <c r="E16" s="43" t="s">
        <v>16</v>
      </c>
      <c r="F16" s="42"/>
      <c r="G16" s="44"/>
      <c r="H16" s="41" t="s">
        <v>28</v>
      </c>
      <c r="I16" s="42" t="s">
        <v>15</v>
      </c>
      <c r="J16" s="43" t="s">
        <v>16</v>
      </c>
      <c r="K16" s="43">
        <v>437</v>
      </c>
      <c r="L16" s="43" t="s">
        <v>16</v>
      </c>
      <c r="M16" s="5"/>
      <c r="N16" s="44"/>
      <c r="O16" s="41" t="s">
        <v>28</v>
      </c>
      <c r="P16" s="42" t="s">
        <v>15</v>
      </c>
      <c r="Q16" s="43" t="s">
        <v>16</v>
      </c>
      <c r="R16" s="43">
        <v>437</v>
      </c>
      <c r="S16" s="43" t="s">
        <v>16</v>
      </c>
      <c r="T16" s="5"/>
      <c r="U16" s="44"/>
      <c r="V16" s="41" t="s">
        <v>28</v>
      </c>
      <c r="W16" s="42" t="s">
        <v>15</v>
      </c>
      <c r="X16" s="43" t="s">
        <v>16</v>
      </c>
      <c r="Y16" s="43">
        <v>437</v>
      </c>
      <c r="Z16" s="43" t="s">
        <v>16</v>
      </c>
      <c r="AA16" s="42"/>
      <c r="AB16" s="44"/>
      <c r="AC16" s="41" t="s">
        <v>28</v>
      </c>
      <c r="AD16" s="42" t="s">
        <v>15</v>
      </c>
      <c r="AE16" s="43" t="s">
        <v>16</v>
      </c>
      <c r="AF16" s="43">
        <v>437</v>
      </c>
      <c r="AG16" s="43" t="s">
        <v>16</v>
      </c>
      <c r="AH16" s="61"/>
      <c r="AJ16" s="41" t="s">
        <v>28</v>
      </c>
      <c r="AK16" s="42" t="s">
        <v>15</v>
      </c>
      <c r="AL16" s="43" t="s">
        <v>16</v>
      </c>
      <c r="AM16" s="43">
        <v>437</v>
      </c>
      <c r="AN16" s="43" t="s">
        <v>16</v>
      </c>
      <c r="AO16" s="61"/>
      <c r="AQ16" s="41" t="s">
        <v>28</v>
      </c>
      <c r="AR16" s="42" t="s">
        <v>15</v>
      </c>
      <c r="AS16" s="43" t="s">
        <v>16</v>
      </c>
      <c r="AT16" s="43">
        <v>437</v>
      </c>
      <c r="AU16" s="43" t="s">
        <v>16</v>
      </c>
      <c r="AV16" s="61"/>
    </row>
    <row r="17" spans="1:48" ht="15.75" customHeight="1">
      <c r="A17" s="41" t="s">
        <v>29</v>
      </c>
      <c r="B17" s="42" t="s">
        <v>15</v>
      </c>
      <c r="C17" s="43" t="s">
        <v>16</v>
      </c>
      <c r="D17" s="43">
        <v>549</v>
      </c>
      <c r="E17" s="43" t="s">
        <v>16</v>
      </c>
      <c r="F17" s="42"/>
      <c r="G17" s="44"/>
      <c r="H17" s="41" t="s">
        <v>29</v>
      </c>
      <c r="I17" s="42" t="s">
        <v>15</v>
      </c>
      <c r="J17" s="43" t="s">
        <v>16</v>
      </c>
      <c r="K17" s="43">
        <v>549</v>
      </c>
      <c r="L17" s="43" t="s">
        <v>16</v>
      </c>
      <c r="M17" s="5"/>
      <c r="N17" s="44"/>
      <c r="O17" s="41" t="s">
        <v>29</v>
      </c>
      <c r="P17" s="42" t="s">
        <v>15</v>
      </c>
      <c r="Q17" s="43" t="s">
        <v>16</v>
      </c>
      <c r="R17" s="43">
        <v>549</v>
      </c>
      <c r="S17" s="43" t="s">
        <v>16</v>
      </c>
      <c r="T17" s="5"/>
      <c r="U17" s="44"/>
      <c r="V17" s="41" t="s">
        <v>29</v>
      </c>
      <c r="W17" s="42" t="s">
        <v>15</v>
      </c>
      <c r="X17" s="43" t="s">
        <v>16</v>
      </c>
      <c r="Y17" s="43">
        <v>549</v>
      </c>
      <c r="Z17" s="43" t="s">
        <v>16</v>
      </c>
      <c r="AA17" s="42"/>
      <c r="AB17" s="45"/>
      <c r="AC17" s="41" t="s">
        <v>29</v>
      </c>
      <c r="AD17" s="42" t="s">
        <v>15</v>
      </c>
      <c r="AE17" s="43" t="s">
        <v>16</v>
      </c>
      <c r="AF17" s="43">
        <v>549</v>
      </c>
      <c r="AG17" s="43" t="s">
        <v>16</v>
      </c>
      <c r="AH17" s="61"/>
      <c r="AJ17" s="41" t="s">
        <v>29</v>
      </c>
      <c r="AK17" s="42" t="s">
        <v>15</v>
      </c>
      <c r="AL17" s="43" t="s">
        <v>16</v>
      </c>
      <c r="AM17" s="43">
        <v>549</v>
      </c>
      <c r="AN17" s="43" t="s">
        <v>16</v>
      </c>
      <c r="AO17" s="61"/>
      <c r="AQ17" s="41" t="s">
        <v>29</v>
      </c>
      <c r="AR17" s="42" t="s">
        <v>15</v>
      </c>
      <c r="AS17" s="43" t="s">
        <v>16</v>
      </c>
      <c r="AT17" s="43">
        <v>549</v>
      </c>
      <c r="AU17" s="43" t="s">
        <v>16</v>
      </c>
      <c r="AV17" s="61"/>
    </row>
    <row r="18" spans="1:48" ht="15.75" customHeight="1">
      <c r="A18" s="41" t="s">
        <v>30</v>
      </c>
      <c r="B18" s="42" t="s">
        <v>15</v>
      </c>
      <c r="C18" s="43" t="s">
        <v>16</v>
      </c>
      <c r="D18" s="43">
        <v>500</v>
      </c>
      <c r="E18" s="43" t="s">
        <v>16</v>
      </c>
      <c r="F18" s="42"/>
      <c r="G18" s="44"/>
      <c r="H18" s="41" t="s">
        <v>30</v>
      </c>
      <c r="I18" s="42" t="s">
        <v>15</v>
      </c>
      <c r="J18" s="43" t="s">
        <v>16</v>
      </c>
      <c r="K18" s="43">
        <v>500</v>
      </c>
      <c r="L18" s="43" t="s">
        <v>16</v>
      </c>
      <c r="M18" s="5"/>
      <c r="N18" s="44"/>
      <c r="O18" s="41" t="s">
        <v>30</v>
      </c>
      <c r="P18" s="42" t="s">
        <v>15</v>
      </c>
      <c r="Q18" s="43" t="s">
        <v>16</v>
      </c>
      <c r="R18" s="43">
        <v>500</v>
      </c>
      <c r="S18" s="43" t="s">
        <v>16</v>
      </c>
      <c r="T18" s="5"/>
      <c r="U18" s="44"/>
      <c r="V18" s="41" t="s">
        <v>30</v>
      </c>
      <c r="W18" s="42" t="s">
        <v>15</v>
      </c>
      <c r="X18" s="43" t="s">
        <v>16</v>
      </c>
      <c r="Y18" s="43">
        <v>500</v>
      </c>
      <c r="Z18" s="43" t="s">
        <v>16</v>
      </c>
      <c r="AA18" s="42"/>
      <c r="AB18" s="45"/>
      <c r="AC18" s="41" t="s">
        <v>30</v>
      </c>
      <c r="AD18" s="42" t="s">
        <v>15</v>
      </c>
      <c r="AE18" s="43" t="s">
        <v>16</v>
      </c>
      <c r="AF18" s="43">
        <v>500</v>
      </c>
      <c r="AG18" s="43" t="s">
        <v>16</v>
      </c>
      <c r="AH18" s="61"/>
      <c r="AJ18" s="41" t="s">
        <v>30</v>
      </c>
      <c r="AK18" s="42" t="s">
        <v>15</v>
      </c>
      <c r="AL18" s="43" t="s">
        <v>16</v>
      </c>
      <c r="AM18" s="43">
        <v>500</v>
      </c>
      <c r="AN18" s="43" t="s">
        <v>16</v>
      </c>
      <c r="AO18" s="61"/>
      <c r="AQ18" s="41" t="s">
        <v>30</v>
      </c>
      <c r="AR18" s="42" t="s">
        <v>15</v>
      </c>
      <c r="AS18" s="43" t="s">
        <v>16</v>
      </c>
      <c r="AT18" s="43">
        <v>500</v>
      </c>
      <c r="AU18" s="43" t="s">
        <v>16</v>
      </c>
      <c r="AV18" s="61"/>
    </row>
    <row r="19" spans="1:48" ht="15.75" customHeight="1">
      <c r="A19" s="41" t="s">
        <v>31</v>
      </c>
      <c r="B19" s="42" t="s">
        <v>15</v>
      </c>
      <c r="C19" s="43" t="s">
        <v>16</v>
      </c>
      <c r="D19" s="43">
        <v>581</v>
      </c>
      <c r="E19" s="43" t="s">
        <v>16</v>
      </c>
      <c r="F19" s="42"/>
      <c r="G19" s="44"/>
      <c r="H19" s="41" t="s">
        <v>31</v>
      </c>
      <c r="I19" s="42" t="s">
        <v>15</v>
      </c>
      <c r="J19" s="43" t="s">
        <v>16</v>
      </c>
      <c r="K19" s="43">
        <v>581</v>
      </c>
      <c r="L19" s="43" t="s">
        <v>16</v>
      </c>
      <c r="M19" s="5"/>
      <c r="N19" s="44"/>
      <c r="O19" s="46" t="s">
        <v>31</v>
      </c>
      <c r="P19" s="47" t="s">
        <v>15</v>
      </c>
      <c r="Q19" s="48">
        <f>262*1.5</f>
        <v>393</v>
      </c>
      <c r="R19" s="48">
        <v>581</v>
      </c>
      <c r="S19" s="48">
        <f>Q19+R19</f>
        <v>974</v>
      </c>
      <c r="T19" s="47" t="s">
        <v>25</v>
      </c>
      <c r="U19" s="44"/>
      <c r="V19" s="46" t="s">
        <v>31</v>
      </c>
      <c r="W19" s="47" t="s">
        <v>15</v>
      </c>
      <c r="X19" s="48">
        <f>230*1.5</f>
        <v>345</v>
      </c>
      <c r="Y19" s="48">
        <v>581</v>
      </c>
      <c r="Z19" s="48">
        <f>X19+Y19</f>
        <v>926</v>
      </c>
      <c r="AA19" s="47" t="s">
        <v>32</v>
      </c>
      <c r="AB19" s="45"/>
      <c r="AC19" s="41" t="s">
        <v>31</v>
      </c>
      <c r="AD19" s="42" t="s">
        <v>15</v>
      </c>
      <c r="AE19" s="43">
        <v>345</v>
      </c>
      <c r="AF19" s="43">
        <v>581</v>
      </c>
      <c r="AG19" s="43">
        <v>926</v>
      </c>
      <c r="AH19" s="61" t="s">
        <v>32</v>
      </c>
      <c r="AJ19" s="41" t="s">
        <v>31</v>
      </c>
      <c r="AK19" s="42" t="s">
        <v>15</v>
      </c>
      <c r="AL19" s="43">
        <v>345</v>
      </c>
      <c r="AM19" s="43">
        <v>581</v>
      </c>
      <c r="AN19" s="43">
        <v>926</v>
      </c>
      <c r="AO19" s="61" t="s">
        <v>32</v>
      </c>
      <c r="AQ19" s="41" t="s">
        <v>31</v>
      </c>
      <c r="AR19" s="42" t="s">
        <v>15</v>
      </c>
      <c r="AS19" s="43">
        <v>345</v>
      </c>
      <c r="AT19" s="43">
        <v>581</v>
      </c>
      <c r="AU19" s="43">
        <v>926</v>
      </c>
      <c r="AV19" s="61" t="s">
        <v>32</v>
      </c>
    </row>
    <row r="20" spans="1:48" ht="15.75" customHeight="1">
      <c r="A20" s="41" t="s">
        <v>32</v>
      </c>
      <c r="B20" s="42" t="s">
        <v>15</v>
      </c>
      <c r="C20" s="43" t="s">
        <v>16</v>
      </c>
      <c r="D20" s="43">
        <v>454</v>
      </c>
      <c r="E20" s="43" t="s">
        <v>16</v>
      </c>
      <c r="F20" s="42"/>
      <c r="G20" s="44"/>
      <c r="H20" s="41" t="s">
        <v>32</v>
      </c>
      <c r="I20" s="42" t="s">
        <v>15</v>
      </c>
      <c r="J20" s="43" t="s">
        <v>16</v>
      </c>
      <c r="K20" s="43">
        <v>454</v>
      </c>
      <c r="L20" s="43" t="s">
        <v>16</v>
      </c>
      <c r="M20" s="42"/>
      <c r="N20" s="44"/>
      <c r="O20" s="46" t="s">
        <v>32</v>
      </c>
      <c r="P20" s="47" t="s">
        <v>15</v>
      </c>
      <c r="Q20" s="48">
        <f>252*1.5</f>
        <v>378</v>
      </c>
      <c r="R20" s="48">
        <v>454</v>
      </c>
      <c r="S20" s="48">
        <f>Q20+R20</f>
        <v>832</v>
      </c>
      <c r="T20" s="47" t="s">
        <v>25</v>
      </c>
      <c r="U20" s="44"/>
      <c r="V20" s="55" t="s">
        <v>32</v>
      </c>
      <c r="W20" s="52" t="s">
        <v>13</v>
      </c>
      <c r="X20" s="53">
        <v>378</v>
      </c>
      <c r="Y20" s="53">
        <v>454</v>
      </c>
      <c r="Z20" s="53">
        <v>832</v>
      </c>
      <c r="AA20" s="52" t="s">
        <v>25</v>
      </c>
      <c r="AB20" s="44"/>
      <c r="AC20" s="56" t="s">
        <v>32</v>
      </c>
      <c r="AD20" s="57" t="s">
        <v>13</v>
      </c>
      <c r="AE20" s="58">
        <v>378</v>
      </c>
      <c r="AF20" s="58">
        <v>454</v>
      </c>
      <c r="AG20" s="58">
        <v>832</v>
      </c>
      <c r="AH20" s="62" t="s">
        <v>25</v>
      </c>
      <c r="AJ20" s="56" t="s">
        <v>32</v>
      </c>
      <c r="AK20" s="57" t="s">
        <v>13</v>
      </c>
      <c r="AL20" s="58">
        <v>378</v>
      </c>
      <c r="AM20" s="58">
        <v>454</v>
      </c>
      <c r="AN20" s="58">
        <v>832</v>
      </c>
      <c r="AO20" s="62" t="s">
        <v>25</v>
      </c>
      <c r="AQ20" s="56" t="s">
        <v>32</v>
      </c>
      <c r="AR20" s="57" t="s">
        <v>13</v>
      </c>
      <c r="AS20" s="58">
        <v>378</v>
      </c>
      <c r="AT20" s="58">
        <v>454</v>
      </c>
      <c r="AU20" s="58">
        <v>832</v>
      </c>
      <c r="AV20" s="62" t="s">
        <v>25</v>
      </c>
    </row>
    <row r="21" spans="1:48" ht="15.75" customHeight="1">
      <c r="A21" s="41" t="s">
        <v>33</v>
      </c>
      <c r="B21" s="42" t="s">
        <v>15</v>
      </c>
      <c r="C21" s="43" t="s">
        <v>16</v>
      </c>
      <c r="D21" s="43">
        <v>531</v>
      </c>
      <c r="E21" s="43" t="s">
        <v>16</v>
      </c>
      <c r="F21" s="42"/>
      <c r="G21" s="44"/>
      <c r="H21" s="41" t="s">
        <v>33</v>
      </c>
      <c r="I21" s="42" t="s">
        <v>15</v>
      </c>
      <c r="J21" s="43" t="s">
        <v>16</v>
      </c>
      <c r="K21" s="43">
        <v>531</v>
      </c>
      <c r="L21" s="43" t="s">
        <v>16</v>
      </c>
      <c r="M21" s="42"/>
      <c r="N21" s="44"/>
      <c r="O21" s="41" t="s">
        <v>33</v>
      </c>
      <c r="P21" s="42" t="s">
        <v>15</v>
      </c>
      <c r="Q21" s="43" t="s">
        <v>16</v>
      </c>
      <c r="R21" s="43">
        <v>531</v>
      </c>
      <c r="S21" s="43" t="s">
        <v>16</v>
      </c>
      <c r="T21" s="5"/>
      <c r="U21" s="44"/>
      <c r="V21" s="46" t="s">
        <v>33</v>
      </c>
      <c r="W21" s="47" t="s">
        <v>15</v>
      </c>
      <c r="X21" s="48">
        <f>162*1</f>
        <v>162</v>
      </c>
      <c r="Y21" s="48">
        <v>531</v>
      </c>
      <c r="Z21" s="48">
        <f>X21+Y21</f>
        <v>693</v>
      </c>
      <c r="AA21" s="47" t="s">
        <v>32</v>
      </c>
      <c r="AB21" s="44"/>
      <c r="AC21" s="46" t="s">
        <v>33</v>
      </c>
      <c r="AD21" s="47" t="s">
        <v>15</v>
      </c>
      <c r="AE21" s="48">
        <f>149*1</f>
        <v>149</v>
      </c>
      <c r="AF21" s="48">
        <v>531</v>
      </c>
      <c r="AG21" s="48">
        <f>AE21+AF21</f>
        <v>680</v>
      </c>
      <c r="AH21" s="63" t="s">
        <v>35</v>
      </c>
      <c r="AJ21" s="41" t="s">
        <v>33</v>
      </c>
      <c r="AK21" s="42" t="s">
        <v>15</v>
      </c>
      <c r="AL21" s="43">
        <f>149*1</f>
        <v>149</v>
      </c>
      <c r="AM21" s="43">
        <v>531</v>
      </c>
      <c r="AN21" s="43">
        <f>AL21+AM21</f>
        <v>680</v>
      </c>
      <c r="AO21" s="61" t="s">
        <v>35</v>
      </c>
      <c r="AQ21" s="41" t="s">
        <v>33</v>
      </c>
      <c r="AR21" s="42" t="s">
        <v>15</v>
      </c>
      <c r="AS21" s="43">
        <f>149*1</f>
        <v>149</v>
      </c>
      <c r="AT21" s="43">
        <v>531</v>
      </c>
      <c r="AU21" s="43">
        <f>AS21+AT21</f>
        <v>680</v>
      </c>
      <c r="AV21" s="61" t="s">
        <v>35</v>
      </c>
    </row>
    <row r="22" spans="1:48" ht="15.75" customHeight="1">
      <c r="A22" s="41" t="s">
        <v>34</v>
      </c>
      <c r="B22" s="42" t="s">
        <v>15</v>
      </c>
      <c r="C22" s="43" t="s">
        <v>16</v>
      </c>
      <c r="D22" s="43">
        <v>469</v>
      </c>
      <c r="E22" s="43" t="s">
        <v>16</v>
      </c>
      <c r="F22" s="42"/>
      <c r="G22" s="44"/>
      <c r="H22" s="41" t="s">
        <v>34</v>
      </c>
      <c r="I22" s="42" t="s">
        <v>15</v>
      </c>
      <c r="J22" s="43" t="s">
        <v>16</v>
      </c>
      <c r="K22" s="43">
        <v>469</v>
      </c>
      <c r="L22" s="43" t="s">
        <v>16</v>
      </c>
      <c r="M22" s="42"/>
      <c r="N22" s="44"/>
      <c r="O22" s="41" t="s">
        <v>34</v>
      </c>
      <c r="P22" s="42" t="s">
        <v>15</v>
      </c>
      <c r="Q22" s="43" t="s">
        <v>16</v>
      </c>
      <c r="R22" s="43">
        <v>469</v>
      </c>
      <c r="S22" s="43" t="s">
        <v>16</v>
      </c>
      <c r="T22" s="5"/>
      <c r="U22" s="44"/>
      <c r="V22" s="41" t="s">
        <v>34</v>
      </c>
      <c r="W22" s="42" t="s">
        <v>15</v>
      </c>
      <c r="X22" s="43" t="s">
        <v>16</v>
      </c>
      <c r="Y22" s="43">
        <v>469</v>
      </c>
      <c r="Z22" s="43" t="s">
        <v>16</v>
      </c>
      <c r="AA22" s="42"/>
      <c r="AB22" s="44"/>
      <c r="AC22" s="41" t="s">
        <v>34</v>
      </c>
      <c r="AD22" s="42" t="s">
        <v>15</v>
      </c>
      <c r="AE22" s="43" t="s">
        <v>16</v>
      </c>
      <c r="AF22" s="43">
        <v>469</v>
      </c>
      <c r="AG22" s="43" t="s">
        <v>16</v>
      </c>
      <c r="AH22" s="61"/>
      <c r="AJ22" s="41" t="s">
        <v>34</v>
      </c>
      <c r="AK22" s="42" t="s">
        <v>15</v>
      </c>
      <c r="AL22" s="43" t="s">
        <v>16</v>
      </c>
      <c r="AM22" s="43">
        <v>469</v>
      </c>
      <c r="AN22" s="43" t="s">
        <v>16</v>
      </c>
      <c r="AO22" s="61"/>
      <c r="AQ22" s="41" t="s">
        <v>34</v>
      </c>
      <c r="AR22" s="42" t="s">
        <v>15</v>
      </c>
      <c r="AS22" s="43" t="s">
        <v>16</v>
      </c>
      <c r="AT22" s="43">
        <v>469</v>
      </c>
      <c r="AU22" s="43" t="s">
        <v>16</v>
      </c>
      <c r="AV22" s="61"/>
    </row>
    <row r="23" spans="1:48" ht="15.75" customHeight="1">
      <c r="A23" s="41" t="s">
        <v>35</v>
      </c>
      <c r="B23" s="42" t="s">
        <v>15</v>
      </c>
      <c r="C23" s="43" t="s">
        <v>16</v>
      </c>
      <c r="D23" s="43">
        <v>436</v>
      </c>
      <c r="E23" s="43" t="s">
        <v>16</v>
      </c>
      <c r="F23" s="42"/>
      <c r="G23" s="44"/>
      <c r="H23" s="41" t="s">
        <v>35</v>
      </c>
      <c r="I23" s="42" t="s">
        <v>15</v>
      </c>
      <c r="J23" s="43" t="s">
        <v>16</v>
      </c>
      <c r="K23" s="43">
        <v>436</v>
      </c>
      <c r="L23" s="43" t="s">
        <v>16</v>
      </c>
      <c r="M23" s="42"/>
      <c r="N23" s="44"/>
      <c r="O23" s="41" t="s">
        <v>35</v>
      </c>
      <c r="P23" s="42" t="s">
        <v>15</v>
      </c>
      <c r="Q23" s="43" t="s">
        <v>16</v>
      </c>
      <c r="R23" s="43">
        <v>436</v>
      </c>
      <c r="S23" s="43" t="s">
        <v>16</v>
      </c>
      <c r="T23" s="5"/>
      <c r="U23" s="44"/>
      <c r="V23" s="46" t="s">
        <v>35</v>
      </c>
      <c r="W23" s="47" t="s">
        <v>15</v>
      </c>
      <c r="X23" s="48">
        <f>117*1.5</f>
        <v>175.5</v>
      </c>
      <c r="Y23" s="48">
        <v>436</v>
      </c>
      <c r="Z23" s="48">
        <f>X23+Y23</f>
        <v>611.5</v>
      </c>
      <c r="AA23" s="47" t="s">
        <v>32</v>
      </c>
      <c r="AB23" s="44"/>
      <c r="AC23" s="55" t="s">
        <v>35</v>
      </c>
      <c r="AD23" s="52" t="s">
        <v>13</v>
      </c>
      <c r="AE23" s="53">
        <v>175.5</v>
      </c>
      <c r="AF23" s="53">
        <v>436</v>
      </c>
      <c r="AG23" s="53">
        <v>611.5</v>
      </c>
      <c r="AH23" s="64" t="s">
        <v>32</v>
      </c>
      <c r="AJ23" s="56" t="s">
        <v>35</v>
      </c>
      <c r="AK23" s="57" t="s">
        <v>13</v>
      </c>
      <c r="AL23" s="58">
        <v>175.5</v>
      </c>
      <c r="AM23" s="58">
        <v>436</v>
      </c>
      <c r="AN23" s="58">
        <v>611.5</v>
      </c>
      <c r="AO23" s="62" t="s">
        <v>32</v>
      </c>
      <c r="AQ23" s="56" t="s">
        <v>35</v>
      </c>
      <c r="AR23" s="57" t="s">
        <v>13</v>
      </c>
      <c r="AS23" s="58">
        <v>175.5</v>
      </c>
      <c r="AT23" s="58">
        <v>436</v>
      </c>
      <c r="AU23" s="58">
        <v>611.5</v>
      </c>
      <c r="AV23" s="62" t="s">
        <v>32</v>
      </c>
    </row>
    <row r="24" spans="1:48" ht="15.75" customHeight="1">
      <c r="A24" s="41" t="s">
        <v>36</v>
      </c>
      <c r="B24" s="42" t="s">
        <v>15</v>
      </c>
      <c r="C24" s="43" t="s">
        <v>16</v>
      </c>
      <c r="D24" s="43">
        <v>497</v>
      </c>
      <c r="E24" s="43" t="s">
        <v>16</v>
      </c>
      <c r="F24" s="42"/>
      <c r="G24" s="44"/>
      <c r="H24" s="41" t="s">
        <v>36</v>
      </c>
      <c r="I24" s="42" t="s">
        <v>15</v>
      </c>
      <c r="J24" s="43" t="s">
        <v>16</v>
      </c>
      <c r="K24" s="43">
        <v>497</v>
      </c>
      <c r="L24" s="43" t="s">
        <v>16</v>
      </c>
      <c r="M24" s="42"/>
      <c r="N24" s="44"/>
      <c r="O24" s="41" t="s">
        <v>36</v>
      </c>
      <c r="P24" s="42" t="s">
        <v>15</v>
      </c>
      <c r="Q24" s="43" t="s">
        <v>16</v>
      </c>
      <c r="R24" s="43">
        <v>497</v>
      </c>
      <c r="S24" s="43" t="s">
        <v>16</v>
      </c>
      <c r="T24" s="5"/>
      <c r="U24" s="44"/>
      <c r="V24" s="41" t="s">
        <v>36</v>
      </c>
      <c r="W24" s="42" t="s">
        <v>15</v>
      </c>
      <c r="X24" s="43" t="s">
        <v>16</v>
      </c>
      <c r="Y24" s="43">
        <v>497</v>
      </c>
      <c r="Z24" s="43" t="s">
        <v>16</v>
      </c>
      <c r="AA24" s="42"/>
      <c r="AB24" s="44"/>
      <c r="AC24" s="41" t="s">
        <v>36</v>
      </c>
      <c r="AD24" s="42" t="s">
        <v>15</v>
      </c>
      <c r="AE24" s="43" t="s">
        <v>16</v>
      </c>
      <c r="AF24" s="43">
        <v>497</v>
      </c>
      <c r="AG24" s="43" t="s">
        <v>16</v>
      </c>
      <c r="AH24" s="61"/>
      <c r="AJ24" s="41" t="s">
        <v>36</v>
      </c>
      <c r="AK24" s="42" t="s">
        <v>15</v>
      </c>
      <c r="AL24" s="43" t="s">
        <v>16</v>
      </c>
      <c r="AM24" s="43">
        <v>497</v>
      </c>
      <c r="AN24" s="43" t="s">
        <v>16</v>
      </c>
      <c r="AO24" s="61"/>
      <c r="AQ24" s="41" t="s">
        <v>36</v>
      </c>
      <c r="AR24" s="42" t="s">
        <v>15</v>
      </c>
      <c r="AS24" s="43" t="s">
        <v>16</v>
      </c>
      <c r="AT24" s="43">
        <v>497</v>
      </c>
      <c r="AU24" s="43" t="s">
        <v>16</v>
      </c>
      <c r="AV24" s="61"/>
    </row>
    <row r="25" spans="1:48" ht="15.75" customHeight="1">
      <c r="A25" s="41" t="s">
        <v>37</v>
      </c>
      <c r="B25" s="42" t="s">
        <v>15</v>
      </c>
      <c r="C25" s="43" t="s">
        <v>16</v>
      </c>
      <c r="D25" s="43">
        <v>408</v>
      </c>
      <c r="E25" s="43" t="s">
        <v>16</v>
      </c>
      <c r="F25" s="42"/>
      <c r="G25" s="44"/>
      <c r="H25" s="41" t="s">
        <v>37</v>
      </c>
      <c r="I25" s="42" t="s">
        <v>15</v>
      </c>
      <c r="J25" s="43" t="s">
        <v>16</v>
      </c>
      <c r="K25" s="43">
        <v>408</v>
      </c>
      <c r="L25" s="43" t="s">
        <v>16</v>
      </c>
      <c r="M25" s="42"/>
      <c r="N25" s="44"/>
      <c r="O25" s="41" t="s">
        <v>37</v>
      </c>
      <c r="P25" s="42" t="s">
        <v>15</v>
      </c>
      <c r="Q25" s="43" t="s">
        <v>16</v>
      </c>
      <c r="R25" s="43">
        <v>408</v>
      </c>
      <c r="S25" s="43" t="s">
        <v>16</v>
      </c>
      <c r="T25" s="5"/>
      <c r="U25" s="44"/>
      <c r="V25" s="41" t="s">
        <v>37</v>
      </c>
      <c r="W25" s="42" t="s">
        <v>15</v>
      </c>
      <c r="X25" s="43" t="s">
        <v>16</v>
      </c>
      <c r="Y25" s="43">
        <v>408</v>
      </c>
      <c r="Z25" s="43" t="s">
        <v>16</v>
      </c>
      <c r="AA25" s="42"/>
      <c r="AB25" s="44"/>
      <c r="AC25" s="41" t="s">
        <v>37</v>
      </c>
      <c r="AD25" s="42" t="s">
        <v>15</v>
      </c>
      <c r="AE25" s="43" t="s">
        <v>16</v>
      </c>
      <c r="AF25" s="43">
        <v>408</v>
      </c>
      <c r="AG25" s="43" t="s">
        <v>16</v>
      </c>
      <c r="AH25" s="61"/>
      <c r="AJ25" s="41" t="s">
        <v>37</v>
      </c>
      <c r="AK25" s="42" t="s">
        <v>15</v>
      </c>
      <c r="AL25" s="43" t="s">
        <v>16</v>
      </c>
      <c r="AM25" s="43">
        <v>408</v>
      </c>
      <c r="AN25" s="43" t="s">
        <v>16</v>
      </c>
      <c r="AO25" s="61"/>
      <c r="AQ25" s="41" t="s">
        <v>37</v>
      </c>
      <c r="AR25" s="42" t="s">
        <v>15</v>
      </c>
      <c r="AS25" s="43" t="s">
        <v>16</v>
      </c>
      <c r="AT25" s="43">
        <v>408</v>
      </c>
      <c r="AU25" s="43" t="s">
        <v>16</v>
      </c>
      <c r="AV25" s="61"/>
    </row>
    <row r="26" spans="1:48" ht="15.75" customHeight="1">
      <c r="A26" s="41" t="s">
        <v>38</v>
      </c>
      <c r="B26" s="42" t="s">
        <v>15</v>
      </c>
      <c r="C26" s="43" t="s">
        <v>16</v>
      </c>
      <c r="D26" s="43">
        <v>404</v>
      </c>
      <c r="E26" s="43" t="s">
        <v>16</v>
      </c>
      <c r="F26" s="42"/>
      <c r="G26" s="44"/>
      <c r="H26" s="41" t="s">
        <v>38</v>
      </c>
      <c r="I26" s="42" t="s">
        <v>15</v>
      </c>
      <c r="J26" s="43" t="s">
        <v>16</v>
      </c>
      <c r="K26" s="43">
        <v>404</v>
      </c>
      <c r="L26" s="43" t="s">
        <v>16</v>
      </c>
      <c r="M26" s="42"/>
      <c r="N26" s="44"/>
      <c r="O26" s="41" t="s">
        <v>38</v>
      </c>
      <c r="P26" s="42" t="s">
        <v>15</v>
      </c>
      <c r="Q26" s="43" t="s">
        <v>16</v>
      </c>
      <c r="R26" s="43">
        <v>404</v>
      </c>
      <c r="S26" s="43" t="s">
        <v>16</v>
      </c>
      <c r="T26" s="5"/>
      <c r="U26" s="44"/>
      <c r="V26" s="41" t="s">
        <v>38</v>
      </c>
      <c r="W26" s="42" t="s">
        <v>15</v>
      </c>
      <c r="X26" s="43" t="s">
        <v>16</v>
      </c>
      <c r="Y26" s="43">
        <v>404</v>
      </c>
      <c r="Z26" s="43" t="s">
        <v>16</v>
      </c>
      <c r="AA26" s="42"/>
      <c r="AB26" s="45"/>
      <c r="AC26" s="41" t="s">
        <v>38</v>
      </c>
      <c r="AD26" s="42" t="s">
        <v>15</v>
      </c>
      <c r="AE26" s="43" t="s">
        <v>16</v>
      </c>
      <c r="AF26" s="43">
        <v>404</v>
      </c>
      <c r="AG26" s="43" t="s">
        <v>16</v>
      </c>
      <c r="AH26" s="61"/>
      <c r="AJ26" s="41" t="s">
        <v>38</v>
      </c>
      <c r="AK26" s="42" t="s">
        <v>15</v>
      </c>
      <c r="AL26" s="43" t="s">
        <v>16</v>
      </c>
      <c r="AM26" s="43">
        <v>404</v>
      </c>
      <c r="AN26" s="43" t="s">
        <v>16</v>
      </c>
      <c r="AO26" s="61"/>
      <c r="AQ26" s="41" t="s">
        <v>38</v>
      </c>
      <c r="AR26" s="42" t="s">
        <v>15</v>
      </c>
      <c r="AS26" s="43" t="s">
        <v>16</v>
      </c>
      <c r="AT26" s="43">
        <v>404</v>
      </c>
      <c r="AU26" s="43" t="s">
        <v>16</v>
      </c>
      <c r="AV26" s="61"/>
    </row>
    <row r="27" spans="1:48" ht="15.75" customHeight="1">
      <c r="A27" s="41" t="s">
        <v>39</v>
      </c>
      <c r="B27" s="42" t="s">
        <v>15</v>
      </c>
      <c r="C27" s="43" t="s">
        <v>16</v>
      </c>
      <c r="D27" s="43">
        <v>230</v>
      </c>
      <c r="E27" s="43" t="s">
        <v>16</v>
      </c>
      <c r="F27" s="42"/>
      <c r="G27" s="44"/>
      <c r="H27" s="41" t="s">
        <v>39</v>
      </c>
      <c r="I27" s="42" t="s">
        <v>15</v>
      </c>
      <c r="J27" s="43" t="s">
        <v>16</v>
      </c>
      <c r="K27" s="43">
        <v>230</v>
      </c>
      <c r="L27" s="43" t="s">
        <v>16</v>
      </c>
      <c r="M27" s="42"/>
      <c r="N27" s="44"/>
      <c r="O27" s="41" t="s">
        <v>39</v>
      </c>
      <c r="P27" s="42" t="s">
        <v>15</v>
      </c>
      <c r="Q27" s="43" t="s">
        <v>16</v>
      </c>
      <c r="R27" s="43">
        <v>230</v>
      </c>
      <c r="S27" s="43" t="s">
        <v>16</v>
      </c>
      <c r="T27" s="5"/>
      <c r="U27" s="44"/>
      <c r="V27" s="41" t="s">
        <v>39</v>
      </c>
      <c r="W27" s="42" t="s">
        <v>15</v>
      </c>
      <c r="X27" s="43" t="s">
        <v>16</v>
      </c>
      <c r="Y27" s="43">
        <v>230</v>
      </c>
      <c r="Z27" s="43" t="s">
        <v>16</v>
      </c>
      <c r="AA27" s="42"/>
      <c r="AB27" s="45"/>
      <c r="AC27" s="41" t="s">
        <v>39</v>
      </c>
      <c r="AD27" s="42" t="s">
        <v>15</v>
      </c>
      <c r="AE27" s="43" t="s">
        <v>16</v>
      </c>
      <c r="AF27" s="43">
        <v>230</v>
      </c>
      <c r="AG27" s="43" t="s">
        <v>16</v>
      </c>
      <c r="AH27" s="61"/>
      <c r="AJ27" s="41" t="s">
        <v>39</v>
      </c>
      <c r="AK27" s="42" t="s">
        <v>15</v>
      </c>
      <c r="AL27" s="43" t="s">
        <v>16</v>
      </c>
      <c r="AM27" s="43">
        <v>230</v>
      </c>
      <c r="AN27" s="43" t="s">
        <v>16</v>
      </c>
      <c r="AO27" s="61"/>
      <c r="AQ27" s="41" t="s">
        <v>39</v>
      </c>
      <c r="AR27" s="42" t="s">
        <v>15</v>
      </c>
      <c r="AS27" s="43" t="s">
        <v>16</v>
      </c>
      <c r="AT27" s="43">
        <v>230</v>
      </c>
      <c r="AU27" s="43" t="s">
        <v>16</v>
      </c>
      <c r="AV27" s="61"/>
    </row>
    <row r="28" spans="1:48" ht="15.75" customHeight="1">
      <c r="A28" s="41" t="s">
        <v>40</v>
      </c>
      <c r="B28" s="42" t="s">
        <v>15</v>
      </c>
      <c r="C28" s="43" t="s">
        <v>16</v>
      </c>
      <c r="D28" s="43">
        <v>257</v>
      </c>
      <c r="E28" s="43" t="s">
        <v>16</v>
      </c>
      <c r="F28" s="42"/>
      <c r="G28" s="44"/>
      <c r="H28" s="41" t="s">
        <v>40</v>
      </c>
      <c r="I28" s="42" t="s">
        <v>15</v>
      </c>
      <c r="J28" s="43" t="s">
        <v>16</v>
      </c>
      <c r="K28" s="43">
        <v>257</v>
      </c>
      <c r="L28" s="43" t="s">
        <v>16</v>
      </c>
      <c r="M28" s="42"/>
      <c r="N28" s="44"/>
      <c r="O28" s="41" t="s">
        <v>40</v>
      </c>
      <c r="P28" s="42" t="s">
        <v>15</v>
      </c>
      <c r="Q28" s="43" t="s">
        <v>16</v>
      </c>
      <c r="R28" s="43">
        <v>257</v>
      </c>
      <c r="S28" s="43" t="s">
        <v>16</v>
      </c>
      <c r="T28" s="5"/>
      <c r="U28" s="44"/>
      <c r="V28" s="41" t="s">
        <v>40</v>
      </c>
      <c r="W28" s="42" t="s">
        <v>15</v>
      </c>
      <c r="X28" s="43" t="s">
        <v>16</v>
      </c>
      <c r="Y28" s="43">
        <v>257</v>
      </c>
      <c r="Z28" s="43" t="s">
        <v>16</v>
      </c>
      <c r="AA28" s="42"/>
      <c r="AB28" s="45"/>
      <c r="AC28" s="41" t="s">
        <v>40</v>
      </c>
      <c r="AD28" s="42" t="s">
        <v>15</v>
      </c>
      <c r="AE28" s="43" t="s">
        <v>16</v>
      </c>
      <c r="AF28" s="43">
        <v>257</v>
      </c>
      <c r="AG28" s="43" t="s">
        <v>16</v>
      </c>
      <c r="AH28" s="65"/>
      <c r="AJ28" s="41" t="s">
        <v>40</v>
      </c>
      <c r="AK28" s="42" t="s">
        <v>15</v>
      </c>
      <c r="AL28" s="43" t="s">
        <v>16</v>
      </c>
      <c r="AM28" s="43">
        <v>257</v>
      </c>
      <c r="AN28" s="43" t="s">
        <v>16</v>
      </c>
      <c r="AO28" s="66"/>
      <c r="AQ28" s="41" t="s">
        <v>40</v>
      </c>
      <c r="AR28" s="42" t="s">
        <v>15</v>
      </c>
      <c r="AS28" s="43" t="s">
        <v>16</v>
      </c>
      <c r="AT28" s="43">
        <v>257</v>
      </c>
      <c r="AU28" s="43" t="s">
        <v>16</v>
      </c>
      <c r="AV28" s="66"/>
    </row>
    <row r="29" spans="1:48" ht="15.75" customHeight="1">
      <c r="A29" s="41" t="s">
        <v>41</v>
      </c>
      <c r="B29" s="42" t="s">
        <v>15</v>
      </c>
      <c r="C29" s="43" t="s">
        <v>16</v>
      </c>
      <c r="D29" s="43">
        <v>289</v>
      </c>
      <c r="E29" s="43" t="s">
        <v>16</v>
      </c>
      <c r="F29" s="42"/>
      <c r="G29" s="44"/>
      <c r="H29" s="41" t="s">
        <v>41</v>
      </c>
      <c r="I29" s="42" t="s">
        <v>15</v>
      </c>
      <c r="J29" s="43" t="s">
        <v>16</v>
      </c>
      <c r="K29" s="43">
        <v>289</v>
      </c>
      <c r="L29" s="43" t="s">
        <v>16</v>
      </c>
      <c r="M29" s="42"/>
      <c r="N29" s="44"/>
      <c r="O29" s="41" t="s">
        <v>41</v>
      </c>
      <c r="P29" s="42" t="s">
        <v>15</v>
      </c>
      <c r="Q29" s="43" t="s">
        <v>16</v>
      </c>
      <c r="R29" s="43">
        <v>289</v>
      </c>
      <c r="S29" s="43" t="s">
        <v>16</v>
      </c>
      <c r="T29" s="5"/>
      <c r="U29" s="44"/>
      <c r="V29" s="41" t="s">
        <v>41</v>
      </c>
      <c r="W29" s="42" t="s">
        <v>15</v>
      </c>
      <c r="X29" s="43" t="s">
        <v>16</v>
      </c>
      <c r="Y29" s="43">
        <v>289</v>
      </c>
      <c r="Z29" s="43" t="s">
        <v>16</v>
      </c>
      <c r="AA29" s="42"/>
      <c r="AB29" s="44"/>
      <c r="AC29" s="46" t="s">
        <v>41</v>
      </c>
      <c r="AD29" s="47" t="s">
        <v>15</v>
      </c>
      <c r="AE29" s="48">
        <f>223*1.5</f>
        <v>334.5</v>
      </c>
      <c r="AF29" s="48">
        <v>289</v>
      </c>
      <c r="AG29" s="48">
        <f>AE29+AF29</f>
        <v>623.5</v>
      </c>
      <c r="AH29" s="63" t="s">
        <v>35</v>
      </c>
      <c r="AJ29" s="46" t="s">
        <v>41</v>
      </c>
      <c r="AK29" s="47" t="s">
        <v>15</v>
      </c>
      <c r="AL29" s="48">
        <f>234*1</f>
        <v>234</v>
      </c>
      <c r="AM29" s="48">
        <v>289</v>
      </c>
      <c r="AN29" s="48">
        <f>AL29+AM29</f>
        <v>523</v>
      </c>
      <c r="AO29" s="63" t="s">
        <v>42</v>
      </c>
      <c r="AQ29" s="41" t="s">
        <v>41</v>
      </c>
      <c r="AR29" s="42" t="s">
        <v>15</v>
      </c>
      <c r="AS29" s="43">
        <f>234*1</f>
        <v>234</v>
      </c>
      <c r="AT29" s="43">
        <v>289</v>
      </c>
      <c r="AU29" s="43">
        <f>AS29+AT29</f>
        <v>523</v>
      </c>
      <c r="AV29" s="61" t="s">
        <v>42</v>
      </c>
    </row>
    <row r="30" spans="1:48" ht="15.75" customHeight="1">
      <c r="A30" s="41" t="s">
        <v>42</v>
      </c>
      <c r="B30" s="42" t="s">
        <v>15</v>
      </c>
      <c r="C30" s="43" t="s">
        <v>16</v>
      </c>
      <c r="D30" s="43">
        <v>422</v>
      </c>
      <c r="E30" s="43" t="s">
        <v>16</v>
      </c>
      <c r="F30" s="42"/>
      <c r="G30" s="44"/>
      <c r="H30" s="41" t="s">
        <v>42</v>
      </c>
      <c r="I30" s="42" t="s">
        <v>15</v>
      </c>
      <c r="J30" s="43" t="s">
        <v>16</v>
      </c>
      <c r="K30" s="43">
        <v>422</v>
      </c>
      <c r="L30" s="43" t="s">
        <v>16</v>
      </c>
      <c r="M30" s="42"/>
      <c r="N30" s="44"/>
      <c r="O30" s="41" t="s">
        <v>42</v>
      </c>
      <c r="P30" s="42" t="s">
        <v>15</v>
      </c>
      <c r="Q30" s="43" t="s">
        <v>16</v>
      </c>
      <c r="R30" s="43">
        <v>422</v>
      </c>
      <c r="S30" s="43" t="s">
        <v>16</v>
      </c>
      <c r="T30" s="42"/>
      <c r="U30" s="44"/>
      <c r="V30" s="41" t="s">
        <v>42</v>
      </c>
      <c r="W30" s="42" t="s">
        <v>15</v>
      </c>
      <c r="X30" s="43" t="s">
        <v>16</v>
      </c>
      <c r="Y30" s="43">
        <v>422</v>
      </c>
      <c r="Z30" s="43" t="s">
        <v>16</v>
      </c>
      <c r="AA30" s="42"/>
      <c r="AB30" s="44"/>
      <c r="AC30" s="46" t="s">
        <v>42</v>
      </c>
      <c r="AD30" s="47" t="s">
        <v>15</v>
      </c>
      <c r="AE30" s="48">
        <f>171*1</f>
        <v>171</v>
      </c>
      <c r="AF30" s="48">
        <v>422</v>
      </c>
      <c r="AG30" s="48">
        <f>AE30+AF30</f>
        <v>593</v>
      </c>
      <c r="AH30" s="63" t="s">
        <v>35</v>
      </c>
      <c r="AJ30" s="55" t="s">
        <v>42</v>
      </c>
      <c r="AK30" s="52" t="s">
        <v>13</v>
      </c>
      <c r="AL30" s="53">
        <f>171*1</f>
        <v>171</v>
      </c>
      <c r="AM30" s="53">
        <v>422</v>
      </c>
      <c r="AN30" s="53">
        <f>AL30+AM30</f>
        <v>593</v>
      </c>
      <c r="AO30" s="64" t="s">
        <v>35</v>
      </c>
      <c r="AQ30" s="56" t="s">
        <v>42</v>
      </c>
      <c r="AR30" s="57" t="s">
        <v>13</v>
      </c>
      <c r="AS30" s="58">
        <f>171*1</f>
        <v>171</v>
      </c>
      <c r="AT30" s="58">
        <v>422</v>
      </c>
      <c r="AU30" s="58">
        <f>AS30+AT30</f>
        <v>593</v>
      </c>
      <c r="AV30" s="62" t="s">
        <v>35</v>
      </c>
    </row>
    <row r="31" spans="1:48" ht="15.75" customHeight="1">
      <c r="A31" s="41" t="s">
        <v>43</v>
      </c>
      <c r="B31" s="42" t="s">
        <v>15</v>
      </c>
      <c r="C31" s="43" t="s">
        <v>16</v>
      </c>
      <c r="D31" s="43">
        <v>283</v>
      </c>
      <c r="E31" s="43" t="s">
        <v>16</v>
      </c>
      <c r="F31" s="42"/>
      <c r="G31" s="44"/>
      <c r="H31" s="41" t="s">
        <v>43</v>
      </c>
      <c r="I31" s="42" t="s">
        <v>15</v>
      </c>
      <c r="J31" s="43" t="s">
        <v>16</v>
      </c>
      <c r="K31" s="43">
        <v>283</v>
      </c>
      <c r="L31" s="43" t="s">
        <v>16</v>
      </c>
      <c r="M31" s="42"/>
      <c r="N31" s="44"/>
      <c r="O31" s="41" t="s">
        <v>43</v>
      </c>
      <c r="P31" s="42" t="s">
        <v>15</v>
      </c>
      <c r="Q31" s="43" t="s">
        <v>16</v>
      </c>
      <c r="R31" s="43">
        <v>283</v>
      </c>
      <c r="S31" s="43" t="s">
        <v>16</v>
      </c>
      <c r="T31" s="42"/>
      <c r="U31" s="44"/>
      <c r="V31" s="41" t="s">
        <v>43</v>
      </c>
      <c r="W31" s="42" t="s">
        <v>15</v>
      </c>
      <c r="X31" s="43" t="s">
        <v>16</v>
      </c>
      <c r="Y31" s="43">
        <v>283</v>
      </c>
      <c r="Z31" s="43" t="s">
        <v>16</v>
      </c>
      <c r="AA31" s="42"/>
      <c r="AB31" s="44"/>
      <c r="AC31" s="41" t="s">
        <v>43</v>
      </c>
      <c r="AD31" s="42" t="s">
        <v>15</v>
      </c>
      <c r="AE31" s="43" t="s">
        <v>16</v>
      </c>
      <c r="AF31" s="43">
        <v>283</v>
      </c>
      <c r="AG31" s="43" t="s">
        <v>16</v>
      </c>
      <c r="AH31" s="61"/>
      <c r="AJ31" s="41" t="s">
        <v>43</v>
      </c>
      <c r="AK31" s="42" t="s">
        <v>15</v>
      </c>
      <c r="AL31" s="43" t="s">
        <v>16</v>
      </c>
      <c r="AM31" s="43">
        <v>283</v>
      </c>
      <c r="AN31" s="43" t="s">
        <v>16</v>
      </c>
      <c r="AO31" s="61"/>
      <c r="AQ31" s="41" t="s">
        <v>43</v>
      </c>
      <c r="AR31" s="42" t="s">
        <v>15</v>
      </c>
      <c r="AS31" s="43" t="s">
        <v>16</v>
      </c>
      <c r="AT31" s="43">
        <v>283</v>
      </c>
      <c r="AU31" s="43" t="s">
        <v>16</v>
      </c>
      <c r="AV31" s="61"/>
    </row>
    <row r="32" spans="1:48" ht="15.75" customHeight="1">
      <c r="A32" s="41" t="s">
        <v>44</v>
      </c>
      <c r="B32" s="42" t="s">
        <v>15</v>
      </c>
      <c r="C32" s="43" t="s">
        <v>16</v>
      </c>
      <c r="D32" s="43">
        <v>190</v>
      </c>
      <c r="E32" s="43" t="s">
        <v>16</v>
      </c>
      <c r="F32" s="42"/>
      <c r="G32" s="44"/>
      <c r="H32" s="41" t="s">
        <v>44</v>
      </c>
      <c r="I32" s="42" t="s">
        <v>15</v>
      </c>
      <c r="J32" s="43" t="s">
        <v>16</v>
      </c>
      <c r="K32" s="43">
        <v>190</v>
      </c>
      <c r="L32" s="43" t="s">
        <v>16</v>
      </c>
      <c r="M32" s="42"/>
      <c r="N32" s="44"/>
      <c r="O32" s="41" t="s">
        <v>44</v>
      </c>
      <c r="P32" s="42" t="s">
        <v>15</v>
      </c>
      <c r="Q32" s="43" t="s">
        <v>16</v>
      </c>
      <c r="R32" s="43">
        <v>190</v>
      </c>
      <c r="S32" s="43" t="s">
        <v>16</v>
      </c>
      <c r="T32" s="42"/>
      <c r="U32" s="44"/>
      <c r="V32" s="41" t="s">
        <v>44</v>
      </c>
      <c r="W32" s="42" t="s">
        <v>15</v>
      </c>
      <c r="X32" s="43" t="s">
        <v>16</v>
      </c>
      <c r="Y32" s="43">
        <v>190</v>
      </c>
      <c r="Z32" s="43" t="s">
        <v>16</v>
      </c>
      <c r="AA32" s="42"/>
      <c r="AB32" s="44"/>
      <c r="AC32" s="41" t="s">
        <v>44</v>
      </c>
      <c r="AD32" s="42" t="s">
        <v>15</v>
      </c>
      <c r="AE32" s="43" t="s">
        <v>16</v>
      </c>
      <c r="AF32" s="43">
        <v>190</v>
      </c>
      <c r="AG32" s="43" t="s">
        <v>16</v>
      </c>
      <c r="AH32" s="61"/>
      <c r="AJ32" s="46" t="s">
        <v>44</v>
      </c>
      <c r="AK32" s="47" t="s">
        <v>15</v>
      </c>
      <c r="AL32" s="48">
        <f>328*1</f>
        <v>328</v>
      </c>
      <c r="AM32" s="48">
        <v>190</v>
      </c>
      <c r="AN32" s="48">
        <f>AL32+AM32</f>
        <v>518</v>
      </c>
      <c r="AO32" s="63" t="s">
        <v>42</v>
      </c>
      <c r="AQ32" s="55" t="s">
        <v>44</v>
      </c>
      <c r="AR32" s="52" t="s">
        <v>15</v>
      </c>
      <c r="AS32" s="53">
        <f>328*1</f>
        <v>328</v>
      </c>
      <c r="AT32" s="53">
        <v>190</v>
      </c>
      <c r="AU32" s="53">
        <f>AS32+AT32</f>
        <v>518</v>
      </c>
      <c r="AV32" s="64" t="s">
        <v>42</v>
      </c>
    </row>
    <row r="33" spans="1:48" ht="15.75" customHeight="1">
      <c r="A33" s="41" t="s">
        <v>45</v>
      </c>
      <c r="B33" s="42" t="s">
        <v>15</v>
      </c>
      <c r="C33" s="43" t="s">
        <v>16</v>
      </c>
      <c r="D33" s="43">
        <v>0</v>
      </c>
      <c r="E33" s="43" t="s">
        <v>16</v>
      </c>
      <c r="F33" s="42"/>
      <c r="G33" s="44"/>
      <c r="H33" s="41" t="s">
        <v>45</v>
      </c>
      <c r="I33" s="42" t="s">
        <v>15</v>
      </c>
      <c r="J33" s="43" t="s">
        <v>16</v>
      </c>
      <c r="K33" s="43">
        <v>0</v>
      </c>
      <c r="L33" s="43" t="s">
        <v>16</v>
      </c>
      <c r="M33" s="42"/>
      <c r="N33" s="44"/>
      <c r="O33" s="41" t="s">
        <v>45</v>
      </c>
      <c r="P33" s="42" t="s">
        <v>15</v>
      </c>
      <c r="Q33" s="43" t="s">
        <v>16</v>
      </c>
      <c r="R33" s="43">
        <v>0</v>
      </c>
      <c r="S33" s="43" t="s">
        <v>16</v>
      </c>
      <c r="T33" s="42"/>
      <c r="U33" s="44"/>
      <c r="V33" s="41" t="s">
        <v>45</v>
      </c>
      <c r="W33" s="42" t="s">
        <v>15</v>
      </c>
      <c r="X33" s="43" t="s">
        <v>16</v>
      </c>
      <c r="Y33" s="43">
        <v>0</v>
      </c>
      <c r="Z33" s="43" t="s">
        <v>16</v>
      </c>
      <c r="AA33" s="42"/>
      <c r="AB33" s="45"/>
      <c r="AC33" s="41" t="s">
        <v>45</v>
      </c>
      <c r="AD33" s="42" t="s">
        <v>15</v>
      </c>
      <c r="AE33" s="43" t="s">
        <v>16</v>
      </c>
      <c r="AF33" s="43">
        <v>0</v>
      </c>
      <c r="AG33" s="43" t="s">
        <v>16</v>
      </c>
      <c r="AH33" s="61"/>
      <c r="AJ33" s="41" t="s">
        <v>45</v>
      </c>
      <c r="AK33" s="42" t="s">
        <v>15</v>
      </c>
      <c r="AL33" s="43" t="s">
        <v>16</v>
      </c>
      <c r="AM33" s="43">
        <v>0</v>
      </c>
      <c r="AN33" s="43" t="s">
        <v>16</v>
      </c>
      <c r="AO33" s="61"/>
      <c r="AQ33" s="46" t="s">
        <v>45</v>
      </c>
      <c r="AR33" s="47" t="s">
        <v>15</v>
      </c>
      <c r="AS33" s="48">
        <f>309*1.5</f>
        <v>463.5</v>
      </c>
      <c r="AT33" s="48">
        <v>0</v>
      </c>
      <c r="AU33" s="48">
        <f>AS33+AT33</f>
        <v>463.5</v>
      </c>
      <c r="AV33" s="63" t="s">
        <v>44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Town 1 Distance</vt:lpstr>
      <vt:lpstr>Town 1 Risk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Robinson</cp:lastModifiedBy>
  <dcterms:modified xsi:type="dcterms:W3CDTF">2023-11-23T16:21:06Z</dcterms:modified>
</cp:coreProperties>
</file>