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om\Git\Hub\tomatport\m33193-ccc-self-driving-car\ResourcesAndPlanning\"/>
    </mc:Choice>
  </mc:AlternateContent>
  <xr:revisionPtr revIDLastSave="0" documentId="13_ncr:1_{8BDA9F95-2734-4392-96CD-9C12CC48331A}" xr6:coauthVersionLast="47" xr6:coauthVersionMax="47" xr10:uidLastSave="{00000000-0000-0000-0000-000000000000}"/>
  <bookViews>
    <workbookView xWindow="-120" yWindow="-120" windowWidth="51840" windowHeight="21120" activeTab="4" xr2:uid="{00000000-000D-0000-FFFF-FFFF00000000}"/>
  </bookViews>
  <sheets>
    <sheet name="Town 1 Distance" sheetId="1" r:id="rId1"/>
    <sheet name="Town 1 Risk - 1, 1.5, 5" sheetId="2" r:id="rId2"/>
    <sheet name="Town 1 Risk - 1, 2, 4" sheetId="5" r:id="rId3"/>
    <sheet name="Town 2 Risk - 1, 1.5, 5" sheetId="3" r:id="rId4"/>
    <sheet name="Town 2 Risk - 1, 2, 4" sheetId="6" r:id="rId5"/>
    <sheet name="Bournville Risk - 1, 2, 4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27" i="6" l="1"/>
  <c r="BB27" i="6" s="1"/>
  <c r="BB26" i="6"/>
  <c r="BB25" i="6"/>
  <c r="AZ25" i="6"/>
  <c r="BB24" i="6"/>
  <c r="BB23" i="6"/>
  <c r="AZ23" i="6"/>
  <c r="BB22" i="6"/>
  <c r="AZ22" i="6"/>
  <c r="BB21" i="6"/>
  <c r="BB20" i="6"/>
  <c r="AZ20" i="6"/>
  <c r="AZ19" i="6"/>
  <c r="BB19" i="6" s="1"/>
  <c r="BB18" i="6"/>
  <c r="AZ18" i="6"/>
  <c r="BB17" i="6"/>
  <c r="BB16" i="6"/>
  <c r="AZ16" i="6"/>
  <c r="BB15" i="6"/>
  <c r="BB14" i="6"/>
  <c r="BB13" i="6"/>
  <c r="BB12" i="6"/>
  <c r="AZ12" i="6"/>
  <c r="AZ11" i="6"/>
  <c r="BB11" i="6" s="1"/>
  <c r="BB10" i="6"/>
  <c r="AZ10" i="6"/>
  <c r="BB9" i="6"/>
  <c r="AZ9" i="6"/>
  <c r="AZ8" i="6"/>
  <c r="BB8" i="6" s="1"/>
  <c r="AZ7" i="6"/>
  <c r="BB7" i="6" s="1"/>
  <c r="BB6" i="6"/>
  <c r="AZ6" i="6"/>
  <c r="AZ5" i="6"/>
  <c r="BB5" i="6" s="1"/>
  <c r="BB4" i="6"/>
  <c r="AZ4" i="6"/>
  <c r="AS27" i="6"/>
  <c r="AU27" i="6" s="1"/>
  <c r="AS25" i="6"/>
  <c r="AS20" i="6"/>
  <c r="AU20" i="6" s="1"/>
  <c r="AU26" i="6"/>
  <c r="AU25" i="6"/>
  <c r="AU24" i="6"/>
  <c r="AS23" i="6"/>
  <c r="AU23" i="6" s="1"/>
  <c r="AS22" i="6"/>
  <c r="AU22" i="6" s="1"/>
  <c r="AU21" i="6"/>
  <c r="AU19" i="6"/>
  <c r="AS19" i="6"/>
  <c r="AS18" i="6"/>
  <c r="AU18" i="6" s="1"/>
  <c r="AU17" i="6"/>
  <c r="AS16" i="6"/>
  <c r="AU16" i="6" s="1"/>
  <c r="AU15" i="6"/>
  <c r="AU14" i="6"/>
  <c r="AU13" i="6"/>
  <c r="AS12" i="6"/>
  <c r="AU12" i="6" s="1"/>
  <c r="AU11" i="6"/>
  <c r="AS11" i="6"/>
  <c r="AS10" i="6"/>
  <c r="AU10" i="6" s="1"/>
  <c r="AS9" i="6"/>
  <c r="AU9" i="6" s="1"/>
  <c r="AS8" i="6"/>
  <c r="AU8" i="6" s="1"/>
  <c r="AS7" i="6"/>
  <c r="AU7" i="6" s="1"/>
  <c r="AS6" i="6"/>
  <c r="AU6" i="6" s="1"/>
  <c r="AU5" i="6"/>
  <c r="AS5" i="6"/>
  <c r="AS4" i="6"/>
  <c r="AU4" i="6" s="1"/>
  <c r="AL23" i="6"/>
  <c r="AL22" i="6"/>
  <c r="AN27" i="6"/>
  <c r="AN26" i="6"/>
  <c r="AN25" i="6"/>
  <c r="AN24" i="6"/>
  <c r="AN23" i="6"/>
  <c r="AN22" i="6"/>
  <c r="AN21" i="6"/>
  <c r="AL20" i="6"/>
  <c r="AN20" i="6" s="1"/>
  <c r="AL19" i="6"/>
  <c r="AN19" i="6" s="1"/>
  <c r="AN18" i="6"/>
  <c r="AL18" i="6"/>
  <c r="AN17" i="6"/>
  <c r="AL16" i="6"/>
  <c r="AN16" i="6" s="1"/>
  <c r="AN15" i="6"/>
  <c r="AN14" i="6"/>
  <c r="AN13" i="6"/>
  <c r="AL12" i="6"/>
  <c r="AN12" i="6" s="1"/>
  <c r="AL11" i="6"/>
  <c r="AN11" i="6" s="1"/>
  <c r="AN10" i="6"/>
  <c r="AL10" i="6"/>
  <c r="AN9" i="6"/>
  <c r="AL9" i="6"/>
  <c r="AL8" i="6"/>
  <c r="AN8" i="6" s="1"/>
  <c r="AL7" i="6"/>
  <c r="AN7" i="6" s="1"/>
  <c r="AL6" i="6"/>
  <c r="AN6" i="6" s="1"/>
  <c r="AL5" i="6"/>
  <c r="AN5" i="6" s="1"/>
  <c r="AN4" i="6"/>
  <c r="AL4" i="6"/>
  <c r="AE20" i="6"/>
  <c r="AE19" i="6"/>
  <c r="AE12" i="6"/>
  <c r="AG12" i="6" s="1"/>
  <c r="AG27" i="6"/>
  <c r="AG26" i="6"/>
  <c r="AG25" i="6"/>
  <c r="AG24" i="6"/>
  <c r="AG23" i="6"/>
  <c r="AG22" i="6"/>
  <c r="AG21" i="6"/>
  <c r="AG20" i="6"/>
  <c r="AG19" i="6"/>
  <c r="AE18" i="6"/>
  <c r="AG18" i="6" s="1"/>
  <c r="AG17" i="6"/>
  <c r="AG16" i="6"/>
  <c r="AE16" i="6"/>
  <c r="AG15" i="6"/>
  <c r="AG14" i="6"/>
  <c r="AG13" i="6"/>
  <c r="AE11" i="6"/>
  <c r="AG11" i="6" s="1"/>
  <c r="AE10" i="6"/>
  <c r="AG10" i="6" s="1"/>
  <c r="AE9" i="6"/>
  <c r="AG9" i="6" s="1"/>
  <c r="AE8" i="6"/>
  <c r="AG8" i="6" s="1"/>
  <c r="AE7" i="6"/>
  <c r="AG7" i="6" s="1"/>
  <c r="AG6" i="6"/>
  <c r="AE6" i="6"/>
  <c r="AE5" i="6"/>
  <c r="AG5" i="6" s="1"/>
  <c r="AE4" i="6"/>
  <c r="AG4" i="6" s="1"/>
  <c r="X19" i="6"/>
  <c r="Z19" i="6" s="1"/>
  <c r="X18" i="6"/>
  <c r="X16" i="6"/>
  <c r="Z16" i="6" s="1"/>
  <c r="X12" i="6"/>
  <c r="X10" i="6"/>
  <c r="X7" i="6"/>
  <c r="Z7" i="6"/>
  <c r="Z27" i="6"/>
  <c r="Z26" i="6"/>
  <c r="Z25" i="6"/>
  <c r="Z24" i="6"/>
  <c r="Z23" i="6"/>
  <c r="Z22" i="6"/>
  <c r="Z21" i="6"/>
  <c r="Z20" i="6"/>
  <c r="Z18" i="6"/>
  <c r="Z17" i="6"/>
  <c r="Z15" i="6"/>
  <c r="Z14" i="6"/>
  <c r="Z13" i="6"/>
  <c r="Z12" i="6"/>
  <c r="X11" i="6"/>
  <c r="Z11" i="6" s="1"/>
  <c r="Z10" i="6"/>
  <c r="X9" i="6"/>
  <c r="Z9" i="6" s="1"/>
  <c r="X8" i="6"/>
  <c r="Z8" i="6" s="1"/>
  <c r="X6" i="6"/>
  <c r="Z6" i="6" s="1"/>
  <c r="Z5" i="6"/>
  <c r="X5" i="6"/>
  <c r="X4" i="6"/>
  <c r="Z4" i="6" s="1"/>
  <c r="Q11" i="6"/>
  <c r="Q9" i="6"/>
  <c r="S9" i="6"/>
  <c r="Q7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Q8" i="6"/>
  <c r="S8" i="6" s="1"/>
  <c r="S7" i="6"/>
  <c r="Q6" i="6"/>
  <c r="S6" i="6" s="1"/>
  <c r="Q5" i="6"/>
  <c r="S5" i="6" s="1"/>
  <c r="Q4" i="6"/>
  <c r="S4" i="6" s="1"/>
  <c r="J9" i="6"/>
  <c r="J8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J7" i="6"/>
  <c r="L7" i="6" s="1"/>
  <c r="J6" i="6"/>
  <c r="L6" i="6" s="1"/>
  <c r="J5" i="6"/>
  <c r="L5" i="6" s="1"/>
  <c r="J4" i="6"/>
  <c r="L4" i="6" s="1"/>
  <c r="C7" i="6"/>
  <c r="C6" i="6"/>
  <c r="C5" i="6"/>
  <c r="E7" i="6"/>
  <c r="E6" i="6"/>
  <c r="E5" i="6"/>
  <c r="C4" i="6"/>
  <c r="E4" i="6" s="1"/>
  <c r="BB33" i="5"/>
  <c r="BB32" i="5"/>
  <c r="AZ32" i="5"/>
  <c r="BB31" i="5"/>
  <c r="AZ30" i="5"/>
  <c r="BB30" i="5" s="1"/>
  <c r="AZ29" i="5"/>
  <c r="BB29" i="5" s="1"/>
  <c r="BB28" i="5"/>
  <c r="BB27" i="5"/>
  <c r="BB26" i="5"/>
  <c r="BB25" i="5"/>
  <c r="BB24" i="5"/>
  <c r="BB23" i="5"/>
  <c r="AZ23" i="5"/>
  <c r="BB22" i="5"/>
  <c r="AZ21" i="5"/>
  <c r="BB21" i="5" s="1"/>
  <c r="AZ20" i="5"/>
  <c r="BB20" i="5" s="1"/>
  <c r="BB19" i="5"/>
  <c r="AZ19" i="5"/>
  <c r="BB18" i="5"/>
  <c r="BB17" i="5"/>
  <c r="BB16" i="5"/>
  <c r="BB15" i="5"/>
  <c r="BB14" i="5"/>
  <c r="AZ14" i="5"/>
  <c r="AZ13" i="5"/>
  <c r="BB13" i="5" s="1"/>
  <c r="AZ12" i="5"/>
  <c r="BB12" i="5" s="1"/>
  <c r="BB11" i="5"/>
  <c r="AZ11" i="5"/>
  <c r="AZ10" i="5"/>
  <c r="BB10" i="5" s="1"/>
  <c r="BB9" i="5"/>
  <c r="BB8" i="5"/>
  <c r="BB7" i="5"/>
  <c r="AZ7" i="5"/>
  <c r="AZ6" i="5"/>
  <c r="BB6" i="5" s="1"/>
  <c r="AZ5" i="5"/>
  <c r="BB5" i="5" s="1"/>
  <c r="BB4" i="5"/>
  <c r="BB3" i="5"/>
  <c r="AS32" i="5"/>
  <c r="AS29" i="5"/>
  <c r="AU33" i="5"/>
  <c r="AU32" i="5"/>
  <c r="AU31" i="5"/>
  <c r="AU30" i="5"/>
  <c r="AS30" i="5"/>
  <c r="AU29" i="5"/>
  <c r="AU28" i="5"/>
  <c r="AU27" i="5"/>
  <c r="AU26" i="5"/>
  <c r="AU25" i="5"/>
  <c r="AU24" i="5"/>
  <c r="AS23" i="5"/>
  <c r="AU23" i="5" s="1"/>
  <c r="AU22" i="5"/>
  <c r="AU21" i="5"/>
  <c r="AS21" i="5"/>
  <c r="AS20" i="5"/>
  <c r="AU20" i="5" s="1"/>
  <c r="AS19" i="5"/>
  <c r="AU19" i="5" s="1"/>
  <c r="AU18" i="5"/>
  <c r="AU17" i="5"/>
  <c r="AU16" i="5"/>
  <c r="AU15" i="5"/>
  <c r="AS14" i="5"/>
  <c r="AU14" i="5" s="1"/>
  <c r="AU13" i="5"/>
  <c r="AS13" i="5"/>
  <c r="AS12" i="5"/>
  <c r="AU12" i="5" s="1"/>
  <c r="AS11" i="5"/>
  <c r="AU11" i="5" s="1"/>
  <c r="AS10" i="5"/>
  <c r="AU10" i="5" s="1"/>
  <c r="AU9" i="5"/>
  <c r="AU8" i="5"/>
  <c r="AS7" i="5"/>
  <c r="AU7" i="5" s="1"/>
  <c r="AU6" i="5"/>
  <c r="AS6" i="5"/>
  <c r="AS5" i="5"/>
  <c r="AU5" i="5" s="1"/>
  <c r="AU4" i="5"/>
  <c r="AU3" i="5"/>
  <c r="AL30" i="5"/>
  <c r="AN30" i="5" s="1"/>
  <c r="AL29" i="5"/>
  <c r="AL20" i="5"/>
  <c r="AN33" i="5"/>
  <c r="AN32" i="5"/>
  <c r="AN31" i="5"/>
  <c r="AN29" i="5"/>
  <c r="AN28" i="5"/>
  <c r="AN27" i="5"/>
  <c r="AN26" i="5"/>
  <c r="AN25" i="5"/>
  <c r="AN24" i="5"/>
  <c r="AL23" i="5"/>
  <c r="AN23" i="5" s="1"/>
  <c r="AN22" i="5"/>
  <c r="AN21" i="5"/>
  <c r="AL21" i="5"/>
  <c r="AN20" i="5"/>
  <c r="AL19" i="5"/>
  <c r="AN19" i="5" s="1"/>
  <c r="AN18" i="5"/>
  <c r="AN17" i="5"/>
  <c r="AN16" i="5"/>
  <c r="AN15" i="5"/>
  <c r="AL14" i="5"/>
  <c r="AN14" i="5" s="1"/>
  <c r="AN13" i="5"/>
  <c r="AL13" i="5"/>
  <c r="AL12" i="5"/>
  <c r="AN12" i="5" s="1"/>
  <c r="AL11" i="5"/>
  <c r="AN11" i="5" s="1"/>
  <c r="AL10" i="5"/>
  <c r="AN10" i="5" s="1"/>
  <c r="AN9" i="5"/>
  <c r="AN8" i="5"/>
  <c r="AL7" i="5"/>
  <c r="AN7" i="5" s="1"/>
  <c r="AN6" i="5"/>
  <c r="AL6" i="5"/>
  <c r="AL5" i="5"/>
  <c r="AN5" i="5" s="1"/>
  <c r="AN4" i="5"/>
  <c r="AN3" i="5"/>
  <c r="AE23" i="5"/>
  <c r="AE20" i="5"/>
  <c r="AG20" i="5" s="1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E21" i="5"/>
  <c r="AE19" i="5"/>
  <c r="AG19" i="5" s="1"/>
  <c r="AG18" i="5"/>
  <c r="AG17" i="5"/>
  <c r="AG16" i="5"/>
  <c r="AG15" i="5"/>
  <c r="AE14" i="5"/>
  <c r="AG14" i="5" s="1"/>
  <c r="AG13" i="5"/>
  <c r="AE13" i="5"/>
  <c r="AG12" i="5"/>
  <c r="AE12" i="5"/>
  <c r="AE11" i="5"/>
  <c r="AG11" i="5" s="1"/>
  <c r="AG10" i="5"/>
  <c r="AE10" i="5"/>
  <c r="AG9" i="5"/>
  <c r="AG8" i="5"/>
  <c r="AE7" i="5"/>
  <c r="AG7" i="5" s="1"/>
  <c r="AG6" i="5"/>
  <c r="AE6" i="5"/>
  <c r="AG5" i="5"/>
  <c r="AE5" i="5"/>
  <c r="AG4" i="5"/>
  <c r="AG3" i="5"/>
  <c r="X21" i="5"/>
  <c r="Z21" i="5" s="1"/>
  <c r="X7" i="5"/>
  <c r="Z7" i="5" s="1"/>
  <c r="Z33" i="5"/>
  <c r="Z32" i="5"/>
  <c r="Z31" i="5"/>
  <c r="Z30" i="5"/>
  <c r="Z29" i="5"/>
  <c r="Z28" i="5"/>
  <c r="Z27" i="5"/>
  <c r="Z26" i="5"/>
  <c r="Z25" i="5"/>
  <c r="Z24" i="5"/>
  <c r="Z23" i="5"/>
  <c r="Z22" i="5"/>
  <c r="Z20" i="5"/>
  <c r="X20" i="5"/>
  <c r="X19" i="5"/>
  <c r="Z19" i="5" s="1"/>
  <c r="Z18" i="5"/>
  <c r="Z17" i="5"/>
  <c r="Z16" i="5"/>
  <c r="Z15" i="5"/>
  <c r="X14" i="5"/>
  <c r="Z14" i="5" s="1"/>
  <c r="X13" i="5"/>
  <c r="Z13" i="5" s="1"/>
  <c r="Z12" i="5"/>
  <c r="X12" i="5"/>
  <c r="X11" i="5"/>
  <c r="Z11" i="5" s="1"/>
  <c r="X10" i="5"/>
  <c r="Z10" i="5" s="1"/>
  <c r="Z9" i="5"/>
  <c r="Z8" i="5"/>
  <c r="X6" i="5"/>
  <c r="Z6" i="5" s="1"/>
  <c r="Z5" i="5"/>
  <c r="X5" i="5"/>
  <c r="Z4" i="5"/>
  <c r="Z3" i="5"/>
  <c r="Q20" i="5"/>
  <c r="Q19" i="5"/>
  <c r="Q14" i="5"/>
  <c r="S14" i="5" s="1"/>
  <c r="Q12" i="5"/>
  <c r="S12" i="5" s="1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Q13" i="5"/>
  <c r="S13" i="5" s="1"/>
  <c r="Q11" i="5"/>
  <c r="S11" i="5" s="1"/>
  <c r="S10" i="5"/>
  <c r="Q10" i="5"/>
  <c r="S9" i="5"/>
  <c r="S8" i="5"/>
  <c r="Q7" i="5"/>
  <c r="S7" i="5" s="1"/>
  <c r="Q6" i="5"/>
  <c r="S6" i="5" s="1"/>
  <c r="Q5" i="5"/>
  <c r="S5" i="5" s="1"/>
  <c r="S4" i="5"/>
  <c r="S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" i="5"/>
  <c r="J7" i="5"/>
  <c r="J13" i="5"/>
  <c r="J12" i="5"/>
  <c r="J11" i="5"/>
  <c r="J10" i="5"/>
  <c r="J6" i="5"/>
  <c r="J5" i="5"/>
  <c r="C12" i="5"/>
  <c r="C11" i="5"/>
  <c r="E11" i="5" s="1"/>
  <c r="C10" i="5"/>
  <c r="C5" i="5"/>
  <c r="E12" i="5"/>
  <c r="E10" i="5"/>
  <c r="C6" i="5"/>
  <c r="E6" i="5" s="1"/>
  <c r="E5" i="5"/>
  <c r="EF33" i="4"/>
  <c r="EF41" i="4"/>
  <c r="EH41" i="4" s="1"/>
  <c r="EF40" i="4"/>
  <c r="EH40" i="4" s="1"/>
  <c r="EF39" i="4"/>
  <c r="EH39" i="4" s="1"/>
  <c r="EF38" i="4"/>
  <c r="EH38" i="4" s="1"/>
  <c r="EF37" i="4"/>
  <c r="EH37" i="4" s="1"/>
  <c r="EF36" i="4"/>
  <c r="EH36" i="4" s="1"/>
  <c r="EH35" i="4"/>
  <c r="EF35" i="4"/>
  <c r="EF34" i="4"/>
  <c r="EH34" i="4" s="1"/>
  <c r="EH33" i="4"/>
  <c r="EF32" i="4"/>
  <c r="EH32" i="4" s="1"/>
  <c r="EF31" i="4"/>
  <c r="EH31" i="4" s="1"/>
  <c r="EH30" i="4"/>
  <c r="EF30" i="4"/>
  <c r="EH29" i="4"/>
  <c r="EF29" i="4"/>
  <c r="EH28" i="4"/>
  <c r="EF28" i="4"/>
  <c r="EF27" i="4"/>
  <c r="EH27" i="4" s="1"/>
  <c r="EF26" i="4"/>
  <c r="EH26" i="4" s="1"/>
  <c r="EF25" i="4"/>
  <c r="EH25" i="4" s="1"/>
  <c r="EH24" i="4"/>
  <c r="EF24" i="4"/>
  <c r="EH23" i="4"/>
  <c r="EF23" i="4"/>
  <c r="EH22" i="4"/>
  <c r="EF22" i="4"/>
  <c r="EF21" i="4"/>
  <c r="EH21" i="4" s="1"/>
  <c r="EF20" i="4"/>
  <c r="EH20" i="4" s="1"/>
  <c r="EF19" i="4"/>
  <c r="EH19" i="4" s="1"/>
  <c r="EH18" i="4"/>
  <c r="EF18" i="4"/>
  <c r="EH17" i="4"/>
  <c r="EF17" i="4"/>
  <c r="EH16" i="4"/>
  <c r="EF16" i="4"/>
  <c r="EH15" i="4"/>
  <c r="EH14" i="4"/>
  <c r="EF13" i="4"/>
  <c r="EH13" i="4" s="1"/>
  <c r="EF12" i="4"/>
  <c r="EH12" i="4" s="1"/>
  <c r="EH11" i="4"/>
  <c r="EF11" i="4"/>
  <c r="EH10" i="4"/>
  <c r="EF10" i="4"/>
  <c r="EH9" i="4"/>
  <c r="EF8" i="4"/>
  <c r="EH8" i="4" s="1"/>
  <c r="EH7" i="4"/>
  <c r="EF6" i="4"/>
  <c r="EH6" i="4" s="1"/>
  <c r="EH5" i="4"/>
  <c r="EH4" i="4"/>
  <c r="EH3" i="4"/>
  <c r="DY30" i="4"/>
  <c r="EA30" i="4"/>
  <c r="DY31" i="4"/>
  <c r="EA41" i="4"/>
  <c r="DY40" i="4"/>
  <c r="EA40" i="4" s="1"/>
  <c r="DY39" i="4"/>
  <c r="EA39" i="4" s="1"/>
  <c r="DY38" i="4"/>
  <c r="EA38" i="4" s="1"/>
  <c r="DY37" i="4"/>
  <c r="EA37" i="4" s="1"/>
  <c r="DY36" i="4"/>
  <c r="EA36" i="4" s="1"/>
  <c r="EA35" i="4"/>
  <c r="DY35" i="4"/>
  <c r="DY34" i="4"/>
  <c r="EA34" i="4" s="1"/>
  <c r="EA33" i="4"/>
  <c r="DY32" i="4"/>
  <c r="EA32" i="4" s="1"/>
  <c r="EA31" i="4"/>
  <c r="DY29" i="4"/>
  <c r="EA29" i="4" s="1"/>
  <c r="EA28" i="4"/>
  <c r="DY28" i="4"/>
  <c r="DY27" i="4"/>
  <c r="EA27" i="4" s="1"/>
  <c r="DY26" i="4"/>
  <c r="EA26" i="4" s="1"/>
  <c r="DY25" i="4"/>
  <c r="EA25" i="4" s="1"/>
  <c r="DY24" i="4"/>
  <c r="EA24" i="4" s="1"/>
  <c r="DY23" i="4"/>
  <c r="EA23" i="4" s="1"/>
  <c r="EA22" i="4"/>
  <c r="DY22" i="4"/>
  <c r="DY21" i="4"/>
  <c r="EA21" i="4" s="1"/>
  <c r="DY20" i="4"/>
  <c r="EA20" i="4" s="1"/>
  <c r="DY19" i="4"/>
  <c r="EA19" i="4" s="1"/>
  <c r="DY18" i="4"/>
  <c r="EA18" i="4" s="1"/>
  <c r="DY17" i="4"/>
  <c r="EA17" i="4" s="1"/>
  <c r="EA16" i="4"/>
  <c r="DY16" i="4"/>
  <c r="EA15" i="4"/>
  <c r="EA14" i="4"/>
  <c r="DY13" i="4"/>
  <c r="EA13" i="4" s="1"/>
  <c r="DY12" i="4"/>
  <c r="EA12" i="4" s="1"/>
  <c r="DY11" i="4"/>
  <c r="EA11" i="4" s="1"/>
  <c r="DY10" i="4"/>
  <c r="EA10" i="4" s="1"/>
  <c r="EA9" i="4"/>
  <c r="DY8" i="4"/>
  <c r="EA8" i="4" s="1"/>
  <c r="EA7" i="4"/>
  <c r="DY6" i="4"/>
  <c r="EA6" i="4" s="1"/>
  <c r="EA5" i="4"/>
  <c r="EA4" i="4"/>
  <c r="EA3" i="4"/>
  <c r="DR29" i="4"/>
  <c r="DT29" i="4" s="1"/>
  <c r="DR28" i="4"/>
  <c r="DR21" i="4"/>
  <c r="DT21" i="4" s="1"/>
  <c r="DT41" i="4"/>
  <c r="DR40" i="4"/>
  <c r="DT40" i="4" s="1"/>
  <c r="DR39" i="4"/>
  <c r="DT39" i="4" s="1"/>
  <c r="DR38" i="4"/>
  <c r="DT38" i="4" s="1"/>
  <c r="DT37" i="4"/>
  <c r="DR37" i="4"/>
  <c r="DR36" i="4"/>
  <c r="DT36" i="4" s="1"/>
  <c r="DR35" i="4"/>
  <c r="DT35" i="4" s="1"/>
  <c r="DR34" i="4"/>
  <c r="DT34" i="4" s="1"/>
  <c r="DT33" i="4"/>
  <c r="DT32" i="4"/>
  <c r="DR32" i="4"/>
  <c r="DR31" i="4"/>
  <c r="DT31" i="4" s="1"/>
  <c r="DT30" i="4"/>
  <c r="DT28" i="4"/>
  <c r="DT27" i="4"/>
  <c r="DR27" i="4"/>
  <c r="DT26" i="4"/>
  <c r="DR26" i="4"/>
  <c r="DT25" i="4"/>
  <c r="DR25" i="4"/>
  <c r="DR24" i="4"/>
  <c r="DT24" i="4" s="1"/>
  <c r="DR23" i="4"/>
  <c r="DT23" i="4" s="1"/>
  <c r="DR22" i="4"/>
  <c r="DT22" i="4" s="1"/>
  <c r="DT20" i="4"/>
  <c r="DR20" i="4"/>
  <c r="DT19" i="4"/>
  <c r="DR19" i="4"/>
  <c r="DR18" i="4"/>
  <c r="DT18" i="4" s="1"/>
  <c r="DR17" i="4"/>
  <c r="DT17" i="4" s="1"/>
  <c r="DR16" i="4"/>
  <c r="DT16" i="4" s="1"/>
  <c r="DT15" i="4"/>
  <c r="DT14" i="4"/>
  <c r="DT13" i="4"/>
  <c r="DR13" i="4"/>
  <c r="DT12" i="4"/>
  <c r="DR12" i="4"/>
  <c r="DR11" i="4"/>
  <c r="DT11" i="4" s="1"/>
  <c r="DR10" i="4"/>
  <c r="DT10" i="4" s="1"/>
  <c r="DT9" i="4"/>
  <c r="DR8" i="4"/>
  <c r="DT8" i="4" s="1"/>
  <c r="DT7" i="4"/>
  <c r="DT6" i="4"/>
  <c r="DR6" i="4"/>
  <c r="DT5" i="4"/>
  <c r="DT4" i="4"/>
  <c r="DT3" i="4"/>
  <c r="DK29" i="4"/>
  <c r="DK26" i="4"/>
  <c r="DK21" i="4"/>
  <c r="DM41" i="4"/>
  <c r="DM40" i="4"/>
  <c r="DK40" i="4"/>
  <c r="DM39" i="4"/>
  <c r="DK39" i="4"/>
  <c r="DK38" i="4"/>
  <c r="DM38" i="4" s="1"/>
  <c r="DK37" i="4"/>
  <c r="DM37" i="4" s="1"/>
  <c r="DK36" i="4"/>
  <c r="DM36" i="4" s="1"/>
  <c r="DM35" i="4"/>
  <c r="DK35" i="4"/>
  <c r="DM34" i="4"/>
  <c r="DK34" i="4"/>
  <c r="DM33" i="4"/>
  <c r="DK32" i="4"/>
  <c r="DM32" i="4" s="1"/>
  <c r="DK31" i="4"/>
  <c r="DM31" i="4" s="1"/>
  <c r="DM30" i="4"/>
  <c r="DM29" i="4"/>
  <c r="DM28" i="4"/>
  <c r="DM27" i="4"/>
  <c r="DK27" i="4"/>
  <c r="DM26" i="4"/>
  <c r="DK25" i="4"/>
  <c r="DM25" i="4" s="1"/>
  <c r="DK24" i="4"/>
  <c r="DM24" i="4" s="1"/>
  <c r="DK23" i="4"/>
  <c r="DM23" i="4" s="1"/>
  <c r="DK22" i="4"/>
  <c r="DM22" i="4" s="1"/>
  <c r="DM21" i="4"/>
  <c r="DM20" i="4"/>
  <c r="DK20" i="4"/>
  <c r="DM19" i="4"/>
  <c r="DK19" i="4"/>
  <c r="DM18" i="4"/>
  <c r="DK18" i="4"/>
  <c r="DK17" i="4"/>
  <c r="DM17" i="4" s="1"/>
  <c r="DK16" i="4"/>
  <c r="DM16" i="4" s="1"/>
  <c r="DM15" i="4"/>
  <c r="DM14" i="4"/>
  <c r="DM13" i="4"/>
  <c r="DK13" i="4"/>
  <c r="DM12" i="4"/>
  <c r="DK12" i="4"/>
  <c r="DM11" i="4"/>
  <c r="DK11" i="4"/>
  <c r="DK10" i="4"/>
  <c r="DM10" i="4" s="1"/>
  <c r="DM9" i="4"/>
  <c r="DK8" i="4"/>
  <c r="DM8" i="4" s="1"/>
  <c r="DM7" i="4"/>
  <c r="DM6" i="4"/>
  <c r="DK6" i="4"/>
  <c r="DM5" i="4"/>
  <c r="DM4" i="4"/>
  <c r="DM3" i="4"/>
  <c r="DD24" i="4"/>
  <c r="DD10" i="4"/>
  <c r="DF10" i="4" s="1"/>
  <c r="DD6" i="4"/>
  <c r="DF41" i="4"/>
  <c r="DD40" i="4"/>
  <c r="DF40" i="4" s="1"/>
  <c r="DD39" i="4"/>
  <c r="DF39" i="4" s="1"/>
  <c r="DD38" i="4"/>
  <c r="DF38" i="4" s="1"/>
  <c r="DD37" i="4"/>
  <c r="DF37" i="4" s="1"/>
  <c r="DF36" i="4"/>
  <c r="DD36" i="4"/>
  <c r="DF35" i="4"/>
  <c r="DD35" i="4"/>
  <c r="DD34" i="4"/>
  <c r="DF34" i="4" s="1"/>
  <c r="DF33" i="4"/>
  <c r="DF32" i="4"/>
  <c r="DD32" i="4"/>
  <c r="DF31" i="4"/>
  <c r="DD31" i="4"/>
  <c r="DF30" i="4"/>
  <c r="DF29" i="4"/>
  <c r="DF28" i="4"/>
  <c r="DF27" i="4"/>
  <c r="DD27" i="4"/>
  <c r="DF26" i="4"/>
  <c r="DD25" i="4"/>
  <c r="DF25" i="4" s="1"/>
  <c r="DF24" i="4"/>
  <c r="DD23" i="4"/>
  <c r="DF23" i="4" s="1"/>
  <c r="DD22" i="4"/>
  <c r="DF22" i="4" s="1"/>
  <c r="DF21" i="4"/>
  <c r="DD20" i="4"/>
  <c r="DF20" i="4" s="1"/>
  <c r="DD19" i="4"/>
  <c r="DF19" i="4" s="1"/>
  <c r="DD18" i="4"/>
  <c r="DF18" i="4" s="1"/>
  <c r="DF17" i="4"/>
  <c r="DD17" i="4"/>
  <c r="DF16" i="4"/>
  <c r="DD16" i="4"/>
  <c r="DF15" i="4"/>
  <c r="DF14" i="4"/>
  <c r="DD13" i="4"/>
  <c r="DF13" i="4" s="1"/>
  <c r="DD12" i="4"/>
  <c r="DF12" i="4" s="1"/>
  <c r="DD11" i="4"/>
  <c r="DF11" i="4" s="1"/>
  <c r="DF9" i="4"/>
  <c r="DF8" i="4"/>
  <c r="DD8" i="4"/>
  <c r="DF7" i="4"/>
  <c r="DF6" i="4"/>
  <c r="DF5" i="4"/>
  <c r="DF4" i="4"/>
  <c r="DF3" i="4"/>
  <c r="CW11" i="4"/>
  <c r="CW16" i="4"/>
  <c r="CY41" i="4"/>
  <c r="CW40" i="4"/>
  <c r="CY40" i="4" s="1"/>
  <c r="CW39" i="4"/>
  <c r="CY39" i="4" s="1"/>
  <c r="CW38" i="4"/>
  <c r="CY38" i="4" s="1"/>
  <c r="CY37" i="4"/>
  <c r="CW37" i="4"/>
  <c r="CW36" i="4"/>
  <c r="CY36" i="4" s="1"/>
  <c r="CY35" i="4"/>
  <c r="CW35" i="4"/>
  <c r="CW34" i="4"/>
  <c r="CY34" i="4" s="1"/>
  <c r="CY33" i="4"/>
  <c r="CY32" i="4"/>
  <c r="CW32" i="4"/>
  <c r="CW31" i="4"/>
  <c r="CY31" i="4" s="1"/>
  <c r="CY30" i="4"/>
  <c r="CY29" i="4"/>
  <c r="CY28" i="4"/>
  <c r="CY27" i="4"/>
  <c r="CW27" i="4"/>
  <c r="CY26" i="4"/>
  <c r="CY25" i="4"/>
  <c r="CW25" i="4"/>
  <c r="CY24" i="4"/>
  <c r="CW23" i="4"/>
  <c r="CY23" i="4" s="1"/>
  <c r="CY22" i="4"/>
  <c r="CW22" i="4"/>
  <c r="CY21" i="4"/>
  <c r="CW20" i="4"/>
  <c r="CY20" i="4" s="1"/>
  <c r="CY19" i="4"/>
  <c r="CW19" i="4"/>
  <c r="CY18" i="4"/>
  <c r="CW18" i="4"/>
  <c r="CY17" i="4"/>
  <c r="CW17" i="4"/>
  <c r="CY16" i="4"/>
  <c r="CY15" i="4"/>
  <c r="CY14" i="4"/>
  <c r="CW13" i="4"/>
  <c r="CY13" i="4" s="1"/>
  <c r="CY12" i="4"/>
  <c r="CW12" i="4"/>
  <c r="CY11" i="4"/>
  <c r="CY10" i="4"/>
  <c r="CY9" i="4"/>
  <c r="CW8" i="4"/>
  <c r="CY8" i="4" s="1"/>
  <c r="CY7" i="4"/>
  <c r="CY6" i="4"/>
  <c r="CY5" i="4"/>
  <c r="CY4" i="4"/>
  <c r="CY3" i="4"/>
  <c r="CP31" i="4"/>
  <c r="CP22" i="4"/>
  <c r="CP27" i="4"/>
  <c r="CI27" i="4"/>
  <c r="CK27" i="4" s="1"/>
  <c r="CR41" i="4"/>
  <c r="CP40" i="4"/>
  <c r="CR40" i="4" s="1"/>
  <c r="CR39" i="4"/>
  <c r="CP39" i="4"/>
  <c r="CP38" i="4"/>
  <c r="CR38" i="4" s="1"/>
  <c r="CP37" i="4"/>
  <c r="CR37" i="4" s="1"/>
  <c r="CR36" i="4"/>
  <c r="CP36" i="4"/>
  <c r="CR35" i="4"/>
  <c r="CP35" i="4"/>
  <c r="CP34" i="4"/>
  <c r="CR34" i="4" s="1"/>
  <c r="CR33" i="4"/>
  <c r="CP32" i="4"/>
  <c r="CR32" i="4" s="1"/>
  <c r="CR31" i="4"/>
  <c r="CR30" i="4"/>
  <c r="CR29" i="4"/>
  <c r="CR28" i="4"/>
  <c r="CR27" i="4"/>
  <c r="CR26" i="4"/>
  <c r="CP25" i="4"/>
  <c r="CR25" i="4" s="1"/>
  <c r="CR24" i="4"/>
  <c r="CP23" i="4"/>
  <c r="CR23" i="4" s="1"/>
  <c r="CR22" i="4"/>
  <c r="CR21" i="4"/>
  <c r="CP20" i="4"/>
  <c r="CR20" i="4" s="1"/>
  <c r="CP19" i="4"/>
  <c r="CR19" i="4" s="1"/>
  <c r="CR18" i="4"/>
  <c r="CP18" i="4"/>
  <c r="CR17" i="4"/>
  <c r="CP17" i="4"/>
  <c r="CR16" i="4"/>
  <c r="CR15" i="4"/>
  <c r="CR14" i="4"/>
  <c r="CP13" i="4"/>
  <c r="CR13" i="4" s="1"/>
  <c r="CR12" i="4"/>
  <c r="CP12" i="4"/>
  <c r="CR11" i="4"/>
  <c r="CP11" i="4"/>
  <c r="CR10" i="4"/>
  <c r="CR9" i="4"/>
  <c r="CR8" i="4"/>
  <c r="CP8" i="4"/>
  <c r="CR7" i="4"/>
  <c r="CR6" i="4"/>
  <c r="CR5" i="4"/>
  <c r="CR4" i="4"/>
  <c r="CR3" i="4"/>
  <c r="CB36" i="4"/>
  <c r="CB32" i="4"/>
  <c r="CK41" i="4"/>
  <c r="CK40" i="4"/>
  <c r="CI40" i="4"/>
  <c r="CI39" i="4"/>
  <c r="CK39" i="4" s="1"/>
  <c r="CI38" i="4"/>
  <c r="CK38" i="4" s="1"/>
  <c r="CI37" i="4"/>
  <c r="CK37" i="4" s="1"/>
  <c r="CI36" i="4"/>
  <c r="CK36" i="4" s="1"/>
  <c r="CK35" i="4"/>
  <c r="CI35" i="4"/>
  <c r="CK34" i="4"/>
  <c r="CI34" i="4"/>
  <c r="CK33" i="4"/>
  <c r="CI32" i="4"/>
  <c r="CK32" i="4" s="1"/>
  <c r="CK31" i="4"/>
  <c r="CK30" i="4"/>
  <c r="CK29" i="4"/>
  <c r="CK28" i="4"/>
  <c r="CK26" i="4"/>
  <c r="CK25" i="4"/>
  <c r="CI25" i="4"/>
  <c r="CK24" i="4"/>
  <c r="CI23" i="4"/>
  <c r="CK23" i="4" s="1"/>
  <c r="CK22" i="4"/>
  <c r="CK21" i="4"/>
  <c r="CK20" i="4"/>
  <c r="CI20" i="4"/>
  <c r="CI19" i="4"/>
  <c r="CK19" i="4" s="1"/>
  <c r="CK18" i="4"/>
  <c r="CI18" i="4"/>
  <c r="CI17" i="4"/>
  <c r="CK17" i="4" s="1"/>
  <c r="CK16" i="4"/>
  <c r="CK15" i="4"/>
  <c r="CK14" i="4"/>
  <c r="CI13" i="4"/>
  <c r="CK13" i="4" s="1"/>
  <c r="CI12" i="4"/>
  <c r="CK12" i="4" s="1"/>
  <c r="CK11" i="4"/>
  <c r="CI11" i="4"/>
  <c r="CK10" i="4"/>
  <c r="CK9" i="4"/>
  <c r="CI8" i="4"/>
  <c r="CK8" i="4" s="1"/>
  <c r="CK7" i="4"/>
  <c r="CK6" i="4"/>
  <c r="CK5" i="4"/>
  <c r="CK4" i="4"/>
  <c r="CK3" i="4"/>
  <c r="CD32" i="4"/>
  <c r="CD41" i="4"/>
  <c r="CB40" i="4"/>
  <c r="CD40" i="4" s="1"/>
  <c r="CB39" i="4"/>
  <c r="CD39" i="4" s="1"/>
  <c r="CD38" i="4"/>
  <c r="CB38" i="4"/>
  <c r="CB37" i="4"/>
  <c r="CD37" i="4" s="1"/>
  <c r="CD36" i="4"/>
  <c r="CB35" i="4"/>
  <c r="CD35" i="4" s="1"/>
  <c r="CB34" i="4"/>
  <c r="CD34" i="4" s="1"/>
  <c r="CD33" i="4"/>
  <c r="CD31" i="4"/>
  <c r="CD30" i="4"/>
  <c r="CD29" i="4"/>
  <c r="CD28" i="4"/>
  <c r="CB27" i="4"/>
  <c r="CD27" i="4" s="1"/>
  <c r="CD26" i="4"/>
  <c r="CB25" i="4"/>
  <c r="CD25" i="4" s="1"/>
  <c r="CD24" i="4"/>
  <c r="CB23" i="4"/>
  <c r="CD23" i="4" s="1"/>
  <c r="CD22" i="4"/>
  <c r="CD21" i="4"/>
  <c r="CB20" i="4"/>
  <c r="CD20" i="4" s="1"/>
  <c r="CB19" i="4"/>
  <c r="CD19" i="4" s="1"/>
  <c r="CD18" i="4"/>
  <c r="CB18" i="4"/>
  <c r="CB17" i="4"/>
  <c r="CD17" i="4" s="1"/>
  <c r="CD16" i="4"/>
  <c r="CD15" i="4"/>
  <c r="CD14" i="4"/>
  <c r="CB13" i="4"/>
  <c r="CD13" i="4" s="1"/>
  <c r="CB12" i="4"/>
  <c r="CD12" i="4" s="1"/>
  <c r="CB11" i="4"/>
  <c r="CD11" i="4" s="1"/>
  <c r="CD10" i="4"/>
  <c r="CD9" i="4"/>
  <c r="CD8" i="4"/>
  <c r="CB8" i="4"/>
  <c r="CD7" i="4"/>
  <c r="CD6" i="4"/>
  <c r="CD5" i="4"/>
  <c r="CD4" i="4"/>
  <c r="CD3" i="4"/>
  <c r="BU40" i="4"/>
  <c r="BU34" i="4"/>
  <c r="BW41" i="4"/>
  <c r="BW40" i="4"/>
  <c r="BU39" i="4"/>
  <c r="BW39" i="4" s="1"/>
  <c r="BU38" i="4"/>
  <c r="BW38" i="4" s="1"/>
  <c r="BU37" i="4"/>
  <c r="BW37" i="4" s="1"/>
  <c r="BW36" i="4"/>
  <c r="BW35" i="4"/>
  <c r="BU35" i="4"/>
  <c r="BW34" i="4"/>
  <c r="BW33" i="4"/>
  <c r="BW32" i="4"/>
  <c r="BU32" i="4"/>
  <c r="BW31" i="4"/>
  <c r="BW30" i="4"/>
  <c r="BW29" i="4"/>
  <c r="BW28" i="4"/>
  <c r="BU27" i="4"/>
  <c r="BW27" i="4" s="1"/>
  <c r="BW26" i="4"/>
  <c r="BU25" i="4"/>
  <c r="BW25" i="4" s="1"/>
  <c r="BW24" i="4"/>
  <c r="BW23" i="4"/>
  <c r="BU23" i="4"/>
  <c r="BW22" i="4"/>
  <c r="BW21" i="4"/>
  <c r="BU20" i="4"/>
  <c r="BW20" i="4" s="1"/>
  <c r="BU19" i="4"/>
  <c r="BW19" i="4" s="1"/>
  <c r="BW18" i="4"/>
  <c r="BU18" i="4"/>
  <c r="BW17" i="4"/>
  <c r="BU17" i="4"/>
  <c r="BW16" i="4"/>
  <c r="BW15" i="4"/>
  <c r="BW14" i="4"/>
  <c r="BU13" i="4"/>
  <c r="BW13" i="4" s="1"/>
  <c r="BU12" i="4"/>
  <c r="BW12" i="4" s="1"/>
  <c r="BW11" i="4"/>
  <c r="BU11" i="4"/>
  <c r="BW10" i="4"/>
  <c r="BW9" i="4"/>
  <c r="BU8" i="4"/>
  <c r="BW8" i="4" s="1"/>
  <c r="BW7" i="4"/>
  <c r="BW6" i="4"/>
  <c r="BW5" i="4"/>
  <c r="BW4" i="4"/>
  <c r="BW3" i="4"/>
  <c r="BN39" i="4"/>
  <c r="BN38" i="4"/>
  <c r="BP41" i="4"/>
  <c r="BP40" i="4"/>
  <c r="BP39" i="4"/>
  <c r="BP38" i="4"/>
  <c r="BN37" i="4"/>
  <c r="BP37" i="4" s="1"/>
  <c r="BP36" i="4"/>
  <c r="BN35" i="4"/>
  <c r="BP35" i="4" s="1"/>
  <c r="BP34" i="4"/>
  <c r="BP33" i="4"/>
  <c r="BN32" i="4"/>
  <c r="BP32" i="4" s="1"/>
  <c r="BP31" i="4"/>
  <c r="BP30" i="4"/>
  <c r="BP29" i="4"/>
  <c r="BP28" i="4"/>
  <c r="BP27" i="4"/>
  <c r="BN27" i="4"/>
  <c r="BP26" i="4"/>
  <c r="BN25" i="4"/>
  <c r="BP25" i="4" s="1"/>
  <c r="BP24" i="4"/>
  <c r="BN23" i="4"/>
  <c r="BP23" i="4" s="1"/>
  <c r="BP22" i="4"/>
  <c r="BP21" i="4"/>
  <c r="BN20" i="4"/>
  <c r="BP20" i="4" s="1"/>
  <c r="BP19" i="4"/>
  <c r="BN19" i="4"/>
  <c r="BN18" i="4"/>
  <c r="BP18" i="4" s="1"/>
  <c r="BP17" i="4"/>
  <c r="BN17" i="4"/>
  <c r="BP16" i="4"/>
  <c r="BP15" i="4"/>
  <c r="BP14" i="4"/>
  <c r="BN13" i="4"/>
  <c r="BP13" i="4" s="1"/>
  <c r="BN12" i="4"/>
  <c r="BP12" i="4" s="1"/>
  <c r="BN11" i="4"/>
  <c r="BP11" i="4" s="1"/>
  <c r="BP10" i="4"/>
  <c r="BP9" i="4"/>
  <c r="BN8" i="4"/>
  <c r="BP8" i="4" s="1"/>
  <c r="BP7" i="4"/>
  <c r="BP6" i="4"/>
  <c r="BP5" i="4"/>
  <c r="BP4" i="4"/>
  <c r="BP3" i="4"/>
  <c r="BG37" i="4"/>
  <c r="BI37" i="4" s="1"/>
  <c r="BG32" i="4"/>
  <c r="BI32" i="4" s="1"/>
  <c r="BI41" i="4"/>
  <c r="BI40" i="4"/>
  <c r="BI39" i="4"/>
  <c r="BI38" i="4"/>
  <c r="BI36" i="4"/>
  <c r="BG35" i="4"/>
  <c r="BI35" i="4" s="1"/>
  <c r="BI34" i="4"/>
  <c r="BI33" i="4"/>
  <c r="BI31" i="4"/>
  <c r="BI30" i="4"/>
  <c r="BI29" i="4"/>
  <c r="BI28" i="4"/>
  <c r="BG27" i="4"/>
  <c r="BI27" i="4" s="1"/>
  <c r="BI26" i="4"/>
  <c r="BG25" i="4"/>
  <c r="BI25" i="4" s="1"/>
  <c r="BI24" i="4"/>
  <c r="BG23" i="4"/>
  <c r="BI23" i="4" s="1"/>
  <c r="BI22" i="4"/>
  <c r="BI21" i="4"/>
  <c r="BI20" i="4"/>
  <c r="BG20" i="4"/>
  <c r="BG19" i="4"/>
  <c r="BI19" i="4" s="1"/>
  <c r="BG18" i="4"/>
  <c r="BI18" i="4" s="1"/>
  <c r="BI17" i="4"/>
  <c r="BG17" i="4"/>
  <c r="BI16" i="4"/>
  <c r="BI15" i="4"/>
  <c r="BI14" i="4"/>
  <c r="BG13" i="4"/>
  <c r="BI13" i="4" s="1"/>
  <c r="BG12" i="4"/>
  <c r="BI12" i="4" s="1"/>
  <c r="BG11" i="4"/>
  <c r="BI11" i="4" s="1"/>
  <c r="BI10" i="4"/>
  <c r="BI9" i="4"/>
  <c r="BG8" i="4"/>
  <c r="BI8" i="4" s="1"/>
  <c r="BI7" i="4"/>
  <c r="BI6" i="4"/>
  <c r="BI5" i="4"/>
  <c r="BI4" i="4"/>
  <c r="BI3" i="4"/>
  <c r="AZ35" i="4"/>
  <c r="BB35" i="4" s="1"/>
  <c r="AZ20" i="4"/>
  <c r="AZ23" i="4"/>
  <c r="BB23" i="4" s="1"/>
  <c r="BB24" i="4"/>
  <c r="AZ25" i="4"/>
  <c r="BB25" i="4" s="1"/>
  <c r="BB26" i="4"/>
  <c r="AZ27" i="4"/>
  <c r="BB27" i="4" s="1"/>
  <c r="BB28" i="4"/>
  <c r="BB29" i="4"/>
  <c r="BB30" i="4"/>
  <c r="BB31" i="4"/>
  <c r="AZ32" i="4"/>
  <c r="BB32" i="4" s="1"/>
  <c r="BB33" i="4"/>
  <c r="BB34" i="4"/>
  <c r="BB36" i="4"/>
  <c r="BB37" i="4"/>
  <c r="BB38" i="4"/>
  <c r="BB39" i="4"/>
  <c r="BB40" i="4"/>
  <c r="BB41" i="4"/>
  <c r="BB22" i="4"/>
  <c r="BB21" i="4"/>
  <c r="BB20" i="4"/>
  <c r="AZ19" i="4"/>
  <c r="BB19" i="4" s="1"/>
  <c r="AZ18" i="4"/>
  <c r="BB18" i="4" s="1"/>
  <c r="AZ17" i="4"/>
  <c r="BB17" i="4" s="1"/>
  <c r="BB16" i="4"/>
  <c r="BB15" i="4"/>
  <c r="BB14" i="4"/>
  <c r="BB13" i="4"/>
  <c r="AZ13" i="4"/>
  <c r="BB12" i="4"/>
  <c r="AZ12" i="4"/>
  <c r="AZ11" i="4"/>
  <c r="BB11" i="4" s="1"/>
  <c r="BB10" i="4"/>
  <c r="BB9" i="4"/>
  <c r="AZ8" i="4"/>
  <c r="BB8" i="4" s="1"/>
  <c r="BB7" i="4"/>
  <c r="BB6" i="4"/>
  <c r="BB5" i="4"/>
  <c r="BB4" i="4"/>
  <c r="BB3" i="4"/>
  <c r="AS32" i="4"/>
  <c r="AS25" i="4"/>
  <c r="AU41" i="4"/>
  <c r="AU40" i="4"/>
  <c r="AU39" i="4"/>
  <c r="AU38" i="4"/>
  <c r="AU37" i="4"/>
  <c r="AU36" i="4"/>
  <c r="AU35" i="4"/>
  <c r="AU34" i="4"/>
  <c r="AU33" i="4"/>
  <c r="AU32" i="4"/>
  <c r="AU31" i="4"/>
  <c r="AU30" i="4"/>
  <c r="AU29" i="4"/>
  <c r="AU28" i="4"/>
  <c r="AU27" i="4"/>
  <c r="AS27" i="4"/>
  <c r="AU26" i="4"/>
  <c r="AU25" i="4"/>
  <c r="AU24" i="4"/>
  <c r="AS23" i="4"/>
  <c r="AU23" i="4" s="1"/>
  <c r="AU22" i="4"/>
  <c r="AU21" i="4"/>
  <c r="AU20" i="4"/>
  <c r="AS20" i="4"/>
  <c r="AS19" i="4"/>
  <c r="AU19" i="4" s="1"/>
  <c r="AS18" i="4"/>
  <c r="AU18" i="4" s="1"/>
  <c r="AS17" i="4"/>
  <c r="AU17" i="4" s="1"/>
  <c r="AU16" i="4"/>
  <c r="AU15" i="4"/>
  <c r="AU14" i="4"/>
  <c r="AS13" i="4"/>
  <c r="AU13" i="4" s="1"/>
  <c r="AS12" i="4"/>
  <c r="AU12" i="4" s="1"/>
  <c r="AU11" i="4"/>
  <c r="AS11" i="4"/>
  <c r="AU10" i="4"/>
  <c r="AU9" i="4"/>
  <c r="AS8" i="4"/>
  <c r="AU8" i="4" s="1"/>
  <c r="AU7" i="4"/>
  <c r="AU6" i="4"/>
  <c r="AU5" i="4"/>
  <c r="AU4" i="4"/>
  <c r="AU3" i="4"/>
  <c r="AL23" i="4"/>
  <c r="AN23" i="4" s="1"/>
  <c r="AL18" i="4"/>
  <c r="AN18" i="4" s="1"/>
  <c r="AE18" i="4"/>
  <c r="AN41" i="4"/>
  <c r="AN40" i="4"/>
  <c r="AN39" i="4"/>
  <c r="AN38" i="4"/>
  <c r="AN37" i="4"/>
  <c r="AN36" i="4"/>
  <c r="AN35" i="4"/>
  <c r="AN34" i="4"/>
  <c r="AN33" i="4"/>
  <c r="AN32" i="4"/>
  <c r="AN31" i="4"/>
  <c r="AN30" i="4"/>
  <c r="AN29" i="4"/>
  <c r="AN28" i="4"/>
  <c r="AL27" i="4"/>
  <c r="AN27" i="4" s="1"/>
  <c r="AN26" i="4"/>
  <c r="AN25" i="4"/>
  <c r="AN24" i="4"/>
  <c r="AN22" i="4"/>
  <c r="AN21" i="4"/>
  <c r="AN20" i="4"/>
  <c r="AL20" i="4"/>
  <c r="AL19" i="4"/>
  <c r="AN19" i="4" s="1"/>
  <c r="AL17" i="4"/>
  <c r="AN17" i="4" s="1"/>
  <c r="AN16" i="4"/>
  <c r="AN15" i="4"/>
  <c r="AN14" i="4"/>
  <c r="AN13" i="4"/>
  <c r="AL13" i="4"/>
  <c r="AL12" i="4"/>
  <c r="AN12" i="4" s="1"/>
  <c r="AL11" i="4"/>
  <c r="AN11" i="4" s="1"/>
  <c r="AN10" i="4"/>
  <c r="AN9" i="4"/>
  <c r="AN8" i="4"/>
  <c r="AL8" i="4"/>
  <c r="AN7" i="4"/>
  <c r="AN6" i="4"/>
  <c r="AN5" i="4"/>
  <c r="AN4" i="4"/>
  <c r="AN3" i="4"/>
  <c r="AE27" i="4"/>
  <c r="AG27" i="4" s="1"/>
  <c r="AG41" i="4"/>
  <c r="AG40" i="4"/>
  <c r="AG39" i="4"/>
  <c r="AG38" i="4"/>
  <c r="AG37" i="4"/>
  <c r="AG36" i="4"/>
  <c r="AG35" i="4"/>
  <c r="AG34" i="4"/>
  <c r="AG33" i="4"/>
  <c r="AG32" i="4"/>
  <c r="AG31" i="4"/>
  <c r="AG30" i="4"/>
  <c r="AG29" i="4"/>
  <c r="AG28" i="4"/>
  <c r="AG26" i="4"/>
  <c r="AG25" i="4"/>
  <c r="AG24" i="4"/>
  <c r="AE23" i="4"/>
  <c r="AG23" i="4" s="1"/>
  <c r="AG22" i="4"/>
  <c r="AG21" i="4"/>
  <c r="AE20" i="4"/>
  <c r="AG20" i="4" s="1"/>
  <c r="AE19" i="4"/>
  <c r="AG19" i="4" s="1"/>
  <c r="AG18" i="4"/>
  <c r="AE17" i="4"/>
  <c r="AG17" i="4" s="1"/>
  <c r="AG16" i="4"/>
  <c r="AG15" i="4"/>
  <c r="AG14" i="4"/>
  <c r="AE13" i="4"/>
  <c r="AG13" i="4" s="1"/>
  <c r="AE12" i="4"/>
  <c r="AG12" i="4" s="1"/>
  <c r="AG11" i="4"/>
  <c r="AE11" i="4"/>
  <c r="AG10" i="4"/>
  <c r="AG9" i="4"/>
  <c r="AE8" i="4"/>
  <c r="AG8" i="4" s="1"/>
  <c r="AG7" i="4"/>
  <c r="AG6" i="4"/>
  <c r="AG5" i="4"/>
  <c r="AG4" i="4"/>
  <c r="AG3" i="4"/>
  <c r="X17" i="4"/>
  <c r="X11" i="4"/>
  <c r="Z11" i="4" s="1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X23" i="4"/>
  <c r="Z23" i="4" s="1"/>
  <c r="Z22" i="4"/>
  <c r="Z21" i="4"/>
  <c r="X20" i="4"/>
  <c r="Z20" i="4" s="1"/>
  <c r="Z19" i="4"/>
  <c r="X19" i="4"/>
  <c r="X18" i="4"/>
  <c r="Z18" i="4" s="1"/>
  <c r="Z17" i="4"/>
  <c r="Z16" i="4"/>
  <c r="Z15" i="4"/>
  <c r="Z14" i="4"/>
  <c r="X13" i="4"/>
  <c r="Z13" i="4" s="1"/>
  <c r="X12" i="4"/>
  <c r="Z12" i="4" s="1"/>
  <c r="Z10" i="4"/>
  <c r="Z9" i="4"/>
  <c r="X8" i="4"/>
  <c r="Z8" i="4" s="1"/>
  <c r="Z7" i="4"/>
  <c r="Z6" i="4"/>
  <c r="Z5" i="4"/>
  <c r="Z4" i="4"/>
  <c r="Z3" i="4"/>
  <c r="Q18" i="4"/>
  <c r="Q1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Q23" i="4"/>
  <c r="S23" i="4" s="1"/>
  <c r="S22" i="4"/>
  <c r="S21" i="4"/>
  <c r="Q20" i="4"/>
  <c r="S20" i="4" s="1"/>
  <c r="Q19" i="4"/>
  <c r="S19" i="4" s="1"/>
  <c r="S18" i="4"/>
  <c r="S17" i="4"/>
  <c r="S16" i="4"/>
  <c r="S15" i="4"/>
  <c r="S14" i="4"/>
  <c r="Q13" i="4"/>
  <c r="S13" i="4" s="1"/>
  <c r="S12" i="4"/>
  <c r="S11" i="4"/>
  <c r="S10" i="4"/>
  <c r="S9" i="4"/>
  <c r="Q8" i="4"/>
  <c r="S8" i="4" s="1"/>
  <c r="S7" i="4"/>
  <c r="S6" i="4"/>
  <c r="S5" i="4"/>
  <c r="S4" i="4"/>
  <c r="S3" i="4"/>
  <c r="J23" i="4"/>
  <c r="L23" i="4" s="1"/>
  <c r="J13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2" i="4"/>
  <c r="L21" i="4"/>
  <c r="J20" i="4"/>
  <c r="L20" i="4" s="1"/>
  <c r="L19" i="4"/>
  <c r="J19" i="4"/>
  <c r="L18" i="4"/>
  <c r="L17" i="4"/>
  <c r="L16" i="4"/>
  <c r="L15" i="4"/>
  <c r="L14" i="4"/>
  <c r="L13" i="4"/>
  <c r="L12" i="4"/>
  <c r="L11" i="4"/>
  <c r="L10" i="4"/>
  <c r="L9" i="4"/>
  <c r="L8" i="4"/>
  <c r="J8" i="4"/>
  <c r="L7" i="4"/>
  <c r="L6" i="4"/>
  <c r="L5" i="4"/>
  <c r="L4" i="4"/>
  <c r="L3" i="4"/>
  <c r="C8" i="4"/>
  <c r="C19" i="4"/>
  <c r="C20" i="4"/>
  <c r="C6" i="2"/>
  <c r="C5" i="2"/>
  <c r="E5" i="2"/>
  <c r="C11" i="2"/>
  <c r="E20" i="4"/>
  <c r="E19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3" i="4"/>
  <c r="BB28" i="3"/>
  <c r="BB27" i="3"/>
  <c r="AZ28" i="3"/>
  <c r="AZ27" i="3"/>
  <c r="AZ26" i="3"/>
  <c r="BB26" i="3" s="1"/>
  <c r="AZ25" i="3"/>
  <c r="BB25" i="3" s="1"/>
  <c r="AZ22" i="3"/>
  <c r="BB22" i="3" s="1"/>
  <c r="AZ21" i="3"/>
  <c r="BB21" i="3" s="1"/>
  <c r="AZ18" i="3"/>
  <c r="BB18" i="3" s="1"/>
  <c r="AZ17" i="3"/>
  <c r="BB17" i="3" s="1"/>
  <c r="AZ15" i="3"/>
  <c r="BB15" i="3" s="1"/>
  <c r="AZ11" i="3"/>
  <c r="BB11" i="3" s="1"/>
  <c r="AZ10" i="3"/>
  <c r="BB10" i="3" s="1"/>
  <c r="AZ7" i="3"/>
  <c r="BB7" i="3" s="1"/>
  <c r="AZ6" i="3"/>
  <c r="BB6" i="3" s="1"/>
  <c r="AZ5" i="3"/>
  <c r="BB5" i="3" s="1"/>
  <c r="AZ4" i="3"/>
  <c r="BB4" i="3" s="1"/>
  <c r="AU26" i="3"/>
  <c r="AU25" i="3"/>
  <c r="AU22" i="3"/>
  <c r="AS26" i="3"/>
  <c r="AS25" i="3"/>
  <c r="AS22" i="3"/>
  <c r="AS21" i="3"/>
  <c r="AU21" i="3" s="1"/>
  <c r="AS18" i="3"/>
  <c r="AU18" i="3" s="1"/>
  <c r="AS17" i="3"/>
  <c r="AU17" i="3" s="1"/>
  <c r="AS15" i="3"/>
  <c r="AU15" i="3" s="1"/>
  <c r="AU11" i="3"/>
  <c r="AS11" i="3"/>
  <c r="AS10" i="3"/>
  <c r="AU10" i="3" s="1"/>
  <c r="AU7" i="3"/>
  <c r="AS7" i="3"/>
  <c r="AS6" i="3"/>
  <c r="AU6" i="3" s="1"/>
  <c r="AS5" i="3"/>
  <c r="AU5" i="3" s="1"/>
  <c r="AS4" i="3"/>
  <c r="AU4" i="3" s="1"/>
  <c r="AN21" i="3"/>
  <c r="AL21" i="3"/>
  <c r="AL18" i="3"/>
  <c r="AN18" i="3" s="1"/>
  <c r="AL17" i="3"/>
  <c r="AN17" i="3" s="1"/>
  <c r="AL15" i="3"/>
  <c r="AN15" i="3" s="1"/>
  <c r="AL11" i="3"/>
  <c r="AN11" i="3" s="1"/>
  <c r="AL10" i="3"/>
  <c r="AN10" i="3" s="1"/>
  <c r="AL7" i="3"/>
  <c r="AN7" i="3" s="1"/>
  <c r="AN6" i="3"/>
  <c r="AL6" i="3"/>
  <c r="AL5" i="3"/>
  <c r="AN5" i="3" s="1"/>
  <c r="AL4" i="3"/>
  <c r="AN4" i="3" s="1"/>
  <c r="AG18" i="3"/>
  <c r="AE18" i="3"/>
  <c r="AE17" i="3"/>
  <c r="AG17" i="3" s="1"/>
  <c r="AG15" i="3"/>
  <c r="AE15" i="3"/>
  <c r="AE11" i="3"/>
  <c r="AG11" i="3" s="1"/>
  <c r="AE10" i="3"/>
  <c r="AG10" i="3" s="1"/>
  <c r="AE7" i="3"/>
  <c r="AG7" i="3" s="1"/>
  <c r="AE6" i="3"/>
  <c r="AG6" i="3" s="1"/>
  <c r="AG5" i="3"/>
  <c r="AE5" i="3"/>
  <c r="AG4" i="3"/>
  <c r="AE4" i="3"/>
  <c r="Z17" i="3"/>
  <c r="X17" i="3"/>
  <c r="X15" i="3"/>
  <c r="Z15" i="3"/>
  <c r="Z11" i="3"/>
  <c r="X11" i="3"/>
  <c r="X10" i="3"/>
  <c r="Z10" i="3" s="1"/>
  <c r="X7" i="3"/>
  <c r="Z7" i="3" s="1"/>
  <c r="X6" i="3"/>
  <c r="Z6" i="3" s="1"/>
  <c r="X5" i="3"/>
  <c r="Z5" i="3" s="1"/>
  <c r="Z4" i="3"/>
  <c r="X4" i="3"/>
  <c r="S15" i="3"/>
  <c r="S11" i="3"/>
  <c r="Q15" i="3"/>
  <c r="Q11" i="3"/>
  <c r="Q4" i="3"/>
  <c r="S10" i="3"/>
  <c r="Q10" i="3"/>
  <c r="S7" i="3"/>
  <c r="Q7" i="3"/>
  <c r="Q6" i="3"/>
  <c r="S6" i="3" s="1"/>
  <c r="Q5" i="3"/>
  <c r="S5" i="3" s="1"/>
  <c r="S4" i="3"/>
  <c r="L10" i="3"/>
  <c r="J10" i="3"/>
  <c r="J7" i="3"/>
  <c r="J4" i="3"/>
  <c r="L4" i="3" s="1"/>
  <c r="L7" i="3"/>
  <c r="J6" i="3"/>
  <c r="L6" i="3" s="1"/>
  <c r="J5" i="3"/>
  <c r="L5" i="3" s="1"/>
  <c r="E5" i="3"/>
  <c r="E6" i="3"/>
  <c r="E7" i="3"/>
  <c r="E4" i="3"/>
  <c r="C7" i="3"/>
  <c r="C6" i="3"/>
  <c r="C5" i="3"/>
  <c r="C4" i="3"/>
  <c r="AU33" i="2"/>
  <c r="AS33" i="2"/>
  <c r="AS32" i="2"/>
  <c r="AU32" i="2" s="1"/>
  <c r="AS30" i="2"/>
  <c r="AU30" i="2" s="1"/>
  <c r="AS29" i="2"/>
  <c r="AU29" i="2" s="1"/>
  <c r="AS21" i="2"/>
  <c r="AU21" i="2" s="1"/>
  <c r="AL32" i="2"/>
  <c r="AN32" i="2"/>
  <c r="AL29" i="2"/>
  <c r="AN29" i="2" s="1"/>
  <c r="AL30" i="2"/>
  <c r="AN30" i="2" s="1"/>
  <c r="AL21" i="2"/>
  <c r="AN21" i="2" s="1"/>
  <c r="AG30" i="2"/>
  <c r="AG29" i="2"/>
  <c r="AE30" i="2"/>
  <c r="AE29" i="2"/>
  <c r="AE21" i="2"/>
  <c r="AG21" i="2" s="1"/>
  <c r="X23" i="2"/>
  <c r="Z23" i="2"/>
  <c r="X21" i="2"/>
  <c r="Z21" i="2" s="1"/>
  <c r="X19" i="2"/>
  <c r="Z19" i="2" s="1"/>
  <c r="Q20" i="2"/>
  <c r="S20" i="2" s="1"/>
  <c r="Q19" i="2"/>
  <c r="S19" i="2" s="1"/>
  <c r="Q14" i="2"/>
  <c r="S14" i="2" s="1"/>
  <c r="Q12" i="2"/>
  <c r="S12" i="2" s="1"/>
  <c r="J7" i="2"/>
  <c r="L7" i="2" s="1"/>
  <c r="J13" i="2"/>
  <c r="C12" i="2"/>
  <c r="E11" i="2"/>
  <c r="C10" i="2"/>
  <c r="E10" i="2" s="1"/>
  <c r="E6" i="2"/>
  <c r="L13" i="2"/>
  <c r="E12" i="2"/>
  <c r="AG33" i="1"/>
  <c r="AE33" i="1"/>
  <c r="Z33" i="1"/>
  <c r="X33" i="1"/>
  <c r="AG28" i="1"/>
  <c r="AE28" i="1"/>
  <c r="Z28" i="1"/>
  <c r="X28" i="1"/>
  <c r="AG27" i="1"/>
  <c r="AE27" i="1"/>
  <c r="Z27" i="1"/>
  <c r="X27" i="1"/>
  <c r="S27" i="1"/>
  <c r="Q27" i="1"/>
  <c r="AG26" i="1"/>
  <c r="AE26" i="1"/>
  <c r="Z26" i="1"/>
  <c r="X26" i="1"/>
  <c r="AG19" i="1"/>
  <c r="AE19" i="1"/>
  <c r="Z19" i="1"/>
  <c r="X19" i="1"/>
  <c r="Q19" i="1"/>
  <c r="S19" i="1" s="1"/>
  <c r="AG18" i="1"/>
  <c r="AE18" i="1"/>
  <c r="Z18" i="1"/>
  <c r="X18" i="1"/>
  <c r="S18" i="1"/>
  <c r="Q18" i="1"/>
  <c r="L18" i="1"/>
  <c r="J18" i="1"/>
  <c r="AG17" i="1"/>
  <c r="AE17" i="1"/>
  <c r="X17" i="1"/>
  <c r="Z17" i="1" s="1"/>
  <c r="S17" i="1"/>
  <c r="Q17" i="1"/>
  <c r="AG12" i="1"/>
  <c r="Z12" i="1"/>
  <c r="S12" i="1"/>
  <c r="J12" i="1"/>
  <c r="L12" i="1" s="1"/>
  <c r="E12" i="1"/>
  <c r="AG11" i="1"/>
  <c r="Z11" i="1"/>
  <c r="S11" i="1"/>
  <c r="L11" i="1"/>
  <c r="E11" i="1"/>
  <c r="AG10" i="1"/>
  <c r="Z10" i="1"/>
  <c r="S10" i="1"/>
  <c r="J10" i="1"/>
  <c r="L10" i="1" s="1"/>
  <c r="E10" i="1"/>
  <c r="AG6" i="1"/>
  <c r="Z6" i="1"/>
  <c r="S6" i="1"/>
  <c r="L6" i="1"/>
  <c r="E6" i="1"/>
  <c r="AG5" i="1"/>
  <c r="Z5" i="1"/>
  <c r="S5" i="1"/>
  <c r="L5" i="1"/>
  <c r="E5" i="1"/>
</calcChain>
</file>

<file path=xl/sharedStrings.xml><?xml version="1.0" encoding="utf-8"?>
<sst xmlns="http://schemas.openxmlformats.org/spreadsheetml/2006/main" count="6140" uniqueCount="60">
  <si>
    <t>Calculate values for each node connected to start</t>
  </si>
  <si>
    <t>Reached end, can calculate steps back (End-&gt;X-&gt;O-&gt;H-&gt;Start)</t>
  </si>
  <si>
    <t>Vertex Label</t>
  </si>
  <si>
    <t>Visited?</t>
  </si>
  <si>
    <t>g</t>
  </si>
  <si>
    <t>h</t>
  </si>
  <si>
    <t>f=g+h</t>
  </si>
  <si>
    <t>Prev</t>
  </si>
  <si>
    <t>Start</t>
  </si>
  <si>
    <t>Yes</t>
  </si>
  <si>
    <t>A</t>
  </si>
  <si>
    <t>No</t>
  </si>
  <si>
    <t>∞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</si>
  <si>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</si>
  <si>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</si>
  <si>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</si>
  <si>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</si>
  <si>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</si>
  <si>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</si>
  <si>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</si>
  <si>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</si>
  <si>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</si>
  <si>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</si>
  <si>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</si>
  <si>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</si>
  <si>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</si>
  <si>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</si>
  <si>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</si>
  <si>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</si>
  <si>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</si>
  <si>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</si>
  <si>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</si>
  <si>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</si>
  <si>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</si>
  <si>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</si>
  <si>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</si>
  <si>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</si>
  <si>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</si>
  <si>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</si>
  <si>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</si>
  <si>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</si>
  <si>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End</t>
  </si>
  <si>
    <t>g=g*risk</t>
  </si>
  <si>
    <t>Risk Multiplier Values = 1, 1.5, 5</t>
  </si>
  <si>
    <t>End&gt;W&gt;R&gt;N&gt;L&gt;A&gt;G&gt;C&gt;Start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</si>
  <si>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</si>
  <si>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</si>
  <si>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</si>
  <si>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</si>
  <si>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</si>
  <si>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</si>
  <si>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</si>
  <si>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</si>
  <si>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</si>
  <si>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</si>
  <si>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Risk Multiplier Values = 1, 2, 4</t>
  </si>
  <si>
    <t>End&gt;AC&gt;Y&gt;W&gt;N&gt;U&gt;Z&gt;AE&gt;AG&gt;AK&gt;AJ&gt;AH&gt;X&gt;V&gt;P&gt;O&gt;I&gt;J&gt;Q&gt;Start</t>
  </si>
  <si>
    <r>
      <t xml:space="preserve">Pick lowest </t>
    </r>
    <r>
      <rPr>
        <i/>
        <sz val="12"/>
        <color theme="1"/>
        <rFont val="Atkinson Hyperlegible"/>
      </rPr>
      <t>f</t>
    </r>
  </si>
  <si>
    <r>
      <t xml:space="preserve">Since new </t>
    </r>
    <r>
      <rPr>
        <i/>
        <sz val="12"/>
        <color theme="1"/>
        <rFont val="Atkinson Hyperlegible"/>
      </rPr>
      <t>f</t>
    </r>
    <r>
      <rPr>
        <sz val="12"/>
        <color theme="1"/>
        <rFont val="Atkinson Hyperlegible"/>
      </rPr>
      <t xml:space="preserve"> values I for G (via H) were more than previous, do not update them</t>
    </r>
  </si>
  <si>
    <t>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</si>
</sst>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0"/>
      <color rgb="FF000000"/>
      <name val="Arial"/>
      <scheme val="minor"/>
    </font>
    <font>
      <sz val="10"/>
      <color theme="1"/>
      <name val="Atkinson Hyperlegible"/>
    </font>
    <font>
      <sz val="11"/>
      <color theme="1"/>
      <name val="Atkinson Hyperlegible"/>
    </font>
    <font>
      <sz val="10"/>
      <color theme="1"/>
      <name val="Arial"/>
    </font>
    <font>
      <b/>
      <sz val="10"/>
      <color theme="1"/>
      <name val="Atkinson Hyperlegible"/>
    </font>
    <font>
      <sz val="10"/>
      <color theme="1"/>
      <name val="Arial"/>
      <scheme val="minor"/>
    </font>
    <font>
      <sz val="10"/>
      <color theme="1"/>
      <name val="JetBrains Mono"/>
    </font>
    <font>
      <b/>
      <sz val="10"/>
      <color theme="1"/>
      <name val="JetBrains Mono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scheme val="minor"/>
    </font>
    <font>
      <sz val="8"/>
      <name val="Arial"/>
      <scheme val="minor"/>
    </font>
    <font>
      <b/>
      <sz val="10"/>
      <color rgb="FF000000"/>
      <name val="Atkinson Hyperlegible"/>
    </font>
    <font>
      <sz val="10"/>
      <color rgb="FF000000"/>
      <name val="Atkinson Hyperlegible"/>
    </font>
    <font>
      <sz val="12"/>
      <color theme="1"/>
      <name val="Atkinson Hyperlegible"/>
    </font>
    <font>
      <i/>
      <sz val="12"/>
      <color theme="1"/>
      <name val="Atkinson Hyperlegible"/>
    </font>
    <font>
      <b/>
      <sz val="12"/>
      <color theme="1"/>
      <name val="Atkinson Hyperlegible"/>
    </font>
    <font>
      <sz val="12"/>
      <color rgb="FF000000"/>
      <name val="Atkinson Hyperlegible"/>
    </font>
  </fonts>
  <fills count="17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rgb="FFD9D2E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rgb="FFD9D2E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3F3F3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6" tint="0.79998168889431442"/>
        <bgColor rgb="FFD9D2E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3F3F3"/>
      </patternFill>
    </fill>
    <fill>
      <patternFill patternType="solid">
        <fgColor theme="5" tint="0.79998168889431442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3" borderId="0" xfId="0" applyFont="1" applyFill="1" applyAlignment="1">
      <alignment horizontal="right"/>
    </xf>
    <xf numFmtId="0" fontId="1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4" fillId="4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9" fillId="0" borderId="0" xfId="0" applyFont="1"/>
    <xf numFmtId="0" fontId="11" fillId="0" borderId="0" xfId="0" applyFont="1"/>
    <xf numFmtId="0" fontId="4" fillId="6" borderId="0" xfId="0" applyFont="1" applyFill="1" applyAlignment="1">
      <alignment horizontal="right"/>
    </xf>
    <xf numFmtId="0" fontId="4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4" fillId="7" borderId="0" xfId="0" applyFont="1" applyFill="1" applyAlignment="1">
      <alignment horizontal="right"/>
    </xf>
    <xf numFmtId="0" fontId="4" fillId="7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8" borderId="0" xfId="0" applyFont="1" applyFill="1" applyAlignment="1">
      <alignment horizontal="right"/>
    </xf>
    <xf numFmtId="0" fontId="3" fillId="0" borderId="0" xfId="0" applyFont="1" applyAlignment="1">
      <alignment horizontal="center"/>
    </xf>
    <xf numFmtId="0" fontId="8" fillId="3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6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right"/>
    </xf>
    <xf numFmtId="0" fontId="15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6" borderId="0" xfId="0" applyFont="1" applyFill="1" applyAlignment="1">
      <alignment horizontal="right"/>
    </xf>
    <xf numFmtId="0" fontId="14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14" fillId="8" borderId="0" xfId="0" applyFont="1" applyFill="1" applyAlignment="1">
      <alignment horizontal="right"/>
    </xf>
    <xf numFmtId="0" fontId="14" fillId="8" borderId="0" xfId="0" applyFont="1" applyFill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  <xf numFmtId="0" fontId="16" fillId="7" borderId="0" xfId="0" applyFont="1" applyFill="1" applyAlignment="1">
      <alignment horizontal="right"/>
    </xf>
    <xf numFmtId="0" fontId="16" fillId="7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8" fillId="4" borderId="0" xfId="0" applyFont="1" applyFill="1" applyAlignment="1">
      <alignment horizontal="right"/>
    </xf>
    <xf numFmtId="0" fontId="18" fillId="4" borderId="0" xfId="0" applyFont="1" applyFill="1" applyAlignment="1">
      <alignment horizontal="center"/>
    </xf>
    <xf numFmtId="0" fontId="18" fillId="5" borderId="0" xfId="0" applyFont="1" applyFill="1" applyAlignment="1">
      <alignment horizontal="right"/>
    </xf>
    <xf numFmtId="0" fontId="18" fillId="5" borderId="0" xfId="0" applyFont="1" applyFill="1" applyAlignment="1">
      <alignment horizontal="center"/>
    </xf>
    <xf numFmtId="0" fontId="18" fillId="3" borderId="0" xfId="0" applyFont="1" applyFill="1" applyAlignment="1">
      <alignment horizontal="right"/>
    </xf>
    <xf numFmtId="0" fontId="18" fillId="3" borderId="0" xfId="0" applyFont="1" applyFill="1" applyAlignment="1">
      <alignment horizontal="center"/>
    </xf>
    <xf numFmtId="0" fontId="18" fillId="7" borderId="0" xfId="0" applyFont="1" applyFill="1" applyAlignment="1">
      <alignment horizontal="right"/>
    </xf>
    <xf numFmtId="0" fontId="18" fillId="7" borderId="0" xfId="0" applyFont="1" applyFill="1" applyAlignment="1">
      <alignment horizontal="center"/>
    </xf>
    <xf numFmtId="0" fontId="18" fillId="9" borderId="0" xfId="0" applyFont="1" applyFill="1" applyAlignment="1">
      <alignment horizontal="center"/>
    </xf>
    <xf numFmtId="0" fontId="19" fillId="0" borderId="0" xfId="0" applyFont="1"/>
    <xf numFmtId="0" fontId="16" fillId="3" borderId="0" xfId="0" applyFont="1" applyFill="1"/>
    <xf numFmtId="0" fontId="16" fillId="4" borderId="0" xfId="0" applyFont="1" applyFill="1"/>
    <xf numFmtId="0" fontId="18" fillId="0" borderId="0" xfId="0" applyFont="1" applyFill="1" applyAlignment="1">
      <alignment horizontal="right"/>
    </xf>
    <xf numFmtId="0" fontId="18" fillId="0" borderId="0" xfId="0" applyFont="1" applyFill="1" applyAlignment="1">
      <alignment horizontal="center"/>
    </xf>
    <xf numFmtId="0" fontId="16" fillId="0" borderId="0" xfId="0" applyFont="1" applyFill="1"/>
    <xf numFmtId="0" fontId="16" fillId="10" borderId="0" xfId="0" applyFont="1" applyFill="1" applyAlignment="1">
      <alignment horizontal="right"/>
    </xf>
    <xf numFmtId="0" fontId="16" fillId="10" borderId="0" xfId="0" applyFont="1" applyFill="1" applyAlignment="1">
      <alignment horizontal="center"/>
    </xf>
    <xf numFmtId="0" fontId="16" fillId="11" borderId="0" xfId="0" applyFont="1" applyFill="1" applyAlignment="1">
      <alignment horizontal="right"/>
    </xf>
    <xf numFmtId="0" fontId="16" fillId="11" borderId="0" xfId="0" applyFont="1" applyFill="1" applyAlignment="1">
      <alignment horizontal="center"/>
    </xf>
    <xf numFmtId="0" fontId="16" fillId="12" borderId="0" xfId="0" applyFont="1" applyFill="1" applyAlignment="1">
      <alignment horizontal="right"/>
    </xf>
    <xf numFmtId="0" fontId="16" fillId="12" borderId="0" xfId="0" applyFont="1" applyFill="1" applyAlignment="1">
      <alignment horizontal="center"/>
    </xf>
    <xf numFmtId="0" fontId="16" fillId="12" borderId="0" xfId="0" applyFont="1" applyFill="1"/>
    <xf numFmtId="0" fontId="18" fillId="13" borderId="0" xfId="0" applyFont="1" applyFill="1" applyAlignment="1">
      <alignment horizontal="right"/>
    </xf>
    <xf numFmtId="0" fontId="18" fillId="13" borderId="0" xfId="0" applyFont="1" applyFill="1" applyAlignment="1">
      <alignment horizontal="center"/>
    </xf>
    <xf numFmtId="0" fontId="16" fillId="14" borderId="0" xfId="0" applyFont="1" applyFill="1" applyAlignment="1">
      <alignment horizontal="center"/>
    </xf>
    <xf numFmtId="0" fontId="16" fillId="15" borderId="0" xfId="0" applyFont="1" applyFill="1" applyAlignment="1">
      <alignment horizontal="center"/>
    </xf>
    <xf numFmtId="0" fontId="16" fillId="16" borderId="0" xfId="0" applyFont="1" applyFill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</cellXfs>
  <cellStyles count="1">
    <cellStyle name="Normal" xfId="0" builtinId="0"/>
  </cellStyles>
  <dxfs count="475"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2"/>
        <name val="Atkinson Hyperlegible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5">
    <tableStyle name="Town A Distance-style" pivot="0" count="3" xr9:uid="{00000000-0011-0000-FFFF-FFFF00000000}">
      <tableStyleElement type="headerRow" dxfId="474"/>
      <tableStyleElement type="firstRowStripe" dxfId="473"/>
      <tableStyleElement type="secondRowStripe" dxfId="472"/>
    </tableStyle>
    <tableStyle name="Town A Distance-style 2" pivot="0" count="3" xr9:uid="{00000000-0011-0000-FFFF-FFFF01000000}">
      <tableStyleElement type="headerRow" dxfId="471"/>
      <tableStyleElement type="firstRowStripe" dxfId="470"/>
      <tableStyleElement type="secondRowStripe" dxfId="469"/>
    </tableStyle>
    <tableStyle name="Town A Distance-style 3" pivot="0" count="3" xr9:uid="{00000000-0011-0000-FFFF-FFFF02000000}">
      <tableStyleElement type="headerRow" dxfId="468"/>
      <tableStyleElement type="firstRowStripe" dxfId="467"/>
      <tableStyleElement type="secondRowStripe" dxfId="466"/>
    </tableStyle>
    <tableStyle name="Town A Distance-style 4" pivot="0" count="3" xr9:uid="{00000000-0011-0000-FFFF-FFFF03000000}">
      <tableStyleElement type="headerRow" dxfId="465"/>
      <tableStyleElement type="firstRowStripe" dxfId="464"/>
      <tableStyleElement type="secondRowStripe" dxfId="463"/>
    </tableStyle>
    <tableStyle name="Town A Distance-style 5" pivot="0" count="3" xr9:uid="{00000000-0011-0000-FFFF-FFFF04000000}">
      <tableStyleElement type="headerRow" dxfId="462"/>
      <tableStyleElement type="firstRowStripe" dxfId="461"/>
      <tableStyleElement type="secondRowStripe" dxfId="4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F33" headerRowDxfId="161" dataDxfId="159" totalsRowDxfId="160">
  <tableColumns count="6">
    <tableColumn id="1" xr3:uid="{00000000-0010-0000-0000-000001000000}" name="Node" dataDxfId="167"/>
    <tableColumn id="2" xr3:uid="{00000000-0010-0000-0000-000002000000}" name="Visited?" dataDxfId="166"/>
    <tableColumn id="3" xr3:uid="{00000000-0010-0000-0000-000003000000}" name="g" dataDxfId="165"/>
    <tableColumn id="4" xr3:uid="{00000000-0010-0000-0000-000004000000}" name="h" dataDxfId="164"/>
    <tableColumn id="5" xr3:uid="{00000000-0010-0000-0000-000005000000}" name="f=g+h" dataDxfId="163"/>
    <tableColumn id="6" xr3:uid="{00000000-0010-0000-0000-000006000000}" name="Prev" dataDxfId="162"/>
  </tableColumns>
  <tableStyleInfo name="Town A Distance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DFBF314-4F3B-439A-BEB7-EE85FA3812D7}" name="Table_511" displayName="Table_511" ref="AC2:AH33" dataDxfId="431">
  <tableColumns count="6">
    <tableColumn id="1" xr3:uid="{46FA7B3A-83A1-4125-99FA-9E4889ABDE88}" name="Vertex Label" dataDxfId="430"/>
    <tableColumn id="2" xr3:uid="{C9E4ADEF-DC60-4726-88CE-C6CE6EA08B75}" name="Visited?" dataDxfId="429"/>
    <tableColumn id="3" xr3:uid="{81E5BE38-1427-43EF-8496-6E3BB81097D0}" name="g=g*risk" dataDxfId="428"/>
    <tableColumn id="4" xr3:uid="{CF54F946-E2A5-4A96-8B06-3CBC66D1C52A}" name="h" dataDxfId="427"/>
    <tableColumn id="5" xr3:uid="{82EC6EF6-E721-4A4A-A7DD-48D4232FBE9C}" name="f=g+h" dataDxfId="426"/>
    <tableColumn id="6" xr3:uid="{278D2FBC-FDA1-41B0-8992-F7C9C9C17FF5}" name="Prev" dataDxfId="425"/>
  </tableColumns>
  <tableStyleInfo name="Town A Distance-style 5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7D3B36-846F-406E-9762-AEEF88A295DB}" name="Table_51112" displayName="Table_51112" ref="AJ2:AO33" dataDxfId="424">
  <tableColumns count="6">
    <tableColumn id="1" xr3:uid="{54F837EE-83B6-471B-86A1-4693CBCD6F5E}" name="Vertex Label" dataDxfId="423"/>
    <tableColumn id="2" xr3:uid="{80B3DB83-7002-4D78-9AC4-C35B8C5CACB4}" name="Visited?" dataDxfId="422"/>
    <tableColumn id="3" xr3:uid="{EC0EE88C-5E38-4CBD-8DBB-8E121994C814}" name="g=g*risk" dataDxfId="421"/>
    <tableColumn id="4" xr3:uid="{2D431644-D6EC-4959-91B8-3AB85E28DD2F}" name="h" dataDxfId="420"/>
    <tableColumn id="5" xr3:uid="{5E0E517B-EFFF-4E2B-BD31-91A299AAFDE0}" name="f=g+h" dataDxfId="419"/>
    <tableColumn id="6" xr3:uid="{3D0709C0-EC8F-4F0D-8524-2A0A62951D80}" name="Prev" dataDxfId="418"/>
  </tableColumns>
  <tableStyleInfo name="Town A Distance-style 5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2A45BD0-D32C-4D5F-89FA-9C78AA194519}" name="Table_5111213" displayName="Table_5111213" ref="AQ2:AV33" dataDxfId="417">
  <tableColumns count="6">
    <tableColumn id="1" xr3:uid="{B921410A-9C95-427B-AC60-06093095839E}" name="Vertex Label" dataDxfId="416"/>
    <tableColumn id="2" xr3:uid="{CF5ACA40-895D-46E5-A4B1-7B067AAB3A4D}" name="Visited?" dataDxfId="415"/>
    <tableColumn id="3" xr3:uid="{778C1E1A-AB14-4947-B5A7-BBE5727CE0C3}" name="g=g*risk" dataDxfId="414"/>
    <tableColumn id="4" xr3:uid="{808A4F3E-601A-4CF2-ABE7-FB5C5F9C2D39}" name="h" dataDxfId="413"/>
    <tableColumn id="5" xr3:uid="{27180391-F170-4C24-BCA7-BA8170DF084B}" name="f=g+h" dataDxfId="412"/>
    <tableColumn id="6" xr3:uid="{E463F4FB-2226-4C5A-AF71-70711A73CD37}" name="Prev" dataDxfId="411"/>
  </tableColumns>
  <tableStyleInfo name="Town A Distance-style 5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A9D70388-C4D3-4D34-8744-7279DC110922}" name="Table_1742" displayName="Table_1742" ref="A2:F33" dataDxfId="174">
  <tableColumns count="6">
    <tableColumn id="1" xr3:uid="{DB6AE502-B87D-4DB9-986B-6BD140004C75}" name="Vertex Label" dataDxfId="173"/>
    <tableColumn id="2" xr3:uid="{6B2F55A1-0BA4-43C5-B147-7CD01AAB7A5E}" name="Visited?" dataDxfId="172"/>
    <tableColumn id="3" xr3:uid="{7B02436C-0ADC-41F9-93E9-FD8D4C7225BC}" name="g=g*risk" dataDxfId="171"/>
    <tableColumn id="4" xr3:uid="{796F5DBC-C8D4-49FC-A714-ED9ED407ECF7}" name="h" dataDxfId="170"/>
    <tableColumn id="5" xr3:uid="{55C15707-F8CA-4804-A22A-098F5F4C88CB}" name="f=g+h" dataDxfId="169"/>
    <tableColumn id="6" xr3:uid="{AE95EAEA-BC33-470F-BB73-143D4E59B9B3}" name="Prev" dataDxfId="168"/>
  </tableColumns>
  <tableStyleInfo name="Town A Distance-style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19F7BC51-337E-42A6-89A3-4AA0648B96E6}" name="Table_174243" displayName="Table_174243" ref="H2:M33" dataDxfId="122">
  <tableColumns count="6">
    <tableColumn id="1" xr3:uid="{7944AE89-8D3F-46EA-A0EE-07BEB1A67B76}" name="Vertex Label" dataDxfId="121"/>
    <tableColumn id="2" xr3:uid="{15F51BF2-324A-494C-B41A-366216AFFA8D}" name="Visited?" dataDxfId="120"/>
    <tableColumn id="3" xr3:uid="{D9A52458-9045-4730-89C0-2785B1E8887D}" name="g=g*risk" dataDxfId="119"/>
    <tableColumn id="4" xr3:uid="{94174859-523B-45CE-A98E-4910140D69B1}" name="h" dataDxfId="118"/>
    <tableColumn id="5" xr3:uid="{5AD9126C-4311-4225-8B12-52DD395751C9}" name="f=g+h" dataDxfId="116">
      <calculatedColumnFormula>J3+K3</calculatedColumnFormula>
    </tableColumn>
    <tableColumn id="6" xr3:uid="{DE6F5258-29CF-4165-8591-B80BB9C108AF}" name="Prev" dataDxfId="117"/>
  </tableColumns>
  <tableStyleInfo name="Town A Distance-style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155E0421-EA2B-4BBF-A56A-14B358CAE55B}" name="Table_17424345" displayName="Table_17424345" ref="O2:T33" dataDxfId="115">
  <tableColumns count="6">
    <tableColumn id="1" xr3:uid="{5C4D7264-ABC7-4461-9092-C7E6B4883F63}" name="Vertex Label" dataDxfId="114"/>
    <tableColumn id="2" xr3:uid="{E7F98BE8-DEAB-4576-A701-767C1053CD9F}" name="Visited?" dataDxfId="113"/>
    <tableColumn id="3" xr3:uid="{299A2F5D-552B-4610-88A2-EFD43CC2CCBD}" name="g=g*risk" dataDxfId="112"/>
    <tableColumn id="4" xr3:uid="{98AF45F7-DB84-4909-AA41-62D5C145C5FF}" name="h" dataDxfId="111"/>
    <tableColumn id="5" xr3:uid="{B4BA03ED-F46B-4537-8C3A-89D527766211}" name="f=g+h" dataDxfId="110">
      <calculatedColumnFormula>Q3+R3</calculatedColumnFormula>
    </tableColumn>
    <tableColumn id="6" xr3:uid="{2DF91B23-0921-4ABD-83B7-C20E05F04866}" name="Prev" dataDxfId="109"/>
  </tableColumns>
  <tableStyleInfo name="Town A Distance-style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325BFDE4-0B8A-43CE-B650-B4A35342E8A8}" name="Table_1742434546" displayName="Table_1742434546" ref="V2:AA33" dataDxfId="108">
  <tableColumns count="6">
    <tableColumn id="1" xr3:uid="{1B367ACD-607D-4A12-AB6D-9998E26677D6}" name="Vertex Label" dataDxfId="107"/>
    <tableColumn id="2" xr3:uid="{4C606F92-D173-4CFA-B6EB-A78DDA07F6A5}" name="Visited?" dataDxfId="106"/>
    <tableColumn id="3" xr3:uid="{8BA0D586-6938-487E-A392-1E46AFF7BA36}" name="g=g*risk" dataDxfId="105"/>
    <tableColumn id="4" xr3:uid="{B61C092D-95D2-4FCD-A239-E04808EB1D2B}" name="h" dataDxfId="104"/>
    <tableColumn id="5" xr3:uid="{B4AA6963-C47A-475B-AEEE-3E40EB44A998}" name="f=g+h" dataDxfId="103">
      <calculatedColumnFormula>X3+Y3</calculatedColumnFormula>
    </tableColumn>
    <tableColumn id="6" xr3:uid="{7FD165BC-91D6-4EEA-9AB2-6959ED9D1639}" name="Prev" dataDxfId="102"/>
  </tableColumns>
  <tableStyleInfo name="Town A Distance-style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7BF2FA2E-B478-4FFD-B2F8-D501835C3056}" name="Table_174243454647" displayName="Table_174243454647" ref="AC2:AH33" headerRowDxfId="95" dataDxfId="93" totalsRowDxfId="94">
  <tableColumns count="6">
    <tableColumn id="1" xr3:uid="{73FEF5A2-1AD3-4BAE-B898-FC9D6AA2A7FE}" name="Vertex Label" dataDxfId="101"/>
    <tableColumn id="2" xr3:uid="{19E4D5B5-B66F-4AB5-89AB-DA04D5B1A9AD}" name="Visited?" dataDxfId="100"/>
    <tableColumn id="3" xr3:uid="{083ED256-7D68-478D-BC54-73F32664C853}" name="g=g*risk" dataDxfId="99"/>
    <tableColumn id="4" xr3:uid="{623F202C-0ECD-46C5-919F-57B9C6BBCF90}" name="h" dataDxfId="98"/>
    <tableColumn id="5" xr3:uid="{2D34F9E3-ACC2-4654-9634-41D1FB70B4C7}" name="f=g+h" dataDxfId="97">
      <calculatedColumnFormula>AE3+AF3</calculatedColumnFormula>
    </tableColumn>
    <tableColumn id="6" xr3:uid="{6D1F3745-CAC8-4582-8091-DCB1AEC6FB73}" name="Prev" dataDxfId="96"/>
  </tableColumns>
  <tableStyleInfo name="Town A Distance-style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FB4DA2A-58E5-411D-99ED-B3C14EABED7C}" name="Table_17424345464748" displayName="Table_17424345464748" ref="AJ2:AO33" headerRowDxfId="86" dataDxfId="84" totalsRowDxfId="85">
  <tableColumns count="6">
    <tableColumn id="1" xr3:uid="{030E6004-0C0E-43B3-87CB-F0293E0531C2}" name="Vertex Label" dataDxfId="92"/>
    <tableColumn id="2" xr3:uid="{9672A9A9-C95A-453F-A5C6-C4686C75A5A2}" name="Visited?" dataDxfId="91"/>
    <tableColumn id="3" xr3:uid="{4E2B633C-7FEC-4E09-A2EE-E01B7A5CEA5A}" name="g=g*risk" dataDxfId="90"/>
    <tableColumn id="4" xr3:uid="{D45788E3-525D-4AE4-8A41-CDC2CC190BF2}" name="h" dataDxfId="89"/>
    <tableColumn id="5" xr3:uid="{25D56023-AD8C-46A9-9696-E1DBB0BCE3AE}" name="f=g+h" dataDxfId="88">
      <calculatedColumnFormula>AL3+AM3</calculatedColumnFormula>
    </tableColumn>
    <tableColumn id="6" xr3:uid="{C8C5F34E-8C78-4CAE-944A-3C0070D70550}" name="Prev" dataDxfId="87"/>
  </tableColumns>
  <tableStyleInfo name="Town A Distance-style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532A09BD-CFE7-42A1-8653-B2B4D1288BAF}" name="Table_1742434546474849" displayName="Table_1742434546474849" ref="AQ2:AV33" headerRowDxfId="77" dataDxfId="75" totalsRowDxfId="76">
  <tableColumns count="6">
    <tableColumn id="1" xr3:uid="{58F61ED3-DE69-4A4A-8A47-B0BDE42E1F1D}" name="Vertex Label" dataDxfId="83"/>
    <tableColumn id="2" xr3:uid="{E08A7301-48E7-482A-B0DC-C3735713AD00}" name="Visited?" dataDxfId="82"/>
    <tableColumn id="3" xr3:uid="{9E40C3F6-032F-4DD9-8FD3-FBB3FEE1D666}" name="g=g*risk" dataDxfId="81"/>
    <tableColumn id="4" xr3:uid="{0D7FB1AF-2A31-4722-97BF-88F9E0E8EAAD}" name="h" dataDxfId="80"/>
    <tableColumn id="5" xr3:uid="{3B7BBEE4-ED2E-43AD-995D-8FE942FD44BC}" name="f=g+h" dataDxfId="79">
      <calculatedColumnFormula>AS3+AT3</calculatedColumnFormula>
    </tableColumn>
    <tableColumn id="6" xr3:uid="{5BB841E1-2B49-48E6-A1E3-975412FBD1F8}" name="Prev" dataDxfId="78"/>
  </tableColumns>
  <tableStyleInfo name="Town A Distanc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H2:M33" headerRowDxfId="152" dataDxfId="150" totalsRowDxfId="151">
  <tableColumns count="6">
    <tableColumn id="1" xr3:uid="{00000000-0010-0000-0100-000001000000}" name="Node" dataDxfId="158"/>
    <tableColumn id="2" xr3:uid="{00000000-0010-0000-0100-000002000000}" name="Visited?" dataDxfId="157"/>
    <tableColumn id="3" xr3:uid="{00000000-0010-0000-0100-000003000000}" name="g" dataDxfId="156"/>
    <tableColumn id="4" xr3:uid="{00000000-0010-0000-0100-000004000000}" name="h" dataDxfId="155"/>
    <tableColumn id="5" xr3:uid="{00000000-0010-0000-0100-000005000000}" name="f=g+h" dataDxfId="154"/>
    <tableColumn id="6" xr3:uid="{00000000-0010-0000-0100-000006000000}" name="Prev" dataDxfId="153"/>
  </tableColumns>
  <tableStyleInfo name="Town A Distance-style 2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6586C7B9-44C3-4A44-ADF2-2CF9FCE691B9}" name="Table_174243454647484950" displayName="Table_174243454647484950" ref="AX2:BC33" headerRowDxfId="74" dataDxfId="73" totalsRowDxfId="72">
  <tableColumns count="6">
    <tableColumn id="1" xr3:uid="{0E094B73-E7A4-4670-8204-664D653DBF91}" name="Vertex Label" dataDxfId="71"/>
    <tableColumn id="2" xr3:uid="{D935F151-BA1A-4C51-87EB-7F1D10F2A8A9}" name="Visited?" dataDxfId="70"/>
    <tableColumn id="3" xr3:uid="{3E63EE34-C9E0-48F7-8BF9-85C6A0CCA00F}" name="g=g*risk" dataDxfId="69"/>
    <tableColumn id="4" xr3:uid="{752702B1-D4F5-4190-94C2-1DED18AC6104}" name="h" dataDxfId="68"/>
    <tableColumn id="5" xr3:uid="{ED488F0A-0C18-4B34-AA1F-B94865F866B2}" name="f=g+h" dataDxfId="67">
      <calculatedColumnFormula>AZ3+BA3</calculatedColumnFormula>
    </tableColumn>
    <tableColumn id="6" xr3:uid="{88FAF24F-9418-42D5-9426-830356DE6CA5}" name="Prev" dataDxfId="66"/>
  </tableColumns>
  <tableStyleInfo name="Town A Distance-style" showFirstColumn="1" showLastColumn="1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241AC59-0314-44B6-A431-9903FEDCF42A}" name="Table_1714" displayName="Table_1714" ref="A2:F28" dataDxfId="410">
  <tableColumns count="6">
    <tableColumn id="1" xr3:uid="{843DFE1D-BC11-4468-B937-0E06D91E8FF0}" name="Vertex Label" dataDxfId="409"/>
    <tableColumn id="2" xr3:uid="{9DD50A44-A232-418A-944D-4BC50A04C50B}" name="Visited?" dataDxfId="408"/>
    <tableColumn id="3" xr3:uid="{AA1A3F48-B11C-4962-AED1-D18C6810B33F}" name="g=g*risk" dataDxfId="407"/>
    <tableColumn id="4" xr3:uid="{98B186E9-557D-48C0-80E7-A8FB112E8621}" name="h" dataDxfId="406"/>
    <tableColumn id="5" xr3:uid="{650C12E4-2EE1-4E63-A5DE-E4C77549D1AE}" name="f=g+h" dataDxfId="405"/>
    <tableColumn id="6" xr3:uid="{0FDAC615-F3CA-4EFB-B868-A5692907C6F8}" name="Prev" dataDxfId="404"/>
  </tableColumns>
  <tableStyleInfo name="Town A Distance-style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5F9527F-4276-4477-8665-B61B96FDED9A}" name="Table_171421" displayName="Table_171421" ref="H2:M28" dataDxfId="403">
  <tableColumns count="6">
    <tableColumn id="1" xr3:uid="{EA54349F-E75C-434E-AF2B-E8F6C3B9EE12}" name="Vertex Label" dataDxfId="402"/>
    <tableColumn id="2" xr3:uid="{5580AF74-1CBF-4DD1-A77E-259122A9E18D}" name="Visited?" dataDxfId="401"/>
    <tableColumn id="3" xr3:uid="{782FC0A5-0FCB-43C9-AF52-356F348D3A8B}" name="g=g*risk" dataDxfId="400"/>
    <tableColumn id="4" xr3:uid="{52441A14-2EB3-4563-B82D-5A692AFBE656}" name="h" dataDxfId="399"/>
    <tableColumn id="5" xr3:uid="{45FC61B2-DC1F-45DF-9317-32CC6D1B3B0F}" name="f=g+h" dataDxfId="398"/>
    <tableColumn id="6" xr3:uid="{4BDBA41E-5DC2-4C5F-B862-17DCF0F72C65}" name="Prev" dataDxfId="397"/>
  </tableColumns>
  <tableStyleInfo name="Town A Distance-style" showFirstColumn="1" showLastColumn="1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8C6FAD3-E494-4F51-84ED-1A3D24D6E215}" name="Table_17142122" displayName="Table_17142122" ref="O2:T28" dataDxfId="396">
  <tableColumns count="6">
    <tableColumn id="1" xr3:uid="{4EB491DC-DBA1-479F-9E02-64F6CEA2F7AE}" name="Vertex Label" dataDxfId="395"/>
    <tableColumn id="2" xr3:uid="{5DE57C35-4D04-42F8-8470-0E8F5394C946}" name="Visited?" dataDxfId="394"/>
    <tableColumn id="3" xr3:uid="{8203495C-79B3-40DA-BE8E-469526C873A7}" name="g=g*risk" dataDxfId="393"/>
    <tableColumn id="4" xr3:uid="{5004CDAF-7E27-4798-83E1-C875E6BC5787}" name="h" dataDxfId="392"/>
    <tableColumn id="5" xr3:uid="{B618EAD2-0312-41DA-83C0-080B04341403}" name="f=g+h" dataDxfId="391"/>
    <tableColumn id="6" xr3:uid="{E7654BF4-9E0F-4638-901C-2344B5A77B94}" name="Prev" dataDxfId="390"/>
  </tableColumns>
  <tableStyleInfo name="Town A Distance-style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C18DD9EC-9132-4350-9238-93E01645A2C2}" name="Table_1714212223" displayName="Table_1714212223" ref="V2:AA28" dataDxfId="389">
  <tableColumns count="6">
    <tableColumn id="1" xr3:uid="{E3811837-46BD-4754-9D02-07E674632332}" name="Vertex Label" dataDxfId="388"/>
    <tableColumn id="2" xr3:uid="{C1D56EB8-A5FA-4121-ABA4-F39191C05C39}" name="Visited?" dataDxfId="387"/>
    <tableColumn id="3" xr3:uid="{492AFAA4-95EE-49B6-A39F-8CB1F63339D3}" name="g=g*risk" dataDxfId="386"/>
    <tableColumn id="4" xr3:uid="{7CB81C1F-532A-4B73-9C1A-029AF8489C6B}" name="h" dataDxfId="385"/>
    <tableColumn id="5" xr3:uid="{BDA216D3-8F50-4696-B734-DF6523B9D62F}" name="f=g+h" dataDxfId="384"/>
    <tableColumn id="6" xr3:uid="{E7366E57-92FA-474E-9615-89EFB9AD84EF}" name="Prev" dataDxfId="383"/>
  </tableColumns>
  <tableStyleInfo name="Town A Distance-style" showFirstColumn="1" showLastColumn="1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6829BDE-C445-4871-A250-DCC6694D46B7}" name="Table_171421222324" displayName="Table_171421222324" ref="AC2:AH28" dataDxfId="382">
  <tableColumns count="6">
    <tableColumn id="1" xr3:uid="{8E3E1C53-887A-4FEF-9F8C-0CDC6CD58602}" name="Vertex Label" dataDxfId="381"/>
    <tableColumn id="2" xr3:uid="{316FDAA8-D8B1-4CE5-99EC-2E7611255AC9}" name="Visited?" dataDxfId="380"/>
    <tableColumn id="3" xr3:uid="{638CB2CC-3613-40FB-A393-581F112A63A6}" name="g=g*risk" dataDxfId="379"/>
    <tableColumn id="4" xr3:uid="{17152438-B404-463B-AF6A-0511BD7F8D94}" name="h" dataDxfId="378"/>
    <tableColumn id="5" xr3:uid="{DAC08A7D-A69D-4127-A366-2BE6BC140AE4}" name="f=g+h" dataDxfId="377"/>
    <tableColumn id="6" xr3:uid="{98BD40D7-7165-4AD5-8DC4-7901794A97A1}" name="Prev" dataDxfId="376"/>
  </tableColumns>
  <tableStyleInfo name="Town A Distance-style" showFirstColumn="1" showLastColumn="1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428F886-728D-4575-AD5A-AD62A9EAF3AF}" name="Table_17142122232425" displayName="Table_17142122232425" ref="AJ2:AO28" dataDxfId="375">
  <tableColumns count="6">
    <tableColumn id="1" xr3:uid="{CB3B7632-5D09-4394-9273-1F2693E8AEEE}" name="Vertex Label" dataDxfId="374"/>
    <tableColumn id="2" xr3:uid="{0FCDAED6-E152-4EBE-827A-C514744ED7C1}" name="Visited?" dataDxfId="373"/>
    <tableColumn id="3" xr3:uid="{86863713-FD1B-4768-BE20-C1ACE322F98D}" name="g=g*risk" dataDxfId="372"/>
    <tableColumn id="4" xr3:uid="{4E253E81-0A36-4BBF-8E6C-DC10C559889B}" name="h" dataDxfId="371"/>
    <tableColumn id="5" xr3:uid="{48227029-A468-4088-9431-F4EB28E7D2A7}" name="f=g+h" dataDxfId="370"/>
    <tableColumn id="6" xr3:uid="{1DA8871D-A8C9-4949-88BF-57CD9C7018DB}" name="Prev" dataDxfId="369"/>
  </tableColumns>
  <tableStyleInfo name="Town A Distance-style" showFirstColumn="1" showLastColumn="1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46CC1B3-FBBB-4CEC-8131-1D11D7E67834}" name="Table_1714212223242526" displayName="Table_1714212223242526" ref="AQ2:AV28" dataDxfId="368">
  <tableColumns count="6">
    <tableColumn id="1" xr3:uid="{C5DC471F-2AD7-445A-9529-D220CF6B7E20}" name="Vertex Label" dataDxfId="367"/>
    <tableColumn id="2" xr3:uid="{5459F713-5718-4593-A6ED-DBF8C4D63DA2}" name="Visited?" dataDxfId="366"/>
    <tableColumn id="3" xr3:uid="{AE798998-114D-4283-9A1B-927A3F5BE89F}" name="g=g*risk" dataDxfId="365"/>
    <tableColumn id="4" xr3:uid="{D88BB38D-A027-450D-BEB5-6F7079F66EF7}" name="h" dataDxfId="364"/>
    <tableColumn id="5" xr3:uid="{7DCB260A-7ECB-457B-9DEC-3416D714166F}" name="f=g+h" dataDxfId="363"/>
    <tableColumn id="6" xr3:uid="{E4E100BE-24BF-4EFB-8B9F-9464A88803AF}" name="Prev" dataDxfId="362"/>
  </tableColumns>
  <tableStyleInfo name="Town A Distance-style" showFirstColumn="1" showLastColumn="1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91D6A59F-DAE0-4CF1-B064-3E96638B3BE7}" name="Table_171421222324252628" displayName="Table_171421222324252628" ref="AX2:BC29" dataDxfId="361">
  <tableColumns count="6">
    <tableColumn id="1" xr3:uid="{4BCDD519-8C22-4DAD-AA5A-D0A6EC78F2B5}" name="Vertex Label" dataDxfId="360"/>
    <tableColumn id="2" xr3:uid="{A416F249-4FEB-48DA-89C3-B3540F1A269A}" name="Visited?" dataDxfId="359"/>
    <tableColumn id="3" xr3:uid="{E8ECAB59-44AA-4EAB-A912-7C9AF67A177B}" name="g=g*risk" dataDxfId="358"/>
    <tableColumn id="4" xr3:uid="{7BA7F2F7-4EE9-4DE3-9A89-B77E5825D520}" name="h" dataDxfId="357"/>
    <tableColumn id="5" xr3:uid="{E0B14564-7D2C-4243-80CF-112BB50FF990}" name="f=g+h" dataDxfId="356"/>
    <tableColumn id="6" xr3:uid="{EBF2AB8D-725D-482B-990D-6210EE91F970}" name="Prev" dataDxfId="355"/>
  </tableColumns>
  <tableStyleInfo name="Town A Distance-style" showFirstColumn="1" showLastColumn="1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127AF580-33DB-43AF-B797-0EF54D1FC39C}" name="Table_171451" displayName="Table_171451" ref="A2:F28" dataDxfId="65">
  <tableColumns count="6">
    <tableColumn id="1" xr3:uid="{4456851F-7788-4EC6-9C57-04AD185B1D17}" name="Vertex Label" dataDxfId="64"/>
    <tableColumn id="2" xr3:uid="{F3C4BBED-02F6-448A-83BD-71FDC82E2627}" name="Visited?" dataDxfId="63"/>
    <tableColumn id="3" xr3:uid="{3AEA486D-76D1-4046-B825-7B40C6649BA5}" name="g=g*risk" dataDxfId="62"/>
    <tableColumn id="4" xr3:uid="{1103C1F0-E84D-4FD2-927E-FBB04F8A29AC}" name="h" dataDxfId="61"/>
    <tableColumn id="5" xr3:uid="{DF03B2A5-1E29-470A-95FB-160FB4A43F20}" name="f=g+h" dataDxfId="60"/>
    <tableColumn id="6" xr3:uid="{55116975-2D8A-4A43-B523-0E73609EAC47}" name="Prev" dataDxfId="59"/>
  </tableColumns>
  <tableStyleInfo name="Town A Distance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O2:T33" headerRowDxfId="143" dataDxfId="141" totalsRowDxfId="142">
  <tableColumns count="6">
    <tableColumn id="1" xr3:uid="{00000000-0010-0000-0200-000001000000}" name="Node" dataDxfId="149"/>
    <tableColumn id="2" xr3:uid="{00000000-0010-0000-0200-000002000000}" name="Visited?" dataDxfId="148"/>
    <tableColumn id="3" xr3:uid="{00000000-0010-0000-0200-000003000000}" name="g" dataDxfId="147"/>
    <tableColumn id="4" xr3:uid="{00000000-0010-0000-0200-000004000000}" name="h" dataDxfId="146"/>
    <tableColumn id="5" xr3:uid="{00000000-0010-0000-0200-000005000000}" name="f=g+h" dataDxfId="145"/>
    <tableColumn id="6" xr3:uid="{00000000-0010-0000-0200-000006000000}" name="Prev" dataDxfId="144"/>
  </tableColumns>
  <tableStyleInfo name="Town A Distance-style 3" showFirstColumn="1" showLastColumn="1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18DB46AE-97D4-42D7-A45F-383E5B6E165C}" name="Table_17145152" displayName="Table_17145152" ref="H2:M28" dataDxfId="58">
  <tableColumns count="6">
    <tableColumn id="1" xr3:uid="{2F3C663B-9072-4CEA-818B-D29DFF4BB443}" name="Vertex Label" dataDxfId="57"/>
    <tableColumn id="2" xr3:uid="{B87E0FA0-FB77-4F26-9184-2912B006F142}" name="Visited?" dataDxfId="56"/>
    <tableColumn id="3" xr3:uid="{005E8826-D524-4804-8CB1-E37E58A9B537}" name="g=g*risk" dataDxfId="55"/>
    <tableColumn id="4" xr3:uid="{22946159-9B67-4DD8-ABAF-7B7A74FE7BDD}" name="h" dataDxfId="54"/>
    <tableColumn id="5" xr3:uid="{30B46C18-4A54-4840-9F4F-A3C898B72950}" name="f=g+h" dataDxfId="53"/>
    <tableColumn id="6" xr3:uid="{E4CAFC52-F6FC-4D73-8073-ACCF7E7B5DAA}" name="Prev" dataDxfId="52"/>
  </tableColumns>
  <tableStyleInfo name="Town A Distance-style" showFirstColumn="1" showLastColumn="1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FABF06AC-AAB4-4C00-A194-0C31118B71C7}" name="Table_1714515253" displayName="Table_1714515253" ref="O2:T28" dataDxfId="51">
  <tableColumns count="6">
    <tableColumn id="1" xr3:uid="{5151D90D-A053-408B-AA11-5FF5BE0A11B0}" name="Vertex Label" dataDxfId="50"/>
    <tableColumn id="2" xr3:uid="{070E1758-8FC8-4BF1-A0E1-B617BE84C789}" name="Visited?" dataDxfId="49"/>
    <tableColumn id="3" xr3:uid="{CD08C838-EB4A-4651-9EAC-DC3214E7C017}" name="g=g*risk" dataDxfId="48"/>
    <tableColumn id="4" xr3:uid="{78B0ADBC-CA61-4DE4-B0B2-C260CE2670E3}" name="h" dataDxfId="47"/>
    <tableColumn id="5" xr3:uid="{CAAF1DBD-CFD4-4473-90A3-7D6D1D79ECF6}" name="f=g+h" dataDxfId="46"/>
    <tableColumn id="6" xr3:uid="{135C66DE-7546-4F8B-9675-99EA1DF28DF4}" name="Prev" dataDxfId="45"/>
  </tableColumns>
  <tableStyleInfo name="Town A Distance-style" showFirstColumn="1" showLastColumn="1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DDDEAF80-C57B-42B3-A323-BAD21BA7385D}" name="Table_171451525354" displayName="Table_171451525354" ref="V2:AA28" headerRowDxfId="38" dataDxfId="36" totalsRowDxfId="37">
  <tableColumns count="6">
    <tableColumn id="1" xr3:uid="{6EA1DB76-ADE4-48C1-81CE-E77FAC7932AB}" name="Vertex Label" dataDxfId="44"/>
    <tableColumn id="2" xr3:uid="{435D6B59-57C8-4367-A106-BA88BD7B7768}" name="Visited?" dataDxfId="43"/>
    <tableColumn id="3" xr3:uid="{DEB52A2D-1077-48A6-BDE6-DBC9C4E0A358}" name="g=g*risk" dataDxfId="42"/>
    <tableColumn id="4" xr3:uid="{6A23BF59-3166-4FAE-9E64-CA49281FACCB}" name="h" dataDxfId="41"/>
    <tableColumn id="5" xr3:uid="{3AF9BB38-093F-4297-8E6C-0925AEE84795}" name="f=g+h" dataDxfId="40"/>
    <tableColumn id="6" xr3:uid="{ACD6882F-A223-47C6-AE6B-5E18507EF5FB}" name="Prev" dataDxfId="39"/>
  </tableColumns>
  <tableStyleInfo name="Town A Distance-style" showFirstColumn="1" showLastColumn="1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8010B9D-5BD7-48EA-AC4C-D4CD253A6CA9}" name="Table_17145152535455" displayName="Table_17145152535455" ref="AC2:AH28" headerRowDxfId="35" dataDxfId="27" totalsRowDxfId="34">
  <tableColumns count="6">
    <tableColumn id="1" xr3:uid="{CCDD66B9-78A5-42CD-B65E-EC10EE3BA334}" name="Vertex Label" dataDxfId="33"/>
    <tableColumn id="2" xr3:uid="{D6AB1B3B-1358-436A-AAA6-FD0FCE2FBD1F}" name="Visited?" dataDxfId="32"/>
    <tableColumn id="3" xr3:uid="{103756E9-FC3F-473F-AA24-7F9810A7968B}" name="g=g*risk" dataDxfId="31"/>
    <tableColumn id="4" xr3:uid="{93A4C003-0ECF-449B-BB5F-B18404B84135}" name="h" dataDxfId="30"/>
    <tableColumn id="5" xr3:uid="{006E29E5-6579-4A30-94E5-B1C413D4CCD2}" name="f=g+h" dataDxfId="29"/>
    <tableColumn id="6" xr3:uid="{A982FCB7-E4F8-4BF6-8441-6CA2EBD21E9F}" name="Prev" dataDxfId="28"/>
  </tableColumns>
  <tableStyleInfo name="Town A Distance-style" showFirstColumn="1" showLastColumn="1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9E573549-98D7-4D05-BDBE-FFCF1AD59EFC}" name="Table_1714515253545556" displayName="Table_1714515253545556" ref="AJ2:AO28" headerRowDxfId="26" dataDxfId="25" totalsRowDxfId="24">
  <tableColumns count="6">
    <tableColumn id="1" xr3:uid="{43E729FC-D868-45FA-83DD-F33999A73F91}" name="Vertex Label" dataDxfId="23"/>
    <tableColumn id="2" xr3:uid="{586C6046-B237-4DE1-B971-319E49D9CC5D}" name="Visited?" dataDxfId="22"/>
    <tableColumn id="3" xr3:uid="{744C6126-CFE5-4339-8B59-43704312B715}" name="g=g*risk" dataDxfId="21"/>
    <tableColumn id="4" xr3:uid="{C43466FD-3329-4EAC-8FBD-4B4334B1CB5B}" name="h" dataDxfId="20"/>
    <tableColumn id="5" xr3:uid="{1A2EF3E7-646A-481B-A1F7-378D2935EACF}" name="f=g+h" dataDxfId="19"/>
    <tableColumn id="6" xr3:uid="{4759E14A-BDF2-4CBF-92FD-E9FEBE3B6812}" name="Prev" dataDxfId="18"/>
  </tableColumns>
  <tableStyleInfo name="Town A Distance-style" showFirstColumn="1" showLastColumn="1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CF8D839-6AFE-4A19-95E3-D03613024FBB}" name="Table_171451525354555657" displayName="Table_171451525354555657" ref="AQ2:AV28" headerRowDxfId="17" dataDxfId="16" totalsRowDxfId="15">
  <tableColumns count="6">
    <tableColumn id="1" xr3:uid="{C9FA9414-D91B-4FE0-957D-841F14FEB1FA}" name="Vertex Label" dataDxfId="14"/>
    <tableColumn id="2" xr3:uid="{429DE03E-7442-445C-89C7-5688D76E7280}" name="Visited?" dataDxfId="13"/>
    <tableColumn id="3" xr3:uid="{494E7ACA-C2B3-4215-8DE1-87641E92BB01}" name="g=g*risk" dataDxfId="12"/>
    <tableColumn id="4" xr3:uid="{7995C6E5-71D4-4B02-9921-93B5D434BC7E}" name="h" dataDxfId="11"/>
    <tableColumn id="5" xr3:uid="{2BA32E49-DAC1-425E-83A3-2CD6EB4173B0}" name="f=g+h" dataDxfId="10"/>
    <tableColumn id="6" xr3:uid="{F544B643-FDF0-477C-A096-A75961663359}" name="Prev" dataDxfId="9"/>
  </tableColumns>
  <tableStyleInfo name="Town A Distance-style" showFirstColumn="1" showLastColumn="1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F12602BE-4784-4D35-BDB0-E8AD92A7DF13}" name="Table_17145152535455565758" displayName="Table_17145152535455565758" ref="AX2:BC28" headerRowDxfId="2" dataDxfId="0" totalsRowDxfId="1">
  <tableColumns count="6">
    <tableColumn id="1" xr3:uid="{1758DFE2-70CD-49BF-851C-3BACCDEEFF95}" name="Vertex Label" dataDxfId="8"/>
    <tableColumn id="2" xr3:uid="{3D16F8D7-91F6-4DAA-8B6B-65DFE96590DC}" name="Visited?" dataDxfId="7"/>
    <tableColumn id="3" xr3:uid="{0093C16E-02EB-49C3-960C-A02CA2B3AF13}" name="g=g*risk" dataDxfId="6"/>
    <tableColumn id="4" xr3:uid="{62062F68-0440-4753-A4E7-AC8136A13A76}" name="h" dataDxfId="5"/>
    <tableColumn id="5" xr3:uid="{C66F7028-D49B-4E55-81B7-C9C516444B06}" name="f=g+h" dataDxfId="4"/>
    <tableColumn id="6" xr3:uid="{91AE29DC-87B0-44CE-9141-855DB19E812A}" name="Prev" dataDxfId="3"/>
  </tableColumns>
  <tableStyleInfo name="Town A Distance-style" showFirstColumn="1" showLastColumn="1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9792D94-8C55-4271-B272-05EAC0841F0C}" name="Table_171415" displayName="Table_171415" ref="A2:F43" headerRowDxfId="354" dataDxfId="353" totalsRowDxfId="352">
  <tableColumns count="6">
    <tableColumn id="1" xr3:uid="{26595DDB-7E66-4E57-B33F-35F28ACD9ADD}" name="Vertex Label" dataDxfId="351"/>
    <tableColumn id="2" xr3:uid="{F303DAAB-BB60-408F-9AC1-E96E1424C28D}" name="Visited?" dataDxfId="350"/>
    <tableColumn id="3" xr3:uid="{2E40118F-9C67-4373-A72A-832C844460D4}" name="g=g*risk" dataDxfId="349"/>
    <tableColumn id="4" xr3:uid="{ABF6441A-8A94-4419-AB47-B6FAE3661E44}" name="h" dataDxfId="348"/>
    <tableColumn id="5" xr3:uid="{FC707840-05D4-4787-8383-855846CC206A}" name="f=g+h" dataDxfId="347">
      <calculatedColumnFormula>C3+D3</calculatedColumnFormula>
    </tableColumn>
    <tableColumn id="6" xr3:uid="{76874A34-7FFB-43FF-8C16-379D3C320BC4}" name="Prev" dataDxfId="346"/>
  </tableColumns>
  <tableStyleInfo name="Town A Distance-style" showFirstColumn="1" showLastColumn="1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E115172-70B7-4C6F-82D1-FDA9B50A7AE7}" name="Table_17141516" displayName="Table_17141516" ref="H2:M43" headerRowDxfId="345" dataDxfId="344" totalsRowDxfId="343">
  <tableColumns count="6">
    <tableColumn id="1" xr3:uid="{361E46D0-B6A7-4830-BDD0-F07FCF6EF64D}" name="Vertex Label" dataDxfId="342"/>
    <tableColumn id="2" xr3:uid="{37CC34CE-FF56-460D-9907-7D181C389395}" name="Visited?" dataDxfId="341"/>
    <tableColumn id="3" xr3:uid="{5501E695-376B-4009-93E8-C94497463820}" name="g=g*risk" dataDxfId="340"/>
    <tableColumn id="4" xr3:uid="{CFE30E8F-66AB-47A9-8BE3-0A0575518DE9}" name="h" dataDxfId="339"/>
    <tableColumn id="5" xr3:uid="{B7DC92D3-431E-4D95-BD9A-E911A0681D1B}" name="f=g+h" dataDxfId="338">
      <calculatedColumnFormula>J3+K3</calculatedColumnFormula>
    </tableColumn>
    <tableColumn id="6" xr3:uid="{BF7BA5AB-120D-46A3-907C-6F34CD303316}" name="Prev" dataDxfId="337"/>
  </tableColumns>
  <tableStyleInfo name="Town A Distance-style" showFirstColumn="1" showLastColumn="1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C84BD2B-049E-4292-8954-5F7F15CDC164}" name="Table_1714151617" displayName="Table_1714151617" ref="O2:T43" headerRowDxfId="336" dataDxfId="335" totalsRowDxfId="334">
  <tableColumns count="6">
    <tableColumn id="1" xr3:uid="{15208E84-01E1-4276-92A1-92B9ED1FCA0E}" name="Vertex Label" dataDxfId="333"/>
    <tableColumn id="2" xr3:uid="{3C008E12-BEE9-4409-88E1-45B8B31A3C5F}" name="Visited?" dataDxfId="332"/>
    <tableColumn id="3" xr3:uid="{12F51F44-9EAE-4A39-9E03-D3C0929B8EF0}" name="g=g*risk" dataDxfId="331"/>
    <tableColumn id="4" xr3:uid="{47321669-406D-4D6B-8F16-1D82BA974072}" name="h" dataDxfId="330"/>
    <tableColumn id="5" xr3:uid="{B6249C42-F11A-4FC0-86CD-488195E98543}" name="f=g+h" dataDxfId="329">
      <calculatedColumnFormula>Q3+R3</calculatedColumnFormula>
    </tableColumn>
    <tableColumn id="6" xr3:uid="{8D8E1FF6-7425-4E8B-B865-0EDCD3B2A718}" name="Prev" dataDxfId="328"/>
  </tableColumns>
  <tableStyleInfo name="Town A Distance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V2:AA33" headerRowDxfId="134" dataDxfId="132" totalsRowDxfId="133">
  <tableColumns count="6">
    <tableColumn id="1" xr3:uid="{00000000-0010-0000-0300-000001000000}" name="Node" dataDxfId="140"/>
    <tableColumn id="2" xr3:uid="{00000000-0010-0000-0300-000002000000}" name="Visited?" dataDxfId="139"/>
    <tableColumn id="3" xr3:uid="{00000000-0010-0000-0300-000003000000}" name="g" dataDxfId="138"/>
    <tableColumn id="4" xr3:uid="{00000000-0010-0000-0300-000004000000}" name="h" dataDxfId="137"/>
    <tableColumn id="5" xr3:uid="{00000000-0010-0000-0300-000005000000}" name="f=g+h" dataDxfId="136"/>
    <tableColumn id="6" xr3:uid="{00000000-0010-0000-0300-000006000000}" name="Prev" dataDxfId="135"/>
  </tableColumns>
  <tableStyleInfo name="Town A Distance-style 4" showFirstColumn="1" showLastColumn="1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D051831-76F2-43A7-BA58-3B5E4E7FD9D8}" name="Table_171415161718" displayName="Table_171415161718" ref="V2:AA43" headerRowDxfId="327" dataDxfId="326" totalsRowDxfId="325">
  <tableColumns count="6">
    <tableColumn id="1" xr3:uid="{918BF706-F4C0-4AA6-B770-7D4A5218C6B9}" name="Vertex Label" dataDxfId="324"/>
    <tableColumn id="2" xr3:uid="{CAE608EA-B88F-4447-BF4A-D9D6A538DCC4}" name="Visited?" dataDxfId="323"/>
    <tableColumn id="3" xr3:uid="{102FD03B-8738-419A-BA52-36B6BBD6EB46}" name="g=g*risk" dataDxfId="322"/>
    <tableColumn id="4" xr3:uid="{D5FD83FB-1451-403C-ADD7-A036B0864FF6}" name="h" dataDxfId="321"/>
    <tableColumn id="5" xr3:uid="{8362D888-3D25-4350-9757-D074EF37646F}" name="f=g+h" dataDxfId="320">
      <calculatedColumnFormula>X3+Y3</calculatedColumnFormula>
    </tableColumn>
    <tableColumn id="6" xr3:uid="{49A54ACF-F631-40A7-9516-C276072AA2CC}" name="Prev" dataDxfId="319"/>
  </tableColumns>
  <tableStyleInfo name="Town A Distance-style" showFirstColumn="1" showLastColumn="1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B1F3BA4-DB0D-4707-BD68-27DCB9C8353A}" name="Table_17141516171819" displayName="Table_17141516171819" ref="AC2:AH43" headerRowDxfId="318" dataDxfId="317" totalsRowDxfId="316">
  <tableColumns count="6">
    <tableColumn id="1" xr3:uid="{E9DA80FC-B53B-40DC-9F66-9CFB815141B0}" name="Vertex Label" dataDxfId="315"/>
    <tableColumn id="2" xr3:uid="{FE12D22D-2EC5-4821-98D4-2250773C661A}" name="Visited?" dataDxfId="314"/>
    <tableColumn id="3" xr3:uid="{2EA68774-73B0-4E08-ABD4-15A626739FD0}" name="g=g*risk" dataDxfId="313"/>
    <tableColumn id="4" xr3:uid="{DC0E5EAE-7A55-4EE8-B160-FBBE91A7C9F8}" name="h" dataDxfId="312"/>
    <tableColumn id="5" xr3:uid="{00CD2297-A102-4D43-9731-81F135F1400E}" name="f=g+h" dataDxfId="311">
      <calculatedColumnFormula>AE3+AF3</calculatedColumnFormula>
    </tableColumn>
    <tableColumn id="6" xr3:uid="{686E137C-A29E-49E5-9740-161DB009EE56}" name="Prev" dataDxfId="310"/>
  </tableColumns>
  <tableStyleInfo name="Town A Distance-style" showFirstColumn="1" showLastColumn="1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9DDB6AC-A826-445F-B923-1CD015F8C39A}" name="Table_1714151617181920" displayName="Table_1714151617181920" ref="AJ2:AO43" headerRowDxfId="309" dataDxfId="308" totalsRowDxfId="307">
  <tableColumns count="6">
    <tableColumn id="1" xr3:uid="{166EE50D-EA58-4D95-B494-E34C73150417}" name="Vertex Label" dataDxfId="306"/>
    <tableColumn id="2" xr3:uid="{BA2802B0-9BB5-4306-A596-B52B1349ECA6}" name="Visited?" dataDxfId="305"/>
    <tableColumn id="3" xr3:uid="{CB1DD195-8C56-474C-846B-45CE0E8B9287}" name="g=g*risk" dataDxfId="304"/>
    <tableColumn id="4" xr3:uid="{A7FF2655-9C07-4BC7-A386-A36C7329BFC1}" name="h" dataDxfId="303"/>
    <tableColumn id="5" xr3:uid="{D539E217-0951-49B3-8423-66A98310F124}" name="f=g+h" dataDxfId="302">
      <calculatedColumnFormula>AL3+AM3</calculatedColumnFormula>
    </tableColumn>
    <tableColumn id="6" xr3:uid="{3889E0CE-0710-4970-8AC2-62E53C1212DF}" name="Prev" dataDxfId="301"/>
  </tableColumns>
  <tableStyleInfo name="Town A Distance-style" showFirstColumn="1" showLastColumn="1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128189D1-76D2-4A55-84C3-2BEACFEF50B3}" name="Table_171415161718192027" displayName="Table_171415161718192027" ref="AQ2:AV43" headerRowDxfId="300" dataDxfId="299" totalsRowDxfId="298">
  <tableColumns count="6">
    <tableColumn id="1" xr3:uid="{0368921B-CE94-4C54-8AF6-A08B21042051}" name="Vertex Label" dataDxfId="297"/>
    <tableColumn id="2" xr3:uid="{CB2F23A3-752A-49D6-AFE6-05185086A664}" name="Visited?" dataDxfId="296"/>
    <tableColumn id="3" xr3:uid="{30E142F3-73E6-4FFC-934E-B77A378CC469}" name="g=g*risk" dataDxfId="295"/>
    <tableColumn id="4" xr3:uid="{47DD481B-4441-4C7A-9FC8-DD461509F882}" name="h" dataDxfId="294"/>
    <tableColumn id="5" xr3:uid="{E365ECC3-F0B8-4F82-A51A-690F698BE564}" name="f=g+h" dataDxfId="293">
      <calculatedColumnFormula>AS3+AT3</calculatedColumnFormula>
    </tableColumn>
    <tableColumn id="6" xr3:uid="{D386DF70-9974-491D-9B45-1032D6FDA9A2}" name="Prev" dataDxfId="292"/>
  </tableColumns>
  <tableStyleInfo name="Town A Distance-style" showFirstColumn="1" showLastColumn="1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AD863E6-3199-43EB-84E1-15438305D090}" name="Table_17141516171819202729" displayName="Table_17141516171819202729" ref="AX2:BC43" headerRowDxfId="291" dataDxfId="290" totalsRowDxfId="289">
  <tableColumns count="6">
    <tableColumn id="1" xr3:uid="{57CC62F2-6D5A-4FBB-9E04-97EA2ACAA33A}" name="Vertex Label" dataDxfId="288"/>
    <tableColumn id="2" xr3:uid="{FE239C1F-3C71-405A-818F-C5021B4EA994}" name="Visited?" dataDxfId="287"/>
    <tableColumn id="3" xr3:uid="{2B71BEF1-7D18-46B1-BF02-7B31325BA05A}" name="g=g*risk" dataDxfId="286"/>
    <tableColumn id="4" xr3:uid="{DFE5EEC8-F9EA-4C79-9B59-AD2995A8A340}" name="h" dataDxfId="285"/>
    <tableColumn id="5" xr3:uid="{EA3A2AC4-2107-40F8-A07D-4B604F3F1A70}" name="f=g+h" dataDxfId="284">
      <calculatedColumnFormula>AZ3+BA3</calculatedColumnFormula>
    </tableColumn>
    <tableColumn id="6" xr3:uid="{9DC8376F-B56A-409D-9E52-0A2421D5557C}" name="Prev" dataDxfId="283"/>
  </tableColumns>
  <tableStyleInfo name="Town A Distance-style" showFirstColumn="1" showLastColumn="1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0848E4D-A634-46F9-A2E4-5100C5C0486E}" name="Table_1714151617181920272930" displayName="Table_1714151617181920272930" ref="BE2:BJ43" headerRowDxfId="282" dataDxfId="281" totalsRowDxfId="280">
  <tableColumns count="6">
    <tableColumn id="1" xr3:uid="{B3717423-26B3-4624-93F9-022E1051687E}" name="Vertex Label" dataDxfId="279"/>
    <tableColumn id="2" xr3:uid="{36A9E6C6-D561-4E55-8715-3B0C909BCC32}" name="Visited?" dataDxfId="278"/>
    <tableColumn id="3" xr3:uid="{89704915-B655-4415-8518-E8C193362660}" name="g=g*risk" dataDxfId="277"/>
    <tableColumn id="4" xr3:uid="{83D1E4D2-6A5F-4518-8466-C01904CDC222}" name="h" dataDxfId="276"/>
    <tableColumn id="5" xr3:uid="{AD9FED1E-C40E-4778-98D1-9D3F38386A98}" name="f=g+h" dataDxfId="275">
      <calculatedColumnFormula>BG3+BH3</calculatedColumnFormula>
    </tableColumn>
    <tableColumn id="6" xr3:uid="{8E4E9DEF-FEF9-4F91-A0D3-1554BC50EAC4}" name="Prev" dataDxfId="274"/>
  </tableColumns>
  <tableStyleInfo name="Town A Distance-style" showFirstColumn="1" showLastColumn="1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A82BE1D-DEC7-4982-ABF0-F6A925B14393}" name="Table_171415161718192027293031" displayName="Table_171415161718192027293031" ref="BL2:BQ43" headerRowDxfId="273" dataDxfId="272" totalsRowDxfId="271">
  <tableColumns count="6">
    <tableColumn id="1" xr3:uid="{A79455C6-B892-4E57-AC6B-9E04407B671F}" name="Vertex Label" dataDxfId="270"/>
    <tableColumn id="2" xr3:uid="{D6965A58-9DF4-4AF0-A292-09ECB0BFBEE2}" name="Visited?" dataDxfId="269"/>
    <tableColumn id="3" xr3:uid="{37DF5E3C-F26B-44CA-8D99-F4FF7B631746}" name="g=g*risk" dataDxfId="268"/>
    <tableColumn id="4" xr3:uid="{99CE8FFB-9578-4483-9E12-6255DC50B549}" name="h" dataDxfId="267"/>
    <tableColumn id="5" xr3:uid="{A88B096E-7A00-444E-8AFE-39838663ED98}" name="f=g+h" dataDxfId="266">
      <calculatedColumnFormula>BN3+BO3</calculatedColumnFormula>
    </tableColumn>
    <tableColumn id="6" xr3:uid="{F76396F9-8213-4F87-B4CB-260733012712}" name="Prev" dataDxfId="265"/>
  </tableColumns>
  <tableStyleInfo name="Town A Distance-style" showFirstColumn="1" showLastColumn="1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766B315-EA45-43D5-B3D8-9207FDECC6CD}" name="Table_17141516171819202729303132" displayName="Table_17141516171819202729303132" ref="BS2:BX43" headerRowDxfId="264" dataDxfId="263" totalsRowDxfId="262">
  <tableColumns count="6">
    <tableColumn id="1" xr3:uid="{BB8E371F-F75F-4BCC-9F1D-43057B752F85}" name="Vertex Label" dataDxfId="261"/>
    <tableColumn id="2" xr3:uid="{3C9A0EEA-5C99-46B1-8AAD-844BFF09CF4E}" name="Visited?" dataDxfId="260"/>
    <tableColumn id="3" xr3:uid="{96D3B8CD-F83A-441E-879E-DCA8015ECC94}" name="g=g*risk" dataDxfId="259"/>
    <tableColumn id="4" xr3:uid="{52077E05-D5C2-47DE-838B-144E89EDEB57}" name="h" dataDxfId="258"/>
    <tableColumn id="5" xr3:uid="{BB6E4E1D-EDA2-4661-86F8-3AA52D977B32}" name="f=g+h" dataDxfId="257">
      <calculatedColumnFormula>BU3+BV3</calculatedColumnFormula>
    </tableColumn>
    <tableColumn id="6" xr3:uid="{B4852C2C-C7C9-41DF-89B4-CCC2318622A1}" name="Prev" dataDxfId="256"/>
  </tableColumns>
  <tableStyleInfo name="Town A Distance-style" showFirstColumn="1" showLastColumn="1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B0AD2AE7-395B-4579-A5B0-FEEF9D301F66}" name="Table_1714151617181920272930313233" displayName="Table_1714151617181920272930313233" ref="BZ2:CE43" headerRowDxfId="255" dataDxfId="254" totalsRowDxfId="253">
  <tableColumns count="6">
    <tableColumn id="1" xr3:uid="{C27362F5-A583-4957-9615-FA6E623CA523}" name="Vertex Label" dataDxfId="252"/>
    <tableColumn id="2" xr3:uid="{E1B02261-5862-4BBA-93D6-729A2272A154}" name="Visited?" dataDxfId="251"/>
    <tableColumn id="3" xr3:uid="{EDD2EB35-F703-44BE-AACA-3EFF95BE80D1}" name="g=g*risk" dataDxfId="250"/>
    <tableColumn id="4" xr3:uid="{AD9BDAEE-3DB4-4359-B844-3140A80DCD53}" name="h" dataDxfId="249"/>
    <tableColumn id="5" xr3:uid="{FB1EED04-DF6A-4BF5-93AD-B5C773D18896}" name="f=g+h" dataDxfId="248">
      <calculatedColumnFormula>CB3+CC3</calculatedColumnFormula>
    </tableColumn>
    <tableColumn id="6" xr3:uid="{3EC99697-D814-4153-8200-42383741D759}" name="Prev" dataDxfId="247"/>
  </tableColumns>
  <tableStyleInfo name="Town A Distance-style" showFirstColumn="1" showLastColumn="1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A72B7410-7A20-4BE4-9C7A-A7E82B04DC51}" name="Table_171415161718192027293031323334" displayName="Table_171415161718192027293031323334" ref="CG2:CL43" headerRowDxfId="246" dataDxfId="245" totalsRowDxfId="244">
  <tableColumns count="6">
    <tableColumn id="1" xr3:uid="{AA10F145-2998-436C-A34B-61C028C926E4}" name="Vertex Label" dataDxfId="243"/>
    <tableColumn id="2" xr3:uid="{88E1EA42-4545-474F-A012-93783CE97A80}" name="Visited?" dataDxfId="242"/>
    <tableColumn id="3" xr3:uid="{6D701488-2825-4CCE-A4BE-7F43AE92793C}" name="g=g*risk" dataDxfId="241"/>
    <tableColumn id="4" xr3:uid="{D7F75748-A4DF-48E3-B5A2-D31EF6EADFC3}" name="h" dataDxfId="240"/>
    <tableColumn id="5" xr3:uid="{1CE29477-70D6-4E02-B136-C411C07D9879}" name="f=g+h" dataDxfId="239">
      <calculatedColumnFormula>CI3+CJ3</calculatedColumnFormula>
    </tableColumn>
    <tableColumn id="6" xr3:uid="{9A6D19A0-6A9F-4285-B522-A921DAB79E03}" name="Prev" dataDxfId="238"/>
  </tableColumns>
  <tableStyleInfo name="Town A Distance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C2:AH33" headerRowDxfId="125" dataDxfId="123" totalsRowDxfId="124">
  <tableColumns count="6">
    <tableColumn id="1" xr3:uid="{00000000-0010-0000-0400-000001000000}" name="Node" dataDxfId="131"/>
    <tableColumn id="2" xr3:uid="{00000000-0010-0000-0400-000002000000}" name="Visited?" dataDxfId="130"/>
    <tableColumn id="3" xr3:uid="{00000000-0010-0000-0400-000003000000}" name="g" dataDxfId="129"/>
    <tableColumn id="4" xr3:uid="{00000000-0010-0000-0400-000004000000}" name="h" dataDxfId="128"/>
    <tableColumn id="5" xr3:uid="{00000000-0010-0000-0400-000005000000}" name="f=g+h" dataDxfId="127"/>
    <tableColumn id="6" xr3:uid="{00000000-0010-0000-0400-000006000000}" name="Prev" dataDxfId="126"/>
  </tableColumns>
  <tableStyleInfo name="Town A Distance-style 5" showFirstColumn="1" showLastColumn="1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41F5A98C-5447-4588-B6C9-8A29B1D4A583}" name="Table_17141516171819202729303132333435" displayName="Table_17141516171819202729303132333435" ref="CN2:CS43" headerRowDxfId="237" dataDxfId="236" totalsRowDxfId="235">
  <tableColumns count="6">
    <tableColumn id="1" xr3:uid="{4557D19F-7BBE-4CBF-A0AD-82E8B8766188}" name="Vertex Label" dataDxfId="234"/>
    <tableColumn id="2" xr3:uid="{C2EE609E-141C-42F8-A390-8EEC465AD88B}" name="Visited?" dataDxfId="233"/>
    <tableColumn id="3" xr3:uid="{95E7A45A-ADAB-44FB-A60B-063BD00B544D}" name="g=g*risk" dataDxfId="232"/>
    <tableColumn id="4" xr3:uid="{1FBBCF51-F259-4F6D-9715-9E7AB9F280F9}" name="h" dataDxfId="231"/>
    <tableColumn id="5" xr3:uid="{79A93AE4-FC4D-4317-91EA-B4FA15BAB580}" name="f=g+h" dataDxfId="230">
      <calculatedColumnFormula>CP3+CQ3</calculatedColumnFormula>
    </tableColumn>
    <tableColumn id="6" xr3:uid="{51DE9A09-D4F1-4993-98B5-02F075658A1D}" name="Prev" dataDxfId="229"/>
  </tableColumns>
  <tableStyleInfo name="Town A Distance-style" showFirstColumn="1" showLastColumn="1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80CD7D11-8410-4802-B503-ADE72908311D}" name="Table_1714151617181920272930313233343536" displayName="Table_1714151617181920272930313233343536" ref="CU2:CZ43" headerRowDxfId="228" dataDxfId="227" totalsRowDxfId="226">
  <tableColumns count="6">
    <tableColumn id="1" xr3:uid="{03B8E7EB-364A-4AED-A206-3399CF7B2DB1}" name="Vertex Label" dataDxfId="225"/>
    <tableColumn id="2" xr3:uid="{EBE038B7-F0F8-4834-9439-40C2E99F3699}" name="Visited?" dataDxfId="224"/>
    <tableColumn id="3" xr3:uid="{773AE788-6232-4380-ABB5-F3D2F92B9DC9}" name="g=g*risk" dataDxfId="223"/>
    <tableColumn id="4" xr3:uid="{487111D8-35C2-44BA-ABDF-50E1A2F08EBF}" name="h" dataDxfId="222"/>
    <tableColumn id="5" xr3:uid="{B084C7E3-E268-4A42-86B3-4A2BB039D99F}" name="f=g+h" dataDxfId="221">
      <calculatedColumnFormula>CW3+CX3</calculatedColumnFormula>
    </tableColumn>
    <tableColumn id="6" xr3:uid="{EBB01AEC-E092-4098-8D9D-A47B42662DF4}" name="Prev" dataDxfId="220"/>
  </tableColumns>
  <tableStyleInfo name="Town A Distance-style" showFirstColumn="1" showLastColumn="1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253A1F76-486B-4725-8DB9-2C21D3BE7D83}" name="Table_171415161718192027293031323334353637" displayName="Table_171415161718192027293031323334353637" ref="DB2:DG43" headerRowDxfId="219" dataDxfId="218" totalsRowDxfId="217">
  <tableColumns count="6">
    <tableColumn id="1" xr3:uid="{413ACBC8-BD47-450D-8586-D07D5BB6149D}" name="Vertex Label" dataDxfId="216"/>
    <tableColumn id="2" xr3:uid="{3B7BAAB1-3E43-463D-89DD-AE6FE573C3D2}" name="Visited?" dataDxfId="215"/>
    <tableColumn id="3" xr3:uid="{3169ECC8-A560-4C33-8D40-4D817266F674}" name="g=g*risk" dataDxfId="214"/>
    <tableColumn id="4" xr3:uid="{AE6E8547-62CC-4B74-9DB4-66AEE381B9A1}" name="h" dataDxfId="213"/>
    <tableColumn id="5" xr3:uid="{7D8D4A84-810A-4CF3-B7D2-697CBD7F379D}" name="f=g+h" dataDxfId="212">
      <calculatedColumnFormula>DD3+DE3</calculatedColumnFormula>
    </tableColumn>
    <tableColumn id="6" xr3:uid="{0F214023-5637-445C-9978-5CB3B2F27670}" name="Prev" dataDxfId="211"/>
  </tableColumns>
  <tableStyleInfo name="Town A Distance-style" showFirstColumn="1" showLastColumn="1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EEF1F002-7210-44D4-9C94-619A241BDD52}" name="Table_17141516171819202729303132333435363738" displayName="Table_17141516171819202729303132333435363738" ref="DI2:DN43" headerRowDxfId="210" dataDxfId="209" totalsRowDxfId="208">
  <tableColumns count="6">
    <tableColumn id="1" xr3:uid="{5F31DBA5-9E21-4154-BD96-2F0E1C3632FC}" name="Vertex Label" dataDxfId="207"/>
    <tableColumn id="2" xr3:uid="{88DDADE7-8909-4B2B-A1E7-35CF74879089}" name="Visited?" dataDxfId="206"/>
    <tableColumn id="3" xr3:uid="{5B179A0B-30EF-4951-8F19-CD3DF2FC5F37}" name="g=g*risk" dataDxfId="205"/>
    <tableColumn id="4" xr3:uid="{8E6B5AA9-B1D7-49B4-948E-56CB89F67A78}" name="h" dataDxfId="204"/>
    <tableColumn id="5" xr3:uid="{8CBFD2B2-4232-4B0A-A5F3-72BECF125319}" name="f=g+h" dataDxfId="203">
      <calculatedColumnFormula>DK3+DL3</calculatedColumnFormula>
    </tableColumn>
    <tableColumn id="6" xr3:uid="{296D3544-553B-4A15-82F4-7D1818CA3A00}" name="Prev" dataDxfId="202"/>
  </tableColumns>
  <tableStyleInfo name="Town A Distance-style" showFirstColumn="1" showLastColumn="1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AE4D3DD1-3F89-47B7-AD7A-C7D3E9646CC9}" name="Table_1714151617181920272930313233343536373839" displayName="Table_1714151617181920272930313233343536373839" ref="DP2:DU43" headerRowDxfId="201" dataDxfId="200" totalsRowDxfId="199">
  <tableColumns count="6">
    <tableColumn id="1" xr3:uid="{92E9A139-31D4-4BA8-A1C9-F8B4CE44453D}" name="Vertex Label" dataDxfId="198"/>
    <tableColumn id="2" xr3:uid="{9D5CFB3A-AC0B-47DD-8D65-174AE53DE2B5}" name="Visited?" dataDxfId="197"/>
    <tableColumn id="3" xr3:uid="{B8492593-0CF6-482F-9D50-97DE94289B30}" name="g=g*risk" dataDxfId="196"/>
    <tableColumn id="4" xr3:uid="{ED24A854-0499-47DC-AB77-35B167E08038}" name="h" dataDxfId="195"/>
    <tableColumn id="5" xr3:uid="{9EBC8656-9E02-4044-8A8A-3C5066A90E29}" name="f=g+h" dataDxfId="194">
      <calculatedColumnFormula>DR3+DS3</calculatedColumnFormula>
    </tableColumn>
    <tableColumn id="6" xr3:uid="{8950D76D-65BC-4BEF-A24E-D01320976F80}" name="Prev" dataDxfId="193"/>
  </tableColumns>
  <tableStyleInfo name="Town A Distance-style" showFirstColumn="1" showLastColumn="1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9B4B51F8-25BE-4010-8FCF-75D775AAEE3D}" name="Table_171415161718192027293031323334353637383940" displayName="Table_171415161718192027293031323334353637383940" ref="DW2:EB43" headerRowDxfId="192" dataDxfId="191" totalsRowDxfId="190">
  <tableColumns count="6">
    <tableColumn id="1" xr3:uid="{542B7D30-7B0C-4286-BA5C-2238CBF4F935}" name="Vertex Label" dataDxfId="189"/>
    <tableColumn id="2" xr3:uid="{930025F3-F293-4FCA-8A61-DCC02ACE512C}" name="Visited?" dataDxfId="188"/>
    <tableColumn id="3" xr3:uid="{FF5BAD0A-03B2-4810-A923-BDA7601269E9}" name="g=g*risk" dataDxfId="187"/>
    <tableColumn id="4" xr3:uid="{A4250A19-E9BD-433B-9B34-45CECFF4B92C}" name="h" dataDxfId="186"/>
    <tableColumn id="5" xr3:uid="{EAF2F2FB-DACF-4697-965B-EC525846AEF0}" name="f=g+h" dataDxfId="185">
      <calculatedColumnFormula>DY3+DZ3</calculatedColumnFormula>
    </tableColumn>
    <tableColumn id="6" xr3:uid="{64607893-4254-4707-8B2A-0D9490CDF31E}" name="Prev" dataDxfId="184"/>
  </tableColumns>
  <tableStyleInfo name="Town A Distance-style" showFirstColumn="1" showLastColumn="1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C3C1311F-4B19-4C84-A13B-927A726AD3C8}" name="Table_17141516171819202729303132333435363738394041" displayName="Table_17141516171819202729303132333435363738394041" ref="ED2:EI43" headerRowDxfId="183" dataDxfId="182" totalsRowDxfId="181">
  <tableColumns count="6">
    <tableColumn id="1" xr3:uid="{B7E61DB4-C56F-49AC-BE94-2E9125FB91AE}" name="Vertex Label" dataDxfId="180"/>
    <tableColumn id="2" xr3:uid="{CBB1B512-D6B3-4BC8-A6C8-6060B019E46E}" name="Visited?" dataDxfId="179"/>
    <tableColumn id="3" xr3:uid="{2EF02DD8-3DD9-4C6D-BAA5-AB8AD333862D}" name="g=g*risk" dataDxfId="178"/>
    <tableColumn id="4" xr3:uid="{DF290F31-C1FD-4068-AC2E-91EA51EAD4E8}" name="h" dataDxfId="177"/>
    <tableColumn id="5" xr3:uid="{DAD4EA30-D3FB-4D5C-B624-B92EC75FDDA3}" name="f=g+h" dataDxfId="176">
      <calculatedColumnFormula>EF3+EG3</calculatedColumnFormula>
    </tableColumn>
    <tableColumn id="6" xr3:uid="{1911342B-1772-463E-B499-80ACF0A518C8}" name="Prev" dataDxfId="175"/>
  </tableColumns>
  <tableStyleInfo name="Town A Distance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04FA02E-44A6-4FCD-997F-3D48488938EB}" name="Table_17" displayName="Table_17" ref="A2:F33" dataDxfId="459">
  <tableColumns count="6">
    <tableColumn id="1" xr3:uid="{C21FC9D6-9121-4B32-9791-93970973C1D4}" name="Vertex Label" dataDxfId="458"/>
    <tableColumn id="2" xr3:uid="{0310C39E-FAAF-44BE-9242-B18FC86B18BE}" name="Visited?" dataDxfId="457"/>
    <tableColumn id="3" xr3:uid="{4617F9D6-B7B2-4280-8B01-CC6DD5D8558D}" name="g=g*risk" dataDxfId="456"/>
    <tableColumn id="4" xr3:uid="{4B0D6252-98E2-4211-BA43-2672E11B8B3E}" name="h" dataDxfId="455"/>
    <tableColumn id="5" xr3:uid="{59DEFE88-7239-4414-9DC7-C16062B2D0D8}" name="f=g+h" dataDxfId="454"/>
    <tableColumn id="6" xr3:uid="{632F7003-F7E7-42B5-8FD8-82121251DE9A}" name="Prev" dataDxfId="453"/>
  </tableColumns>
  <tableStyleInfo name="Town A Distanc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675330-60E6-4520-B9B7-55B7DA90CE8A}" name="Table_28" displayName="Table_28" ref="H2:M33" dataDxfId="452">
  <tableColumns count="6">
    <tableColumn id="1" xr3:uid="{AB20AF43-6CA6-4EFF-8D6E-E3872B20BF1A}" name="Vertex Label" dataDxfId="451"/>
    <tableColumn id="2" xr3:uid="{7E2927A0-3C1D-49F9-A224-2315E7FDCF38}" name="Visited?" dataDxfId="450"/>
    <tableColumn id="3" xr3:uid="{78D0B092-42BB-470D-B0E3-9D8A86B3A230}" name="g=g*risk" dataDxfId="449"/>
    <tableColumn id="4" xr3:uid="{9F815988-0755-4DB3-AADC-8019AFC363AA}" name="h" dataDxfId="448"/>
    <tableColumn id="5" xr3:uid="{54A9EC5E-790F-4A88-A6F2-E53CED420570}" name="f=g+h" dataDxfId="447"/>
    <tableColumn id="6" xr3:uid="{403D21D6-4C3F-4DB1-B62F-791B75944CF6}" name="Prev" dataDxfId="446"/>
  </tableColumns>
  <tableStyleInfo name="Town A Distance-style 2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F855DA8-F480-46F4-9FC7-706EBE2652E2}" name="Table_39" displayName="Table_39" ref="O2:T33" dataDxfId="445">
  <tableColumns count="6">
    <tableColumn id="1" xr3:uid="{0F6B26ED-1EA8-48A5-B045-A4E61298F80F}" name="Vertex Label" dataDxfId="444"/>
    <tableColumn id="2" xr3:uid="{C060CCBC-C32B-40DC-AE88-DF13B699329F}" name="Visited?" dataDxfId="443"/>
    <tableColumn id="3" xr3:uid="{EECEDC25-6010-4892-BA22-05A5CEB2A2D6}" name="g=g*risk" dataDxfId="442"/>
    <tableColumn id="4" xr3:uid="{BE0EE743-ADBA-4329-B276-1B09F24D97E6}" name="h" dataDxfId="441"/>
    <tableColumn id="5" xr3:uid="{6666F9F1-4CAB-4112-AE8B-CF9298F92E18}" name="f=g+h" dataDxfId="440"/>
    <tableColumn id="6" xr3:uid="{7D472FB9-329A-41AB-B25B-EA62BC82C08E}" name="Prev" dataDxfId="439"/>
  </tableColumns>
  <tableStyleInfo name="Town A Distance-style 3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3FF4065-5871-49A3-81EC-2E5DEA2B2210}" name="Table_410" displayName="Table_410" ref="V2:AA33" dataDxfId="438">
  <tableColumns count="6">
    <tableColumn id="1" xr3:uid="{79C941FF-9B81-4B28-B45C-9C30763EEEF1}" name="Vertex Label" dataDxfId="437"/>
    <tableColumn id="2" xr3:uid="{CD5D6CA4-07EC-42B0-A6D5-24DE99440B84}" name="Visited?" dataDxfId="436"/>
    <tableColumn id="3" xr3:uid="{407450FD-A29A-4293-91E8-77CD1C236139}" name="g=g*risk" dataDxfId="435"/>
    <tableColumn id="4" xr3:uid="{C8550E8A-6146-4212-B732-D5F9573E74DC}" name="h" dataDxfId="434"/>
    <tableColumn id="5" xr3:uid="{F3D05912-F137-4F66-AFEF-2D0F08F0A01F}" name="f=g+h" dataDxfId="433"/>
    <tableColumn id="6" xr3:uid="{864AA1A1-0202-44C7-8953-1A48B3E4A780}" name="Prev" dataDxfId="432"/>
  </tableColumns>
  <tableStyleInfo name="Town A Distance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6.xml"/><Relationship Id="rId3" Type="http://schemas.openxmlformats.org/officeDocument/2006/relationships/table" Target="../tables/table31.xml"/><Relationship Id="rId7" Type="http://schemas.openxmlformats.org/officeDocument/2006/relationships/table" Target="../tables/table35.xml"/><Relationship Id="rId2" Type="http://schemas.openxmlformats.org/officeDocument/2006/relationships/table" Target="../tables/table30.xml"/><Relationship Id="rId1" Type="http://schemas.openxmlformats.org/officeDocument/2006/relationships/table" Target="../tables/table29.xml"/><Relationship Id="rId6" Type="http://schemas.openxmlformats.org/officeDocument/2006/relationships/table" Target="../tables/table34.xml"/><Relationship Id="rId5" Type="http://schemas.openxmlformats.org/officeDocument/2006/relationships/table" Target="../tables/table33.xml"/><Relationship Id="rId4" Type="http://schemas.openxmlformats.org/officeDocument/2006/relationships/table" Target="../tables/table3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3.xml"/><Relationship Id="rId13" Type="http://schemas.openxmlformats.org/officeDocument/2006/relationships/table" Target="../tables/table48.xml"/><Relationship Id="rId18" Type="http://schemas.openxmlformats.org/officeDocument/2006/relationships/table" Target="../tables/table53.xml"/><Relationship Id="rId3" Type="http://schemas.openxmlformats.org/officeDocument/2006/relationships/table" Target="../tables/table38.xml"/><Relationship Id="rId21" Type="http://schemas.openxmlformats.org/officeDocument/2006/relationships/table" Target="../tables/table56.xml"/><Relationship Id="rId7" Type="http://schemas.openxmlformats.org/officeDocument/2006/relationships/table" Target="../tables/table42.xml"/><Relationship Id="rId12" Type="http://schemas.openxmlformats.org/officeDocument/2006/relationships/table" Target="../tables/table47.xml"/><Relationship Id="rId17" Type="http://schemas.openxmlformats.org/officeDocument/2006/relationships/table" Target="../tables/table52.xml"/><Relationship Id="rId2" Type="http://schemas.openxmlformats.org/officeDocument/2006/relationships/table" Target="../tables/table37.xml"/><Relationship Id="rId16" Type="http://schemas.openxmlformats.org/officeDocument/2006/relationships/table" Target="../tables/table51.xml"/><Relationship Id="rId20" Type="http://schemas.openxmlformats.org/officeDocument/2006/relationships/table" Target="../tables/table55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1.xml"/><Relationship Id="rId11" Type="http://schemas.openxmlformats.org/officeDocument/2006/relationships/table" Target="../tables/table46.xml"/><Relationship Id="rId5" Type="http://schemas.openxmlformats.org/officeDocument/2006/relationships/table" Target="../tables/table40.xml"/><Relationship Id="rId15" Type="http://schemas.openxmlformats.org/officeDocument/2006/relationships/table" Target="../tables/table50.xml"/><Relationship Id="rId10" Type="http://schemas.openxmlformats.org/officeDocument/2006/relationships/table" Target="../tables/table45.xml"/><Relationship Id="rId19" Type="http://schemas.openxmlformats.org/officeDocument/2006/relationships/table" Target="../tables/table54.xml"/><Relationship Id="rId4" Type="http://schemas.openxmlformats.org/officeDocument/2006/relationships/table" Target="../tables/table39.xml"/><Relationship Id="rId9" Type="http://schemas.openxmlformats.org/officeDocument/2006/relationships/table" Target="../tables/table44.xml"/><Relationship Id="rId14" Type="http://schemas.openxmlformats.org/officeDocument/2006/relationships/table" Target="../tables/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33"/>
  <sheetViews>
    <sheetView workbookViewId="0">
      <selection activeCell="AC2" sqref="AC2:AH33"/>
    </sheetView>
  </sheetViews>
  <sheetFormatPr defaultColWidth="12.5703125" defaultRowHeight="15.75" customHeight="1"/>
  <cols>
    <col min="1" max="1" width="8" style="63" customWidth="1"/>
    <col min="2" max="2" width="11.7109375" style="63" customWidth="1"/>
    <col min="3" max="4" width="6.85546875" style="63" customWidth="1"/>
    <col min="5" max="5" width="9.140625" style="63" customWidth="1"/>
    <col min="6" max="6" width="8.5703125" style="63" customWidth="1"/>
    <col min="7" max="7" width="12.5703125" style="63"/>
    <col min="8" max="8" width="8" style="63" customWidth="1"/>
    <col min="9" max="9" width="11.7109375" style="63" customWidth="1"/>
    <col min="10" max="11" width="6.85546875" style="63" customWidth="1"/>
    <col min="12" max="12" width="9.140625" style="63" customWidth="1"/>
    <col min="13" max="13" width="8.5703125" style="63" customWidth="1"/>
    <col min="14" max="14" width="12.5703125" style="63"/>
    <col min="15" max="15" width="8" style="63" customWidth="1"/>
    <col min="16" max="16" width="11.7109375" style="63" customWidth="1"/>
    <col min="17" max="18" width="6.85546875" style="63" customWidth="1"/>
    <col min="19" max="19" width="9.140625" style="63" customWidth="1"/>
    <col min="20" max="20" width="8.5703125" style="63" customWidth="1"/>
    <col min="21" max="21" width="12.5703125" style="63"/>
    <col min="22" max="22" width="8" style="63" customWidth="1"/>
    <col min="23" max="23" width="11.7109375" style="63" customWidth="1"/>
    <col min="24" max="25" width="6.85546875" style="63" customWidth="1"/>
    <col min="26" max="26" width="9.140625" style="63" customWidth="1"/>
    <col min="27" max="27" width="8.5703125" style="63" customWidth="1"/>
    <col min="28" max="28" width="12.5703125" style="63"/>
    <col min="29" max="29" width="8" style="63" customWidth="1"/>
    <col min="30" max="30" width="11.7109375" style="63" customWidth="1"/>
    <col min="31" max="32" width="6.85546875" style="63" customWidth="1"/>
    <col min="33" max="33" width="9.140625" style="63" customWidth="1"/>
    <col min="34" max="34" width="8.5703125" style="63" customWidth="1"/>
    <col min="35" max="16384" width="12.5703125" style="63"/>
  </cols>
  <sheetData>
    <row r="1" spans="1:34" ht="15.75" customHeight="1">
      <c r="A1" s="46">
        <v>1</v>
      </c>
      <c r="B1" s="46" t="s">
        <v>0</v>
      </c>
      <c r="C1" s="46"/>
      <c r="D1" s="46"/>
      <c r="E1" s="46"/>
      <c r="F1" s="46"/>
      <c r="G1" s="46"/>
      <c r="H1" s="46">
        <v>2</v>
      </c>
      <c r="I1" s="46" t="s">
        <v>57</v>
      </c>
      <c r="J1" s="46"/>
      <c r="K1" s="46"/>
      <c r="L1" s="46"/>
      <c r="M1" s="46"/>
      <c r="N1" s="46"/>
      <c r="O1" s="46">
        <v>3</v>
      </c>
      <c r="P1" s="46" t="s">
        <v>57</v>
      </c>
      <c r="Q1" s="46" t="s">
        <v>58</v>
      </c>
      <c r="R1" s="46"/>
      <c r="S1" s="46"/>
      <c r="T1" s="46"/>
      <c r="U1" s="46"/>
      <c r="V1" s="46">
        <v>4</v>
      </c>
      <c r="W1" s="46" t="s">
        <v>57</v>
      </c>
      <c r="X1" s="46"/>
      <c r="Y1" s="46"/>
      <c r="Z1" s="46"/>
      <c r="AA1" s="46"/>
      <c r="AB1" s="46"/>
      <c r="AC1" s="47">
        <v>5</v>
      </c>
      <c r="AD1" s="46" t="s">
        <v>1</v>
      </c>
      <c r="AE1" s="46"/>
      <c r="AF1" s="46"/>
      <c r="AG1" s="46"/>
      <c r="AH1" s="46"/>
    </row>
    <row r="2" spans="1:34" ht="15.75" customHeight="1">
      <c r="A2" s="48" t="s">
        <v>59</v>
      </c>
      <c r="B2" s="48" t="s">
        <v>3</v>
      </c>
      <c r="C2" s="48" t="s">
        <v>4</v>
      </c>
      <c r="D2" s="48" t="s">
        <v>5</v>
      </c>
      <c r="E2" s="48" t="s">
        <v>6</v>
      </c>
      <c r="F2" s="48" t="s">
        <v>7</v>
      </c>
      <c r="H2" s="48" t="s">
        <v>59</v>
      </c>
      <c r="I2" s="48" t="s">
        <v>3</v>
      </c>
      <c r="J2" s="48" t="s">
        <v>4</v>
      </c>
      <c r="K2" s="48" t="s">
        <v>5</v>
      </c>
      <c r="L2" s="48" t="s">
        <v>6</v>
      </c>
      <c r="M2" s="48" t="s">
        <v>7</v>
      </c>
      <c r="O2" s="48" t="s">
        <v>59</v>
      </c>
      <c r="P2" s="48" t="s">
        <v>3</v>
      </c>
      <c r="Q2" s="48" t="s">
        <v>4</v>
      </c>
      <c r="R2" s="48" t="s">
        <v>5</v>
      </c>
      <c r="S2" s="48" t="s">
        <v>6</v>
      </c>
      <c r="T2" s="48" t="s">
        <v>7</v>
      </c>
      <c r="V2" s="48" t="s">
        <v>59</v>
      </c>
      <c r="W2" s="48" t="s">
        <v>3</v>
      </c>
      <c r="X2" s="48" t="s">
        <v>4</v>
      </c>
      <c r="Y2" s="48" t="s">
        <v>5</v>
      </c>
      <c r="Z2" s="48" t="s">
        <v>6</v>
      </c>
      <c r="AA2" s="48" t="s">
        <v>7</v>
      </c>
      <c r="AB2" s="46"/>
      <c r="AC2" s="49" t="s">
        <v>59</v>
      </c>
      <c r="AD2" s="49" t="s">
        <v>3</v>
      </c>
      <c r="AE2" s="49" t="s">
        <v>4</v>
      </c>
      <c r="AF2" s="49" t="s">
        <v>5</v>
      </c>
      <c r="AG2" s="49" t="s">
        <v>6</v>
      </c>
      <c r="AH2" s="49" t="s">
        <v>7</v>
      </c>
    </row>
    <row r="3" spans="1:34" ht="15.75" customHeight="1">
      <c r="A3" s="50" t="s">
        <v>8</v>
      </c>
      <c r="B3" s="51" t="s">
        <v>9</v>
      </c>
      <c r="C3" s="51">
        <v>0</v>
      </c>
      <c r="D3" s="51">
        <v>950</v>
      </c>
      <c r="E3" s="51">
        <v>950</v>
      </c>
      <c r="F3" s="51"/>
      <c r="H3" s="47" t="s">
        <v>8</v>
      </c>
      <c r="I3" s="52" t="s">
        <v>9</v>
      </c>
      <c r="J3" s="52">
        <v>0</v>
      </c>
      <c r="K3" s="52">
        <v>950</v>
      </c>
      <c r="L3" s="52">
        <v>950</v>
      </c>
      <c r="M3" s="52"/>
      <c r="O3" s="47" t="s">
        <v>8</v>
      </c>
      <c r="P3" s="52" t="s">
        <v>9</v>
      </c>
      <c r="Q3" s="52">
        <v>0</v>
      </c>
      <c r="R3" s="52">
        <v>950</v>
      </c>
      <c r="S3" s="52">
        <v>950</v>
      </c>
      <c r="T3" s="52"/>
      <c r="V3" s="47" t="s">
        <v>8</v>
      </c>
      <c r="W3" s="52" t="s">
        <v>9</v>
      </c>
      <c r="X3" s="52">
        <v>0</v>
      </c>
      <c r="Y3" s="52">
        <v>950</v>
      </c>
      <c r="Z3" s="52">
        <v>950</v>
      </c>
      <c r="AA3" s="52"/>
      <c r="AC3" s="73" t="s">
        <v>8</v>
      </c>
      <c r="AD3" s="74" t="s">
        <v>9</v>
      </c>
      <c r="AE3" s="74">
        <v>0</v>
      </c>
      <c r="AF3" s="74">
        <v>950</v>
      </c>
      <c r="AG3" s="74">
        <v>950</v>
      </c>
      <c r="AH3" s="75"/>
    </row>
    <row r="4" spans="1:34" ht="15.75" customHeight="1">
      <c r="A4" s="53" t="s">
        <v>10</v>
      </c>
      <c r="B4" s="48" t="s">
        <v>11</v>
      </c>
      <c r="C4" s="48" t="s">
        <v>12</v>
      </c>
      <c r="D4" s="48"/>
      <c r="E4" s="48" t="s">
        <v>12</v>
      </c>
      <c r="F4" s="48"/>
      <c r="H4" s="53" t="s">
        <v>10</v>
      </c>
      <c r="I4" s="48" t="s">
        <v>11</v>
      </c>
      <c r="J4" s="48" t="s">
        <v>12</v>
      </c>
      <c r="K4" s="48"/>
      <c r="L4" s="48" t="s">
        <v>12</v>
      </c>
      <c r="M4" s="48"/>
      <c r="O4" s="53" t="s">
        <v>10</v>
      </c>
      <c r="P4" s="48" t="s">
        <v>11</v>
      </c>
      <c r="Q4" s="48" t="s">
        <v>12</v>
      </c>
      <c r="R4" s="48"/>
      <c r="S4" s="48" t="s">
        <v>12</v>
      </c>
      <c r="T4" s="48"/>
      <c r="V4" s="53" t="s">
        <v>10</v>
      </c>
      <c r="W4" s="48" t="s">
        <v>11</v>
      </c>
      <c r="X4" s="48" t="s">
        <v>12</v>
      </c>
      <c r="Y4" s="48"/>
      <c r="Z4" s="48" t="s">
        <v>12</v>
      </c>
      <c r="AA4" s="48"/>
      <c r="AC4" s="54" t="s">
        <v>10</v>
      </c>
      <c r="AD4" s="55" t="s">
        <v>11</v>
      </c>
      <c r="AE4" s="55" t="s">
        <v>12</v>
      </c>
      <c r="AF4" s="65"/>
      <c r="AG4" s="55" t="s">
        <v>12</v>
      </c>
      <c r="AH4" s="65"/>
    </row>
    <row r="5" spans="1:34" ht="15.75" customHeight="1">
      <c r="A5" s="56" t="s">
        <v>13</v>
      </c>
      <c r="B5" s="57" t="s">
        <v>11</v>
      </c>
      <c r="C5" s="57">
        <v>685</v>
      </c>
      <c r="D5" s="57">
        <v>1170</v>
      </c>
      <c r="E5" s="57">
        <f t="shared" ref="E5:E6" si="0">C5+D5</f>
        <v>1855</v>
      </c>
      <c r="F5" s="57" t="s">
        <v>8</v>
      </c>
      <c r="H5" s="53" t="s">
        <v>13</v>
      </c>
      <c r="I5" s="48" t="s">
        <v>11</v>
      </c>
      <c r="J5" s="48">
        <v>685</v>
      </c>
      <c r="K5" s="48">
        <v>1170</v>
      </c>
      <c r="L5" s="48">
        <f t="shared" ref="L5:L6" si="1">J5+K5</f>
        <v>1855</v>
      </c>
      <c r="M5" s="48" t="s">
        <v>8</v>
      </c>
      <c r="O5" s="53" t="s">
        <v>13</v>
      </c>
      <c r="P5" s="48" t="s">
        <v>11</v>
      </c>
      <c r="Q5" s="48">
        <v>685</v>
      </c>
      <c r="R5" s="48">
        <v>1170</v>
      </c>
      <c r="S5" s="48">
        <f t="shared" ref="S5:S6" si="2">Q5+R5</f>
        <v>1855</v>
      </c>
      <c r="T5" s="48" t="s">
        <v>8</v>
      </c>
      <c r="V5" s="53" t="s">
        <v>13</v>
      </c>
      <c r="W5" s="48" t="s">
        <v>11</v>
      </c>
      <c r="X5" s="48">
        <v>685</v>
      </c>
      <c r="Y5" s="48">
        <v>1170</v>
      </c>
      <c r="Z5" s="48">
        <f t="shared" ref="Z5:Z6" si="3">X5+Y5</f>
        <v>1855</v>
      </c>
      <c r="AA5" s="48" t="s">
        <v>8</v>
      </c>
      <c r="AB5" s="46"/>
      <c r="AC5" s="58" t="s">
        <v>13</v>
      </c>
      <c r="AD5" s="59" t="s">
        <v>11</v>
      </c>
      <c r="AE5" s="59">
        <v>685</v>
      </c>
      <c r="AF5" s="59">
        <v>1170</v>
      </c>
      <c r="AG5" s="59">
        <f t="shared" ref="AG5:AG6" si="4">AE5+AF5</f>
        <v>1855</v>
      </c>
      <c r="AH5" s="59" t="s">
        <v>8</v>
      </c>
    </row>
    <row r="6" spans="1:34" ht="15.75" customHeight="1">
      <c r="A6" s="56" t="s">
        <v>14</v>
      </c>
      <c r="B6" s="57" t="s">
        <v>11</v>
      </c>
      <c r="C6" s="57">
        <v>502</v>
      </c>
      <c r="D6" s="57">
        <v>1082</v>
      </c>
      <c r="E6" s="57">
        <f t="shared" si="0"/>
        <v>1584</v>
      </c>
      <c r="F6" s="57" t="s">
        <v>8</v>
      </c>
      <c r="H6" s="53" t="s">
        <v>14</v>
      </c>
      <c r="I6" s="48" t="s">
        <v>11</v>
      </c>
      <c r="J6" s="48">
        <v>502</v>
      </c>
      <c r="K6" s="48">
        <v>1082</v>
      </c>
      <c r="L6" s="48">
        <f t="shared" si="1"/>
        <v>1584</v>
      </c>
      <c r="M6" s="48" t="s">
        <v>8</v>
      </c>
      <c r="O6" s="53" t="s">
        <v>14</v>
      </c>
      <c r="P6" s="48" t="s">
        <v>11</v>
      </c>
      <c r="Q6" s="48">
        <v>502</v>
      </c>
      <c r="R6" s="48">
        <v>1082</v>
      </c>
      <c r="S6" s="48">
        <f t="shared" si="2"/>
        <v>1584</v>
      </c>
      <c r="T6" s="48" t="s">
        <v>8</v>
      </c>
      <c r="V6" s="53" t="s">
        <v>14</v>
      </c>
      <c r="W6" s="48" t="s">
        <v>11</v>
      </c>
      <c r="X6" s="48">
        <v>502</v>
      </c>
      <c r="Y6" s="48">
        <v>1082</v>
      </c>
      <c r="Z6" s="48">
        <f t="shared" si="3"/>
        <v>1584</v>
      </c>
      <c r="AA6" s="48" t="s">
        <v>8</v>
      </c>
      <c r="AB6" s="46"/>
      <c r="AC6" s="54" t="s">
        <v>14</v>
      </c>
      <c r="AD6" s="55" t="s">
        <v>11</v>
      </c>
      <c r="AE6" s="55">
        <v>502</v>
      </c>
      <c r="AF6" s="55">
        <v>1082</v>
      </c>
      <c r="AG6" s="55">
        <f t="shared" si="4"/>
        <v>1584</v>
      </c>
      <c r="AH6" s="55" t="s">
        <v>8</v>
      </c>
    </row>
    <row r="7" spans="1:34" ht="15.75" customHeight="1">
      <c r="A7" s="53" t="s">
        <v>15</v>
      </c>
      <c r="B7" s="48" t="s">
        <v>11</v>
      </c>
      <c r="C7" s="48" t="s">
        <v>12</v>
      </c>
      <c r="D7" s="48"/>
      <c r="E7" s="48" t="s">
        <v>12</v>
      </c>
      <c r="F7" s="48"/>
      <c r="H7" s="53" t="s">
        <v>15</v>
      </c>
      <c r="I7" s="48" t="s">
        <v>11</v>
      </c>
      <c r="J7" s="48" t="s">
        <v>12</v>
      </c>
      <c r="K7" s="48"/>
      <c r="L7" s="48" t="s">
        <v>12</v>
      </c>
      <c r="M7" s="48"/>
      <c r="O7" s="53" t="s">
        <v>15</v>
      </c>
      <c r="P7" s="48" t="s">
        <v>11</v>
      </c>
      <c r="Q7" s="48" t="s">
        <v>12</v>
      </c>
      <c r="R7" s="48"/>
      <c r="S7" s="48" t="s">
        <v>12</v>
      </c>
      <c r="T7" s="48"/>
      <c r="V7" s="53" t="s">
        <v>15</v>
      </c>
      <c r="W7" s="48" t="s">
        <v>11</v>
      </c>
      <c r="X7" s="48" t="s">
        <v>12</v>
      </c>
      <c r="Y7" s="48"/>
      <c r="Z7" s="48" t="s">
        <v>12</v>
      </c>
      <c r="AA7" s="48"/>
      <c r="AC7" s="58" t="s">
        <v>15</v>
      </c>
      <c r="AD7" s="59" t="s">
        <v>11</v>
      </c>
      <c r="AE7" s="59" t="s">
        <v>12</v>
      </c>
      <c r="AF7" s="64"/>
      <c r="AG7" s="59" t="s">
        <v>12</v>
      </c>
      <c r="AH7" s="64"/>
    </row>
    <row r="8" spans="1:34" ht="15.75" customHeight="1">
      <c r="A8" s="53" t="s">
        <v>16</v>
      </c>
      <c r="B8" s="48" t="s">
        <v>11</v>
      </c>
      <c r="C8" s="48" t="s">
        <v>12</v>
      </c>
      <c r="D8" s="48"/>
      <c r="E8" s="48" t="s">
        <v>12</v>
      </c>
      <c r="F8" s="48"/>
      <c r="H8" s="53" t="s">
        <v>16</v>
      </c>
      <c r="I8" s="48" t="s">
        <v>11</v>
      </c>
      <c r="J8" s="48" t="s">
        <v>12</v>
      </c>
      <c r="K8" s="48"/>
      <c r="L8" s="48" t="s">
        <v>12</v>
      </c>
      <c r="M8" s="48"/>
      <c r="O8" s="53" t="s">
        <v>16</v>
      </c>
      <c r="P8" s="48" t="s">
        <v>11</v>
      </c>
      <c r="Q8" s="48" t="s">
        <v>12</v>
      </c>
      <c r="R8" s="48"/>
      <c r="S8" s="48" t="s">
        <v>12</v>
      </c>
      <c r="T8" s="48"/>
      <c r="V8" s="53" t="s">
        <v>16</v>
      </c>
      <c r="W8" s="48" t="s">
        <v>11</v>
      </c>
      <c r="X8" s="48" t="s">
        <v>12</v>
      </c>
      <c r="Y8" s="48"/>
      <c r="Z8" s="48" t="s">
        <v>12</v>
      </c>
      <c r="AA8" s="48"/>
      <c r="AC8" s="54" t="s">
        <v>16</v>
      </c>
      <c r="AD8" s="55" t="s">
        <v>11</v>
      </c>
      <c r="AE8" s="55" t="s">
        <v>12</v>
      </c>
      <c r="AF8" s="65"/>
      <c r="AG8" s="55" t="s">
        <v>12</v>
      </c>
      <c r="AH8" s="65"/>
    </row>
    <row r="9" spans="1:34" ht="15.75" customHeight="1">
      <c r="A9" s="53" t="s">
        <v>17</v>
      </c>
      <c r="B9" s="48" t="s">
        <v>11</v>
      </c>
      <c r="C9" s="48" t="s">
        <v>12</v>
      </c>
      <c r="D9" s="48"/>
      <c r="E9" s="48" t="s">
        <v>12</v>
      </c>
      <c r="F9" s="48"/>
      <c r="H9" s="53" t="s">
        <v>17</v>
      </c>
      <c r="I9" s="48" t="s">
        <v>11</v>
      </c>
      <c r="J9" s="48" t="s">
        <v>12</v>
      </c>
      <c r="K9" s="48"/>
      <c r="L9" s="48" t="s">
        <v>12</v>
      </c>
      <c r="M9" s="48"/>
      <c r="O9" s="53" t="s">
        <v>17</v>
      </c>
      <c r="P9" s="48" t="s">
        <v>11</v>
      </c>
      <c r="Q9" s="48" t="s">
        <v>12</v>
      </c>
      <c r="R9" s="48"/>
      <c r="S9" s="48" t="s">
        <v>12</v>
      </c>
      <c r="T9" s="48"/>
      <c r="V9" s="53" t="s">
        <v>17</v>
      </c>
      <c r="W9" s="48" t="s">
        <v>11</v>
      </c>
      <c r="X9" s="48" t="s">
        <v>12</v>
      </c>
      <c r="Y9" s="48"/>
      <c r="Z9" s="48" t="s">
        <v>12</v>
      </c>
      <c r="AA9" s="48"/>
      <c r="AC9" s="58" t="s">
        <v>17</v>
      </c>
      <c r="AD9" s="59" t="s">
        <v>11</v>
      </c>
      <c r="AE9" s="59" t="s">
        <v>12</v>
      </c>
      <c r="AF9" s="64"/>
      <c r="AG9" s="59" t="s">
        <v>12</v>
      </c>
      <c r="AH9" s="64"/>
    </row>
    <row r="10" spans="1:34" ht="15.75" customHeight="1">
      <c r="A10" s="56" t="s">
        <v>18</v>
      </c>
      <c r="B10" s="57" t="s">
        <v>11</v>
      </c>
      <c r="C10" s="57">
        <v>228</v>
      </c>
      <c r="D10" s="57">
        <v>745</v>
      </c>
      <c r="E10" s="57">
        <f t="shared" ref="E10:E12" si="5">C10+D10</f>
        <v>973</v>
      </c>
      <c r="F10" s="57" t="s">
        <v>8</v>
      </c>
      <c r="H10" s="56" t="s">
        <v>18</v>
      </c>
      <c r="I10" s="57" t="s">
        <v>11</v>
      </c>
      <c r="J10" s="57">
        <f>228+96</f>
        <v>324</v>
      </c>
      <c r="K10" s="57">
        <v>745</v>
      </c>
      <c r="L10" s="57">
        <f t="shared" ref="L10:L12" si="6">J10+K10</f>
        <v>1069</v>
      </c>
      <c r="M10" s="57" t="s">
        <v>19</v>
      </c>
      <c r="O10" s="53" t="s">
        <v>18</v>
      </c>
      <c r="P10" s="48" t="s">
        <v>11</v>
      </c>
      <c r="Q10" s="48">
        <v>228</v>
      </c>
      <c r="R10" s="48">
        <v>745</v>
      </c>
      <c r="S10" s="48">
        <f t="shared" ref="S10:S12" si="7">Q10+R10</f>
        <v>973</v>
      </c>
      <c r="T10" s="48" t="s">
        <v>8</v>
      </c>
      <c r="V10" s="53" t="s">
        <v>18</v>
      </c>
      <c r="W10" s="48" t="s">
        <v>11</v>
      </c>
      <c r="X10" s="48">
        <v>228</v>
      </c>
      <c r="Y10" s="48">
        <v>745</v>
      </c>
      <c r="Z10" s="48">
        <f t="shared" ref="Z10:Z12" si="8">X10+Y10</f>
        <v>973</v>
      </c>
      <c r="AA10" s="48" t="s">
        <v>8</v>
      </c>
      <c r="AB10" s="46"/>
      <c r="AC10" s="54" t="s">
        <v>18</v>
      </c>
      <c r="AD10" s="55" t="s">
        <v>11</v>
      </c>
      <c r="AE10" s="55">
        <v>228</v>
      </c>
      <c r="AF10" s="55">
        <v>745</v>
      </c>
      <c r="AG10" s="55">
        <f t="shared" ref="AG10:AG12" si="9">AE10+AF10</f>
        <v>973</v>
      </c>
      <c r="AH10" s="55" t="s">
        <v>8</v>
      </c>
    </row>
    <row r="11" spans="1:34" ht="15.75" customHeight="1">
      <c r="A11" s="56" t="s">
        <v>19</v>
      </c>
      <c r="B11" s="57" t="s">
        <v>11</v>
      </c>
      <c r="C11" s="57">
        <v>212</v>
      </c>
      <c r="D11" s="57">
        <v>740</v>
      </c>
      <c r="E11" s="57">
        <f t="shared" si="5"/>
        <v>952</v>
      </c>
      <c r="F11" s="57" t="s">
        <v>8</v>
      </c>
      <c r="H11" s="60" t="s">
        <v>19</v>
      </c>
      <c r="I11" s="61" t="s">
        <v>9</v>
      </c>
      <c r="J11" s="61">
        <v>212</v>
      </c>
      <c r="K11" s="61">
        <v>740</v>
      </c>
      <c r="L11" s="61">
        <f t="shared" si="6"/>
        <v>952</v>
      </c>
      <c r="M11" s="61" t="s">
        <v>8</v>
      </c>
      <c r="O11" s="47" t="s">
        <v>19</v>
      </c>
      <c r="P11" s="52" t="s">
        <v>9</v>
      </c>
      <c r="Q11" s="52">
        <v>212</v>
      </c>
      <c r="R11" s="52">
        <v>740</v>
      </c>
      <c r="S11" s="52">
        <f t="shared" si="7"/>
        <v>952</v>
      </c>
      <c r="T11" s="52" t="s">
        <v>8</v>
      </c>
      <c r="V11" s="47" t="s">
        <v>19</v>
      </c>
      <c r="W11" s="52" t="s">
        <v>9</v>
      </c>
      <c r="X11" s="52">
        <v>212</v>
      </c>
      <c r="Y11" s="52">
        <v>740</v>
      </c>
      <c r="Z11" s="52">
        <f t="shared" si="8"/>
        <v>952</v>
      </c>
      <c r="AA11" s="52" t="s">
        <v>8</v>
      </c>
      <c r="AB11" s="46"/>
      <c r="AC11" s="73" t="s">
        <v>19</v>
      </c>
      <c r="AD11" s="74" t="s">
        <v>9</v>
      </c>
      <c r="AE11" s="74">
        <v>212</v>
      </c>
      <c r="AF11" s="74">
        <v>740</v>
      </c>
      <c r="AG11" s="74">
        <f t="shared" si="9"/>
        <v>952</v>
      </c>
      <c r="AH11" s="80" t="s">
        <v>8</v>
      </c>
    </row>
    <row r="12" spans="1:34" ht="15.75" customHeight="1">
      <c r="A12" s="56" t="s">
        <v>20</v>
      </c>
      <c r="B12" s="57" t="s">
        <v>11</v>
      </c>
      <c r="C12" s="57">
        <v>243</v>
      </c>
      <c r="D12" s="57">
        <v>748</v>
      </c>
      <c r="E12" s="57">
        <f t="shared" si="5"/>
        <v>991</v>
      </c>
      <c r="F12" s="57" t="s">
        <v>8</v>
      </c>
      <c r="H12" s="56" t="s">
        <v>20</v>
      </c>
      <c r="I12" s="57" t="s">
        <v>11</v>
      </c>
      <c r="J12" s="57">
        <f>243+136</f>
        <v>379</v>
      </c>
      <c r="K12" s="57">
        <v>748</v>
      </c>
      <c r="L12" s="57">
        <f t="shared" si="6"/>
        <v>1127</v>
      </c>
      <c r="M12" s="57" t="s">
        <v>19</v>
      </c>
      <c r="O12" s="53" t="s">
        <v>20</v>
      </c>
      <c r="P12" s="48" t="s">
        <v>11</v>
      </c>
      <c r="Q12" s="48">
        <v>243</v>
      </c>
      <c r="R12" s="48">
        <v>748</v>
      </c>
      <c r="S12" s="48">
        <f t="shared" si="7"/>
        <v>991</v>
      </c>
      <c r="T12" s="48" t="s">
        <v>8</v>
      </c>
      <c r="V12" s="53" t="s">
        <v>20</v>
      </c>
      <c r="W12" s="48" t="s">
        <v>11</v>
      </c>
      <c r="X12" s="48">
        <v>243</v>
      </c>
      <c r="Y12" s="48">
        <v>748</v>
      </c>
      <c r="Z12" s="48">
        <f t="shared" si="8"/>
        <v>991</v>
      </c>
      <c r="AA12" s="48" t="s">
        <v>8</v>
      </c>
      <c r="AB12" s="46"/>
      <c r="AC12" s="54" t="s">
        <v>20</v>
      </c>
      <c r="AD12" s="55" t="s">
        <v>11</v>
      </c>
      <c r="AE12" s="55">
        <v>243</v>
      </c>
      <c r="AF12" s="55">
        <v>748</v>
      </c>
      <c r="AG12" s="55">
        <f t="shared" si="9"/>
        <v>991</v>
      </c>
      <c r="AH12" s="55" t="s">
        <v>8</v>
      </c>
    </row>
    <row r="13" spans="1:34" ht="15.75" customHeight="1">
      <c r="A13" s="53" t="s">
        <v>21</v>
      </c>
      <c r="B13" s="48" t="s">
        <v>11</v>
      </c>
      <c r="C13" s="48" t="s">
        <v>12</v>
      </c>
      <c r="D13" s="48"/>
      <c r="E13" s="48" t="s">
        <v>12</v>
      </c>
      <c r="F13" s="48"/>
      <c r="H13" s="53" t="s">
        <v>21</v>
      </c>
      <c r="I13" s="48" t="s">
        <v>11</v>
      </c>
      <c r="J13" s="48" t="s">
        <v>12</v>
      </c>
      <c r="K13" s="48"/>
      <c r="L13" s="48" t="s">
        <v>12</v>
      </c>
      <c r="M13" s="48"/>
      <c r="O13" s="53" t="s">
        <v>21</v>
      </c>
      <c r="P13" s="48" t="s">
        <v>11</v>
      </c>
      <c r="Q13" s="48" t="s">
        <v>12</v>
      </c>
      <c r="R13" s="48"/>
      <c r="S13" s="48" t="s">
        <v>12</v>
      </c>
      <c r="T13" s="48"/>
      <c r="V13" s="53" t="s">
        <v>21</v>
      </c>
      <c r="W13" s="48" t="s">
        <v>11</v>
      </c>
      <c r="X13" s="48" t="s">
        <v>12</v>
      </c>
      <c r="Y13" s="48"/>
      <c r="Z13" s="48" t="s">
        <v>12</v>
      </c>
      <c r="AA13" s="48"/>
      <c r="AC13" s="58" t="s">
        <v>21</v>
      </c>
      <c r="AD13" s="59" t="s">
        <v>11</v>
      </c>
      <c r="AE13" s="59" t="s">
        <v>12</v>
      </c>
      <c r="AF13" s="64"/>
      <c r="AG13" s="59" t="s">
        <v>12</v>
      </c>
      <c r="AH13" s="64"/>
    </row>
    <row r="14" spans="1:34" ht="15.75" customHeight="1">
      <c r="A14" s="53" t="s">
        <v>22</v>
      </c>
      <c r="B14" s="48" t="s">
        <v>11</v>
      </c>
      <c r="C14" s="48" t="s">
        <v>12</v>
      </c>
      <c r="D14" s="48"/>
      <c r="E14" s="48" t="s">
        <v>12</v>
      </c>
      <c r="F14" s="48"/>
      <c r="H14" s="53" t="s">
        <v>22</v>
      </c>
      <c r="I14" s="48" t="s">
        <v>11</v>
      </c>
      <c r="J14" s="48" t="s">
        <v>12</v>
      </c>
      <c r="K14" s="48"/>
      <c r="L14" s="48" t="s">
        <v>12</v>
      </c>
      <c r="M14" s="48"/>
      <c r="O14" s="53" t="s">
        <v>22</v>
      </c>
      <c r="P14" s="48" t="s">
        <v>11</v>
      </c>
      <c r="Q14" s="48" t="s">
        <v>12</v>
      </c>
      <c r="R14" s="48"/>
      <c r="S14" s="48" t="s">
        <v>12</v>
      </c>
      <c r="T14" s="48"/>
      <c r="V14" s="53" t="s">
        <v>22</v>
      </c>
      <c r="W14" s="48" t="s">
        <v>11</v>
      </c>
      <c r="X14" s="48" t="s">
        <v>12</v>
      </c>
      <c r="Y14" s="48"/>
      <c r="Z14" s="48" t="s">
        <v>12</v>
      </c>
      <c r="AA14" s="48"/>
      <c r="AC14" s="54" t="s">
        <v>22</v>
      </c>
      <c r="AD14" s="55" t="s">
        <v>11</v>
      </c>
      <c r="AE14" s="55" t="s">
        <v>12</v>
      </c>
      <c r="AF14" s="65"/>
      <c r="AG14" s="55" t="s">
        <v>12</v>
      </c>
      <c r="AH14" s="65"/>
    </row>
    <row r="15" spans="1:34" ht="15.75" customHeight="1">
      <c r="A15" s="53" t="s">
        <v>23</v>
      </c>
      <c r="B15" s="48" t="s">
        <v>11</v>
      </c>
      <c r="C15" s="48" t="s">
        <v>12</v>
      </c>
      <c r="D15" s="48"/>
      <c r="E15" s="48" t="s">
        <v>12</v>
      </c>
      <c r="F15" s="48"/>
      <c r="H15" s="53" t="s">
        <v>23</v>
      </c>
      <c r="I15" s="48" t="s">
        <v>11</v>
      </c>
      <c r="J15" s="48" t="s">
        <v>12</v>
      </c>
      <c r="K15" s="48"/>
      <c r="L15" s="48" t="s">
        <v>12</v>
      </c>
      <c r="M15" s="48"/>
      <c r="O15" s="53" t="s">
        <v>23</v>
      </c>
      <c r="P15" s="48" t="s">
        <v>11</v>
      </c>
      <c r="Q15" s="48" t="s">
        <v>12</v>
      </c>
      <c r="R15" s="48"/>
      <c r="S15" s="48" t="s">
        <v>12</v>
      </c>
      <c r="T15" s="48"/>
      <c r="V15" s="53" t="s">
        <v>23</v>
      </c>
      <c r="W15" s="48" t="s">
        <v>11</v>
      </c>
      <c r="X15" s="48" t="s">
        <v>12</v>
      </c>
      <c r="Y15" s="48"/>
      <c r="Z15" s="48" t="s">
        <v>12</v>
      </c>
      <c r="AA15" s="48"/>
      <c r="AC15" s="58" t="s">
        <v>23</v>
      </c>
      <c r="AD15" s="59" t="s">
        <v>11</v>
      </c>
      <c r="AE15" s="59" t="s">
        <v>12</v>
      </c>
      <c r="AF15" s="64"/>
      <c r="AG15" s="59" t="s">
        <v>12</v>
      </c>
      <c r="AH15" s="64"/>
    </row>
    <row r="16" spans="1:34" ht="15.75" customHeight="1">
      <c r="A16" s="53" t="s">
        <v>24</v>
      </c>
      <c r="B16" s="48" t="s">
        <v>11</v>
      </c>
      <c r="C16" s="48" t="s">
        <v>12</v>
      </c>
      <c r="D16" s="48"/>
      <c r="E16" s="48" t="s">
        <v>12</v>
      </c>
      <c r="F16" s="48"/>
      <c r="H16" s="53" t="s">
        <v>24</v>
      </c>
      <c r="I16" s="48" t="s">
        <v>11</v>
      </c>
      <c r="J16" s="48" t="s">
        <v>12</v>
      </c>
      <c r="K16" s="48"/>
      <c r="L16" s="48" t="s">
        <v>12</v>
      </c>
      <c r="M16" s="48"/>
      <c r="O16" s="53" t="s">
        <v>24</v>
      </c>
      <c r="P16" s="48" t="s">
        <v>11</v>
      </c>
      <c r="Q16" s="48" t="s">
        <v>12</v>
      </c>
      <c r="R16" s="48"/>
      <c r="S16" s="48" t="s">
        <v>12</v>
      </c>
      <c r="T16" s="48"/>
      <c r="V16" s="53" t="s">
        <v>24</v>
      </c>
      <c r="W16" s="48" t="s">
        <v>11</v>
      </c>
      <c r="X16" s="48" t="s">
        <v>12</v>
      </c>
      <c r="Y16" s="48"/>
      <c r="Z16" s="48" t="s">
        <v>12</v>
      </c>
      <c r="AA16" s="48"/>
      <c r="AC16" s="54" t="s">
        <v>24</v>
      </c>
      <c r="AD16" s="55" t="s">
        <v>11</v>
      </c>
      <c r="AE16" s="55" t="s">
        <v>12</v>
      </c>
      <c r="AF16" s="65"/>
      <c r="AG16" s="55" t="s">
        <v>12</v>
      </c>
      <c r="AH16" s="65"/>
    </row>
    <row r="17" spans="1:34" ht="15.75" customHeight="1">
      <c r="A17" s="53" t="s">
        <v>25</v>
      </c>
      <c r="B17" s="48" t="s">
        <v>11</v>
      </c>
      <c r="C17" s="48" t="s">
        <v>12</v>
      </c>
      <c r="D17" s="48"/>
      <c r="E17" s="48" t="s">
        <v>12</v>
      </c>
      <c r="F17" s="48"/>
      <c r="H17" s="53" t="s">
        <v>25</v>
      </c>
      <c r="I17" s="48" t="s">
        <v>11</v>
      </c>
      <c r="J17" s="48" t="s">
        <v>12</v>
      </c>
      <c r="K17" s="48"/>
      <c r="L17" s="48" t="s">
        <v>12</v>
      </c>
      <c r="M17" s="48"/>
      <c r="O17" s="56" t="s">
        <v>25</v>
      </c>
      <c r="P17" s="57" t="s">
        <v>11</v>
      </c>
      <c r="Q17" s="57">
        <f>438+208</f>
        <v>646</v>
      </c>
      <c r="R17" s="57">
        <v>549</v>
      </c>
      <c r="S17" s="57">
        <f t="shared" ref="S17:S19" si="10">Q17+R17</f>
        <v>1195</v>
      </c>
      <c r="T17" s="57" t="s">
        <v>26</v>
      </c>
      <c r="V17" s="53" t="s">
        <v>25</v>
      </c>
      <c r="W17" s="48" t="s">
        <v>11</v>
      </c>
      <c r="X17" s="48">
        <f>438+208</f>
        <v>646</v>
      </c>
      <c r="Y17" s="48">
        <v>549</v>
      </c>
      <c r="Z17" s="48">
        <f t="shared" ref="Z17:Z19" si="11">X17+Y17</f>
        <v>1195</v>
      </c>
      <c r="AA17" s="48" t="s">
        <v>26</v>
      </c>
      <c r="AB17" s="46"/>
      <c r="AC17" s="58" t="s">
        <v>25</v>
      </c>
      <c r="AD17" s="59" t="s">
        <v>11</v>
      </c>
      <c r="AE17" s="59">
        <f>438+208</f>
        <v>646</v>
      </c>
      <c r="AF17" s="59">
        <v>549</v>
      </c>
      <c r="AG17" s="59">
        <f t="shared" ref="AG17:AG19" si="12">AE17+AF17</f>
        <v>1195</v>
      </c>
      <c r="AH17" s="59" t="s">
        <v>26</v>
      </c>
    </row>
    <row r="18" spans="1:34" ht="15.75" customHeight="1">
      <c r="A18" s="53" t="s">
        <v>26</v>
      </c>
      <c r="B18" s="48" t="s">
        <v>11</v>
      </c>
      <c r="C18" s="48" t="s">
        <v>12</v>
      </c>
      <c r="D18" s="48"/>
      <c r="E18" s="48" t="s">
        <v>12</v>
      </c>
      <c r="F18" s="48"/>
      <c r="H18" s="56" t="s">
        <v>26</v>
      </c>
      <c r="I18" s="57" t="s">
        <v>11</v>
      </c>
      <c r="J18" s="57">
        <f>212+226</f>
        <v>438</v>
      </c>
      <c r="K18" s="57">
        <v>500</v>
      </c>
      <c r="L18" s="57">
        <f>J18+K18</f>
        <v>938</v>
      </c>
      <c r="M18" s="57" t="s">
        <v>19</v>
      </c>
      <c r="O18" s="60" t="s">
        <v>26</v>
      </c>
      <c r="P18" s="61" t="s">
        <v>9</v>
      </c>
      <c r="Q18" s="61">
        <f>212+226</f>
        <v>438</v>
      </c>
      <c r="R18" s="61">
        <v>500</v>
      </c>
      <c r="S18" s="61">
        <f t="shared" si="10"/>
        <v>938</v>
      </c>
      <c r="T18" s="61" t="s">
        <v>19</v>
      </c>
      <c r="V18" s="47" t="s">
        <v>26</v>
      </c>
      <c r="W18" s="52" t="s">
        <v>9</v>
      </c>
      <c r="X18" s="52">
        <f>212+226</f>
        <v>438</v>
      </c>
      <c r="Y18" s="52">
        <v>500</v>
      </c>
      <c r="Z18" s="52">
        <f t="shared" si="11"/>
        <v>938</v>
      </c>
      <c r="AA18" s="52" t="s">
        <v>19</v>
      </c>
      <c r="AB18" s="46"/>
      <c r="AC18" s="71" t="s">
        <v>26</v>
      </c>
      <c r="AD18" s="72" t="s">
        <v>9</v>
      </c>
      <c r="AE18" s="72">
        <f>212+226</f>
        <v>438</v>
      </c>
      <c r="AF18" s="72">
        <v>500</v>
      </c>
      <c r="AG18" s="72">
        <f t="shared" si="12"/>
        <v>938</v>
      </c>
      <c r="AH18" s="79" t="s">
        <v>19</v>
      </c>
    </row>
    <row r="19" spans="1:34" ht="15.75" customHeight="1">
      <c r="A19" s="53" t="s">
        <v>27</v>
      </c>
      <c r="B19" s="48" t="s">
        <v>11</v>
      </c>
      <c r="C19" s="48" t="s">
        <v>12</v>
      </c>
      <c r="D19" s="48"/>
      <c r="E19" s="48" t="s">
        <v>12</v>
      </c>
      <c r="F19" s="48"/>
      <c r="H19" s="53" t="s">
        <v>27</v>
      </c>
      <c r="I19" s="48" t="s">
        <v>11</v>
      </c>
      <c r="J19" s="48" t="s">
        <v>12</v>
      </c>
      <c r="K19" s="48"/>
      <c r="L19" s="48" t="s">
        <v>12</v>
      </c>
      <c r="M19" s="48"/>
      <c r="O19" s="56" t="s">
        <v>27</v>
      </c>
      <c r="P19" s="57" t="s">
        <v>11</v>
      </c>
      <c r="Q19" s="57">
        <f>272+438</f>
        <v>710</v>
      </c>
      <c r="R19" s="57">
        <v>581</v>
      </c>
      <c r="S19" s="57">
        <f t="shared" si="10"/>
        <v>1291</v>
      </c>
      <c r="T19" s="57" t="s">
        <v>26</v>
      </c>
      <c r="V19" s="53" t="s">
        <v>27</v>
      </c>
      <c r="W19" s="48" t="s">
        <v>11</v>
      </c>
      <c r="X19" s="48">
        <f>272+438</f>
        <v>710</v>
      </c>
      <c r="Y19" s="48">
        <v>581</v>
      </c>
      <c r="Z19" s="48">
        <f t="shared" si="11"/>
        <v>1291</v>
      </c>
      <c r="AA19" s="48" t="s">
        <v>26</v>
      </c>
      <c r="AB19" s="46"/>
      <c r="AC19" s="58" t="s">
        <v>27</v>
      </c>
      <c r="AD19" s="59" t="s">
        <v>11</v>
      </c>
      <c r="AE19" s="59">
        <f>272+438</f>
        <v>710</v>
      </c>
      <c r="AF19" s="59">
        <v>581</v>
      </c>
      <c r="AG19" s="59">
        <f t="shared" si="12"/>
        <v>1291</v>
      </c>
      <c r="AH19" s="59" t="s">
        <v>26</v>
      </c>
    </row>
    <row r="20" spans="1:34" ht="15.75" customHeight="1">
      <c r="A20" s="53" t="s">
        <v>28</v>
      </c>
      <c r="B20" s="48" t="s">
        <v>11</v>
      </c>
      <c r="C20" s="48" t="s">
        <v>12</v>
      </c>
      <c r="D20" s="48"/>
      <c r="E20" s="48" t="s">
        <v>12</v>
      </c>
      <c r="F20" s="48"/>
      <c r="H20" s="53" t="s">
        <v>28</v>
      </c>
      <c r="I20" s="48" t="s">
        <v>11</v>
      </c>
      <c r="J20" s="48" t="s">
        <v>12</v>
      </c>
      <c r="K20" s="48"/>
      <c r="L20" s="48" t="s">
        <v>12</v>
      </c>
      <c r="M20" s="48"/>
      <c r="O20" s="53" t="s">
        <v>28</v>
      </c>
      <c r="P20" s="48" t="s">
        <v>11</v>
      </c>
      <c r="Q20" s="48" t="s">
        <v>12</v>
      </c>
      <c r="R20" s="48"/>
      <c r="S20" s="48" t="s">
        <v>12</v>
      </c>
      <c r="T20" s="48"/>
      <c r="V20" s="53" t="s">
        <v>28</v>
      </c>
      <c r="W20" s="48" t="s">
        <v>11</v>
      </c>
      <c r="X20" s="48" t="s">
        <v>12</v>
      </c>
      <c r="Y20" s="48"/>
      <c r="Z20" s="48" t="s">
        <v>12</v>
      </c>
      <c r="AA20" s="48"/>
      <c r="AC20" s="54" t="s">
        <v>28</v>
      </c>
      <c r="AD20" s="55" t="s">
        <v>11</v>
      </c>
      <c r="AE20" s="55" t="s">
        <v>12</v>
      </c>
      <c r="AF20" s="65"/>
      <c r="AG20" s="55" t="s">
        <v>12</v>
      </c>
      <c r="AH20" s="65"/>
    </row>
    <row r="21" spans="1:34" ht="15.75" customHeight="1">
      <c r="A21" s="53" t="s">
        <v>29</v>
      </c>
      <c r="B21" s="48" t="s">
        <v>11</v>
      </c>
      <c r="C21" s="48" t="s">
        <v>12</v>
      </c>
      <c r="D21" s="48"/>
      <c r="E21" s="48" t="s">
        <v>12</v>
      </c>
      <c r="F21" s="48"/>
      <c r="H21" s="53" t="s">
        <v>29</v>
      </c>
      <c r="I21" s="48" t="s">
        <v>11</v>
      </c>
      <c r="J21" s="48" t="s">
        <v>12</v>
      </c>
      <c r="K21" s="48"/>
      <c r="L21" s="48" t="s">
        <v>12</v>
      </c>
      <c r="M21" s="48"/>
      <c r="O21" s="53" t="s">
        <v>29</v>
      </c>
      <c r="P21" s="48" t="s">
        <v>11</v>
      </c>
      <c r="Q21" s="48" t="s">
        <v>12</v>
      </c>
      <c r="R21" s="48"/>
      <c r="S21" s="48" t="s">
        <v>12</v>
      </c>
      <c r="T21" s="48"/>
      <c r="V21" s="53" t="s">
        <v>29</v>
      </c>
      <c r="W21" s="48" t="s">
        <v>11</v>
      </c>
      <c r="X21" s="48" t="s">
        <v>12</v>
      </c>
      <c r="Y21" s="48"/>
      <c r="Z21" s="48" t="s">
        <v>12</v>
      </c>
      <c r="AA21" s="48"/>
      <c r="AC21" s="58" t="s">
        <v>29</v>
      </c>
      <c r="AD21" s="59" t="s">
        <v>11</v>
      </c>
      <c r="AE21" s="59" t="s">
        <v>12</v>
      </c>
      <c r="AF21" s="64"/>
      <c r="AG21" s="59" t="s">
        <v>12</v>
      </c>
      <c r="AH21" s="64"/>
    </row>
    <row r="22" spans="1:34" ht="15.75" customHeight="1">
      <c r="A22" s="53" t="s">
        <v>30</v>
      </c>
      <c r="B22" s="48" t="s">
        <v>11</v>
      </c>
      <c r="C22" s="48" t="s">
        <v>12</v>
      </c>
      <c r="D22" s="48"/>
      <c r="E22" s="48" t="s">
        <v>12</v>
      </c>
      <c r="F22" s="48"/>
      <c r="H22" s="53" t="s">
        <v>30</v>
      </c>
      <c r="I22" s="48" t="s">
        <v>11</v>
      </c>
      <c r="J22" s="48" t="s">
        <v>12</v>
      </c>
      <c r="K22" s="48"/>
      <c r="L22" s="48" t="s">
        <v>12</v>
      </c>
      <c r="M22" s="48"/>
      <c r="O22" s="53" t="s">
        <v>30</v>
      </c>
      <c r="P22" s="48" t="s">
        <v>11</v>
      </c>
      <c r="Q22" s="48" t="s">
        <v>12</v>
      </c>
      <c r="R22" s="48"/>
      <c r="S22" s="48" t="s">
        <v>12</v>
      </c>
      <c r="T22" s="48"/>
      <c r="V22" s="53" t="s">
        <v>30</v>
      </c>
      <c r="W22" s="48" t="s">
        <v>11</v>
      </c>
      <c r="X22" s="48" t="s">
        <v>12</v>
      </c>
      <c r="Y22" s="48"/>
      <c r="Z22" s="48" t="s">
        <v>12</v>
      </c>
      <c r="AA22" s="48"/>
      <c r="AC22" s="54" t="s">
        <v>30</v>
      </c>
      <c r="AD22" s="55" t="s">
        <v>11</v>
      </c>
      <c r="AE22" s="55" t="s">
        <v>12</v>
      </c>
      <c r="AF22" s="65"/>
      <c r="AG22" s="55" t="s">
        <v>12</v>
      </c>
      <c r="AH22" s="65"/>
    </row>
    <row r="23" spans="1:34" ht="15.75" customHeight="1">
      <c r="A23" s="53" t="s">
        <v>31</v>
      </c>
      <c r="B23" s="48" t="s">
        <v>11</v>
      </c>
      <c r="C23" s="48" t="s">
        <v>12</v>
      </c>
      <c r="D23" s="48"/>
      <c r="E23" s="48" t="s">
        <v>12</v>
      </c>
      <c r="F23" s="48"/>
      <c r="H23" s="53" t="s">
        <v>31</v>
      </c>
      <c r="I23" s="48" t="s">
        <v>11</v>
      </c>
      <c r="J23" s="48" t="s">
        <v>12</v>
      </c>
      <c r="K23" s="48"/>
      <c r="L23" s="48" t="s">
        <v>12</v>
      </c>
      <c r="M23" s="48"/>
      <c r="O23" s="53" t="s">
        <v>31</v>
      </c>
      <c r="P23" s="48" t="s">
        <v>11</v>
      </c>
      <c r="Q23" s="48" t="s">
        <v>12</v>
      </c>
      <c r="R23" s="48"/>
      <c r="S23" s="48" t="s">
        <v>12</v>
      </c>
      <c r="T23" s="48"/>
      <c r="V23" s="53" t="s">
        <v>31</v>
      </c>
      <c r="W23" s="48" t="s">
        <v>11</v>
      </c>
      <c r="X23" s="48" t="s">
        <v>12</v>
      </c>
      <c r="Y23" s="48"/>
      <c r="Z23" s="48" t="s">
        <v>12</v>
      </c>
      <c r="AA23" s="48"/>
      <c r="AC23" s="58" t="s">
        <v>31</v>
      </c>
      <c r="AD23" s="59" t="s">
        <v>11</v>
      </c>
      <c r="AE23" s="59" t="s">
        <v>12</v>
      </c>
      <c r="AF23" s="64"/>
      <c r="AG23" s="59" t="s">
        <v>12</v>
      </c>
      <c r="AH23" s="64"/>
    </row>
    <row r="24" spans="1:34" ht="15.75" customHeight="1">
      <c r="A24" s="53" t="s">
        <v>32</v>
      </c>
      <c r="B24" s="48" t="s">
        <v>11</v>
      </c>
      <c r="C24" s="48" t="s">
        <v>12</v>
      </c>
      <c r="D24" s="48"/>
      <c r="E24" s="48" t="s">
        <v>12</v>
      </c>
      <c r="F24" s="48"/>
      <c r="H24" s="53" t="s">
        <v>32</v>
      </c>
      <c r="I24" s="48" t="s">
        <v>11</v>
      </c>
      <c r="J24" s="48" t="s">
        <v>12</v>
      </c>
      <c r="K24" s="48"/>
      <c r="L24" s="48" t="s">
        <v>12</v>
      </c>
      <c r="M24" s="48"/>
      <c r="O24" s="53" t="s">
        <v>32</v>
      </c>
      <c r="P24" s="48" t="s">
        <v>11</v>
      </c>
      <c r="Q24" s="48" t="s">
        <v>12</v>
      </c>
      <c r="R24" s="48"/>
      <c r="S24" s="48" t="s">
        <v>12</v>
      </c>
      <c r="T24" s="48"/>
      <c r="V24" s="53" t="s">
        <v>32</v>
      </c>
      <c r="W24" s="48" t="s">
        <v>11</v>
      </c>
      <c r="X24" s="48" t="s">
        <v>12</v>
      </c>
      <c r="Y24" s="48"/>
      <c r="Z24" s="48" t="s">
        <v>12</v>
      </c>
      <c r="AA24" s="48"/>
      <c r="AC24" s="54" t="s">
        <v>32</v>
      </c>
      <c r="AD24" s="55" t="s">
        <v>11</v>
      </c>
      <c r="AE24" s="55" t="s">
        <v>12</v>
      </c>
      <c r="AF24" s="65"/>
      <c r="AG24" s="55" t="s">
        <v>12</v>
      </c>
      <c r="AH24" s="65"/>
    </row>
    <row r="25" spans="1:34" ht="15.75" customHeight="1">
      <c r="A25" s="53" t="s">
        <v>33</v>
      </c>
      <c r="B25" s="48" t="s">
        <v>11</v>
      </c>
      <c r="C25" s="48" t="s">
        <v>12</v>
      </c>
      <c r="D25" s="48"/>
      <c r="E25" s="48" t="s">
        <v>12</v>
      </c>
      <c r="F25" s="48"/>
      <c r="H25" s="53" t="s">
        <v>33</v>
      </c>
      <c r="I25" s="48" t="s">
        <v>11</v>
      </c>
      <c r="J25" s="48" t="s">
        <v>12</v>
      </c>
      <c r="K25" s="48"/>
      <c r="L25" s="48" t="s">
        <v>12</v>
      </c>
      <c r="M25" s="48"/>
      <c r="O25" s="53" t="s">
        <v>33</v>
      </c>
      <c r="P25" s="48" t="s">
        <v>11</v>
      </c>
      <c r="Q25" s="48" t="s">
        <v>12</v>
      </c>
      <c r="R25" s="48"/>
      <c r="S25" s="48" t="s">
        <v>12</v>
      </c>
      <c r="T25" s="48"/>
      <c r="V25" s="53" t="s">
        <v>33</v>
      </c>
      <c r="W25" s="48" t="s">
        <v>11</v>
      </c>
      <c r="X25" s="48" t="s">
        <v>12</v>
      </c>
      <c r="Y25" s="48"/>
      <c r="Z25" s="48" t="s">
        <v>12</v>
      </c>
      <c r="AA25" s="48"/>
      <c r="AC25" s="58" t="s">
        <v>33</v>
      </c>
      <c r="AD25" s="59" t="s">
        <v>11</v>
      </c>
      <c r="AE25" s="59" t="s">
        <v>12</v>
      </c>
      <c r="AF25" s="64"/>
      <c r="AG25" s="59" t="s">
        <v>12</v>
      </c>
      <c r="AH25" s="64"/>
    </row>
    <row r="26" spans="1:34" ht="15.75" customHeight="1">
      <c r="A26" s="53" t="s">
        <v>34</v>
      </c>
      <c r="B26" s="48" t="s">
        <v>11</v>
      </c>
      <c r="C26" s="48" t="s">
        <v>12</v>
      </c>
      <c r="D26" s="48"/>
      <c r="E26" s="48" t="s">
        <v>12</v>
      </c>
      <c r="F26" s="48"/>
      <c r="H26" s="53" t="s">
        <v>34</v>
      </c>
      <c r="I26" s="48" t="s">
        <v>11</v>
      </c>
      <c r="J26" s="48" t="s">
        <v>12</v>
      </c>
      <c r="K26" s="48"/>
      <c r="L26" s="48" t="s">
        <v>12</v>
      </c>
      <c r="M26" s="48"/>
      <c r="O26" s="53" t="s">
        <v>34</v>
      </c>
      <c r="P26" s="48" t="s">
        <v>11</v>
      </c>
      <c r="Q26" s="48" t="s">
        <v>12</v>
      </c>
      <c r="R26" s="48"/>
      <c r="S26" s="48" t="s">
        <v>12</v>
      </c>
      <c r="T26" s="48"/>
      <c r="V26" s="56" t="s">
        <v>34</v>
      </c>
      <c r="W26" s="57" t="s">
        <v>11</v>
      </c>
      <c r="X26" s="57">
        <f>344+710</f>
        <v>1054</v>
      </c>
      <c r="Y26" s="57">
        <v>404</v>
      </c>
      <c r="Z26" s="57">
        <f t="shared" ref="Z26:Z28" si="13">X26+Y26</f>
        <v>1458</v>
      </c>
      <c r="AA26" s="57" t="s">
        <v>35</v>
      </c>
      <c r="AB26" s="46"/>
      <c r="AC26" s="66" t="s">
        <v>34</v>
      </c>
      <c r="AD26" s="67" t="s">
        <v>11</v>
      </c>
      <c r="AE26" s="67">
        <f>344+710</f>
        <v>1054</v>
      </c>
      <c r="AF26" s="67">
        <v>404</v>
      </c>
      <c r="AG26" s="67">
        <f t="shared" ref="AG26:AG28" si="14">AE26+AF26</f>
        <v>1458</v>
      </c>
      <c r="AH26" s="67" t="s">
        <v>35</v>
      </c>
    </row>
    <row r="27" spans="1:34" ht="15.75" customHeight="1">
      <c r="A27" s="53" t="s">
        <v>35</v>
      </c>
      <c r="B27" s="48" t="s">
        <v>11</v>
      </c>
      <c r="C27" s="48" t="s">
        <v>12</v>
      </c>
      <c r="D27" s="48"/>
      <c r="E27" s="48" t="s">
        <v>12</v>
      </c>
      <c r="F27" s="48"/>
      <c r="H27" s="53" t="s">
        <v>35</v>
      </c>
      <c r="I27" s="48" t="s">
        <v>11</v>
      </c>
      <c r="J27" s="48" t="s">
        <v>12</v>
      </c>
      <c r="K27" s="48"/>
      <c r="L27" s="48" t="s">
        <v>12</v>
      </c>
      <c r="M27" s="48"/>
      <c r="O27" s="56" t="s">
        <v>35</v>
      </c>
      <c r="P27" s="57" t="s">
        <v>11</v>
      </c>
      <c r="Q27" s="57">
        <f>272+438</f>
        <v>710</v>
      </c>
      <c r="R27" s="57">
        <v>230</v>
      </c>
      <c r="S27" s="57">
        <f>Q27+R27</f>
        <v>940</v>
      </c>
      <c r="T27" s="57" t="s">
        <v>26</v>
      </c>
      <c r="V27" s="60" t="s">
        <v>35</v>
      </c>
      <c r="W27" s="61" t="s">
        <v>9</v>
      </c>
      <c r="X27" s="61">
        <f>272+438</f>
        <v>710</v>
      </c>
      <c r="Y27" s="61">
        <v>230</v>
      </c>
      <c r="Z27" s="61">
        <f t="shared" si="13"/>
        <v>940</v>
      </c>
      <c r="AA27" s="61" t="s">
        <v>26</v>
      </c>
      <c r="AB27" s="46"/>
      <c r="AC27" s="69" t="s">
        <v>35</v>
      </c>
      <c r="AD27" s="70" t="s">
        <v>9</v>
      </c>
      <c r="AE27" s="70">
        <f>272+438</f>
        <v>710</v>
      </c>
      <c r="AF27" s="70">
        <v>230</v>
      </c>
      <c r="AG27" s="70">
        <f t="shared" si="14"/>
        <v>940</v>
      </c>
      <c r="AH27" s="78" t="s">
        <v>26</v>
      </c>
    </row>
    <row r="28" spans="1:34" ht="15.75" customHeight="1">
      <c r="A28" s="53" t="s">
        <v>36</v>
      </c>
      <c r="B28" s="48" t="s">
        <v>11</v>
      </c>
      <c r="C28" s="48" t="s">
        <v>12</v>
      </c>
      <c r="D28" s="48"/>
      <c r="E28" s="48" t="s">
        <v>12</v>
      </c>
      <c r="F28" s="48"/>
      <c r="H28" s="53" t="s">
        <v>36</v>
      </c>
      <c r="I28" s="48" t="s">
        <v>11</v>
      </c>
      <c r="J28" s="48" t="s">
        <v>12</v>
      </c>
      <c r="K28" s="48"/>
      <c r="L28" s="48" t="s">
        <v>12</v>
      </c>
      <c r="M28" s="48"/>
      <c r="O28" s="53" t="s">
        <v>36</v>
      </c>
      <c r="P28" s="48" t="s">
        <v>11</v>
      </c>
      <c r="Q28" s="48" t="s">
        <v>12</v>
      </c>
      <c r="R28" s="48"/>
      <c r="S28" s="48" t="s">
        <v>12</v>
      </c>
      <c r="T28" s="48"/>
      <c r="V28" s="56" t="s">
        <v>36</v>
      </c>
      <c r="W28" s="57" t="s">
        <v>11</v>
      </c>
      <c r="X28" s="57">
        <f>128+710</f>
        <v>838</v>
      </c>
      <c r="Y28" s="57">
        <v>257</v>
      </c>
      <c r="Z28" s="57">
        <f t="shared" si="13"/>
        <v>1095</v>
      </c>
      <c r="AA28" s="57" t="s">
        <v>35</v>
      </c>
      <c r="AB28" s="46"/>
      <c r="AC28" s="66" t="s">
        <v>36</v>
      </c>
      <c r="AD28" s="67" t="s">
        <v>11</v>
      </c>
      <c r="AE28" s="67">
        <f>128+710</f>
        <v>838</v>
      </c>
      <c r="AF28" s="67">
        <v>257</v>
      </c>
      <c r="AG28" s="67">
        <f t="shared" si="14"/>
        <v>1095</v>
      </c>
      <c r="AH28" s="67" t="s">
        <v>35</v>
      </c>
    </row>
    <row r="29" spans="1:34" ht="15.75" customHeight="1">
      <c r="A29" s="53" t="s">
        <v>37</v>
      </c>
      <c r="B29" s="48" t="s">
        <v>11</v>
      </c>
      <c r="C29" s="48" t="s">
        <v>12</v>
      </c>
      <c r="D29" s="48"/>
      <c r="E29" s="48" t="s">
        <v>12</v>
      </c>
      <c r="F29" s="48"/>
      <c r="H29" s="53" t="s">
        <v>37</v>
      </c>
      <c r="I29" s="48" t="s">
        <v>11</v>
      </c>
      <c r="J29" s="48" t="s">
        <v>12</v>
      </c>
      <c r="K29" s="48"/>
      <c r="L29" s="48" t="s">
        <v>12</v>
      </c>
      <c r="M29" s="48"/>
      <c r="O29" s="53" t="s">
        <v>37</v>
      </c>
      <c r="P29" s="48" t="s">
        <v>11</v>
      </c>
      <c r="Q29" s="48" t="s">
        <v>12</v>
      </c>
      <c r="R29" s="48"/>
      <c r="S29" s="48" t="s">
        <v>12</v>
      </c>
      <c r="T29" s="48"/>
      <c r="V29" s="53" t="s">
        <v>37</v>
      </c>
      <c r="W29" s="48" t="s">
        <v>11</v>
      </c>
      <c r="X29" s="48" t="s">
        <v>12</v>
      </c>
      <c r="Y29" s="48"/>
      <c r="Z29" s="48" t="s">
        <v>12</v>
      </c>
      <c r="AA29" s="48"/>
      <c r="AC29" s="66" t="s">
        <v>37</v>
      </c>
      <c r="AD29" s="67" t="s">
        <v>11</v>
      </c>
      <c r="AE29" s="67" t="s">
        <v>12</v>
      </c>
      <c r="AF29" s="68"/>
      <c r="AG29" s="67" t="s">
        <v>12</v>
      </c>
      <c r="AH29" s="68"/>
    </row>
    <row r="30" spans="1:34" ht="15.75" customHeight="1">
      <c r="A30" s="53" t="s">
        <v>38</v>
      </c>
      <c r="B30" s="48" t="s">
        <v>11</v>
      </c>
      <c r="C30" s="48" t="s">
        <v>12</v>
      </c>
      <c r="D30" s="48"/>
      <c r="E30" s="48" t="s">
        <v>12</v>
      </c>
      <c r="F30" s="48"/>
      <c r="H30" s="53" t="s">
        <v>38</v>
      </c>
      <c r="I30" s="48" t="s">
        <v>11</v>
      </c>
      <c r="J30" s="48" t="s">
        <v>12</v>
      </c>
      <c r="K30" s="48"/>
      <c r="L30" s="48" t="s">
        <v>12</v>
      </c>
      <c r="M30" s="48"/>
      <c r="O30" s="53" t="s">
        <v>38</v>
      </c>
      <c r="P30" s="48" t="s">
        <v>11</v>
      </c>
      <c r="Q30" s="48" t="s">
        <v>12</v>
      </c>
      <c r="R30" s="48"/>
      <c r="S30" s="48" t="s">
        <v>12</v>
      </c>
      <c r="T30" s="48"/>
      <c r="V30" s="53" t="s">
        <v>38</v>
      </c>
      <c r="W30" s="48" t="s">
        <v>11</v>
      </c>
      <c r="X30" s="48" t="s">
        <v>12</v>
      </c>
      <c r="Y30" s="48"/>
      <c r="Z30" s="48" t="s">
        <v>12</v>
      </c>
      <c r="AA30" s="48"/>
      <c r="AC30" s="54" t="s">
        <v>38</v>
      </c>
      <c r="AD30" s="55" t="s">
        <v>11</v>
      </c>
      <c r="AE30" s="55" t="s">
        <v>12</v>
      </c>
      <c r="AF30" s="65"/>
      <c r="AG30" s="55" t="s">
        <v>12</v>
      </c>
      <c r="AH30" s="65"/>
    </row>
    <row r="31" spans="1:34" ht="15.75" customHeight="1">
      <c r="A31" s="53" t="s">
        <v>39</v>
      </c>
      <c r="B31" s="48" t="s">
        <v>11</v>
      </c>
      <c r="C31" s="48" t="s">
        <v>12</v>
      </c>
      <c r="D31" s="48"/>
      <c r="E31" s="48" t="s">
        <v>12</v>
      </c>
      <c r="F31" s="48"/>
      <c r="H31" s="53" t="s">
        <v>39</v>
      </c>
      <c r="I31" s="48" t="s">
        <v>11</v>
      </c>
      <c r="J31" s="48" t="s">
        <v>12</v>
      </c>
      <c r="K31" s="48"/>
      <c r="L31" s="48" t="s">
        <v>12</v>
      </c>
      <c r="M31" s="48"/>
      <c r="O31" s="53" t="s">
        <v>39</v>
      </c>
      <c r="P31" s="48" t="s">
        <v>11</v>
      </c>
      <c r="Q31" s="48" t="s">
        <v>12</v>
      </c>
      <c r="R31" s="48"/>
      <c r="S31" s="48" t="s">
        <v>12</v>
      </c>
      <c r="T31" s="48"/>
      <c r="V31" s="53" t="s">
        <v>39</v>
      </c>
      <c r="W31" s="48" t="s">
        <v>11</v>
      </c>
      <c r="X31" s="48" t="s">
        <v>12</v>
      </c>
      <c r="Y31" s="48"/>
      <c r="Z31" s="48" t="s">
        <v>12</v>
      </c>
      <c r="AA31" s="48"/>
      <c r="AC31" s="58" t="s">
        <v>39</v>
      </c>
      <c r="AD31" s="59" t="s">
        <v>11</v>
      </c>
      <c r="AE31" s="59" t="s">
        <v>12</v>
      </c>
      <c r="AF31" s="64"/>
      <c r="AG31" s="59" t="s">
        <v>12</v>
      </c>
      <c r="AH31" s="64"/>
    </row>
    <row r="32" spans="1:34" ht="15.75" customHeight="1">
      <c r="A32" s="53" t="s">
        <v>40</v>
      </c>
      <c r="B32" s="48" t="s">
        <v>11</v>
      </c>
      <c r="C32" s="48" t="s">
        <v>12</v>
      </c>
      <c r="D32" s="48"/>
      <c r="E32" s="48" t="s">
        <v>12</v>
      </c>
      <c r="F32" s="48"/>
      <c r="H32" s="53" t="s">
        <v>40</v>
      </c>
      <c r="I32" s="48" t="s">
        <v>11</v>
      </c>
      <c r="J32" s="48" t="s">
        <v>12</v>
      </c>
      <c r="K32" s="48"/>
      <c r="L32" s="48" t="s">
        <v>12</v>
      </c>
      <c r="M32" s="48"/>
      <c r="O32" s="53" t="s">
        <v>40</v>
      </c>
      <c r="P32" s="48" t="s">
        <v>11</v>
      </c>
      <c r="Q32" s="48" t="s">
        <v>12</v>
      </c>
      <c r="R32" s="48"/>
      <c r="S32" s="48" t="s">
        <v>12</v>
      </c>
      <c r="T32" s="48"/>
      <c r="V32" s="53" t="s">
        <v>40</v>
      </c>
      <c r="W32" s="48" t="s">
        <v>11</v>
      </c>
      <c r="X32" s="48" t="s">
        <v>12</v>
      </c>
      <c r="Y32" s="48"/>
      <c r="Z32" s="48" t="s">
        <v>12</v>
      </c>
      <c r="AA32" s="48"/>
      <c r="AC32" s="54" t="s">
        <v>40</v>
      </c>
      <c r="AD32" s="55" t="s">
        <v>11</v>
      </c>
      <c r="AE32" s="55" t="s">
        <v>12</v>
      </c>
      <c r="AF32" s="65"/>
      <c r="AG32" s="55" t="s">
        <v>12</v>
      </c>
      <c r="AH32" s="65"/>
    </row>
    <row r="33" spans="1:34" ht="15.75" customHeight="1">
      <c r="A33" s="53" t="s">
        <v>41</v>
      </c>
      <c r="B33" s="48" t="s">
        <v>11</v>
      </c>
      <c r="C33" s="48" t="s">
        <v>12</v>
      </c>
      <c r="D33" s="48"/>
      <c r="E33" s="48" t="s">
        <v>12</v>
      </c>
      <c r="F33" s="48"/>
      <c r="H33" s="53" t="s">
        <v>41</v>
      </c>
      <c r="I33" s="48" t="s">
        <v>11</v>
      </c>
      <c r="J33" s="48" t="s">
        <v>12</v>
      </c>
      <c r="K33" s="48"/>
      <c r="L33" s="48" t="s">
        <v>12</v>
      </c>
      <c r="M33" s="48"/>
      <c r="O33" s="53" t="s">
        <v>41</v>
      </c>
      <c r="P33" s="48" t="s">
        <v>11</v>
      </c>
      <c r="Q33" s="48" t="s">
        <v>12</v>
      </c>
      <c r="R33" s="48"/>
      <c r="S33" s="48" t="s">
        <v>12</v>
      </c>
      <c r="T33" s="48"/>
      <c r="V33" s="56" t="s">
        <v>41</v>
      </c>
      <c r="W33" s="57" t="s">
        <v>11</v>
      </c>
      <c r="X33" s="57">
        <f>710+228</f>
        <v>938</v>
      </c>
      <c r="Y33" s="57">
        <v>0</v>
      </c>
      <c r="Z33" s="57">
        <f>X33+Y33</f>
        <v>938</v>
      </c>
      <c r="AA33" s="57" t="s">
        <v>35</v>
      </c>
      <c r="AB33" s="46"/>
      <c r="AC33" s="76" t="s">
        <v>41</v>
      </c>
      <c r="AD33" s="77" t="s">
        <v>11</v>
      </c>
      <c r="AE33" s="77">
        <f>710+228</f>
        <v>938</v>
      </c>
      <c r="AF33" s="77">
        <v>0</v>
      </c>
      <c r="AG33" s="77">
        <f>AE33+AF33</f>
        <v>938</v>
      </c>
      <c r="AH33" s="62" t="s">
        <v>35</v>
      </c>
    </row>
  </sheetData>
  <pageMargins left="0.7" right="0.7" top="0.75" bottom="0.75" header="0.3" footer="0.3"/>
  <pageSetup paperSize="9" orientation="portrait" horizontalDpi="360" verticalDpi="360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3D686-2871-471C-A94B-DED0F075EE73}">
  <dimension ref="A1:AV33"/>
  <sheetViews>
    <sheetView zoomScale="92" workbookViewId="0">
      <selection activeCell="A2" sqref="A2:F33"/>
    </sheetView>
  </sheetViews>
  <sheetFormatPr defaultColWidth="12.5703125" defaultRowHeight="15.75" customHeight="1"/>
  <cols>
    <col min="13" max="13" width="12.5703125" style="27"/>
    <col min="34" max="34" width="12.5703125" style="27"/>
  </cols>
  <sheetData>
    <row r="1" spans="1:48" ht="15.75" customHeight="1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"/>
      <c r="AD1" s="3"/>
      <c r="AE1" s="4"/>
      <c r="AF1" s="4"/>
      <c r="AG1" s="4"/>
      <c r="AH1" s="29"/>
    </row>
    <row r="2" spans="1:48" ht="15.75" customHeight="1">
      <c r="A2" s="5" t="s">
        <v>2</v>
      </c>
      <c r="B2" s="5" t="s">
        <v>3</v>
      </c>
      <c r="C2" s="5" t="s">
        <v>42</v>
      </c>
      <c r="D2" s="5" t="s">
        <v>5</v>
      </c>
      <c r="E2" s="5" t="s">
        <v>6</v>
      </c>
      <c r="F2" s="5" t="s">
        <v>7</v>
      </c>
      <c r="H2" s="5" t="s">
        <v>2</v>
      </c>
      <c r="I2" s="5" t="s">
        <v>3</v>
      </c>
      <c r="J2" s="5" t="s">
        <v>42</v>
      </c>
      <c r="K2" s="5" t="s">
        <v>5</v>
      </c>
      <c r="L2" s="5" t="s">
        <v>6</v>
      </c>
      <c r="M2" s="5" t="s">
        <v>7</v>
      </c>
      <c r="O2" s="5" t="s">
        <v>2</v>
      </c>
      <c r="P2" s="5" t="s">
        <v>3</v>
      </c>
      <c r="Q2" s="5" t="s">
        <v>42</v>
      </c>
      <c r="R2" s="5" t="s">
        <v>5</v>
      </c>
      <c r="S2" s="5" t="s">
        <v>6</v>
      </c>
      <c r="T2" s="5" t="s">
        <v>7</v>
      </c>
      <c r="V2" s="5" t="s">
        <v>2</v>
      </c>
      <c r="W2" s="5" t="s">
        <v>3</v>
      </c>
      <c r="X2" s="5" t="s">
        <v>42</v>
      </c>
      <c r="Y2" s="5" t="s">
        <v>5</v>
      </c>
      <c r="Z2" s="5" t="s">
        <v>6</v>
      </c>
      <c r="AA2" s="5" t="s">
        <v>7</v>
      </c>
      <c r="AB2" s="6"/>
      <c r="AC2" s="7" t="s">
        <v>2</v>
      </c>
      <c r="AD2" s="7" t="s">
        <v>3</v>
      </c>
      <c r="AE2" s="5" t="s">
        <v>42</v>
      </c>
      <c r="AF2" s="7" t="s">
        <v>5</v>
      </c>
      <c r="AG2" s="7" t="s">
        <v>6</v>
      </c>
      <c r="AH2" s="7" t="s">
        <v>7</v>
      </c>
      <c r="AJ2" s="7" t="s">
        <v>2</v>
      </c>
      <c r="AK2" s="7" t="s">
        <v>3</v>
      </c>
      <c r="AL2" s="5" t="s">
        <v>42</v>
      </c>
      <c r="AM2" s="7" t="s">
        <v>5</v>
      </c>
      <c r="AN2" s="7" t="s">
        <v>6</v>
      </c>
      <c r="AO2" s="7" t="s">
        <v>7</v>
      </c>
      <c r="AQ2" s="7" t="s">
        <v>2</v>
      </c>
      <c r="AR2" s="7" t="s">
        <v>3</v>
      </c>
      <c r="AS2" s="5" t="s">
        <v>42</v>
      </c>
      <c r="AT2" s="7" t="s">
        <v>5</v>
      </c>
      <c r="AU2" s="7" t="s">
        <v>6</v>
      </c>
      <c r="AV2" s="7" t="s">
        <v>7</v>
      </c>
    </row>
    <row r="3" spans="1:48" ht="15.75" customHeight="1">
      <c r="A3" s="22" t="s">
        <v>8</v>
      </c>
      <c r="B3" s="23" t="s">
        <v>9</v>
      </c>
      <c r="C3" s="24">
        <v>0</v>
      </c>
      <c r="D3" s="24">
        <v>950</v>
      </c>
      <c r="E3" s="24">
        <v>950</v>
      </c>
      <c r="F3" s="23"/>
      <c r="G3" s="17"/>
      <c r="H3" s="2" t="s">
        <v>8</v>
      </c>
      <c r="I3" s="8" t="s">
        <v>9</v>
      </c>
      <c r="J3" s="9">
        <v>0</v>
      </c>
      <c r="K3" s="9">
        <v>950</v>
      </c>
      <c r="L3" s="9">
        <v>950</v>
      </c>
      <c r="M3" s="8"/>
      <c r="N3" s="17"/>
      <c r="O3" s="13" t="s">
        <v>8</v>
      </c>
      <c r="P3" s="5" t="s">
        <v>9</v>
      </c>
      <c r="Q3" s="14">
        <v>0</v>
      </c>
      <c r="R3" s="14">
        <v>950</v>
      </c>
      <c r="S3" s="14">
        <v>950</v>
      </c>
      <c r="T3" s="5"/>
      <c r="U3" s="17"/>
      <c r="V3" s="2" t="s">
        <v>8</v>
      </c>
      <c r="W3" s="8" t="s">
        <v>9</v>
      </c>
      <c r="X3" s="9">
        <v>0</v>
      </c>
      <c r="Y3" s="9">
        <v>950</v>
      </c>
      <c r="Z3" s="9">
        <v>950</v>
      </c>
      <c r="AA3" s="8"/>
      <c r="AB3" s="17"/>
      <c r="AC3" s="10" t="s">
        <v>8</v>
      </c>
      <c r="AD3" s="11" t="s">
        <v>9</v>
      </c>
      <c r="AE3" s="12">
        <v>0</v>
      </c>
      <c r="AF3" s="12">
        <v>950</v>
      </c>
      <c r="AG3" s="12">
        <v>950</v>
      </c>
      <c r="AH3" s="30"/>
      <c r="AJ3" s="10" t="s">
        <v>8</v>
      </c>
      <c r="AK3" s="11" t="s">
        <v>9</v>
      </c>
      <c r="AL3" s="12">
        <v>0</v>
      </c>
      <c r="AM3" s="12">
        <v>950</v>
      </c>
      <c r="AN3" s="12">
        <v>950</v>
      </c>
      <c r="AO3" s="30"/>
      <c r="AQ3" s="10" t="s">
        <v>8</v>
      </c>
      <c r="AR3" s="11" t="s">
        <v>9</v>
      </c>
      <c r="AS3" s="12">
        <v>0</v>
      </c>
      <c r="AT3" s="12">
        <v>950</v>
      </c>
      <c r="AU3" s="12">
        <v>950</v>
      </c>
      <c r="AV3" s="30"/>
    </row>
    <row r="4" spans="1:48" ht="15.75" customHeight="1">
      <c r="A4" s="13" t="s">
        <v>10</v>
      </c>
      <c r="B4" s="5" t="s">
        <v>11</v>
      </c>
      <c r="C4" s="14" t="s">
        <v>12</v>
      </c>
      <c r="D4" s="14">
        <v>784</v>
      </c>
      <c r="E4" s="14" t="s">
        <v>12</v>
      </c>
      <c r="F4" s="5"/>
      <c r="G4" s="17"/>
      <c r="H4" s="13" t="s">
        <v>10</v>
      </c>
      <c r="I4" s="5" t="s">
        <v>11</v>
      </c>
      <c r="J4" s="14" t="s">
        <v>12</v>
      </c>
      <c r="K4" s="14">
        <v>784</v>
      </c>
      <c r="L4" s="14" t="s">
        <v>12</v>
      </c>
      <c r="M4" s="5"/>
      <c r="N4" s="17"/>
      <c r="O4" s="13" t="s">
        <v>10</v>
      </c>
      <c r="P4" s="5" t="s">
        <v>11</v>
      </c>
      <c r="Q4" s="14" t="s">
        <v>12</v>
      </c>
      <c r="R4" s="14">
        <v>784</v>
      </c>
      <c r="S4" s="14" t="s">
        <v>12</v>
      </c>
      <c r="T4" s="5"/>
      <c r="U4" s="17"/>
      <c r="V4" s="13" t="s">
        <v>10</v>
      </c>
      <c r="W4" s="5" t="s">
        <v>11</v>
      </c>
      <c r="X4" s="14" t="s">
        <v>12</v>
      </c>
      <c r="Y4" s="14">
        <v>784</v>
      </c>
      <c r="Z4" s="14" t="s">
        <v>12</v>
      </c>
      <c r="AA4" s="5"/>
      <c r="AB4" s="17"/>
      <c r="AC4" s="13" t="s">
        <v>10</v>
      </c>
      <c r="AD4" s="5" t="s">
        <v>11</v>
      </c>
      <c r="AE4" s="14" t="s">
        <v>12</v>
      </c>
      <c r="AF4" s="14">
        <v>784</v>
      </c>
      <c r="AG4" s="14" t="s">
        <v>12</v>
      </c>
      <c r="AH4" s="31"/>
      <c r="AJ4" s="13" t="s">
        <v>10</v>
      </c>
      <c r="AK4" s="5" t="s">
        <v>11</v>
      </c>
      <c r="AL4" s="14" t="s">
        <v>12</v>
      </c>
      <c r="AM4" s="14">
        <v>784</v>
      </c>
      <c r="AN4" s="14" t="s">
        <v>12</v>
      </c>
      <c r="AO4" s="31"/>
      <c r="AQ4" s="13" t="s">
        <v>10</v>
      </c>
      <c r="AR4" s="5" t="s">
        <v>11</v>
      </c>
      <c r="AS4" s="14" t="s">
        <v>12</v>
      </c>
      <c r="AT4" s="14">
        <v>784</v>
      </c>
      <c r="AU4" s="14" t="s">
        <v>12</v>
      </c>
      <c r="AV4" s="31"/>
    </row>
    <row r="5" spans="1:48" ht="15.75" customHeight="1">
      <c r="A5" s="19" t="s">
        <v>13</v>
      </c>
      <c r="B5" s="20" t="s">
        <v>11</v>
      </c>
      <c r="C5" s="21">
        <f>685 * 1</f>
        <v>685</v>
      </c>
      <c r="D5" s="21">
        <v>1170</v>
      </c>
      <c r="E5" s="21">
        <f>C5+D5</f>
        <v>1855</v>
      </c>
      <c r="F5" s="20" t="s">
        <v>8</v>
      </c>
      <c r="G5" s="17"/>
      <c r="H5" s="13" t="s">
        <v>13</v>
      </c>
      <c r="I5" s="5" t="s">
        <v>11</v>
      </c>
      <c r="J5" s="14">
        <v>685</v>
      </c>
      <c r="K5" s="14">
        <v>1170</v>
      </c>
      <c r="L5" s="14">
        <v>1855</v>
      </c>
      <c r="M5" s="5" t="s">
        <v>8</v>
      </c>
      <c r="N5" s="17"/>
      <c r="O5" s="13" t="s">
        <v>13</v>
      </c>
      <c r="P5" s="5" t="s">
        <v>11</v>
      </c>
      <c r="Q5" s="14">
        <v>685</v>
      </c>
      <c r="R5" s="14">
        <v>1170</v>
      </c>
      <c r="S5" s="14">
        <v>1855</v>
      </c>
      <c r="T5" s="5" t="s">
        <v>8</v>
      </c>
      <c r="U5" s="17"/>
      <c r="V5" s="13" t="s">
        <v>13</v>
      </c>
      <c r="W5" s="5" t="s">
        <v>11</v>
      </c>
      <c r="X5" s="14">
        <v>685</v>
      </c>
      <c r="Y5" s="14">
        <v>1170</v>
      </c>
      <c r="Z5" s="14">
        <v>1855</v>
      </c>
      <c r="AA5" s="5" t="s">
        <v>8</v>
      </c>
      <c r="AB5" s="18"/>
      <c r="AC5" s="13" t="s">
        <v>13</v>
      </c>
      <c r="AD5" s="5" t="s">
        <v>11</v>
      </c>
      <c r="AE5" s="14">
        <v>685</v>
      </c>
      <c r="AF5" s="14">
        <v>1170</v>
      </c>
      <c r="AG5" s="14">
        <v>1855</v>
      </c>
      <c r="AH5" s="31" t="s">
        <v>8</v>
      </c>
      <c r="AJ5" s="13" t="s">
        <v>13</v>
      </c>
      <c r="AK5" s="5" t="s">
        <v>11</v>
      </c>
      <c r="AL5" s="14">
        <v>685</v>
      </c>
      <c r="AM5" s="14">
        <v>1170</v>
      </c>
      <c r="AN5" s="14">
        <v>1855</v>
      </c>
      <c r="AO5" s="31" t="s">
        <v>8</v>
      </c>
      <c r="AQ5" s="13" t="s">
        <v>13</v>
      </c>
      <c r="AR5" s="5" t="s">
        <v>11</v>
      </c>
      <c r="AS5" s="14">
        <v>685</v>
      </c>
      <c r="AT5" s="14">
        <v>1170</v>
      </c>
      <c r="AU5" s="14">
        <v>1855</v>
      </c>
      <c r="AV5" s="31" t="s">
        <v>8</v>
      </c>
    </row>
    <row r="6" spans="1:48" ht="15.75" customHeight="1">
      <c r="A6" s="19" t="s">
        <v>14</v>
      </c>
      <c r="B6" s="20" t="s">
        <v>11</v>
      </c>
      <c r="C6" s="21">
        <f>502*1</f>
        <v>502</v>
      </c>
      <c r="D6" s="21">
        <v>1082</v>
      </c>
      <c r="E6" s="21">
        <f>C6+D6</f>
        <v>1584</v>
      </c>
      <c r="F6" s="20" t="s">
        <v>8</v>
      </c>
      <c r="G6" s="17"/>
      <c r="H6" s="22" t="s">
        <v>14</v>
      </c>
      <c r="I6" s="25" t="s">
        <v>11</v>
      </c>
      <c r="J6" s="26">
        <v>502</v>
      </c>
      <c r="K6" s="26">
        <v>1082</v>
      </c>
      <c r="L6" s="26">
        <v>1584</v>
      </c>
      <c r="M6" s="25" t="s">
        <v>8</v>
      </c>
      <c r="N6" s="17"/>
      <c r="O6" s="2" t="s">
        <v>14</v>
      </c>
      <c r="P6" s="8" t="s">
        <v>11</v>
      </c>
      <c r="Q6" s="9">
        <v>502</v>
      </c>
      <c r="R6" s="9">
        <v>1082</v>
      </c>
      <c r="S6" s="9">
        <v>1584</v>
      </c>
      <c r="T6" s="8" t="s">
        <v>8</v>
      </c>
      <c r="U6" s="17"/>
      <c r="V6" s="2" t="s">
        <v>14</v>
      </c>
      <c r="W6" s="8" t="s">
        <v>9</v>
      </c>
      <c r="X6" s="9">
        <v>502</v>
      </c>
      <c r="Y6" s="9">
        <v>1082</v>
      </c>
      <c r="Z6" s="9">
        <v>1584</v>
      </c>
      <c r="AA6" s="8" t="s">
        <v>8</v>
      </c>
      <c r="AB6" s="18"/>
      <c r="AC6" s="2" t="s">
        <v>14</v>
      </c>
      <c r="AD6" s="8" t="s">
        <v>9</v>
      </c>
      <c r="AE6" s="9">
        <v>502</v>
      </c>
      <c r="AF6" s="9">
        <v>1082</v>
      </c>
      <c r="AG6" s="9">
        <v>1584</v>
      </c>
      <c r="AH6" s="32" t="s">
        <v>8</v>
      </c>
      <c r="AJ6" s="2" t="s">
        <v>14</v>
      </c>
      <c r="AK6" s="8" t="s">
        <v>9</v>
      </c>
      <c r="AL6" s="9">
        <v>502</v>
      </c>
      <c r="AM6" s="9">
        <v>1082</v>
      </c>
      <c r="AN6" s="9">
        <v>1584</v>
      </c>
      <c r="AO6" s="32" t="s">
        <v>8</v>
      </c>
      <c r="AQ6" s="2" t="s">
        <v>14</v>
      </c>
      <c r="AR6" s="8" t="s">
        <v>9</v>
      </c>
      <c r="AS6" s="9">
        <v>502</v>
      </c>
      <c r="AT6" s="9">
        <v>1082</v>
      </c>
      <c r="AU6" s="9">
        <v>1584</v>
      </c>
      <c r="AV6" s="32" t="s">
        <v>8</v>
      </c>
    </row>
    <row r="7" spans="1:48" ht="15.75" customHeight="1">
      <c r="A7" s="13" t="s">
        <v>15</v>
      </c>
      <c r="B7" s="5" t="s">
        <v>11</v>
      </c>
      <c r="C7" s="14" t="s">
        <v>12</v>
      </c>
      <c r="D7" s="14">
        <v>735</v>
      </c>
      <c r="E7" s="14" t="s">
        <v>12</v>
      </c>
      <c r="F7" s="5"/>
      <c r="G7" s="17"/>
      <c r="H7" s="19" t="s">
        <v>15</v>
      </c>
      <c r="I7" s="20" t="s">
        <v>11</v>
      </c>
      <c r="J7" s="21">
        <f>142*1</f>
        <v>142</v>
      </c>
      <c r="K7" s="21">
        <v>735</v>
      </c>
      <c r="L7" s="21">
        <f>J7+K7</f>
        <v>877</v>
      </c>
      <c r="M7" s="20" t="s">
        <v>14</v>
      </c>
      <c r="N7" s="17"/>
      <c r="O7" s="13" t="s">
        <v>15</v>
      </c>
      <c r="P7" s="5" t="s">
        <v>11</v>
      </c>
      <c r="Q7" s="14">
        <v>142</v>
      </c>
      <c r="R7" s="14">
        <v>735</v>
      </c>
      <c r="S7" s="14">
        <v>877</v>
      </c>
      <c r="T7" s="5" t="s">
        <v>14</v>
      </c>
      <c r="U7" s="17"/>
      <c r="V7" s="13" t="s">
        <v>15</v>
      </c>
      <c r="W7" s="5" t="s">
        <v>11</v>
      </c>
      <c r="X7" s="14">
        <v>142</v>
      </c>
      <c r="Y7" s="14">
        <v>735</v>
      </c>
      <c r="Z7" s="14">
        <v>877</v>
      </c>
      <c r="AA7" s="5" t="s">
        <v>14</v>
      </c>
      <c r="AB7" s="17"/>
      <c r="AC7" s="13" t="s">
        <v>15</v>
      </c>
      <c r="AD7" s="5" t="s">
        <v>11</v>
      </c>
      <c r="AE7" s="14">
        <v>142</v>
      </c>
      <c r="AF7" s="14">
        <v>735</v>
      </c>
      <c r="AG7" s="14">
        <v>877</v>
      </c>
      <c r="AH7" s="31" t="s">
        <v>14</v>
      </c>
      <c r="AJ7" s="13" t="s">
        <v>15</v>
      </c>
      <c r="AK7" s="5" t="s">
        <v>11</v>
      </c>
      <c r="AL7" s="14">
        <v>142</v>
      </c>
      <c r="AM7" s="14">
        <v>735</v>
      </c>
      <c r="AN7" s="14">
        <v>877</v>
      </c>
      <c r="AO7" s="31" t="s">
        <v>14</v>
      </c>
      <c r="AQ7" s="13" t="s">
        <v>15</v>
      </c>
      <c r="AR7" s="5" t="s">
        <v>11</v>
      </c>
      <c r="AS7" s="14">
        <v>142</v>
      </c>
      <c r="AT7" s="14">
        <v>735</v>
      </c>
      <c r="AU7" s="14">
        <v>877</v>
      </c>
      <c r="AV7" s="31" t="s">
        <v>14</v>
      </c>
    </row>
    <row r="8" spans="1:48" ht="15.75" customHeight="1">
      <c r="A8" s="13" t="s">
        <v>16</v>
      </c>
      <c r="B8" s="5" t="s">
        <v>11</v>
      </c>
      <c r="C8" s="14" t="s">
        <v>12</v>
      </c>
      <c r="D8" s="14">
        <v>674</v>
      </c>
      <c r="E8" s="14" t="s">
        <v>12</v>
      </c>
      <c r="F8" s="5"/>
      <c r="G8" s="17"/>
      <c r="H8" s="13" t="s">
        <v>16</v>
      </c>
      <c r="I8" s="5" t="s">
        <v>11</v>
      </c>
      <c r="J8" s="14" t="s">
        <v>12</v>
      </c>
      <c r="K8" s="14">
        <v>674</v>
      </c>
      <c r="L8" s="14" t="s">
        <v>12</v>
      </c>
      <c r="M8" s="5"/>
      <c r="N8" s="17"/>
      <c r="O8" s="13" t="s">
        <v>16</v>
      </c>
      <c r="P8" s="5" t="s">
        <v>11</v>
      </c>
      <c r="Q8" s="14" t="s">
        <v>12</v>
      </c>
      <c r="R8" s="14">
        <v>674</v>
      </c>
      <c r="S8" s="14" t="s">
        <v>12</v>
      </c>
      <c r="T8" s="5"/>
      <c r="U8" s="17"/>
      <c r="V8" s="13" t="s">
        <v>16</v>
      </c>
      <c r="W8" s="5" t="s">
        <v>11</v>
      </c>
      <c r="X8" s="14" t="s">
        <v>12</v>
      </c>
      <c r="Y8" s="14">
        <v>674</v>
      </c>
      <c r="Z8" s="14" t="s">
        <v>12</v>
      </c>
      <c r="AA8" s="5"/>
      <c r="AB8" s="17"/>
      <c r="AC8" s="13" t="s">
        <v>16</v>
      </c>
      <c r="AD8" s="5" t="s">
        <v>11</v>
      </c>
      <c r="AE8" s="14" t="s">
        <v>12</v>
      </c>
      <c r="AF8" s="14">
        <v>674</v>
      </c>
      <c r="AG8" s="14" t="s">
        <v>12</v>
      </c>
      <c r="AH8" s="31"/>
      <c r="AJ8" s="13" t="s">
        <v>16</v>
      </c>
      <c r="AK8" s="5" t="s">
        <v>11</v>
      </c>
      <c r="AL8" s="14" t="s">
        <v>12</v>
      </c>
      <c r="AM8" s="14">
        <v>674</v>
      </c>
      <c r="AN8" s="14" t="s">
        <v>12</v>
      </c>
      <c r="AO8" s="31"/>
      <c r="AQ8" s="13" t="s">
        <v>16</v>
      </c>
      <c r="AR8" s="5" t="s">
        <v>11</v>
      </c>
      <c r="AS8" s="14" t="s">
        <v>12</v>
      </c>
      <c r="AT8" s="14">
        <v>674</v>
      </c>
      <c r="AU8" s="14" t="s">
        <v>12</v>
      </c>
      <c r="AV8" s="31"/>
    </row>
    <row r="9" spans="1:48" ht="15.75" customHeight="1">
      <c r="A9" s="13" t="s">
        <v>17</v>
      </c>
      <c r="B9" s="5" t="s">
        <v>11</v>
      </c>
      <c r="C9" s="14" t="s">
        <v>12</v>
      </c>
      <c r="D9" s="14">
        <v>604</v>
      </c>
      <c r="E9" s="14" t="s">
        <v>12</v>
      </c>
      <c r="F9" s="5"/>
      <c r="G9" s="17"/>
      <c r="H9" s="13" t="s">
        <v>17</v>
      </c>
      <c r="I9" s="5" t="s">
        <v>11</v>
      </c>
      <c r="J9" s="14" t="s">
        <v>12</v>
      </c>
      <c r="K9" s="14">
        <v>604</v>
      </c>
      <c r="L9" s="14" t="s">
        <v>12</v>
      </c>
      <c r="M9" s="5"/>
      <c r="N9" s="17"/>
      <c r="O9" s="13" t="s">
        <v>17</v>
      </c>
      <c r="P9" s="5" t="s">
        <v>11</v>
      </c>
      <c r="Q9" s="14" t="s">
        <v>12</v>
      </c>
      <c r="R9" s="14">
        <v>604</v>
      </c>
      <c r="S9" s="14" t="s">
        <v>12</v>
      </c>
      <c r="T9" s="5"/>
      <c r="U9" s="17"/>
      <c r="V9" s="13" t="s">
        <v>17</v>
      </c>
      <c r="W9" s="5" t="s">
        <v>11</v>
      </c>
      <c r="X9" s="14" t="s">
        <v>12</v>
      </c>
      <c r="Y9" s="14">
        <v>604</v>
      </c>
      <c r="Z9" s="14" t="s">
        <v>12</v>
      </c>
      <c r="AA9" s="5"/>
      <c r="AB9" s="17"/>
      <c r="AC9" s="13" t="s">
        <v>17</v>
      </c>
      <c r="AD9" s="5" t="s">
        <v>11</v>
      </c>
      <c r="AE9" s="14" t="s">
        <v>12</v>
      </c>
      <c r="AF9" s="14">
        <v>604</v>
      </c>
      <c r="AG9" s="14" t="s">
        <v>12</v>
      </c>
      <c r="AH9" s="31"/>
      <c r="AJ9" s="13" t="s">
        <v>17</v>
      </c>
      <c r="AK9" s="5" t="s">
        <v>11</v>
      </c>
      <c r="AL9" s="14" t="s">
        <v>12</v>
      </c>
      <c r="AM9" s="14">
        <v>604</v>
      </c>
      <c r="AN9" s="14" t="s">
        <v>12</v>
      </c>
      <c r="AO9" s="31"/>
      <c r="AQ9" s="13" t="s">
        <v>17</v>
      </c>
      <c r="AR9" s="5" t="s">
        <v>11</v>
      </c>
      <c r="AS9" s="14" t="s">
        <v>12</v>
      </c>
      <c r="AT9" s="14">
        <v>604</v>
      </c>
      <c r="AU9" s="14" t="s">
        <v>12</v>
      </c>
      <c r="AV9" s="31"/>
    </row>
    <row r="10" spans="1:48" ht="15.75" customHeight="1">
      <c r="A10" s="19" t="s">
        <v>18</v>
      </c>
      <c r="B10" s="20" t="s">
        <v>11</v>
      </c>
      <c r="C10" s="21">
        <f>228*5</f>
        <v>1140</v>
      </c>
      <c r="D10" s="21">
        <v>745</v>
      </c>
      <c r="E10" s="21">
        <f>C10+D10</f>
        <v>1885</v>
      </c>
      <c r="F10" s="20" t="s">
        <v>8</v>
      </c>
      <c r="G10" s="17"/>
      <c r="H10" s="13" t="s">
        <v>18</v>
      </c>
      <c r="I10" s="5" t="s">
        <v>11</v>
      </c>
      <c r="J10" s="14">
        <v>1140</v>
      </c>
      <c r="K10" s="14">
        <v>745</v>
      </c>
      <c r="L10" s="14">
        <v>1885</v>
      </c>
      <c r="M10" s="5" t="s">
        <v>8</v>
      </c>
      <c r="N10" s="17"/>
      <c r="O10" s="13" t="s">
        <v>18</v>
      </c>
      <c r="P10" s="5" t="s">
        <v>11</v>
      </c>
      <c r="Q10" s="14">
        <v>1140</v>
      </c>
      <c r="R10" s="14">
        <v>745</v>
      </c>
      <c r="S10" s="14">
        <v>1885</v>
      </c>
      <c r="T10" s="5" t="s">
        <v>8</v>
      </c>
      <c r="U10" s="17"/>
      <c r="V10" s="13" t="s">
        <v>18</v>
      </c>
      <c r="W10" s="5" t="s">
        <v>11</v>
      </c>
      <c r="X10" s="14">
        <v>1140</v>
      </c>
      <c r="Y10" s="14">
        <v>745</v>
      </c>
      <c r="Z10" s="14">
        <v>1885</v>
      </c>
      <c r="AA10" s="5" t="s">
        <v>8</v>
      </c>
      <c r="AB10" s="18"/>
      <c r="AC10" s="13" t="s">
        <v>18</v>
      </c>
      <c r="AD10" s="5" t="s">
        <v>11</v>
      </c>
      <c r="AE10" s="14">
        <v>1140</v>
      </c>
      <c r="AF10" s="14">
        <v>745</v>
      </c>
      <c r="AG10" s="14">
        <v>1885</v>
      </c>
      <c r="AH10" s="31" t="s">
        <v>8</v>
      </c>
      <c r="AJ10" s="13" t="s">
        <v>18</v>
      </c>
      <c r="AK10" s="5" t="s">
        <v>11</v>
      </c>
      <c r="AL10" s="14">
        <v>1140</v>
      </c>
      <c r="AM10" s="14">
        <v>745</v>
      </c>
      <c r="AN10" s="14">
        <v>1885</v>
      </c>
      <c r="AO10" s="31" t="s">
        <v>8</v>
      </c>
      <c r="AQ10" s="13" t="s">
        <v>18</v>
      </c>
      <c r="AR10" s="5" t="s">
        <v>11</v>
      </c>
      <c r="AS10" s="14">
        <v>1140</v>
      </c>
      <c r="AT10" s="14">
        <v>745</v>
      </c>
      <c r="AU10" s="14">
        <v>1885</v>
      </c>
      <c r="AV10" s="31" t="s">
        <v>8</v>
      </c>
    </row>
    <row r="11" spans="1:48" ht="15.75" customHeight="1">
      <c r="A11" s="19" t="s">
        <v>19</v>
      </c>
      <c r="B11" s="20" t="s">
        <v>11</v>
      </c>
      <c r="C11" s="21">
        <f>212*5</f>
        <v>1060</v>
      </c>
      <c r="D11" s="21">
        <v>740</v>
      </c>
      <c r="E11" s="21">
        <f>C11+D11</f>
        <v>1800</v>
      </c>
      <c r="F11" s="20" t="s">
        <v>8</v>
      </c>
      <c r="G11" s="17"/>
      <c r="H11" s="13" t="s">
        <v>19</v>
      </c>
      <c r="I11" s="5" t="s">
        <v>11</v>
      </c>
      <c r="J11" s="14">
        <v>1060</v>
      </c>
      <c r="K11" s="14">
        <v>740</v>
      </c>
      <c r="L11" s="14">
        <v>1800</v>
      </c>
      <c r="M11" s="5" t="s">
        <v>8</v>
      </c>
      <c r="N11" s="17"/>
      <c r="O11" s="13" t="s">
        <v>19</v>
      </c>
      <c r="P11" s="5" t="s">
        <v>11</v>
      </c>
      <c r="Q11" s="14">
        <v>1060</v>
      </c>
      <c r="R11" s="14">
        <v>740</v>
      </c>
      <c r="S11" s="14">
        <v>1800</v>
      </c>
      <c r="T11" s="5" t="s">
        <v>8</v>
      </c>
      <c r="U11" s="17"/>
      <c r="V11" s="13" t="s">
        <v>19</v>
      </c>
      <c r="W11" s="5" t="s">
        <v>11</v>
      </c>
      <c r="X11" s="14">
        <v>1060</v>
      </c>
      <c r="Y11" s="14">
        <v>740</v>
      </c>
      <c r="Z11" s="14">
        <v>1800</v>
      </c>
      <c r="AA11" s="5" t="s">
        <v>8</v>
      </c>
      <c r="AB11" s="18"/>
      <c r="AC11" s="13" t="s">
        <v>19</v>
      </c>
      <c r="AD11" s="5" t="s">
        <v>11</v>
      </c>
      <c r="AE11" s="14">
        <v>1060</v>
      </c>
      <c r="AF11" s="14">
        <v>740</v>
      </c>
      <c r="AG11" s="14">
        <v>1800</v>
      </c>
      <c r="AH11" s="31" t="s">
        <v>8</v>
      </c>
      <c r="AJ11" s="13" t="s">
        <v>19</v>
      </c>
      <c r="AK11" s="5" t="s">
        <v>11</v>
      </c>
      <c r="AL11" s="14">
        <v>1060</v>
      </c>
      <c r="AM11" s="14">
        <v>740</v>
      </c>
      <c r="AN11" s="14">
        <v>1800</v>
      </c>
      <c r="AO11" s="31" t="s">
        <v>8</v>
      </c>
      <c r="AQ11" s="13" t="s">
        <v>19</v>
      </c>
      <c r="AR11" s="5" t="s">
        <v>11</v>
      </c>
      <c r="AS11" s="14">
        <v>1060</v>
      </c>
      <c r="AT11" s="14">
        <v>740</v>
      </c>
      <c r="AU11" s="14">
        <v>1800</v>
      </c>
      <c r="AV11" s="31" t="s">
        <v>8</v>
      </c>
    </row>
    <row r="12" spans="1:48" ht="15.75" customHeight="1">
      <c r="A12" s="19" t="s">
        <v>20</v>
      </c>
      <c r="B12" s="20" t="s">
        <v>11</v>
      </c>
      <c r="C12" s="21">
        <f>243*5</f>
        <v>1215</v>
      </c>
      <c r="D12" s="21">
        <v>748</v>
      </c>
      <c r="E12" s="21">
        <f>C12+D12</f>
        <v>1963</v>
      </c>
      <c r="F12" s="20" t="s">
        <v>8</v>
      </c>
      <c r="G12" s="17"/>
      <c r="H12" s="13" t="s">
        <v>20</v>
      </c>
      <c r="I12" s="5" t="s">
        <v>11</v>
      </c>
      <c r="J12" s="14">
        <v>1215</v>
      </c>
      <c r="K12" s="14">
        <v>748</v>
      </c>
      <c r="L12" s="14">
        <v>1963</v>
      </c>
      <c r="M12" s="5" t="s">
        <v>8</v>
      </c>
      <c r="N12" s="17"/>
      <c r="O12" s="19" t="s">
        <v>20</v>
      </c>
      <c r="P12" s="20" t="s">
        <v>11</v>
      </c>
      <c r="Q12" s="21">
        <f>272*1.5</f>
        <v>408</v>
      </c>
      <c r="R12" s="21">
        <v>748</v>
      </c>
      <c r="S12" s="21">
        <f>Q12+R12</f>
        <v>1156</v>
      </c>
      <c r="T12" s="20" t="s">
        <v>21</v>
      </c>
      <c r="U12" s="17"/>
      <c r="V12" s="13" t="s">
        <v>20</v>
      </c>
      <c r="W12" s="5" t="s">
        <v>11</v>
      </c>
      <c r="X12" s="14">
        <v>408</v>
      </c>
      <c r="Y12" s="14">
        <v>748</v>
      </c>
      <c r="Z12" s="14">
        <v>1156</v>
      </c>
      <c r="AA12" s="5" t="s">
        <v>21</v>
      </c>
      <c r="AB12" s="18"/>
      <c r="AC12" s="13" t="s">
        <v>20</v>
      </c>
      <c r="AD12" s="5" t="s">
        <v>11</v>
      </c>
      <c r="AE12" s="14">
        <v>408</v>
      </c>
      <c r="AF12" s="14">
        <v>748</v>
      </c>
      <c r="AG12" s="14">
        <v>1156</v>
      </c>
      <c r="AH12" s="31" t="s">
        <v>21</v>
      </c>
      <c r="AJ12" s="13" t="s">
        <v>20</v>
      </c>
      <c r="AK12" s="5" t="s">
        <v>11</v>
      </c>
      <c r="AL12" s="14">
        <v>408</v>
      </c>
      <c r="AM12" s="14">
        <v>748</v>
      </c>
      <c r="AN12" s="14">
        <v>1156</v>
      </c>
      <c r="AO12" s="31" t="s">
        <v>21</v>
      </c>
      <c r="AQ12" s="13" t="s">
        <v>20</v>
      </c>
      <c r="AR12" s="5" t="s">
        <v>11</v>
      </c>
      <c r="AS12" s="14">
        <v>408</v>
      </c>
      <c r="AT12" s="14">
        <v>748</v>
      </c>
      <c r="AU12" s="14">
        <v>1156</v>
      </c>
      <c r="AV12" s="31" t="s">
        <v>21</v>
      </c>
    </row>
    <row r="13" spans="1:48" ht="15.75" customHeight="1">
      <c r="A13" s="13" t="s">
        <v>21</v>
      </c>
      <c r="B13" s="5" t="s">
        <v>11</v>
      </c>
      <c r="C13" s="14" t="s">
        <v>12</v>
      </c>
      <c r="D13" s="14">
        <v>540</v>
      </c>
      <c r="E13" s="14" t="s">
        <v>12</v>
      </c>
      <c r="F13" s="5"/>
      <c r="G13" s="17"/>
      <c r="H13" s="19" t="s">
        <v>21</v>
      </c>
      <c r="I13" s="20" t="s">
        <v>11</v>
      </c>
      <c r="J13" s="21">
        <f>238*1</f>
        <v>238</v>
      </c>
      <c r="K13" s="21">
        <v>540</v>
      </c>
      <c r="L13" s="21">
        <f>J13+K13</f>
        <v>778</v>
      </c>
      <c r="M13" s="20" t="s">
        <v>14</v>
      </c>
      <c r="N13" s="17"/>
      <c r="O13" s="28" t="s">
        <v>21</v>
      </c>
      <c r="P13" s="25" t="s">
        <v>9</v>
      </c>
      <c r="Q13" s="26">
        <v>238</v>
      </c>
      <c r="R13" s="26">
        <v>540</v>
      </c>
      <c r="S13" s="26">
        <v>778</v>
      </c>
      <c r="T13" s="25" t="s">
        <v>14</v>
      </c>
      <c r="U13" s="17"/>
      <c r="V13" s="2" t="s">
        <v>21</v>
      </c>
      <c r="W13" s="8" t="s">
        <v>9</v>
      </c>
      <c r="X13" s="9">
        <v>238</v>
      </c>
      <c r="Y13" s="9">
        <v>540</v>
      </c>
      <c r="Z13" s="9">
        <v>778</v>
      </c>
      <c r="AA13" s="8" t="s">
        <v>14</v>
      </c>
      <c r="AB13" s="17"/>
      <c r="AC13" s="2" t="s">
        <v>21</v>
      </c>
      <c r="AD13" s="8" t="s">
        <v>9</v>
      </c>
      <c r="AE13" s="9">
        <v>238</v>
      </c>
      <c r="AF13" s="9">
        <v>540</v>
      </c>
      <c r="AG13" s="9">
        <v>778</v>
      </c>
      <c r="AH13" s="32" t="s">
        <v>14</v>
      </c>
      <c r="AJ13" s="2" t="s">
        <v>21</v>
      </c>
      <c r="AK13" s="8" t="s">
        <v>9</v>
      </c>
      <c r="AL13" s="9">
        <v>238</v>
      </c>
      <c r="AM13" s="9">
        <v>540</v>
      </c>
      <c r="AN13" s="9">
        <v>778</v>
      </c>
      <c r="AO13" s="32" t="s">
        <v>14</v>
      </c>
      <c r="AQ13" s="2" t="s">
        <v>21</v>
      </c>
      <c r="AR13" s="8" t="s">
        <v>9</v>
      </c>
      <c r="AS13" s="9">
        <v>238</v>
      </c>
      <c r="AT13" s="9">
        <v>540</v>
      </c>
      <c r="AU13" s="9">
        <v>778</v>
      </c>
      <c r="AV13" s="32" t="s">
        <v>14</v>
      </c>
    </row>
    <row r="14" spans="1:48" ht="15.75" customHeight="1">
      <c r="A14" s="13" t="s">
        <v>22</v>
      </c>
      <c r="B14" s="5" t="s">
        <v>11</v>
      </c>
      <c r="C14" s="14" t="s">
        <v>12</v>
      </c>
      <c r="D14" s="14">
        <v>621</v>
      </c>
      <c r="E14" s="14" t="s">
        <v>12</v>
      </c>
      <c r="F14" s="5"/>
      <c r="G14" s="17"/>
      <c r="H14" s="13" t="s">
        <v>22</v>
      </c>
      <c r="I14" s="5" t="s">
        <v>11</v>
      </c>
      <c r="J14" s="14" t="s">
        <v>12</v>
      </c>
      <c r="K14" s="14">
        <v>621</v>
      </c>
      <c r="L14" s="14" t="s">
        <v>12</v>
      </c>
      <c r="M14" s="5"/>
      <c r="N14" s="17"/>
      <c r="O14" s="19" t="s">
        <v>22</v>
      </c>
      <c r="P14" s="20" t="s">
        <v>11</v>
      </c>
      <c r="Q14" s="21">
        <f>246*1</f>
        <v>246</v>
      </c>
      <c r="R14" s="21">
        <v>621</v>
      </c>
      <c r="S14" s="21">
        <f>Q14+R14</f>
        <v>867</v>
      </c>
      <c r="T14" s="20" t="s">
        <v>21</v>
      </c>
      <c r="U14" s="17"/>
      <c r="V14" s="13" t="s">
        <v>22</v>
      </c>
      <c r="W14" s="5" t="s">
        <v>11</v>
      </c>
      <c r="X14" s="14">
        <v>246</v>
      </c>
      <c r="Y14" s="14">
        <v>621</v>
      </c>
      <c r="Z14" s="14">
        <v>867</v>
      </c>
      <c r="AA14" s="5" t="s">
        <v>21</v>
      </c>
      <c r="AB14" s="17"/>
      <c r="AC14" s="13" t="s">
        <v>22</v>
      </c>
      <c r="AD14" s="5" t="s">
        <v>11</v>
      </c>
      <c r="AE14" s="14">
        <v>246</v>
      </c>
      <c r="AF14" s="14">
        <v>621</v>
      </c>
      <c r="AG14" s="14">
        <v>867</v>
      </c>
      <c r="AH14" s="31" t="s">
        <v>21</v>
      </c>
      <c r="AJ14" s="13" t="s">
        <v>22</v>
      </c>
      <c r="AK14" s="5" t="s">
        <v>11</v>
      </c>
      <c r="AL14" s="14">
        <v>246</v>
      </c>
      <c r="AM14" s="14">
        <v>621</v>
      </c>
      <c r="AN14" s="14">
        <v>867</v>
      </c>
      <c r="AO14" s="31" t="s">
        <v>21</v>
      </c>
      <c r="AQ14" s="13" t="s">
        <v>22</v>
      </c>
      <c r="AR14" s="5" t="s">
        <v>11</v>
      </c>
      <c r="AS14" s="14">
        <v>246</v>
      </c>
      <c r="AT14" s="14">
        <v>621</v>
      </c>
      <c r="AU14" s="14">
        <v>867</v>
      </c>
      <c r="AV14" s="31" t="s">
        <v>21</v>
      </c>
    </row>
    <row r="15" spans="1:48" ht="15.75" customHeight="1">
      <c r="A15" s="13" t="s">
        <v>23</v>
      </c>
      <c r="B15" s="5" t="s">
        <v>11</v>
      </c>
      <c r="C15" s="14" t="s">
        <v>12</v>
      </c>
      <c r="D15" s="14">
        <v>580</v>
      </c>
      <c r="E15" s="14" t="s">
        <v>12</v>
      </c>
      <c r="F15" s="5"/>
      <c r="G15" s="17"/>
      <c r="H15" s="13" t="s">
        <v>23</v>
      </c>
      <c r="I15" s="5" t="s">
        <v>11</v>
      </c>
      <c r="J15" s="14" t="s">
        <v>12</v>
      </c>
      <c r="K15" s="14">
        <v>580</v>
      </c>
      <c r="L15" s="14" t="s">
        <v>12</v>
      </c>
      <c r="M15" s="5"/>
      <c r="N15" s="17"/>
      <c r="O15" s="13" t="s">
        <v>23</v>
      </c>
      <c r="P15" s="5" t="s">
        <v>11</v>
      </c>
      <c r="Q15" s="14" t="s">
        <v>12</v>
      </c>
      <c r="R15" s="14">
        <v>580</v>
      </c>
      <c r="S15" s="14" t="s">
        <v>12</v>
      </c>
      <c r="T15" s="5"/>
      <c r="U15" s="17"/>
      <c r="V15" s="13" t="s">
        <v>23</v>
      </c>
      <c r="W15" s="5" t="s">
        <v>11</v>
      </c>
      <c r="X15" s="14" t="s">
        <v>12</v>
      </c>
      <c r="Y15" s="14">
        <v>580</v>
      </c>
      <c r="Z15" s="14" t="s">
        <v>12</v>
      </c>
      <c r="AA15" s="5"/>
      <c r="AB15" s="17"/>
      <c r="AC15" s="13" t="s">
        <v>23</v>
      </c>
      <c r="AD15" s="5" t="s">
        <v>11</v>
      </c>
      <c r="AE15" s="14" t="s">
        <v>12</v>
      </c>
      <c r="AF15" s="14">
        <v>580</v>
      </c>
      <c r="AG15" s="14" t="s">
        <v>12</v>
      </c>
      <c r="AH15" s="31"/>
      <c r="AJ15" s="13" t="s">
        <v>23</v>
      </c>
      <c r="AK15" s="5" t="s">
        <v>11</v>
      </c>
      <c r="AL15" s="14" t="s">
        <v>12</v>
      </c>
      <c r="AM15" s="14">
        <v>580</v>
      </c>
      <c r="AN15" s="14" t="s">
        <v>12</v>
      </c>
      <c r="AO15" s="31"/>
      <c r="AQ15" s="13" t="s">
        <v>23</v>
      </c>
      <c r="AR15" s="5" t="s">
        <v>11</v>
      </c>
      <c r="AS15" s="14" t="s">
        <v>12</v>
      </c>
      <c r="AT15" s="14">
        <v>580</v>
      </c>
      <c r="AU15" s="14" t="s">
        <v>12</v>
      </c>
      <c r="AV15" s="31"/>
    </row>
    <row r="16" spans="1:48" ht="15.75" customHeight="1">
      <c r="A16" s="13" t="s">
        <v>24</v>
      </c>
      <c r="B16" s="5" t="s">
        <v>11</v>
      </c>
      <c r="C16" s="14" t="s">
        <v>12</v>
      </c>
      <c r="D16" s="14">
        <v>437</v>
      </c>
      <c r="E16" s="14" t="s">
        <v>12</v>
      </c>
      <c r="F16" s="5"/>
      <c r="G16" s="17"/>
      <c r="H16" s="13" t="s">
        <v>24</v>
      </c>
      <c r="I16" s="5" t="s">
        <v>11</v>
      </c>
      <c r="J16" s="14" t="s">
        <v>12</v>
      </c>
      <c r="K16" s="14">
        <v>437</v>
      </c>
      <c r="L16" s="14" t="s">
        <v>12</v>
      </c>
      <c r="M16" s="5"/>
      <c r="N16" s="17"/>
      <c r="O16" s="13" t="s">
        <v>24</v>
      </c>
      <c r="P16" s="5" t="s">
        <v>11</v>
      </c>
      <c r="Q16" s="14" t="s">
        <v>12</v>
      </c>
      <c r="R16" s="14">
        <v>437</v>
      </c>
      <c r="S16" s="14" t="s">
        <v>12</v>
      </c>
      <c r="T16" s="5"/>
      <c r="U16" s="17"/>
      <c r="V16" s="13" t="s">
        <v>24</v>
      </c>
      <c r="W16" s="5" t="s">
        <v>11</v>
      </c>
      <c r="X16" s="14" t="s">
        <v>12</v>
      </c>
      <c r="Y16" s="14">
        <v>437</v>
      </c>
      <c r="Z16" s="14" t="s">
        <v>12</v>
      </c>
      <c r="AA16" s="5"/>
      <c r="AB16" s="17"/>
      <c r="AC16" s="13" t="s">
        <v>24</v>
      </c>
      <c r="AD16" s="5" t="s">
        <v>11</v>
      </c>
      <c r="AE16" s="14" t="s">
        <v>12</v>
      </c>
      <c r="AF16" s="14">
        <v>437</v>
      </c>
      <c r="AG16" s="14" t="s">
        <v>12</v>
      </c>
      <c r="AH16" s="31"/>
      <c r="AJ16" s="13" t="s">
        <v>24</v>
      </c>
      <c r="AK16" s="5" t="s">
        <v>11</v>
      </c>
      <c r="AL16" s="14" t="s">
        <v>12</v>
      </c>
      <c r="AM16" s="14">
        <v>437</v>
      </c>
      <c r="AN16" s="14" t="s">
        <v>12</v>
      </c>
      <c r="AO16" s="31"/>
      <c r="AQ16" s="13" t="s">
        <v>24</v>
      </c>
      <c r="AR16" s="5" t="s">
        <v>11</v>
      </c>
      <c r="AS16" s="14" t="s">
        <v>12</v>
      </c>
      <c r="AT16" s="14">
        <v>437</v>
      </c>
      <c r="AU16" s="14" t="s">
        <v>12</v>
      </c>
      <c r="AV16" s="31"/>
    </row>
    <row r="17" spans="1:48" ht="15.75" customHeight="1">
      <c r="A17" s="13" t="s">
        <v>25</v>
      </c>
      <c r="B17" s="5" t="s">
        <v>11</v>
      </c>
      <c r="C17" s="14" t="s">
        <v>12</v>
      </c>
      <c r="D17" s="14">
        <v>549</v>
      </c>
      <c r="E17" s="14" t="s">
        <v>12</v>
      </c>
      <c r="F17" s="5"/>
      <c r="G17" s="17"/>
      <c r="H17" s="13" t="s">
        <v>25</v>
      </c>
      <c r="I17" s="5" t="s">
        <v>11</v>
      </c>
      <c r="J17" s="14" t="s">
        <v>12</v>
      </c>
      <c r="K17" s="14">
        <v>549</v>
      </c>
      <c r="L17" s="14" t="s">
        <v>12</v>
      </c>
      <c r="M17" s="5"/>
      <c r="N17" s="17"/>
      <c r="O17" s="13" t="s">
        <v>25</v>
      </c>
      <c r="P17" s="5" t="s">
        <v>11</v>
      </c>
      <c r="Q17" s="14" t="s">
        <v>12</v>
      </c>
      <c r="R17" s="14">
        <v>549</v>
      </c>
      <c r="S17" s="14" t="s">
        <v>12</v>
      </c>
      <c r="T17" s="5"/>
      <c r="U17" s="17"/>
      <c r="V17" s="13" t="s">
        <v>25</v>
      </c>
      <c r="W17" s="5" t="s">
        <v>11</v>
      </c>
      <c r="X17" s="14" t="s">
        <v>12</v>
      </c>
      <c r="Y17" s="14">
        <v>549</v>
      </c>
      <c r="Z17" s="14" t="s">
        <v>12</v>
      </c>
      <c r="AA17" s="5"/>
      <c r="AB17" s="18"/>
      <c r="AC17" s="13" t="s">
        <v>25</v>
      </c>
      <c r="AD17" s="5" t="s">
        <v>11</v>
      </c>
      <c r="AE17" s="14" t="s">
        <v>12</v>
      </c>
      <c r="AF17" s="14">
        <v>549</v>
      </c>
      <c r="AG17" s="14" t="s">
        <v>12</v>
      </c>
      <c r="AH17" s="31"/>
      <c r="AJ17" s="13" t="s">
        <v>25</v>
      </c>
      <c r="AK17" s="5" t="s">
        <v>11</v>
      </c>
      <c r="AL17" s="14" t="s">
        <v>12</v>
      </c>
      <c r="AM17" s="14">
        <v>549</v>
      </c>
      <c r="AN17" s="14" t="s">
        <v>12</v>
      </c>
      <c r="AO17" s="31"/>
      <c r="AQ17" s="13" t="s">
        <v>25</v>
      </c>
      <c r="AR17" s="5" t="s">
        <v>11</v>
      </c>
      <c r="AS17" s="14" t="s">
        <v>12</v>
      </c>
      <c r="AT17" s="14">
        <v>549</v>
      </c>
      <c r="AU17" s="14" t="s">
        <v>12</v>
      </c>
      <c r="AV17" s="31"/>
    </row>
    <row r="18" spans="1:48" ht="15.75" customHeight="1">
      <c r="A18" s="13" t="s">
        <v>26</v>
      </c>
      <c r="B18" s="5" t="s">
        <v>11</v>
      </c>
      <c r="C18" s="14" t="s">
        <v>12</v>
      </c>
      <c r="D18" s="14">
        <v>500</v>
      </c>
      <c r="E18" s="14" t="s">
        <v>12</v>
      </c>
      <c r="F18" s="5"/>
      <c r="G18" s="17"/>
      <c r="H18" s="13" t="s">
        <v>26</v>
      </c>
      <c r="I18" s="5" t="s">
        <v>11</v>
      </c>
      <c r="J18" s="14" t="s">
        <v>12</v>
      </c>
      <c r="K18" s="14">
        <v>500</v>
      </c>
      <c r="L18" s="14" t="s">
        <v>12</v>
      </c>
      <c r="M18" s="5"/>
      <c r="N18" s="17"/>
      <c r="O18" s="13" t="s">
        <v>26</v>
      </c>
      <c r="P18" s="5" t="s">
        <v>11</v>
      </c>
      <c r="Q18" s="14" t="s">
        <v>12</v>
      </c>
      <c r="R18" s="14">
        <v>500</v>
      </c>
      <c r="S18" s="14" t="s">
        <v>12</v>
      </c>
      <c r="T18" s="5"/>
      <c r="U18" s="17"/>
      <c r="V18" s="13" t="s">
        <v>26</v>
      </c>
      <c r="W18" s="5" t="s">
        <v>11</v>
      </c>
      <c r="X18" s="14" t="s">
        <v>12</v>
      </c>
      <c r="Y18" s="14">
        <v>500</v>
      </c>
      <c r="Z18" s="14" t="s">
        <v>12</v>
      </c>
      <c r="AA18" s="5"/>
      <c r="AB18" s="18"/>
      <c r="AC18" s="13" t="s">
        <v>26</v>
      </c>
      <c r="AD18" s="5" t="s">
        <v>11</v>
      </c>
      <c r="AE18" s="14" t="s">
        <v>12</v>
      </c>
      <c r="AF18" s="14">
        <v>500</v>
      </c>
      <c r="AG18" s="14" t="s">
        <v>12</v>
      </c>
      <c r="AH18" s="31"/>
      <c r="AJ18" s="13" t="s">
        <v>26</v>
      </c>
      <c r="AK18" s="5" t="s">
        <v>11</v>
      </c>
      <c r="AL18" s="14" t="s">
        <v>12</v>
      </c>
      <c r="AM18" s="14">
        <v>500</v>
      </c>
      <c r="AN18" s="14" t="s">
        <v>12</v>
      </c>
      <c r="AO18" s="31"/>
      <c r="AQ18" s="13" t="s">
        <v>26</v>
      </c>
      <c r="AR18" s="5" t="s">
        <v>11</v>
      </c>
      <c r="AS18" s="14" t="s">
        <v>12</v>
      </c>
      <c r="AT18" s="14">
        <v>500</v>
      </c>
      <c r="AU18" s="14" t="s">
        <v>12</v>
      </c>
      <c r="AV18" s="31"/>
    </row>
    <row r="19" spans="1:48" ht="15.75" customHeight="1">
      <c r="A19" s="13" t="s">
        <v>27</v>
      </c>
      <c r="B19" s="5" t="s">
        <v>11</v>
      </c>
      <c r="C19" s="14" t="s">
        <v>12</v>
      </c>
      <c r="D19" s="14">
        <v>581</v>
      </c>
      <c r="E19" s="14" t="s">
        <v>12</v>
      </c>
      <c r="F19" s="5"/>
      <c r="G19" s="17"/>
      <c r="H19" s="13" t="s">
        <v>27</v>
      </c>
      <c r="I19" s="5" t="s">
        <v>11</v>
      </c>
      <c r="J19" s="14" t="s">
        <v>12</v>
      </c>
      <c r="K19" s="14">
        <v>581</v>
      </c>
      <c r="L19" s="14" t="s">
        <v>12</v>
      </c>
      <c r="M19" s="5"/>
      <c r="N19" s="17"/>
      <c r="O19" s="19" t="s">
        <v>27</v>
      </c>
      <c r="P19" s="20" t="s">
        <v>11</v>
      </c>
      <c r="Q19" s="21">
        <f>262*1.5</f>
        <v>393</v>
      </c>
      <c r="R19" s="21">
        <v>581</v>
      </c>
      <c r="S19" s="21">
        <f>Q19+R19</f>
        <v>974</v>
      </c>
      <c r="T19" s="20" t="s">
        <v>21</v>
      </c>
      <c r="U19" s="17"/>
      <c r="V19" s="19" t="s">
        <v>27</v>
      </c>
      <c r="W19" s="20" t="s">
        <v>11</v>
      </c>
      <c r="X19" s="21">
        <f>230*1.5</f>
        <v>345</v>
      </c>
      <c r="Y19" s="21">
        <v>581</v>
      </c>
      <c r="Z19" s="21">
        <f>X19+Y19</f>
        <v>926</v>
      </c>
      <c r="AA19" s="20" t="s">
        <v>28</v>
      </c>
      <c r="AB19" s="18"/>
      <c r="AC19" s="13" t="s">
        <v>27</v>
      </c>
      <c r="AD19" s="5" t="s">
        <v>11</v>
      </c>
      <c r="AE19" s="14">
        <v>345</v>
      </c>
      <c r="AF19" s="14">
        <v>581</v>
      </c>
      <c r="AG19" s="14">
        <v>926</v>
      </c>
      <c r="AH19" s="31" t="s">
        <v>28</v>
      </c>
      <c r="AJ19" s="13" t="s">
        <v>27</v>
      </c>
      <c r="AK19" s="5" t="s">
        <v>11</v>
      </c>
      <c r="AL19" s="14">
        <v>345</v>
      </c>
      <c r="AM19" s="14">
        <v>581</v>
      </c>
      <c r="AN19" s="14">
        <v>926</v>
      </c>
      <c r="AO19" s="31" t="s">
        <v>28</v>
      </c>
      <c r="AQ19" s="13" t="s">
        <v>27</v>
      </c>
      <c r="AR19" s="5" t="s">
        <v>11</v>
      </c>
      <c r="AS19" s="14">
        <v>345</v>
      </c>
      <c r="AT19" s="14">
        <v>581</v>
      </c>
      <c r="AU19" s="14">
        <v>926</v>
      </c>
      <c r="AV19" s="31" t="s">
        <v>28</v>
      </c>
    </row>
    <row r="20" spans="1:48" ht="15.75" customHeight="1">
      <c r="A20" s="13" t="s">
        <v>28</v>
      </c>
      <c r="B20" s="5" t="s">
        <v>11</v>
      </c>
      <c r="C20" s="14" t="s">
        <v>12</v>
      </c>
      <c r="D20" s="14">
        <v>454</v>
      </c>
      <c r="E20" s="14" t="s">
        <v>12</v>
      </c>
      <c r="F20" s="5"/>
      <c r="G20" s="17"/>
      <c r="H20" s="13" t="s">
        <v>28</v>
      </c>
      <c r="I20" s="5" t="s">
        <v>11</v>
      </c>
      <c r="J20" s="14" t="s">
        <v>12</v>
      </c>
      <c r="K20" s="14">
        <v>454</v>
      </c>
      <c r="L20" s="14" t="s">
        <v>12</v>
      </c>
      <c r="M20" s="5"/>
      <c r="N20" s="17"/>
      <c r="O20" s="19" t="s">
        <v>28</v>
      </c>
      <c r="P20" s="20" t="s">
        <v>11</v>
      </c>
      <c r="Q20" s="21">
        <f>252*1.5</f>
        <v>378</v>
      </c>
      <c r="R20" s="21">
        <v>454</v>
      </c>
      <c r="S20" s="21">
        <f>Q20+R20</f>
        <v>832</v>
      </c>
      <c r="T20" s="20" t="s">
        <v>21</v>
      </c>
      <c r="U20" s="17"/>
      <c r="V20" s="28" t="s">
        <v>28</v>
      </c>
      <c r="W20" s="25" t="s">
        <v>9</v>
      </c>
      <c r="X20" s="26">
        <v>378</v>
      </c>
      <c r="Y20" s="26">
        <v>454</v>
      </c>
      <c r="Z20" s="26">
        <v>832</v>
      </c>
      <c r="AA20" s="25" t="s">
        <v>21</v>
      </c>
      <c r="AB20" s="17"/>
      <c r="AC20" s="2" t="s">
        <v>28</v>
      </c>
      <c r="AD20" s="8" t="s">
        <v>9</v>
      </c>
      <c r="AE20" s="9">
        <v>378</v>
      </c>
      <c r="AF20" s="9">
        <v>454</v>
      </c>
      <c r="AG20" s="9">
        <v>832</v>
      </c>
      <c r="AH20" s="32" t="s">
        <v>21</v>
      </c>
      <c r="AJ20" s="2" t="s">
        <v>28</v>
      </c>
      <c r="AK20" s="8" t="s">
        <v>9</v>
      </c>
      <c r="AL20" s="9">
        <v>378</v>
      </c>
      <c r="AM20" s="9">
        <v>454</v>
      </c>
      <c r="AN20" s="9">
        <v>832</v>
      </c>
      <c r="AO20" s="32" t="s">
        <v>21</v>
      </c>
      <c r="AQ20" s="2" t="s">
        <v>28</v>
      </c>
      <c r="AR20" s="8" t="s">
        <v>9</v>
      </c>
      <c r="AS20" s="9">
        <v>378</v>
      </c>
      <c r="AT20" s="9">
        <v>454</v>
      </c>
      <c r="AU20" s="9">
        <v>832</v>
      </c>
      <c r="AV20" s="32" t="s">
        <v>21</v>
      </c>
    </row>
    <row r="21" spans="1:48" ht="15.75" customHeight="1">
      <c r="A21" s="13" t="s">
        <v>29</v>
      </c>
      <c r="B21" s="5" t="s">
        <v>11</v>
      </c>
      <c r="C21" s="14" t="s">
        <v>12</v>
      </c>
      <c r="D21" s="14">
        <v>531</v>
      </c>
      <c r="E21" s="14" t="s">
        <v>12</v>
      </c>
      <c r="F21" s="5"/>
      <c r="G21" s="17"/>
      <c r="H21" s="13" t="s">
        <v>29</v>
      </c>
      <c r="I21" s="5" t="s">
        <v>11</v>
      </c>
      <c r="J21" s="14" t="s">
        <v>12</v>
      </c>
      <c r="K21" s="14">
        <v>531</v>
      </c>
      <c r="L21" s="14" t="s">
        <v>12</v>
      </c>
      <c r="M21" s="5"/>
      <c r="N21" s="17"/>
      <c r="O21" s="13" t="s">
        <v>29</v>
      </c>
      <c r="P21" s="5" t="s">
        <v>11</v>
      </c>
      <c r="Q21" s="14" t="s">
        <v>12</v>
      </c>
      <c r="R21" s="14">
        <v>531</v>
      </c>
      <c r="S21" s="14" t="s">
        <v>12</v>
      </c>
      <c r="T21" s="5"/>
      <c r="U21" s="17"/>
      <c r="V21" s="19" t="s">
        <v>29</v>
      </c>
      <c r="W21" s="20" t="s">
        <v>11</v>
      </c>
      <c r="X21" s="21">
        <f>162*1</f>
        <v>162</v>
      </c>
      <c r="Y21" s="21">
        <v>531</v>
      </c>
      <c r="Z21" s="21">
        <f>X21+Y21</f>
        <v>693</v>
      </c>
      <c r="AA21" s="20" t="s">
        <v>28</v>
      </c>
      <c r="AB21" s="17"/>
      <c r="AC21" s="19" t="s">
        <v>29</v>
      </c>
      <c r="AD21" s="20" t="s">
        <v>11</v>
      </c>
      <c r="AE21" s="21">
        <f>149*1</f>
        <v>149</v>
      </c>
      <c r="AF21" s="21">
        <v>531</v>
      </c>
      <c r="AG21" s="21">
        <f>AE21+AF21</f>
        <v>680</v>
      </c>
      <c r="AH21" s="33" t="s">
        <v>31</v>
      </c>
      <c r="AJ21" s="13" t="s">
        <v>29</v>
      </c>
      <c r="AK21" s="5" t="s">
        <v>11</v>
      </c>
      <c r="AL21" s="14">
        <f>149*1</f>
        <v>149</v>
      </c>
      <c r="AM21" s="14">
        <v>531</v>
      </c>
      <c r="AN21" s="14">
        <f>AL21+AM21</f>
        <v>680</v>
      </c>
      <c r="AO21" s="31" t="s">
        <v>31</v>
      </c>
      <c r="AQ21" s="13" t="s">
        <v>29</v>
      </c>
      <c r="AR21" s="5" t="s">
        <v>11</v>
      </c>
      <c r="AS21" s="14">
        <f>149*1</f>
        <v>149</v>
      </c>
      <c r="AT21" s="14">
        <v>531</v>
      </c>
      <c r="AU21" s="14">
        <f>AS21+AT21</f>
        <v>680</v>
      </c>
      <c r="AV21" s="31" t="s">
        <v>31</v>
      </c>
    </row>
    <row r="22" spans="1:48" ht="15.75" customHeight="1">
      <c r="A22" s="13" t="s">
        <v>30</v>
      </c>
      <c r="B22" s="5" t="s">
        <v>11</v>
      </c>
      <c r="C22" s="14" t="s">
        <v>12</v>
      </c>
      <c r="D22" s="14">
        <v>469</v>
      </c>
      <c r="E22" s="14" t="s">
        <v>12</v>
      </c>
      <c r="F22" s="5"/>
      <c r="G22" s="17"/>
      <c r="H22" s="13" t="s">
        <v>30</v>
      </c>
      <c r="I22" s="5" t="s">
        <v>11</v>
      </c>
      <c r="J22" s="14" t="s">
        <v>12</v>
      </c>
      <c r="K22" s="14">
        <v>469</v>
      </c>
      <c r="L22" s="14" t="s">
        <v>12</v>
      </c>
      <c r="M22" s="5"/>
      <c r="N22" s="17"/>
      <c r="O22" s="13" t="s">
        <v>30</v>
      </c>
      <c r="P22" s="5" t="s">
        <v>11</v>
      </c>
      <c r="Q22" s="14" t="s">
        <v>12</v>
      </c>
      <c r="R22" s="14">
        <v>469</v>
      </c>
      <c r="S22" s="14" t="s">
        <v>12</v>
      </c>
      <c r="T22" s="5"/>
      <c r="U22" s="17"/>
      <c r="V22" s="13" t="s">
        <v>30</v>
      </c>
      <c r="W22" s="5" t="s">
        <v>11</v>
      </c>
      <c r="X22" s="14" t="s">
        <v>12</v>
      </c>
      <c r="Y22" s="14">
        <v>469</v>
      </c>
      <c r="Z22" s="14" t="s">
        <v>12</v>
      </c>
      <c r="AA22" s="5"/>
      <c r="AB22" s="17"/>
      <c r="AC22" s="13" t="s">
        <v>30</v>
      </c>
      <c r="AD22" s="5" t="s">
        <v>11</v>
      </c>
      <c r="AE22" s="14" t="s">
        <v>12</v>
      </c>
      <c r="AF22" s="14">
        <v>469</v>
      </c>
      <c r="AG22" s="14" t="s">
        <v>12</v>
      </c>
      <c r="AH22" s="31"/>
      <c r="AJ22" s="13" t="s">
        <v>30</v>
      </c>
      <c r="AK22" s="5" t="s">
        <v>11</v>
      </c>
      <c r="AL22" s="14" t="s">
        <v>12</v>
      </c>
      <c r="AM22" s="14">
        <v>469</v>
      </c>
      <c r="AN22" s="14" t="s">
        <v>12</v>
      </c>
      <c r="AO22" s="31"/>
      <c r="AQ22" s="13" t="s">
        <v>30</v>
      </c>
      <c r="AR22" s="5" t="s">
        <v>11</v>
      </c>
      <c r="AS22" s="14" t="s">
        <v>12</v>
      </c>
      <c r="AT22" s="14">
        <v>469</v>
      </c>
      <c r="AU22" s="14" t="s">
        <v>12</v>
      </c>
      <c r="AV22" s="31"/>
    </row>
    <row r="23" spans="1:48" ht="15.75" customHeight="1">
      <c r="A23" s="13" t="s">
        <v>31</v>
      </c>
      <c r="B23" s="5" t="s">
        <v>11</v>
      </c>
      <c r="C23" s="14" t="s">
        <v>12</v>
      </c>
      <c r="D23" s="14">
        <v>436</v>
      </c>
      <c r="E23" s="14" t="s">
        <v>12</v>
      </c>
      <c r="F23" s="5"/>
      <c r="G23" s="17"/>
      <c r="H23" s="13" t="s">
        <v>31</v>
      </c>
      <c r="I23" s="5" t="s">
        <v>11</v>
      </c>
      <c r="J23" s="14" t="s">
        <v>12</v>
      </c>
      <c r="K23" s="14">
        <v>436</v>
      </c>
      <c r="L23" s="14" t="s">
        <v>12</v>
      </c>
      <c r="M23" s="5"/>
      <c r="N23" s="17"/>
      <c r="O23" s="13" t="s">
        <v>31</v>
      </c>
      <c r="P23" s="5" t="s">
        <v>11</v>
      </c>
      <c r="Q23" s="14" t="s">
        <v>12</v>
      </c>
      <c r="R23" s="14">
        <v>436</v>
      </c>
      <c r="S23" s="14" t="s">
        <v>12</v>
      </c>
      <c r="T23" s="5"/>
      <c r="U23" s="17"/>
      <c r="V23" s="19" t="s">
        <v>31</v>
      </c>
      <c r="W23" s="20" t="s">
        <v>11</v>
      </c>
      <c r="X23" s="21">
        <f>117*1.5</f>
        <v>175.5</v>
      </c>
      <c r="Y23" s="21">
        <v>436</v>
      </c>
      <c r="Z23" s="21">
        <f>X23+Y23</f>
        <v>611.5</v>
      </c>
      <c r="AA23" s="20" t="s">
        <v>28</v>
      </c>
      <c r="AB23" s="17"/>
      <c r="AC23" s="28" t="s">
        <v>31</v>
      </c>
      <c r="AD23" s="25" t="s">
        <v>9</v>
      </c>
      <c r="AE23" s="26">
        <v>175.5</v>
      </c>
      <c r="AF23" s="26">
        <v>436</v>
      </c>
      <c r="AG23" s="26">
        <v>611.5</v>
      </c>
      <c r="AH23" s="34" t="s">
        <v>28</v>
      </c>
      <c r="AJ23" s="2" t="s">
        <v>31</v>
      </c>
      <c r="AK23" s="8" t="s">
        <v>9</v>
      </c>
      <c r="AL23" s="9">
        <v>175.5</v>
      </c>
      <c r="AM23" s="9">
        <v>436</v>
      </c>
      <c r="AN23" s="9">
        <v>611.5</v>
      </c>
      <c r="AO23" s="32" t="s">
        <v>28</v>
      </c>
      <c r="AQ23" s="2" t="s">
        <v>31</v>
      </c>
      <c r="AR23" s="8" t="s">
        <v>9</v>
      </c>
      <c r="AS23" s="9">
        <v>175.5</v>
      </c>
      <c r="AT23" s="9">
        <v>436</v>
      </c>
      <c r="AU23" s="9">
        <v>611.5</v>
      </c>
      <c r="AV23" s="32" t="s">
        <v>28</v>
      </c>
    </row>
    <row r="24" spans="1:48" ht="15.75" customHeight="1">
      <c r="A24" s="13" t="s">
        <v>32</v>
      </c>
      <c r="B24" s="5" t="s">
        <v>11</v>
      </c>
      <c r="C24" s="14" t="s">
        <v>12</v>
      </c>
      <c r="D24" s="14">
        <v>497</v>
      </c>
      <c r="E24" s="14" t="s">
        <v>12</v>
      </c>
      <c r="F24" s="5"/>
      <c r="G24" s="17"/>
      <c r="H24" s="13" t="s">
        <v>32</v>
      </c>
      <c r="I24" s="5" t="s">
        <v>11</v>
      </c>
      <c r="J24" s="14" t="s">
        <v>12</v>
      </c>
      <c r="K24" s="14">
        <v>497</v>
      </c>
      <c r="L24" s="14" t="s">
        <v>12</v>
      </c>
      <c r="M24" s="5"/>
      <c r="N24" s="17"/>
      <c r="O24" s="13" t="s">
        <v>32</v>
      </c>
      <c r="P24" s="5" t="s">
        <v>11</v>
      </c>
      <c r="Q24" s="14" t="s">
        <v>12</v>
      </c>
      <c r="R24" s="14">
        <v>497</v>
      </c>
      <c r="S24" s="14" t="s">
        <v>12</v>
      </c>
      <c r="T24" s="5"/>
      <c r="U24" s="17"/>
      <c r="V24" s="13" t="s">
        <v>32</v>
      </c>
      <c r="W24" s="5" t="s">
        <v>11</v>
      </c>
      <c r="X24" s="14" t="s">
        <v>12</v>
      </c>
      <c r="Y24" s="14">
        <v>497</v>
      </c>
      <c r="Z24" s="14" t="s">
        <v>12</v>
      </c>
      <c r="AA24" s="5"/>
      <c r="AB24" s="17"/>
      <c r="AC24" s="13" t="s">
        <v>32</v>
      </c>
      <c r="AD24" s="5" t="s">
        <v>11</v>
      </c>
      <c r="AE24" s="14" t="s">
        <v>12</v>
      </c>
      <c r="AF24" s="14">
        <v>497</v>
      </c>
      <c r="AG24" s="14" t="s">
        <v>12</v>
      </c>
      <c r="AH24" s="31"/>
      <c r="AJ24" s="13" t="s">
        <v>32</v>
      </c>
      <c r="AK24" s="5" t="s">
        <v>11</v>
      </c>
      <c r="AL24" s="14" t="s">
        <v>12</v>
      </c>
      <c r="AM24" s="14">
        <v>497</v>
      </c>
      <c r="AN24" s="14" t="s">
        <v>12</v>
      </c>
      <c r="AO24" s="31"/>
      <c r="AQ24" s="13" t="s">
        <v>32</v>
      </c>
      <c r="AR24" s="5" t="s">
        <v>11</v>
      </c>
      <c r="AS24" s="14" t="s">
        <v>12</v>
      </c>
      <c r="AT24" s="14">
        <v>497</v>
      </c>
      <c r="AU24" s="14" t="s">
        <v>12</v>
      </c>
      <c r="AV24" s="31"/>
    </row>
    <row r="25" spans="1:48" ht="15.75" customHeight="1">
      <c r="A25" s="13" t="s">
        <v>33</v>
      </c>
      <c r="B25" s="5" t="s">
        <v>11</v>
      </c>
      <c r="C25" s="14" t="s">
        <v>12</v>
      </c>
      <c r="D25" s="14">
        <v>408</v>
      </c>
      <c r="E25" s="14" t="s">
        <v>12</v>
      </c>
      <c r="F25" s="5"/>
      <c r="G25" s="17"/>
      <c r="H25" s="13" t="s">
        <v>33</v>
      </c>
      <c r="I25" s="5" t="s">
        <v>11</v>
      </c>
      <c r="J25" s="14" t="s">
        <v>12</v>
      </c>
      <c r="K25" s="14">
        <v>408</v>
      </c>
      <c r="L25" s="14" t="s">
        <v>12</v>
      </c>
      <c r="M25" s="5"/>
      <c r="N25" s="17"/>
      <c r="O25" s="13" t="s">
        <v>33</v>
      </c>
      <c r="P25" s="5" t="s">
        <v>11</v>
      </c>
      <c r="Q25" s="14" t="s">
        <v>12</v>
      </c>
      <c r="R25" s="14">
        <v>408</v>
      </c>
      <c r="S25" s="14" t="s">
        <v>12</v>
      </c>
      <c r="T25" s="5"/>
      <c r="U25" s="17"/>
      <c r="V25" s="13" t="s">
        <v>33</v>
      </c>
      <c r="W25" s="5" t="s">
        <v>11</v>
      </c>
      <c r="X25" s="14" t="s">
        <v>12</v>
      </c>
      <c r="Y25" s="14">
        <v>408</v>
      </c>
      <c r="Z25" s="14" t="s">
        <v>12</v>
      </c>
      <c r="AA25" s="5"/>
      <c r="AB25" s="17"/>
      <c r="AC25" s="13" t="s">
        <v>33</v>
      </c>
      <c r="AD25" s="5" t="s">
        <v>11</v>
      </c>
      <c r="AE25" s="14" t="s">
        <v>12</v>
      </c>
      <c r="AF25" s="14">
        <v>408</v>
      </c>
      <c r="AG25" s="14" t="s">
        <v>12</v>
      </c>
      <c r="AH25" s="31"/>
      <c r="AJ25" s="13" t="s">
        <v>33</v>
      </c>
      <c r="AK25" s="5" t="s">
        <v>11</v>
      </c>
      <c r="AL25" s="14" t="s">
        <v>12</v>
      </c>
      <c r="AM25" s="14">
        <v>408</v>
      </c>
      <c r="AN25" s="14" t="s">
        <v>12</v>
      </c>
      <c r="AO25" s="31"/>
      <c r="AQ25" s="13" t="s">
        <v>33</v>
      </c>
      <c r="AR25" s="5" t="s">
        <v>11</v>
      </c>
      <c r="AS25" s="14" t="s">
        <v>12</v>
      </c>
      <c r="AT25" s="14">
        <v>408</v>
      </c>
      <c r="AU25" s="14" t="s">
        <v>12</v>
      </c>
      <c r="AV25" s="31"/>
    </row>
    <row r="26" spans="1:48" ht="15.75" customHeight="1">
      <c r="A26" s="13" t="s">
        <v>34</v>
      </c>
      <c r="B26" s="5" t="s">
        <v>11</v>
      </c>
      <c r="C26" s="14" t="s">
        <v>12</v>
      </c>
      <c r="D26" s="14">
        <v>404</v>
      </c>
      <c r="E26" s="14" t="s">
        <v>12</v>
      </c>
      <c r="F26" s="5"/>
      <c r="G26" s="17"/>
      <c r="H26" s="13" t="s">
        <v>34</v>
      </c>
      <c r="I26" s="5" t="s">
        <v>11</v>
      </c>
      <c r="J26" s="14" t="s">
        <v>12</v>
      </c>
      <c r="K26" s="14">
        <v>404</v>
      </c>
      <c r="L26" s="14" t="s">
        <v>12</v>
      </c>
      <c r="M26" s="5"/>
      <c r="N26" s="17"/>
      <c r="O26" s="13" t="s">
        <v>34</v>
      </c>
      <c r="P26" s="5" t="s">
        <v>11</v>
      </c>
      <c r="Q26" s="14" t="s">
        <v>12</v>
      </c>
      <c r="R26" s="14">
        <v>404</v>
      </c>
      <c r="S26" s="14" t="s">
        <v>12</v>
      </c>
      <c r="T26" s="5"/>
      <c r="U26" s="17"/>
      <c r="V26" s="13" t="s">
        <v>34</v>
      </c>
      <c r="W26" s="5" t="s">
        <v>11</v>
      </c>
      <c r="X26" s="14" t="s">
        <v>12</v>
      </c>
      <c r="Y26" s="14">
        <v>404</v>
      </c>
      <c r="Z26" s="14" t="s">
        <v>12</v>
      </c>
      <c r="AA26" s="5"/>
      <c r="AB26" s="18"/>
      <c r="AC26" s="13" t="s">
        <v>34</v>
      </c>
      <c r="AD26" s="5" t="s">
        <v>11</v>
      </c>
      <c r="AE26" s="14" t="s">
        <v>12</v>
      </c>
      <c r="AF26" s="14">
        <v>404</v>
      </c>
      <c r="AG26" s="14" t="s">
        <v>12</v>
      </c>
      <c r="AH26" s="31"/>
      <c r="AJ26" s="13" t="s">
        <v>34</v>
      </c>
      <c r="AK26" s="5" t="s">
        <v>11</v>
      </c>
      <c r="AL26" s="14" t="s">
        <v>12</v>
      </c>
      <c r="AM26" s="14">
        <v>404</v>
      </c>
      <c r="AN26" s="14" t="s">
        <v>12</v>
      </c>
      <c r="AO26" s="31"/>
      <c r="AQ26" s="13" t="s">
        <v>34</v>
      </c>
      <c r="AR26" s="5" t="s">
        <v>11</v>
      </c>
      <c r="AS26" s="14" t="s">
        <v>12</v>
      </c>
      <c r="AT26" s="14">
        <v>404</v>
      </c>
      <c r="AU26" s="14" t="s">
        <v>12</v>
      </c>
      <c r="AV26" s="31"/>
    </row>
    <row r="27" spans="1:48" ht="15.75" customHeight="1">
      <c r="A27" s="13" t="s">
        <v>35</v>
      </c>
      <c r="B27" s="5" t="s">
        <v>11</v>
      </c>
      <c r="C27" s="14" t="s">
        <v>12</v>
      </c>
      <c r="D27" s="14">
        <v>230</v>
      </c>
      <c r="E27" s="14" t="s">
        <v>12</v>
      </c>
      <c r="F27" s="5"/>
      <c r="G27" s="17"/>
      <c r="H27" s="13" t="s">
        <v>35</v>
      </c>
      <c r="I27" s="5" t="s">
        <v>11</v>
      </c>
      <c r="J27" s="14" t="s">
        <v>12</v>
      </c>
      <c r="K27" s="14">
        <v>230</v>
      </c>
      <c r="L27" s="14" t="s">
        <v>12</v>
      </c>
      <c r="M27" s="5"/>
      <c r="N27" s="17"/>
      <c r="O27" s="13" t="s">
        <v>35</v>
      </c>
      <c r="P27" s="5" t="s">
        <v>11</v>
      </c>
      <c r="Q27" s="14" t="s">
        <v>12</v>
      </c>
      <c r="R27" s="14">
        <v>230</v>
      </c>
      <c r="S27" s="14" t="s">
        <v>12</v>
      </c>
      <c r="T27" s="5"/>
      <c r="U27" s="17"/>
      <c r="V27" s="13" t="s">
        <v>35</v>
      </c>
      <c r="W27" s="5" t="s">
        <v>11</v>
      </c>
      <c r="X27" s="14" t="s">
        <v>12</v>
      </c>
      <c r="Y27" s="14">
        <v>230</v>
      </c>
      <c r="Z27" s="14" t="s">
        <v>12</v>
      </c>
      <c r="AA27" s="5"/>
      <c r="AB27" s="18"/>
      <c r="AC27" s="13" t="s">
        <v>35</v>
      </c>
      <c r="AD27" s="5" t="s">
        <v>11</v>
      </c>
      <c r="AE27" s="14" t="s">
        <v>12</v>
      </c>
      <c r="AF27" s="14">
        <v>230</v>
      </c>
      <c r="AG27" s="14" t="s">
        <v>12</v>
      </c>
      <c r="AH27" s="31"/>
      <c r="AJ27" s="13" t="s">
        <v>35</v>
      </c>
      <c r="AK27" s="5" t="s">
        <v>11</v>
      </c>
      <c r="AL27" s="14" t="s">
        <v>12</v>
      </c>
      <c r="AM27" s="14">
        <v>230</v>
      </c>
      <c r="AN27" s="14" t="s">
        <v>12</v>
      </c>
      <c r="AO27" s="31"/>
      <c r="AQ27" s="13" t="s">
        <v>35</v>
      </c>
      <c r="AR27" s="5" t="s">
        <v>11</v>
      </c>
      <c r="AS27" s="14" t="s">
        <v>12</v>
      </c>
      <c r="AT27" s="14">
        <v>230</v>
      </c>
      <c r="AU27" s="14" t="s">
        <v>12</v>
      </c>
      <c r="AV27" s="31"/>
    </row>
    <row r="28" spans="1:48" ht="15.75" customHeight="1">
      <c r="A28" s="13" t="s">
        <v>36</v>
      </c>
      <c r="B28" s="5" t="s">
        <v>11</v>
      </c>
      <c r="C28" s="14" t="s">
        <v>12</v>
      </c>
      <c r="D28" s="14">
        <v>257</v>
      </c>
      <c r="E28" s="14" t="s">
        <v>12</v>
      </c>
      <c r="F28" s="5"/>
      <c r="G28" s="17"/>
      <c r="H28" s="13" t="s">
        <v>36</v>
      </c>
      <c r="I28" s="5" t="s">
        <v>11</v>
      </c>
      <c r="J28" s="14" t="s">
        <v>12</v>
      </c>
      <c r="K28" s="14">
        <v>257</v>
      </c>
      <c r="L28" s="14" t="s">
        <v>12</v>
      </c>
      <c r="M28" s="5"/>
      <c r="N28" s="17"/>
      <c r="O28" s="13" t="s">
        <v>36</v>
      </c>
      <c r="P28" s="5" t="s">
        <v>11</v>
      </c>
      <c r="Q28" s="14" t="s">
        <v>12</v>
      </c>
      <c r="R28" s="14">
        <v>257</v>
      </c>
      <c r="S28" s="14" t="s">
        <v>12</v>
      </c>
      <c r="T28" s="5"/>
      <c r="U28" s="17"/>
      <c r="V28" s="13" t="s">
        <v>36</v>
      </c>
      <c r="W28" s="5" t="s">
        <v>11</v>
      </c>
      <c r="X28" s="14" t="s">
        <v>12</v>
      </c>
      <c r="Y28" s="14">
        <v>257</v>
      </c>
      <c r="Z28" s="14" t="s">
        <v>12</v>
      </c>
      <c r="AA28" s="5"/>
      <c r="AB28" s="18"/>
      <c r="AC28" s="13" t="s">
        <v>36</v>
      </c>
      <c r="AD28" s="5" t="s">
        <v>11</v>
      </c>
      <c r="AE28" s="14" t="s">
        <v>12</v>
      </c>
      <c r="AF28" s="14">
        <v>257</v>
      </c>
      <c r="AG28" s="14" t="s">
        <v>12</v>
      </c>
      <c r="AH28" s="35"/>
      <c r="AJ28" s="13" t="s">
        <v>36</v>
      </c>
      <c r="AK28" s="5" t="s">
        <v>11</v>
      </c>
      <c r="AL28" s="14" t="s">
        <v>12</v>
      </c>
      <c r="AM28" s="14">
        <v>257</v>
      </c>
      <c r="AN28" s="14" t="s">
        <v>12</v>
      </c>
      <c r="AO28" s="35"/>
      <c r="AQ28" s="13" t="s">
        <v>36</v>
      </c>
      <c r="AR28" s="5" t="s">
        <v>11</v>
      </c>
      <c r="AS28" s="14" t="s">
        <v>12</v>
      </c>
      <c r="AT28" s="14">
        <v>257</v>
      </c>
      <c r="AU28" s="14" t="s">
        <v>12</v>
      </c>
      <c r="AV28" s="35"/>
    </row>
    <row r="29" spans="1:48" ht="15.75" customHeight="1">
      <c r="A29" s="13" t="s">
        <v>37</v>
      </c>
      <c r="B29" s="5" t="s">
        <v>11</v>
      </c>
      <c r="C29" s="14" t="s">
        <v>12</v>
      </c>
      <c r="D29" s="14">
        <v>289</v>
      </c>
      <c r="E29" s="14" t="s">
        <v>12</v>
      </c>
      <c r="F29" s="5"/>
      <c r="G29" s="17"/>
      <c r="H29" s="13" t="s">
        <v>37</v>
      </c>
      <c r="I29" s="5" t="s">
        <v>11</v>
      </c>
      <c r="J29" s="14" t="s">
        <v>12</v>
      </c>
      <c r="K29" s="14">
        <v>289</v>
      </c>
      <c r="L29" s="14" t="s">
        <v>12</v>
      </c>
      <c r="M29" s="5"/>
      <c r="N29" s="17"/>
      <c r="O29" s="13" t="s">
        <v>37</v>
      </c>
      <c r="P29" s="5" t="s">
        <v>11</v>
      </c>
      <c r="Q29" s="14" t="s">
        <v>12</v>
      </c>
      <c r="R29" s="14">
        <v>289</v>
      </c>
      <c r="S29" s="14" t="s">
        <v>12</v>
      </c>
      <c r="T29" s="5"/>
      <c r="U29" s="17"/>
      <c r="V29" s="13" t="s">
        <v>37</v>
      </c>
      <c r="W29" s="5" t="s">
        <v>11</v>
      </c>
      <c r="X29" s="14" t="s">
        <v>12</v>
      </c>
      <c r="Y29" s="14">
        <v>289</v>
      </c>
      <c r="Z29" s="14" t="s">
        <v>12</v>
      </c>
      <c r="AA29" s="5"/>
      <c r="AB29" s="17"/>
      <c r="AC29" s="19" t="s">
        <v>37</v>
      </c>
      <c r="AD29" s="20" t="s">
        <v>11</v>
      </c>
      <c r="AE29" s="21">
        <f>223*1.5</f>
        <v>334.5</v>
      </c>
      <c r="AF29" s="21">
        <v>289</v>
      </c>
      <c r="AG29" s="21">
        <f>AE29+AF29</f>
        <v>623.5</v>
      </c>
      <c r="AH29" s="33" t="s">
        <v>31</v>
      </c>
      <c r="AJ29" s="19" t="s">
        <v>37</v>
      </c>
      <c r="AK29" s="20" t="s">
        <v>11</v>
      </c>
      <c r="AL29" s="21">
        <f>234*1</f>
        <v>234</v>
      </c>
      <c r="AM29" s="21">
        <v>289</v>
      </c>
      <c r="AN29" s="21">
        <f>AL29+AM29</f>
        <v>523</v>
      </c>
      <c r="AO29" s="33" t="s">
        <v>38</v>
      </c>
      <c r="AQ29" s="13" t="s">
        <v>37</v>
      </c>
      <c r="AR29" s="5" t="s">
        <v>11</v>
      </c>
      <c r="AS29" s="14">
        <f>234*1</f>
        <v>234</v>
      </c>
      <c r="AT29" s="14">
        <v>289</v>
      </c>
      <c r="AU29" s="14">
        <f>AS29+AT29</f>
        <v>523</v>
      </c>
      <c r="AV29" s="31" t="s">
        <v>38</v>
      </c>
    </row>
    <row r="30" spans="1:48" ht="15.75" customHeight="1">
      <c r="A30" s="13" t="s">
        <v>38</v>
      </c>
      <c r="B30" s="5" t="s">
        <v>11</v>
      </c>
      <c r="C30" s="14" t="s">
        <v>12</v>
      </c>
      <c r="D30" s="14">
        <v>422</v>
      </c>
      <c r="E30" s="14" t="s">
        <v>12</v>
      </c>
      <c r="F30" s="5"/>
      <c r="G30" s="17"/>
      <c r="H30" s="13" t="s">
        <v>38</v>
      </c>
      <c r="I30" s="5" t="s">
        <v>11</v>
      </c>
      <c r="J30" s="14" t="s">
        <v>12</v>
      </c>
      <c r="K30" s="14">
        <v>422</v>
      </c>
      <c r="L30" s="14" t="s">
        <v>12</v>
      </c>
      <c r="M30" s="5"/>
      <c r="N30" s="17"/>
      <c r="O30" s="13" t="s">
        <v>38</v>
      </c>
      <c r="P30" s="5" t="s">
        <v>11</v>
      </c>
      <c r="Q30" s="14" t="s">
        <v>12</v>
      </c>
      <c r="R30" s="14">
        <v>422</v>
      </c>
      <c r="S30" s="14" t="s">
        <v>12</v>
      </c>
      <c r="T30" s="5"/>
      <c r="U30" s="17"/>
      <c r="V30" s="13" t="s">
        <v>38</v>
      </c>
      <c r="W30" s="5" t="s">
        <v>11</v>
      </c>
      <c r="X30" s="14" t="s">
        <v>12</v>
      </c>
      <c r="Y30" s="14">
        <v>422</v>
      </c>
      <c r="Z30" s="14" t="s">
        <v>12</v>
      </c>
      <c r="AA30" s="5"/>
      <c r="AB30" s="17"/>
      <c r="AC30" s="19" t="s">
        <v>38</v>
      </c>
      <c r="AD30" s="20" t="s">
        <v>11</v>
      </c>
      <c r="AE30" s="21">
        <f>171*1</f>
        <v>171</v>
      </c>
      <c r="AF30" s="21">
        <v>422</v>
      </c>
      <c r="AG30" s="21">
        <f>AE30+AF30</f>
        <v>593</v>
      </c>
      <c r="AH30" s="33" t="s">
        <v>31</v>
      </c>
      <c r="AJ30" s="28" t="s">
        <v>38</v>
      </c>
      <c r="AK30" s="25" t="s">
        <v>9</v>
      </c>
      <c r="AL30" s="26">
        <f>171*1</f>
        <v>171</v>
      </c>
      <c r="AM30" s="26">
        <v>422</v>
      </c>
      <c r="AN30" s="26">
        <f>AL30+AM30</f>
        <v>593</v>
      </c>
      <c r="AO30" s="34" t="s">
        <v>31</v>
      </c>
      <c r="AQ30" s="2" t="s">
        <v>38</v>
      </c>
      <c r="AR30" s="8" t="s">
        <v>9</v>
      </c>
      <c r="AS30" s="9">
        <f>171*1</f>
        <v>171</v>
      </c>
      <c r="AT30" s="9">
        <v>422</v>
      </c>
      <c r="AU30" s="9">
        <f>AS30+AT30</f>
        <v>593</v>
      </c>
      <c r="AV30" s="32" t="s">
        <v>31</v>
      </c>
    </row>
    <row r="31" spans="1:48" ht="15.75" customHeight="1">
      <c r="A31" s="13" t="s">
        <v>39</v>
      </c>
      <c r="B31" s="5" t="s">
        <v>11</v>
      </c>
      <c r="C31" s="14" t="s">
        <v>12</v>
      </c>
      <c r="D31" s="14">
        <v>283</v>
      </c>
      <c r="E31" s="14" t="s">
        <v>12</v>
      </c>
      <c r="F31" s="5"/>
      <c r="G31" s="17"/>
      <c r="H31" s="13" t="s">
        <v>39</v>
      </c>
      <c r="I31" s="5" t="s">
        <v>11</v>
      </c>
      <c r="J31" s="14" t="s">
        <v>12</v>
      </c>
      <c r="K31" s="14">
        <v>283</v>
      </c>
      <c r="L31" s="14" t="s">
        <v>12</v>
      </c>
      <c r="M31" s="5"/>
      <c r="N31" s="17"/>
      <c r="O31" s="13" t="s">
        <v>39</v>
      </c>
      <c r="P31" s="5" t="s">
        <v>11</v>
      </c>
      <c r="Q31" s="14" t="s">
        <v>12</v>
      </c>
      <c r="R31" s="14">
        <v>283</v>
      </c>
      <c r="S31" s="14" t="s">
        <v>12</v>
      </c>
      <c r="T31" s="5"/>
      <c r="U31" s="17"/>
      <c r="V31" s="13" t="s">
        <v>39</v>
      </c>
      <c r="W31" s="5" t="s">
        <v>11</v>
      </c>
      <c r="X31" s="14" t="s">
        <v>12</v>
      </c>
      <c r="Y31" s="14">
        <v>283</v>
      </c>
      <c r="Z31" s="14" t="s">
        <v>12</v>
      </c>
      <c r="AA31" s="5"/>
      <c r="AB31" s="17"/>
      <c r="AC31" s="13" t="s">
        <v>39</v>
      </c>
      <c r="AD31" s="5" t="s">
        <v>11</v>
      </c>
      <c r="AE31" s="14" t="s">
        <v>12</v>
      </c>
      <c r="AF31" s="14">
        <v>283</v>
      </c>
      <c r="AG31" s="14" t="s">
        <v>12</v>
      </c>
      <c r="AH31" s="31"/>
      <c r="AJ31" s="13" t="s">
        <v>39</v>
      </c>
      <c r="AK31" s="5" t="s">
        <v>11</v>
      </c>
      <c r="AL31" s="14" t="s">
        <v>12</v>
      </c>
      <c r="AM31" s="14">
        <v>283</v>
      </c>
      <c r="AN31" s="14" t="s">
        <v>12</v>
      </c>
      <c r="AO31" s="31"/>
      <c r="AQ31" s="13" t="s">
        <v>39</v>
      </c>
      <c r="AR31" s="5" t="s">
        <v>11</v>
      </c>
      <c r="AS31" s="14" t="s">
        <v>12</v>
      </c>
      <c r="AT31" s="14">
        <v>283</v>
      </c>
      <c r="AU31" s="14" t="s">
        <v>12</v>
      </c>
      <c r="AV31" s="31"/>
    </row>
    <row r="32" spans="1:48" ht="15.75" customHeight="1">
      <c r="A32" s="13" t="s">
        <v>40</v>
      </c>
      <c r="B32" s="5" t="s">
        <v>11</v>
      </c>
      <c r="C32" s="14" t="s">
        <v>12</v>
      </c>
      <c r="D32" s="14">
        <v>190</v>
      </c>
      <c r="E32" s="14" t="s">
        <v>12</v>
      </c>
      <c r="F32" s="5"/>
      <c r="G32" s="17"/>
      <c r="H32" s="13" t="s">
        <v>40</v>
      </c>
      <c r="I32" s="5" t="s">
        <v>11</v>
      </c>
      <c r="J32" s="14" t="s">
        <v>12</v>
      </c>
      <c r="K32" s="14">
        <v>190</v>
      </c>
      <c r="L32" s="14" t="s">
        <v>12</v>
      </c>
      <c r="M32" s="5"/>
      <c r="N32" s="17"/>
      <c r="O32" s="13" t="s">
        <v>40</v>
      </c>
      <c r="P32" s="5" t="s">
        <v>11</v>
      </c>
      <c r="Q32" s="14" t="s">
        <v>12</v>
      </c>
      <c r="R32" s="14">
        <v>190</v>
      </c>
      <c r="S32" s="14" t="s">
        <v>12</v>
      </c>
      <c r="T32" s="5"/>
      <c r="U32" s="17"/>
      <c r="V32" s="13" t="s">
        <v>40</v>
      </c>
      <c r="W32" s="5" t="s">
        <v>11</v>
      </c>
      <c r="X32" s="14" t="s">
        <v>12</v>
      </c>
      <c r="Y32" s="14">
        <v>190</v>
      </c>
      <c r="Z32" s="14" t="s">
        <v>12</v>
      </c>
      <c r="AA32" s="5"/>
      <c r="AB32" s="17"/>
      <c r="AC32" s="13" t="s">
        <v>40</v>
      </c>
      <c r="AD32" s="5" t="s">
        <v>11</v>
      </c>
      <c r="AE32" s="14" t="s">
        <v>12</v>
      </c>
      <c r="AF32" s="14">
        <v>190</v>
      </c>
      <c r="AG32" s="14" t="s">
        <v>12</v>
      </c>
      <c r="AH32" s="31"/>
      <c r="AJ32" s="19" t="s">
        <v>40</v>
      </c>
      <c r="AK32" s="20" t="s">
        <v>11</v>
      </c>
      <c r="AL32" s="21">
        <f>328*1</f>
        <v>328</v>
      </c>
      <c r="AM32" s="21">
        <v>190</v>
      </c>
      <c r="AN32" s="21">
        <f>AL32+AM32</f>
        <v>518</v>
      </c>
      <c r="AO32" s="33" t="s">
        <v>38</v>
      </c>
      <c r="AQ32" s="28" t="s">
        <v>40</v>
      </c>
      <c r="AR32" s="25" t="s">
        <v>11</v>
      </c>
      <c r="AS32" s="26">
        <f>328*1</f>
        <v>328</v>
      </c>
      <c r="AT32" s="26">
        <v>190</v>
      </c>
      <c r="AU32" s="26">
        <f>AS32+AT32</f>
        <v>518</v>
      </c>
      <c r="AV32" s="34" t="s">
        <v>38</v>
      </c>
    </row>
    <row r="33" spans="1:48" ht="15.75" customHeight="1">
      <c r="A33" s="13" t="s">
        <v>41</v>
      </c>
      <c r="B33" s="5" t="s">
        <v>11</v>
      </c>
      <c r="C33" s="14" t="s">
        <v>12</v>
      </c>
      <c r="D33" s="14">
        <v>0</v>
      </c>
      <c r="E33" s="14" t="s">
        <v>12</v>
      </c>
      <c r="F33" s="5"/>
      <c r="G33" s="17"/>
      <c r="H33" s="13" t="s">
        <v>41</v>
      </c>
      <c r="I33" s="5" t="s">
        <v>11</v>
      </c>
      <c r="J33" s="14" t="s">
        <v>12</v>
      </c>
      <c r="K33" s="14">
        <v>0</v>
      </c>
      <c r="L33" s="14" t="s">
        <v>12</v>
      </c>
      <c r="M33" s="5"/>
      <c r="N33" s="17"/>
      <c r="O33" s="13" t="s">
        <v>41</v>
      </c>
      <c r="P33" s="5" t="s">
        <v>11</v>
      </c>
      <c r="Q33" s="14" t="s">
        <v>12</v>
      </c>
      <c r="R33" s="14">
        <v>0</v>
      </c>
      <c r="S33" s="14" t="s">
        <v>12</v>
      </c>
      <c r="T33" s="5"/>
      <c r="U33" s="17"/>
      <c r="V33" s="13" t="s">
        <v>41</v>
      </c>
      <c r="W33" s="5" t="s">
        <v>11</v>
      </c>
      <c r="X33" s="14" t="s">
        <v>12</v>
      </c>
      <c r="Y33" s="14">
        <v>0</v>
      </c>
      <c r="Z33" s="14" t="s">
        <v>12</v>
      </c>
      <c r="AA33" s="5"/>
      <c r="AB33" s="18"/>
      <c r="AC33" s="13" t="s">
        <v>41</v>
      </c>
      <c r="AD33" s="5" t="s">
        <v>11</v>
      </c>
      <c r="AE33" s="14" t="s">
        <v>12</v>
      </c>
      <c r="AF33" s="14">
        <v>0</v>
      </c>
      <c r="AG33" s="14" t="s">
        <v>12</v>
      </c>
      <c r="AH33" s="31"/>
      <c r="AJ33" s="13" t="s">
        <v>41</v>
      </c>
      <c r="AK33" s="5" t="s">
        <v>11</v>
      </c>
      <c r="AL33" s="14" t="s">
        <v>12</v>
      </c>
      <c r="AM33" s="14">
        <v>0</v>
      </c>
      <c r="AN33" s="14" t="s">
        <v>12</v>
      </c>
      <c r="AO33" s="31"/>
      <c r="AQ33" s="19" t="s">
        <v>41</v>
      </c>
      <c r="AR33" s="20" t="s">
        <v>11</v>
      </c>
      <c r="AS33" s="21">
        <f>309*1.5</f>
        <v>463.5</v>
      </c>
      <c r="AT33" s="21">
        <v>0</v>
      </c>
      <c r="AU33" s="21">
        <f>AS33+AT33</f>
        <v>463.5</v>
      </c>
      <c r="AV33" s="33" t="s">
        <v>40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C75E2-2C8C-49BD-A4E2-530F9489FDF6}">
  <dimension ref="A2:BC33"/>
  <sheetViews>
    <sheetView topLeftCell="D1" workbookViewId="0">
      <selection activeCell="BC34" sqref="BC34"/>
    </sheetView>
  </sheetViews>
  <sheetFormatPr defaultRowHeight="14.25"/>
  <cols>
    <col min="1" max="16384" width="9.140625" style="38"/>
  </cols>
  <sheetData>
    <row r="2" spans="1:55">
      <c r="A2" s="5" t="s">
        <v>2</v>
      </c>
      <c r="B2" s="5" t="s">
        <v>3</v>
      </c>
      <c r="C2" s="5" t="s">
        <v>42</v>
      </c>
      <c r="D2" s="5" t="s">
        <v>5</v>
      </c>
      <c r="E2" s="5" t="s">
        <v>6</v>
      </c>
      <c r="F2" s="5" t="s">
        <v>7</v>
      </c>
      <c r="H2" s="5" t="s">
        <v>2</v>
      </c>
      <c r="I2" s="5" t="s">
        <v>3</v>
      </c>
      <c r="J2" s="5" t="s">
        <v>42</v>
      </c>
      <c r="K2" s="5" t="s">
        <v>5</v>
      </c>
      <c r="L2" s="5" t="s">
        <v>6</v>
      </c>
      <c r="M2" s="5" t="s">
        <v>7</v>
      </c>
      <c r="O2" s="5" t="s">
        <v>2</v>
      </c>
      <c r="P2" s="5" t="s">
        <v>3</v>
      </c>
      <c r="Q2" s="5" t="s">
        <v>42</v>
      </c>
      <c r="R2" s="5" t="s">
        <v>5</v>
      </c>
      <c r="S2" s="5" t="s">
        <v>6</v>
      </c>
      <c r="T2" s="5" t="s">
        <v>7</v>
      </c>
      <c r="V2" s="5" t="s">
        <v>2</v>
      </c>
      <c r="W2" s="5" t="s">
        <v>3</v>
      </c>
      <c r="X2" s="5" t="s">
        <v>42</v>
      </c>
      <c r="Y2" s="5" t="s">
        <v>5</v>
      </c>
      <c r="Z2" s="5" t="s">
        <v>6</v>
      </c>
      <c r="AA2" s="5" t="s">
        <v>7</v>
      </c>
      <c r="AC2" s="85" t="s">
        <v>2</v>
      </c>
      <c r="AD2" s="85" t="s">
        <v>3</v>
      </c>
      <c r="AE2" s="85" t="s">
        <v>42</v>
      </c>
      <c r="AF2" s="85" t="s">
        <v>5</v>
      </c>
      <c r="AG2" s="85" t="s">
        <v>6</v>
      </c>
      <c r="AH2" s="85" t="s">
        <v>7</v>
      </c>
      <c r="AJ2" s="85" t="s">
        <v>2</v>
      </c>
      <c r="AK2" s="85" t="s">
        <v>3</v>
      </c>
      <c r="AL2" s="85" t="s">
        <v>42</v>
      </c>
      <c r="AM2" s="85" t="s">
        <v>5</v>
      </c>
      <c r="AN2" s="85" t="s">
        <v>6</v>
      </c>
      <c r="AO2" s="85" t="s">
        <v>7</v>
      </c>
      <c r="AQ2" s="85" t="s">
        <v>2</v>
      </c>
      <c r="AR2" s="85" t="s">
        <v>3</v>
      </c>
      <c r="AS2" s="85" t="s">
        <v>42</v>
      </c>
      <c r="AT2" s="85" t="s">
        <v>5</v>
      </c>
      <c r="AU2" s="85" t="s">
        <v>6</v>
      </c>
      <c r="AV2" s="85" t="s">
        <v>7</v>
      </c>
      <c r="AX2" s="85" t="s">
        <v>2</v>
      </c>
      <c r="AY2" s="85" t="s">
        <v>3</v>
      </c>
      <c r="AZ2" s="85" t="s">
        <v>42</v>
      </c>
      <c r="BA2" s="85" t="s">
        <v>5</v>
      </c>
      <c r="BB2" s="85" t="s">
        <v>6</v>
      </c>
      <c r="BC2" s="85" t="s">
        <v>7</v>
      </c>
    </row>
    <row r="3" spans="1:55">
      <c r="A3" s="22" t="s">
        <v>8</v>
      </c>
      <c r="B3" s="23" t="s">
        <v>9</v>
      </c>
      <c r="C3" s="24">
        <v>0</v>
      </c>
      <c r="D3" s="24">
        <v>950</v>
      </c>
      <c r="E3" s="24">
        <v>950</v>
      </c>
      <c r="F3" s="23"/>
      <c r="H3" s="81" t="s">
        <v>8</v>
      </c>
      <c r="I3" s="82" t="s">
        <v>9</v>
      </c>
      <c r="J3" s="83">
        <v>0</v>
      </c>
      <c r="K3" s="83">
        <v>950</v>
      </c>
      <c r="L3" s="83">
        <f>J3+K3</f>
        <v>950</v>
      </c>
      <c r="M3" s="82"/>
      <c r="O3" s="81" t="s">
        <v>8</v>
      </c>
      <c r="P3" s="82" t="s">
        <v>9</v>
      </c>
      <c r="Q3" s="83">
        <v>0</v>
      </c>
      <c r="R3" s="83">
        <v>950</v>
      </c>
      <c r="S3" s="83">
        <f>Q3+R3</f>
        <v>950</v>
      </c>
      <c r="T3" s="82"/>
      <c r="V3" s="81" t="s">
        <v>8</v>
      </c>
      <c r="W3" s="82" t="s">
        <v>9</v>
      </c>
      <c r="X3" s="83">
        <v>0</v>
      </c>
      <c r="Y3" s="83">
        <v>950</v>
      </c>
      <c r="Z3" s="83">
        <f>X3+Y3</f>
        <v>950</v>
      </c>
      <c r="AA3" s="82"/>
      <c r="AC3" s="81" t="s">
        <v>8</v>
      </c>
      <c r="AD3" s="82" t="s">
        <v>9</v>
      </c>
      <c r="AE3" s="83">
        <v>0</v>
      </c>
      <c r="AF3" s="83">
        <v>950</v>
      </c>
      <c r="AG3" s="83">
        <f>AE3+AF3</f>
        <v>950</v>
      </c>
      <c r="AH3" s="82"/>
      <c r="AJ3" s="81" t="s">
        <v>8</v>
      </c>
      <c r="AK3" s="82" t="s">
        <v>9</v>
      </c>
      <c r="AL3" s="83">
        <v>0</v>
      </c>
      <c r="AM3" s="83">
        <v>950</v>
      </c>
      <c r="AN3" s="83">
        <f>AL3+AM3</f>
        <v>950</v>
      </c>
      <c r="AO3" s="82"/>
      <c r="AQ3" s="81" t="s">
        <v>8</v>
      </c>
      <c r="AR3" s="82" t="s">
        <v>9</v>
      </c>
      <c r="AS3" s="83">
        <v>0</v>
      </c>
      <c r="AT3" s="83">
        <v>950</v>
      </c>
      <c r="AU3" s="83">
        <f>AS3+AT3</f>
        <v>950</v>
      </c>
      <c r="AV3" s="82"/>
      <c r="AX3" s="81" t="s">
        <v>8</v>
      </c>
      <c r="AY3" s="82" t="s">
        <v>9</v>
      </c>
      <c r="AZ3" s="83">
        <v>0</v>
      </c>
      <c r="BA3" s="83">
        <v>950</v>
      </c>
      <c r="BB3" s="83">
        <f>AZ3+BA3</f>
        <v>950</v>
      </c>
      <c r="BC3" s="82"/>
    </row>
    <row r="4" spans="1:55">
      <c r="A4" s="13" t="s">
        <v>10</v>
      </c>
      <c r="B4" s="5" t="s">
        <v>11</v>
      </c>
      <c r="C4" s="14" t="s">
        <v>12</v>
      </c>
      <c r="D4" s="14">
        <v>784</v>
      </c>
      <c r="E4" s="14" t="s">
        <v>12</v>
      </c>
      <c r="F4" s="5"/>
      <c r="H4" s="84" t="s">
        <v>10</v>
      </c>
      <c r="I4" s="85" t="s">
        <v>11</v>
      </c>
      <c r="J4" s="86" t="s">
        <v>12</v>
      </c>
      <c r="K4" s="86">
        <v>784</v>
      </c>
      <c r="L4" s="86" t="e">
        <f t="shared" ref="L4:L33" si="0">J4+K4</f>
        <v>#VALUE!</v>
      </c>
      <c r="M4" s="85"/>
      <c r="O4" s="84" t="s">
        <v>10</v>
      </c>
      <c r="P4" s="85" t="s">
        <v>11</v>
      </c>
      <c r="Q4" s="86" t="s">
        <v>12</v>
      </c>
      <c r="R4" s="86">
        <v>784</v>
      </c>
      <c r="S4" s="86" t="e">
        <f t="shared" ref="S4:S33" si="1">Q4+R4</f>
        <v>#VALUE!</v>
      </c>
      <c r="T4" s="85"/>
      <c r="V4" s="84" t="s">
        <v>10</v>
      </c>
      <c r="W4" s="85" t="s">
        <v>11</v>
      </c>
      <c r="X4" s="86" t="s">
        <v>12</v>
      </c>
      <c r="Y4" s="86">
        <v>784</v>
      </c>
      <c r="Z4" s="86" t="e">
        <f t="shared" ref="Z4:Z33" si="2">X4+Y4</f>
        <v>#VALUE!</v>
      </c>
      <c r="AA4" s="85"/>
      <c r="AC4" s="84" t="s">
        <v>10</v>
      </c>
      <c r="AD4" s="85" t="s">
        <v>11</v>
      </c>
      <c r="AE4" s="86" t="s">
        <v>12</v>
      </c>
      <c r="AF4" s="86">
        <v>784</v>
      </c>
      <c r="AG4" s="86" t="e">
        <f t="shared" ref="AG4:AG33" si="3">AE4+AF4</f>
        <v>#VALUE!</v>
      </c>
      <c r="AH4" s="85"/>
      <c r="AJ4" s="84" t="s">
        <v>10</v>
      </c>
      <c r="AK4" s="85" t="s">
        <v>11</v>
      </c>
      <c r="AL4" s="86" t="s">
        <v>12</v>
      </c>
      <c r="AM4" s="86">
        <v>784</v>
      </c>
      <c r="AN4" s="86" t="e">
        <f t="shared" ref="AN4:AN33" si="4">AL4+AM4</f>
        <v>#VALUE!</v>
      </c>
      <c r="AO4" s="85"/>
      <c r="AQ4" s="84" t="s">
        <v>10</v>
      </c>
      <c r="AR4" s="85" t="s">
        <v>11</v>
      </c>
      <c r="AS4" s="86" t="s">
        <v>12</v>
      </c>
      <c r="AT4" s="86">
        <v>784</v>
      </c>
      <c r="AU4" s="86" t="e">
        <f t="shared" ref="AU4:AU33" si="5">AS4+AT4</f>
        <v>#VALUE!</v>
      </c>
      <c r="AV4" s="85"/>
      <c r="AX4" s="84" t="s">
        <v>10</v>
      </c>
      <c r="AY4" s="85" t="s">
        <v>11</v>
      </c>
      <c r="AZ4" s="86" t="s">
        <v>12</v>
      </c>
      <c r="BA4" s="86">
        <v>784</v>
      </c>
      <c r="BB4" s="86" t="e">
        <f t="shared" ref="BB4:BB33" si="6">AZ4+BA4</f>
        <v>#VALUE!</v>
      </c>
      <c r="BC4" s="85"/>
    </row>
    <row r="5" spans="1:55">
      <c r="A5" s="19" t="s">
        <v>13</v>
      </c>
      <c r="B5" s="20" t="s">
        <v>11</v>
      </c>
      <c r="C5" s="21">
        <f>685 * 1</f>
        <v>685</v>
      </c>
      <c r="D5" s="21">
        <v>1170</v>
      </c>
      <c r="E5" s="21">
        <f>C5+D5</f>
        <v>1855</v>
      </c>
      <c r="F5" s="20" t="s">
        <v>8</v>
      </c>
      <c r="H5" s="84" t="s">
        <v>13</v>
      </c>
      <c r="I5" s="85" t="s">
        <v>11</v>
      </c>
      <c r="J5" s="86">
        <f>685 * 1</f>
        <v>685</v>
      </c>
      <c r="K5" s="86">
        <v>1170</v>
      </c>
      <c r="L5" s="86">
        <f t="shared" si="0"/>
        <v>1855</v>
      </c>
      <c r="M5" s="85" t="s">
        <v>8</v>
      </c>
      <c r="O5" s="84" t="s">
        <v>13</v>
      </c>
      <c r="P5" s="85" t="s">
        <v>11</v>
      </c>
      <c r="Q5" s="86">
        <f>685 * 1</f>
        <v>685</v>
      </c>
      <c r="R5" s="86">
        <v>1170</v>
      </c>
      <c r="S5" s="86">
        <f t="shared" si="1"/>
        <v>1855</v>
      </c>
      <c r="T5" s="85" t="s">
        <v>8</v>
      </c>
      <c r="V5" s="84" t="s">
        <v>13</v>
      </c>
      <c r="W5" s="85" t="s">
        <v>11</v>
      </c>
      <c r="X5" s="86">
        <f>685 * 1</f>
        <v>685</v>
      </c>
      <c r="Y5" s="86">
        <v>1170</v>
      </c>
      <c r="Z5" s="86">
        <f t="shared" si="2"/>
        <v>1855</v>
      </c>
      <c r="AA5" s="85" t="s">
        <v>8</v>
      </c>
      <c r="AC5" s="84" t="s">
        <v>13</v>
      </c>
      <c r="AD5" s="85" t="s">
        <v>11</v>
      </c>
      <c r="AE5" s="86">
        <f>685 * 1</f>
        <v>685</v>
      </c>
      <c r="AF5" s="86">
        <v>1170</v>
      </c>
      <c r="AG5" s="86">
        <f t="shared" si="3"/>
        <v>1855</v>
      </c>
      <c r="AH5" s="85" t="s">
        <v>8</v>
      </c>
      <c r="AJ5" s="84" t="s">
        <v>13</v>
      </c>
      <c r="AK5" s="85" t="s">
        <v>11</v>
      </c>
      <c r="AL5" s="86">
        <f>685 * 1</f>
        <v>685</v>
      </c>
      <c r="AM5" s="86">
        <v>1170</v>
      </c>
      <c r="AN5" s="86">
        <f t="shared" si="4"/>
        <v>1855</v>
      </c>
      <c r="AO5" s="85" t="s">
        <v>8</v>
      </c>
      <c r="AQ5" s="84" t="s">
        <v>13</v>
      </c>
      <c r="AR5" s="85" t="s">
        <v>11</v>
      </c>
      <c r="AS5" s="86">
        <f>685 * 1</f>
        <v>685</v>
      </c>
      <c r="AT5" s="86">
        <v>1170</v>
      </c>
      <c r="AU5" s="86">
        <f t="shared" si="5"/>
        <v>1855</v>
      </c>
      <c r="AV5" s="85" t="s">
        <v>8</v>
      </c>
      <c r="AX5" s="84" t="s">
        <v>13</v>
      </c>
      <c r="AY5" s="85" t="s">
        <v>11</v>
      </c>
      <c r="AZ5" s="86">
        <f>685 * 1</f>
        <v>685</v>
      </c>
      <c r="BA5" s="86">
        <v>1170</v>
      </c>
      <c r="BB5" s="86">
        <f t="shared" si="6"/>
        <v>1855</v>
      </c>
      <c r="BC5" s="85" t="s">
        <v>8</v>
      </c>
    </row>
    <row r="6" spans="1:55">
      <c r="A6" s="19" t="s">
        <v>14</v>
      </c>
      <c r="B6" s="20" t="s">
        <v>11</v>
      </c>
      <c r="C6" s="21">
        <f>502*1</f>
        <v>502</v>
      </c>
      <c r="D6" s="21">
        <v>1082</v>
      </c>
      <c r="E6" s="21">
        <f>C6+D6</f>
        <v>1584</v>
      </c>
      <c r="F6" s="20" t="s">
        <v>8</v>
      </c>
      <c r="H6" s="28" t="s">
        <v>14</v>
      </c>
      <c r="I6" s="25" t="s">
        <v>9</v>
      </c>
      <c r="J6" s="26">
        <f>502*1</f>
        <v>502</v>
      </c>
      <c r="K6" s="26">
        <v>1082</v>
      </c>
      <c r="L6" s="26">
        <f t="shared" si="0"/>
        <v>1584</v>
      </c>
      <c r="M6" s="25" t="s">
        <v>8</v>
      </c>
      <c r="O6" s="81" t="s">
        <v>14</v>
      </c>
      <c r="P6" s="82" t="s">
        <v>9</v>
      </c>
      <c r="Q6" s="83">
        <f>502*1</f>
        <v>502</v>
      </c>
      <c r="R6" s="83">
        <v>1082</v>
      </c>
      <c r="S6" s="83">
        <f t="shared" si="1"/>
        <v>1584</v>
      </c>
      <c r="T6" s="82" t="s">
        <v>8</v>
      </c>
      <c r="V6" s="81" t="s">
        <v>14</v>
      </c>
      <c r="W6" s="82" t="s">
        <v>9</v>
      </c>
      <c r="X6" s="83">
        <f>502*1</f>
        <v>502</v>
      </c>
      <c r="Y6" s="83">
        <v>1082</v>
      </c>
      <c r="Z6" s="83">
        <f t="shared" si="2"/>
        <v>1584</v>
      </c>
      <c r="AA6" s="82" t="s">
        <v>8</v>
      </c>
      <c r="AC6" s="81" t="s">
        <v>14</v>
      </c>
      <c r="AD6" s="82" t="s">
        <v>9</v>
      </c>
      <c r="AE6" s="83">
        <f>502*1</f>
        <v>502</v>
      </c>
      <c r="AF6" s="83">
        <v>1082</v>
      </c>
      <c r="AG6" s="83">
        <f t="shared" si="3"/>
        <v>1584</v>
      </c>
      <c r="AH6" s="82" t="s">
        <v>8</v>
      </c>
      <c r="AJ6" s="81" t="s">
        <v>14</v>
      </c>
      <c r="AK6" s="82" t="s">
        <v>9</v>
      </c>
      <c r="AL6" s="83">
        <f>502*1</f>
        <v>502</v>
      </c>
      <c r="AM6" s="83">
        <v>1082</v>
      </c>
      <c r="AN6" s="83">
        <f t="shared" si="4"/>
        <v>1584</v>
      </c>
      <c r="AO6" s="82" t="s">
        <v>8</v>
      </c>
      <c r="AQ6" s="81" t="s">
        <v>14</v>
      </c>
      <c r="AR6" s="82" t="s">
        <v>9</v>
      </c>
      <c r="AS6" s="83">
        <f>502*1</f>
        <v>502</v>
      </c>
      <c r="AT6" s="83">
        <v>1082</v>
      </c>
      <c r="AU6" s="83">
        <f t="shared" si="5"/>
        <v>1584</v>
      </c>
      <c r="AV6" s="82" t="s">
        <v>8</v>
      </c>
      <c r="AX6" s="81" t="s">
        <v>14</v>
      </c>
      <c r="AY6" s="82" t="s">
        <v>9</v>
      </c>
      <c r="AZ6" s="83">
        <f>502*1</f>
        <v>502</v>
      </c>
      <c r="BA6" s="83">
        <v>1082</v>
      </c>
      <c r="BB6" s="83">
        <f t="shared" si="6"/>
        <v>1584</v>
      </c>
      <c r="BC6" s="82" t="s">
        <v>8</v>
      </c>
    </row>
    <row r="7" spans="1:55">
      <c r="A7" s="13" t="s">
        <v>15</v>
      </c>
      <c r="B7" s="5" t="s">
        <v>11</v>
      </c>
      <c r="C7" s="14" t="s">
        <v>12</v>
      </c>
      <c r="D7" s="14">
        <v>735</v>
      </c>
      <c r="E7" s="14" t="s">
        <v>12</v>
      </c>
      <c r="F7" s="5"/>
      <c r="H7" s="19" t="s">
        <v>15</v>
      </c>
      <c r="I7" s="20" t="s">
        <v>11</v>
      </c>
      <c r="J7" s="21">
        <f>142*1</f>
        <v>142</v>
      </c>
      <c r="K7" s="21">
        <v>735</v>
      </c>
      <c r="L7" s="21">
        <f t="shared" si="0"/>
        <v>877</v>
      </c>
      <c r="M7" s="20" t="s">
        <v>14</v>
      </c>
      <c r="O7" s="84" t="s">
        <v>15</v>
      </c>
      <c r="P7" s="85" t="s">
        <v>11</v>
      </c>
      <c r="Q7" s="86">
        <f>142*1</f>
        <v>142</v>
      </c>
      <c r="R7" s="86">
        <v>735</v>
      </c>
      <c r="S7" s="86">
        <f t="shared" si="1"/>
        <v>877</v>
      </c>
      <c r="T7" s="85" t="s">
        <v>14</v>
      </c>
      <c r="V7" s="19" t="s">
        <v>15</v>
      </c>
      <c r="W7" s="20" t="s">
        <v>11</v>
      </c>
      <c r="X7" s="21">
        <f>208*1</f>
        <v>208</v>
      </c>
      <c r="Y7" s="21">
        <v>735</v>
      </c>
      <c r="Z7" s="21">
        <f t="shared" si="2"/>
        <v>943</v>
      </c>
      <c r="AA7" s="20" t="s">
        <v>22</v>
      </c>
      <c r="AC7" s="84" t="s">
        <v>15</v>
      </c>
      <c r="AD7" s="85" t="s">
        <v>11</v>
      </c>
      <c r="AE7" s="86">
        <f>208*1</f>
        <v>208</v>
      </c>
      <c r="AF7" s="86">
        <v>735</v>
      </c>
      <c r="AG7" s="86">
        <f t="shared" si="3"/>
        <v>943</v>
      </c>
      <c r="AH7" s="85" t="s">
        <v>22</v>
      </c>
      <c r="AJ7" s="84" t="s">
        <v>15</v>
      </c>
      <c r="AK7" s="85" t="s">
        <v>11</v>
      </c>
      <c r="AL7" s="86">
        <f>208*1</f>
        <v>208</v>
      </c>
      <c r="AM7" s="86">
        <v>735</v>
      </c>
      <c r="AN7" s="86">
        <f t="shared" si="4"/>
        <v>943</v>
      </c>
      <c r="AO7" s="85" t="s">
        <v>22</v>
      </c>
      <c r="AQ7" s="84" t="s">
        <v>15</v>
      </c>
      <c r="AR7" s="85" t="s">
        <v>11</v>
      </c>
      <c r="AS7" s="86">
        <f>208*1</f>
        <v>208</v>
      </c>
      <c r="AT7" s="86">
        <v>735</v>
      </c>
      <c r="AU7" s="86">
        <f t="shared" si="5"/>
        <v>943</v>
      </c>
      <c r="AV7" s="85" t="s">
        <v>22</v>
      </c>
      <c r="AX7" s="84" t="s">
        <v>15</v>
      </c>
      <c r="AY7" s="85" t="s">
        <v>11</v>
      </c>
      <c r="AZ7" s="86">
        <f>208*1</f>
        <v>208</v>
      </c>
      <c r="BA7" s="86">
        <v>735</v>
      </c>
      <c r="BB7" s="86">
        <f t="shared" si="6"/>
        <v>943</v>
      </c>
      <c r="BC7" s="85" t="s">
        <v>22</v>
      </c>
    </row>
    <row r="8" spans="1:55">
      <c r="A8" s="13" t="s">
        <v>16</v>
      </c>
      <c r="B8" s="5" t="s">
        <v>11</v>
      </c>
      <c r="C8" s="14" t="s">
        <v>12</v>
      </c>
      <c r="D8" s="14">
        <v>674</v>
      </c>
      <c r="E8" s="14" t="s">
        <v>12</v>
      </c>
      <c r="F8" s="5"/>
      <c r="H8" s="84" t="s">
        <v>16</v>
      </c>
      <c r="I8" s="85" t="s">
        <v>11</v>
      </c>
      <c r="J8" s="86" t="s">
        <v>12</v>
      </c>
      <c r="K8" s="86">
        <v>674</v>
      </c>
      <c r="L8" s="86" t="e">
        <f t="shared" si="0"/>
        <v>#VALUE!</v>
      </c>
      <c r="M8" s="85"/>
      <c r="O8" s="84" t="s">
        <v>16</v>
      </c>
      <c r="P8" s="85" t="s">
        <v>11</v>
      </c>
      <c r="Q8" s="86" t="s">
        <v>12</v>
      </c>
      <c r="R8" s="86">
        <v>674</v>
      </c>
      <c r="S8" s="86" t="e">
        <f t="shared" si="1"/>
        <v>#VALUE!</v>
      </c>
      <c r="T8" s="85"/>
      <c r="V8" s="84" t="s">
        <v>16</v>
      </c>
      <c r="W8" s="85" t="s">
        <v>11</v>
      </c>
      <c r="X8" s="86" t="s">
        <v>12</v>
      </c>
      <c r="Y8" s="86">
        <v>674</v>
      </c>
      <c r="Z8" s="86" t="e">
        <f t="shared" si="2"/>
        <v>#VALUE!</v>
      </c>
      <c r="AA8" s="85"/>
      <c r="AC8" s="84" t="s">
        <v>16</v>
      </c>
      <c r="AD8" s="85" t="s">
        <v>11</v>
      </c>
      <c r="AE8" s="86" t="s">
        <v>12</v>
      </c>
      <c r="AF8" s="86">
        <v>674</v>
      </c>
      <c r="AG8" s="86" t="e">
        <f t="shared" si="3"/>
        <v>#VALUE!</v>
      </c>
      <c r="AH8" s="85"/>
      <c r="AJ8" s="84" t="s">
        <v>16</v>
      </c>
      <c r="AK8" s="85" t="s">
        <v>11</v>
      </c>
      <c r="AL8" s="86" t="s">
        <v>12</v>
      </c>
      <c r="AM8" s="86">
        <v>674</v>
      </c>
      <c r="AN8" s="86" t="e">
        <f t="shared" si="4"/>
        <v>#VALUE!</v>
      </c>
      <c r="AO8" s="85"/>
      <c r="AQ8" s="84" t="s">
        <v>16</v>
      </c>
      <c r="AR8" s="85" t="s">
        <v>11</v>
      </c>
      <c r="AS8" s="86" t="s">
        <v>12</v>
      </c>
      <c r="AT8" s="86">
        <v>674</v>
      </c>
      <c r="AU8" s="86" t="e">
        <f t="shared" si="5"/>
        <v>#VALUE!</v>
      </c>
      <c r="AV8" s="85"/>
      <c r="AX8" s="84" t="s">
        <v>16</v>
      </c>
      <c r="AY8" s="85" t="s">
        <v>11</v>
      </c>
      <c r="AZ8" s="86" t="s">
        <v>12</v>
      </c>
      <c r="BA8" s="86">
        <v>674</v>
      </c>
      <c r="BB8" s="86" t="e">
        <f t="shared" si="6"/>
        <v>#VALUE!</v>
      </c>
      <c r="BC8" s="85"/>
    </row>
    <row r="9" spans="1:55">
      <c r="A9" s="13" t="s">
        <v>17</v>
      </c>
      <c r="B9" s="5" t="s">
        <v>11</v>
      </c>
      <c r="C9" s="14" t="s">
        <v>12</v>
      </c>
      <c r="D9" s="14">
        <v>604</v>
      </c>
      <c r="E9" s="14" t="s">
        <v>12</v>
      </c>
      <c r="F9" s="5"/>
      <c r="H9" s="84" t="s">
        <v>17</v>
      </c>
      <c r="I9" s="85" t="s">
        <v>11</v>
      </c>
      <c r="J9" s="86" t="s">
        <v>12</v>
      </c>
      <c r="K9" s="86">
        <v>604</v>
      </c>
      <c r="L9" s="86" t="e">
        <f t="shared" si="0"/>
        <v>#VALUE!</v>
      </c>
      <c r="M9" s="85"/>
      <c r="O9" s="84" t="s">
        <v>17</v>
      </c>
      <c r="P9" s="85" t="s">
        <v>11</v>
      </c>
      <c r="Q9" s="86" t="s">
        <v>12</v>
      </c>
      <c r="R9" s="86">
        <v>604</v>
      </c>
      <c r="S9" s="86" t="e">
        <f t="shared" si="1"/>
        <v>#VALUE!</v>
      </c>
      <c r="T9" s="85"/>
      <c r="V9" s="84" t="s">
        <v>17</v>
      </c>
      <c r="W9" s="85" t="s">
        <v>11</v>
      </c>
      <c r="X9" s="86" t="s">
        <v>12</v>
      </c>
      <c r="Y9" s="86">
        <v>604</v>
      </c>
      <c r="Z9" s="86" t="e">
        <f t="shared" si="2"/>
        <v>#VALUE!</v>
      </c>
      <c r="AA9" s="85"/>
      <c r="AC9" s="84" t="s">
        <v>17</v>
      </c>
      <c r="AD9" s="85" t="s">
        <v>11</v>
      </c>
      <c r="AE9" s="86" t="s">
        <v>12</v>
      </c>
      <c r="AF9" s="86">
        <v>604</v>
      </c>
      <c r="AG9" s="86" t="e">
        <f t="shared" si="3"/>
        <v>#VALUE!</v>
      </c>
      <c r="AH9" s="85"/>
      <c r="AJ9" s="84" t="s">
        <v>17</v>
      </c>
      <c r="AK9" s="85" t="s">
        <v>11</v>
      </c>
      <c r="AL9" s="86" t="s">
        <v>12</v>
      </c>
      <c r="AM9" s="86">
        <v>604</v>
      </c>
      <c r="AN9" s="86" t="e">
        <f t="shared" si="4"/>
        <v>#VALUE!</v>
      </c>
      <c r="AO9" s="85"/>
      <c r="AQ9" s="84" t="s">
        <v>17</v>
      </c>
      <c r="AR9" s="85" t="s">
        <v>11</v>
      </c>
      <c r="AS9" s="86" t="s">
        <v>12</v>
      </c>
      <c r="AT9" s="86">
        <v>604</v>
      </c>
      <c r="AU9" s="86" t="e">
        <f t="shared" si="5"/>
        <v>#VALUE!</v>
      </c>
      <c r="AV9" s="85"/>
      <c r="AX9" s="84" t="s">
        <v>17</v>
      </c>
      <c r="AY9" s="85" t="s">
        <v>11</v>
      </c>
      <c r="AZ9" s="86" t="s">
        <v>12</v>
      </c>
      <c r="BA9" s="86">
        <v>604</v>
      </c>
      <c r="BB9" s="86" t="e">
        <f t="shared" si="6"/>
        <v>#VALUE!</v>
      </c>
      <c r="BC9" s="85"/>
    </row>
    <row r="10" spans="1:55">
      <c r="A10" s="19" t="s">
        <v>18</v>
      </c>
      <c r="B10" s="20" t="s">
        <v>11</v>
      </c>
      <c r="C10" s="21">
        <f>228*4</f>
        <v>912</v>
      </c>
      <c r="D10" s="21">
        <v>745</v>
      </c>
      <c r="E10" s="21">
        <f>C10+D10</f>
        <v>1657</v>
      </c>
      <c r="F10" s="20" t="s">
        <v>8</v>
      </c>
      <c r="H10" s="84" t="s">
        <v>18</v>
      </c>
      <c r="I10" s="85" t="s">
        <v>11</v>
      </c>
      <c r="J10" s="86">
        <f>228*4</f>
        <v>912</v>
      </c>
      <c r="K10" s="86">
        <v>745</v>
      </c>
      <c r="L10" s="86">
        <f t="shared" si="0"/>
        <v>1657</v>
      </c>
      <c r="M10" s="85" t="s">
        <v>8</v>
      </c>
      <c r="O10" s="84" t="s">
        <v>18</v>
      </c>
      <c r="P10" s="85" t="s">
        <v>11</v>
      </c>
      <c r="Q10" s="86">
        <f>228*4</f>
        <v>912</v>
      </c>
      <c r="R10" s="86">
        <v>745</v>
      </c>
      <c r="S10" s="86">
        <f t="shared" si="1"/>
        <v>1657</v>
      </c>
      <c r="T10" s="85" t="s">
        <v>8</v>
      </c>
      <c r="V10" s="84" t="s">
        <v>18</v>
      </c>
      <c r="W10" s="85" t="s">
        <v>11</v>
      </c>
      <c r="X10" s="86">
        <f>228*4</f>
        <v>912</v>
      </c>
      <c r="Y10" s="86">
        <v>745</v>
      </c>
      <c r="Z10" s="86">
        <f t="shared" si="2"/>
        <v>1657</v>
      </c>
      <c r="AA10" s="85" t="s">
        <v>8</v>
      </c>
      <c r="AC10" s="84" t="s">
        <v>18</v>
      </c>
      <c r="AD10" s="85" t="s">
        <v>11</v>
      </c>
      <c r="AE10" s="86">
        <f>228*4</f>
        <v>912</v>
      </c>
      <c r="AF10" s="86">
        <v>745</v>
      </c>
      <c r="AG10" s="86">
        <f t="shared" si="3"/>
        <v>1657</v>
      </c>
      <c r="AH10" s="85" t="s">
        <v>8</v>
      </c>
      <c r="AJ10" s="84" t="s">
        <v>18</v>
      </c>
      <c r="AK10" s="85" t="s">
        <v>11</v>
      </c>
      <c r="AL10" s="86">
        <f>228*4</f>
        <v>912</v>
      </c>
      <c r="AM10" s="86">
        <v>745</v>
      </c>
      <c r="AN10" s="86">
        <f t="shared" si="4"/>
        <v>1657</v>
      </c>
      <c r="AO10" s="85" t="s">
        <v>8</v>
      </c>
      <c r="AQ10" s="84" t="s">
        <v>18</v>
      </c>
      <c r="AR10" s="85" t="s">
        <v>11</v>
      </c>
      <c r="AS10" s="86">
        <f>228*4</f>
        <v>912</v>
      </c>
      <c r="AT10" s="86">
        <v>745</v>
      </c>
      <c r="AU10" s="86">
        <f t="shared" si="5"/>
        <v>1657</v>
      </c>
      <c r="AV10" s="85" t="s">
        <v>8</v>
      </c>
      <c r="AX10" s="84" t="s">
        <v>18</v>
      </c>
      <c r="AY10" s="85" t="s">
        <v>11</v>
      </c>
      <c r="AZ10" s="86">
        <f>228*4</f>
        <v>912</v>
      </c>
      <c r="BA10" s="86">
        <v>745</v>
      </c>
      <c r="BB10" s="86">
        <f t="shared" si="6"/>
        <v>1657</v>
      </c>
      <c r="BC10" s="85" t="s">
        <v>8</v>
      </c>
    </row>
    <row r="11" spans="1:55">
      <c r="A11" s="19" t="s">
        <v>19</v>
      </c>
      <c r="B11" s="20" t="s">
        <v>11</v>
      </c>
      <c r="C11" s="21">
        <f>212*4</f>
        <v>848</v>
      </c>
      <c r="D11" s="21">
        <v>740</v>
      </c>
      <c r="E11" s="21">
        <f>C11+D11</f>
        <v>1588</v>
      </c>
      <c r="F11" s="20" t="s">
        <v>8</v>
      </c>
      <c r="H11" s="84" t="s">
        <v>19</v>
      </c>
      <c r="I11" s="85" t="s">
        <v>11</v>
      </c>
      <c r="J11" s="86">
        <f>212*4</f>
        <v>848</v>
      </c>
      <c r="K11" s="86">
        <v>740</v>
      </c>
      <c r="L11" s="86">
        <f t="shared" si="0"/>
        <v>1588</v>
      </c>
      <c r="M11" s="85" t="s">
        <v>8</v>
      </c>
      <c r="O11" s="84" t="s">
        <v>19</v>
      </c>
      <c r="P11" s="85" t="s">
        <v>11</v>
      </c>
      <c r="Q11" s="86">
        <f>212*4</f>
        <v>848</v>
      </c>
      <c r="R11" s="86">
        <v>740</v>
      </c>
      <c r="S11" s="86">
        <f t="shared" si="1"/>
        <v>1588</v>
      </c>
      <c r="T11" s="85" t="s">
        <v>8</v>
      </c>
      <c r="V11" s="84" t="s">
        <v>19</v>
      </c>
      <c r="W11" s="85" t="s">
        <v>11</v>
      </c>
      <c r="X11" s="86">
        <f>212*4</f>
        <v>848</v>
      </c>
      <c r="Y11" s="86">
        <v>740</v>
      </c>
      <c r="Z11" s="86">
        <f t="shared" si="2"/>
        <v>1588</v>
      </c>
      <c r="AA11" s="85" t="s">
        <v>8</v>
      </c>
      <c r="AC11" s="84" t="s">
        <v>19</v>
      </c>
      <c r="AD11" s="85" t="s">
        <v>11</v>
      </c>
      <c r="AE11" s="86">
        <f>212*4</f>
        <v>848</v>
      </c>
      <c r="AF11" s="86">
        <v>740</v>
      </c>
      <c r="AG11" s="86">
        <f t="shared" si="3"/>
        <v>1588</v>
      </c>
      <c r="AH11" s="85" t="s">
        <v>8</v>
      </c>
      <c r="AJ11" s="84" t="s">
        <v>19</v>
      </c>
      <c r="AK11" s="85" t="s">
        <v>11</v>
      </c>
      <c r="AL11" s="86">
        <f>212*4</f>
        <v>848</v>
      </c>
      <c r="AM11" s="86">
        <v>740</v>
      </c>
      <c r="AN11" s="86">
        <f t="shared" si="4"/>
        <v>1588</v>
      </c>
      <c r="AO11" s="85" t="s">
        <v>8</v>
      </c>
      <c r="AQ11" s="84" t="s">
        <v>19</v>
      </c>
      <c r="AR11" s="85" t="s">
        <v>11</v>
      </c>
      <c r="AS11" s="86">
        <f>212*4</f>
        <v>848</v>
      </c>
      <c r="AT11" s="86">
        <v>740</v>
      </c>
      <c r="AU11" s="86">
        <f t="shared" si="5"/>
        <v>1588</v>
      </c>
      <c r="AV11" s="85" t="s">
        <v>8</v>
      </c>
      <c r="AX11" s="84" t="s">
        <v>19</v>
      </c>
      <c r="AY11" s="85" t="s">
        <v>11</v>
      </c>
      <c r="AZ11" s="86">
        <f>212*4</f>
        <v>848</v>
      </c>
      <c r="BA11" s="86">
        <v>740</v>
      </c>
      <c r="BB11" s="86">
        <f t="shared" si="6"/>
        <v>1588</v>
      </c>
      <c r="BC11" s="85" t="s">
        <v>8</v>
      </c>
    </row>
    <row r="12" spans="1:55">
      <c r="A12" s="19" t="s">
        <v>20</v>
      </c>
      <c r="B12" s="20" t="s">
        <v>11</v>
      </c>
      <c r="C12" s="21">
        <f>243*4</f>
        <v>972</v>
      </c>
      <c r="D12" s="21">
        <v>748</v>
      </c>
      <c r="E12" s="21">
        <f>C12+D12</f>
        <v>1720</v>
      </c>
      <c r="F12" s="20" t="s">
        <v>8</v>
      </c>
      <c r="H12" s="84" t="s">
        <v>20</v>
      </c>
      <c r="I12" s="85" t="s">
        <v>11</v>
      </c>
      <c r="J12" s="86">
        <f>243*4</f>
        <v>972</v>
      </c>
      <c r="K12" s="86">
        <v>748</v>
      </c>
      <c r="L12" s="86">
        <f t="shared" si="0"/>
        <v>1720</v>
      </c>
      <c r="M12" s="85" t="s">
        <v>8</v>
      </c>
      <c r="O12" s="19" t="s">
        <v>20</v>
      </c>
      <c r="P12" s="20" t="s">
        <v>11</v>
      </c>
      <c r="Q12" s="21">
        <f>272*2</f>
        <v>544</v>
      </c>
      <c r="R12" s="21">
        <v>748</v>
      </c>
      <c r="S12" s="21">
        <f t="shared" si="1"/>
        <v>1292</v>
      </c>
      <c r="T12" s="20" t="s">
        <v>21</v>
      </c>
      <c r="V12" s="84" t="s">
        <v>20</v>
      </c>
      <c r="W12" s="85" t="s">
        <v>11</v>
      </c>
      <c r="X12" s="86">
        <f>272*2</f>
        <v>544</v>
      </c>
      <c r="Y12" s="86">
        <v>748</v>
      </c>
      <c r="Z12" s="86">
        <f t="shared" si="2"/>
        <v>1292</v>
      </c>
      <c r="AA12" s="85" t="s">
        <v>21</v>
      </c>
      <c r="AC12" s="84" t="s">
        <v>20</v>
      </c>
      <c r="AD12" s="85" t="s">
        <v>11</v>
      </c>
      <c r="AE12" s="86">
        <f>272*2</f>
        <v>544</v>
      </c>
      <c r="AF12" s="86">
        <v>748</v>
      </c>
      <c r="AG12" s="86">
        <f t="shared" si="3"/>
        <v>1292</v>
      </c>
      <c r="AH12" s="85" t="s">
        <v>21</v>
      </c>
      <c r="AJ12" s="84" t="s">
        <v>20</v>
      </c>
      <c r="AK12" s="85" t="s">
        <v>11</v>
      </c>
      <c r="AL12" s="86">
        <f>272*2</f>
        <v>544</v>
      </c>
      <c r="AM12" s="86">
        <v>748</v>
      </c>
      <c r="AN12" s="86">
        <f t="shared" si="4"/>
        <v>1292</v>
      </c>
      <c r="AO12" s="85" t="s">
        <v>21</v>
      </c>
      <c r="AQ12" s="84" t="s">
        <v>20</v>
      </c>
      <c r="AR12" s="85" t="s">
        <v>11</v>
      </c>
      <c r="AS12" s="86">
        <f>272*2</f>
        <v>544</v>
      </c>
      <c r="AT12" s="86">
        <v>748</v>
      </c>
      <c r="AU12" s="86">
        <f t="shared" si="5"/>
        <v>1292</v>
      </c>
      <c r="AV12" s="85" t="s">
        <v>21</v>
      </c>
      <c r="AX12" s="84" t="s">
        <v>20</v>
      </c>
      <c r="AY12" s="85" t="s">
        <v>11</v>
      </c>
      <c r="AZ12" s="86">
        <f>272*2</f>
        <v>544</v>
      </c>
      <c r="BA12" s="86">
        <v>748</v>
      </c>
      <c r="BB12" s="86">
        <f t="shared" si="6"/>
        <v>1292</v>
      </c>
      <c r="BC12" s="85" t="s">
        <v>21</v>
      </c>
    </row>
    <row r="13" spans="1:55">
      <c r="A13" s="13" t="s">
        <v>21</v>
      </c>
      <c r="B13" s="5" t="s">
        <v>11</v>
      </c>
      <c r="C13" s="14" t="s">
        <v>12</v>
      </c>
      <c r="D13" s="14">
        <v>540</v>
      </c>
      <c r="E13" s="14" t="s">
        <v>12</v>
      </c>
      <c r="F13" s="5"/>
      <c r="H13" s="19" t="s">
        <v>21</v>
      </c>
      <c r="I13" s="20" t="s">
        <v>11</v>
      </c>
      <c r="J13" s="21">
        <f>238*1</f>
        <v>238</v>
      </c>
      <c r="K13" s="21">
        <v>540</v>
      </c>
      <c r="L13" s="21">
        <f t="shared" si="0"/>
        <v>778</v>
      </c>
      <c r="M13" s="20" t="s">
        <v>14</v>
      </c>
      <c r="O13" s="28" t="s">
        <v>21</v>
      </c>
      <c r="P13" s="25" t="s">
        <v>9</v>
      </c>
      <c r="Q13" s="26">
        <f>238*1</f>
        <v>238</v>
      </c>
      <c r="R13" s="26">
        <v>540</v>
      </c>
      <c r="S13" s="26">
        <f t="shared" si="1"/>
        <v>778</v>
      </c>
      <c r="T13" s="25" t="s">
        <v>14</v>
      </c>
      <c r="V13" s="81" t="s">
        <v>21</v>
      </c>
      <c r="W13" s="82" t="s">
        <v>9</v>
      </c>
      <c r="X13" s="83">
        <f>238*1</f>
        <v>238</v>
      </c>
      <c r="Y13" s="83">
        <v>540</v>
      </c>
      <c r="Z13" s="83">
        <f t="shared" si="2"/>
        <v>778</v>
      </c>
      <c r="AA13" s="82" t="s">
        <v>14</v>
      </c>
      <c r="AC13" s="81" t="s">
        <v>21</v>
      </c>
      <c r="AD13" s="82" t="s">
        <v>9</v>
      </c>
      <c r="AE13" s="83">
        <f>238*1</f>
        <v>238</v>
      </c>
      <c r="AF13" s="83">
        <v>540</v>
      </c>
      <c r="AG13" s="83">
        <f t="shared" si="3"/>
        <v>778</v>
      </c>
      <c r="AH13" s="82" t="s">
        <v>14</v>
      </c>
      <c r="AJ13" s="81" t="s">
        <v>21</v>
      </c>
      <c r="AK13" s="82" t="s">
        <v>9</v>
      </c>
      <c r="AL13" s="83">
        <f>238*1</f>
        <v>238</v>
      </c>
      <c r="AM13" s="83">
        <v>540</v>
      </c>
      <c r="AN13" s="83">
        <f t="shared" si="4"/>
        <v>778</v>
      </c>
      <c r="AO13" s="82" t="s">
        <v>14</v>
      </c>
      <c r="AQ13" s="81" t="s">
        <v>21</v>
      </c>
      <c r="AR13" s="82" t="s">
        <v>9</v>
      </c>
      <c r="AS13" s="83">
        <f>238*1</f>
        <v>238</v>
      </c>
      <c r="AT13" s="83">
        <v>540</v>
      </c>
      <c r="AU13" s="83">
        <f t="shared" si="5"/>
        <v>778</v>
      </c>
      <c r="AV13" s="82" t="s">
        <v>14</v>
      </c>
      <c r="AX13" s="81" t="s">
        <v>21</v>
      </c>
      <c r="AY13" s="82" t="s">
        <v>9</v>
      </c>
      <c r="AZ13" s="83">
        <f>238*1</f>
        <v>238</v>
      </c>
      <c r="BA13" s="83">
        <v>540</v>
      </c>
      <c r="BB13" s="83">
        <f t="shared" si="6"/>
        <v>778</v>
      </c>
      <c r="BC13" s="82" t="s">
        <v>14</v>
      </c>
    </row>
    <row r="14" spans="1:55">
      <c r="A14" s="13" t="s">
        <v>22</v>
      </c>
      <c r="B14" s="5" t="s">
        <v>11</v>
      </c>
      <c r="C14" s="14" t="s">
        <v>12</v>
      </c>
      <c r="D14" s="14">
        <v>621</v>
      </c>
      <c r="E14" s="14" t="s">
        <v>12</v>
      </c>
      <c r="F14" s="5"/>
      <c r="H14" s="13" t="s">
        <v>22</v>
      </c>
      <c r="I14" s="5" t="s">
        <v>11</v>
      </c>
      <c r="J14" s="14" t="s">
        <v>12</v>
      </c>
      <c r="K14" s="14">
        <v>621</v>
      </c>
      <c r="L14" s="86" t="e">
        <f t="shared" si="0"/>
        <v>#VALUE!</v>
      </c>
      <c r="M14" s="5"/>
      <c r="O14" s="19" t="s">
        <v>22</v>
      </c>
      <c r="P14" s="20" t="s">
        <v>11</v>
      </c>
      <c r="Q14" s="21">
        <f>246*1</f>
        <v>246</v>
      </c>
      <c r="R14" s="21">
        <v>621</v>
      </c>
      <c r="S14" s="21">
        <f t="shared" si="1"/>
        <v>867</v>
      </c>
      <c r="T14" s="20" t="s">
        <v>21</v>
      </c>
      <c r="V14" s="28" t="s">
        <v>22</v>
      </c>
      <c r="W14" s="25" t="s">
        <v>9</v>
      </c>
      <c r="X14" s="26">
        <f>246*1</f>
        <v>246</v>
      </c>
      <c r="Y14" s="26">
        <v>621</v>
      </c>
      <c r="Z14" s="26">
        <f t="shared" si="2"/>
        <v>867</v>
      </c>
      <c r="AA14" s="25" t="s">
        <v>21</v>
      </c>
      <c r="AC14" s="81" t="s">
        <v>22</v>
      </c>
      <c r="AD14" s="82" t="s">
        <v>9</v>
      </c>
      <c r="AE14" s="83">
        <f>246*1</f>
        <v>246</v>
      </c>
      <c r="AF14" s="83">
        <v>621</v>
      </c>
      <c r="AG14" s="83">
        <f t="shared" si="3"/>
        <v>867</v>
      </c>
      <c r="AH14" s="82" t="s">
        <v>21</v>
      </c>
      <c r="AJ14" s="81" t="s">
        <v>22</v>
      </c>
      <c r="AK14" s="82" t="s">
        <v>9</v>
      </c>
      <c r="AL14" s="83">
        <f>246*1</f>
        <v>246</v>
      </c>
      <c r="AM14" s="83">
        <v>621</v>
      </c>
      <c r="AN14" s="83">
        <f t="shared" si="4"/>
        <v>867</v>
      </c>
      <c r="AO14" s="82" t="s">
        <v>21</v>
      </c>
      <c r="AQ14" s="81" t="s">
        <v>22</v>
      </c>
      <c r="AR14" s="82" t="s">
        <v>9</v>
      </c>
      <c r="AS14" s="83">
        <f>246*1</f>
        <v>246</v>
      </c>
      <c r="AT14" s="83">
        <v>621</v>
      </c>
      <c r="AU14" s="83">
        <f t="shared" si="5"/>
        <v>867</v>
      </c>
      <c r="AV14" s="82" t="s">
        <v>21</v>
      </c>
      <c r="AX14" s="81" t="s">
        <v>22</v>
      </c>
      <c r="AY14" s="82" t="s">
        <v>9</v>
      </c>
      <c r="AZ14" s="83">
        <f>246*1</f>
        <v>246</v>
      </c>
      <c r="BA14" s="83">
        <v>621</v>
      </c>
      <c r="BB14" s="83">
        <f t="shared" si="6"/>
        <v>867</v>
      </c>
      <c r="BC14" s="82" t="s">
        <v>21</v>
      </c>
    </row>
    <row r="15" spans="1:55">
      <c r="A15" s="13" t="s">
        <v>23</v>
      </c>
      <c r="B15" s="5" t="s">
        <v>11</v>
      </c>
      <c r="C15" s="14" t="s">
        <v>12</v>
      </c>
      <c r="D15" s="14">
        <v>580</v>
      </c>
      <c r="E15" s="14" t="s">
        <v>12</v>
      </c>
      <c r="F15" s="5"/>
      <c r="H15" s="13" t="s">
        <v>23</v>
      </c>
      <c r="I15" s="5" t="s">
        <v>11</v>
      </c>
      <c r="J15" s="14" t="s">
        <v>12</v>
      </c>
      <c r="K15" s="14">
        <v>580</v>
      </c>
      <c r="L15" s="86" t="e">
        <f t="shared" si="0"/>
        <v>#VALUE!</v>
      </c>
      <c r="M15" s="5"/>
      <c r="O15" s="84" t="s">
        <v>23</v>
      </c>
      <c r="P15" s="85" t="s">
        <v>11</v>
      </c>
      <c r="Q15" s="86" t="s">
        <v>12</v>
      </c>
      <c r="R15" s="86">
        <v>580</v>
      </c>
      <c r="S15" s="86" t="e">
        <f t="shared" si="1"/>
        <v>#VALUE!</v>
      </c>
      <c r="T15" s="85"/>
      <c r="V15" s="84" t="s">
        <v>23</v>
      </c>
      <c r="W15" s="85" t="s">
        <v>11</v>
      </c>
      <c r="X15" s="86" t="s">
        <v>12</v>
      </c>
      <c r="Y15" s="86">
        <v>580</v>
      </c>
      <c r="Z15" s="86" t="e">
        <f t="shared" si="2"/>
        <v>#VALUE!</v>
      </c>
      <c r="AA15" s="85"/>
      <c r="AC15" s="84" t="s">
        <v>23</v>
      </c>
      <c r="AD15" s="85" t="s">
        <v>11</v>
      </c>
      <c r="AE15" s="86" t="s">
        <v>12</v>
      </c>
      <c r="AF15" s="86">
        <v>580</v>
      </c>
      <c r="AG15" s="86" t="e">
        <f t="shared" si="3"/>
        <v>#VALUE!</v>
      </c>
      <c r="AH15" s="85"/>
      <c r="AJ15" s="84" t="s">
        <v>23</v>
      </c>
      <c r="AK15" s="85" t="s">
        <v>11</v>
      </c>
      <c r="AL15" s="86" t="s">
        <v>12</v>
      </c>
      <c r="AM15" s="86">
        <v>580</v>
      </c>
      <c r="AN15" s="86" t="e">
        <f t="shared" si="4"/>
        <v>#VALUE!</v>
      </c>
      <c r="AO15" s="85"/>
      <c r="AQ15" s="84" t="s">
        <v>23</v>
      </c>
      <c r="AR15" s="85" t="s">
        <v>11</v>
      </c>
      <c r="AS15" s="86" t="s">
        <v>12</v>
      </c>
      <c r="AT15" s="86">
        <v>580</v>
      </c>
      <c r="AU15" s="86" t="e">
        <f t="shared" si="5"/>
        <v>#VALUE!</v>
      </c>
      <c r="AV15" s="85"/>
      <c r="AX15" s="84" t="s">
        <v>23</v>
      </c>
      <c r="AY15" s="85" t="s">
        <v>11</v>
      </c>
      <c r="AZ15" s="86" t="s">
        <v>12</v>
      </c>
      <c r="BA15" s="86">
        <v>580</v>
      </c>
      <c r="BB15" s="86" t="e">
        <f t="shared" si="6"/>
        <v>#VALUE!</v>
      </c>
      <c r="BC15" s="85"/>
    </row>
    <row r="16" spans="1:55">
      <c r="A16" s="13" t="s">
        <v>24</v>
      </c>
      <c r="B16" s="5" t="s">
        <v>11</v>
      </c>
      <c r="C16" s="14" t="s">
        <v>12</v>
      </c>
      <c r="D16" s="14">
        <v>437</v>
      </c>
      <c r="E16" s="14" t="s">
        <v>12</v>
      </c>
      <c r="F16" s="5"/>
      <c r="H16" s="13" t="s">
        <v>24</v>
      </c>
      <c r="I16" s="5" t="s">
        <v>11</v>
      </c>
      <c r="J16" s="14" t="s">
        <v>12</v>
      </c>
      <c r="K16" s="14">
        <v>437</v>
      </c>
      <c r="L16" s="86" t="e">
        <f t="shared" si="0"/>
        <v>#VALUE!</v>
      </c>
      <c r="M16" s="5"/>
      <c r="O16" s="84" t="s">
        <v>24</v>
      </c>
      <c r="P16" s="85" t="s">
        <v>11</v>
      </c>
      <c r="Q16" s="86" t="s">
        <v>12</v>
      </c>
      <c r="R16" s="86">
        <v>437</v>
      </c>
      <c r="S16" s="86" t="e">
        <f t="shared" si="1"/>
        <v>#VALUE!</v>
      </c>
      <c r="T16" s="85"/>
      <c r="V16" s="84" t="s">
        <v>24</v>
      </c>
      <c r="W16" s="85" t="s">
        <v>11</v>
      </c>
      <c r="X16" s="86" t="s">
        <v>12</v>
      </c>
      <c r="Y16" s="86">
        <v>437</v>
      </c>
      <c r="Z16" s="86" t="e">
        <f t="shared" si="2"/>
        <v>#VALUE!</v>
      </c>
      <c r="AA16" s="85"/>
      <c r="AC16" s="84" t="s">
        <v>24</v>
      </c>
      <c r="AD16" s="85" t="s">
        <v>11</v>
      </c>
      <c r="AE16" s="86" t="s">
        <v>12</v>
      </c>
      <c r="AF16" s="86">
        <v>437</v>
      </c>
      <c r="AG16" s="86" t="e">
        <f t="shared" si="3"/>
        <v>#VALUE!</v>
      </c>
      <c r="AH16" s="85"/>
      <c r="AJ16" s="84" t="s">
        <v>24</v>
      </c>
      <c r="AK16" s="85" t="s">
        <v>11</v>
      </c>
      <c r="AL16" s="86" t="s">
        <v>12</v>
      </c>
      <c r="AM16" s="86">
        <v>437</v>
      </c>
      <c r="AN16" s="86" t="e">
        <f t="shared" si="4"/>
        <v>#VALUE!</v>
      </c>
      <c r="AO16" s="85"/>
      <c r="AQ16" s="84" t="s">
        <v>24</v>
      </c>
      <c r="AR16" s="85" t="s">
        <v>11</v>
      </c>
      <c r="AS16" s="86" t="s">
        <v>12</v>
      </c>
      <c r="AT16" s="86">
        <v>437</v>
      </c>
      <c r="AU16" s="86" t="e">
        <f t="shared" si="5"/>
        <v>#VALUE!</v>
      </c>
      <c r="AV16" s="85"/>
      <c r="AX16" s="84" t="s">
        <v>24</v>
      </c>
      <c r="AY16" s="85" t="s">
        <v>11</v>
      </c>
      <c r="AZ16" s="86" t="s">
        <v>12</v>
      </c>
      <c r="BA16" s="86">
        <v>437</v>
      </c>
      <c r="BB16" s="86" t="e">
        <f t="shared" si="6"/>
        <v>#VALUE!</v>
      </c>
      <c r="BC16" s="85"/>
    </row>
    <row r="17" spans="1:55">
      <c r="A17" s="13" t="s">
        <v>25</v>
      </c>
      <c r="B17" s="5" t="s">
        <v>11</v>
      </c>
      <c r="C17" s="14" t="s">
        <v>12</v>
      </c>
      <c r="D17" s="14">
        <v>549</v>
      </c>
      <c r="E17" s="14" t="s">
        <v>12</v>
      </c>
      <c r="F17" s="5"/>
      <c r="H17" s="13" t="s">
        <v>25</v>
      </c>
      <c r="I17" s="5" t="s">
        <v>11</v>
      </c>
      <c r="J17" s="14" t="s">
        <v>12</v>
      </c>
      <c r="K17" s="14">
        <v>549</v>
      </c>
      <c r="L17" s="86" t="e">
        <f t="shared" si="0"/>
        <v>#VALUE!</v>
      </c>
      <c r="M17" s="5"/>
      <c r="O17" s="84" t="s">
        <v>25</v>
      </c>
      <c r="P17" s="85" t="s">
        <v>11</v>
      </c>
      <c r="Q17" s="86" t="s">
        <v>12</v>
      </c>
      <c r="R17" s="86">
        <v>549</v>
      </c>
      <c r="S17" s="86" t="e">
        <f t="shared" si="1"/>
        <v>#VALUE!</v>
      </c>
      <c r="T17" s="85"/>
      <c r="V17" s="84" t="s">
        <v>25</v>
      </c>
      <c r="W17" s="85" t="s">
        <v>11</v>
      </c>
      <c r="X17" s="86" t="s">
        <v>12</v>
      </c>
      <c r="Y17" s="86">
        <v>549</v>
      </c>
      <c r="Z17" s="86" t="e">
        <f t="shared" si="2"/>
        <v>#VALUE!</v>
      </c>
      <c r="AA17" s="85"/>
      <c r="AC17" s="84" t="s">
        <v>25</v>
      </c>
      <c r="AD17" s="85" t="s">
        <v>11</v>
      </c>
      <c r="AE17" s="86" t="s">
        <v>12</v>
      </c>
      <c r="AF17" s="86">
        <v>549</v>
      </c>
      <c r="AG17" s="86" t="e">
        <f t="shared" si="3"/>
        <v>#VALUE!</v>
      </c>
      <c r="AH17" s="85"/>
      <c r="AJ17" s="84" t="s">
        <v>25</v>
      </c>
      <c r="AK17" s="85" t="s">
        <v>11</v>
      </c>
      <c r="AL17" s="86" t="s">
        <v>12</v>
      </c>
      <c r="AM17" s="86">
        <v>549</v>
      </c>
      <c r="AN17" s="86" t="e">
        <f t="shared" si="4"/>
        <v>#VALUE!</v>
      </c>
      <c r="AO17" s="85"/>
      <c r="AQ17" s="84" t="s">
        <v>25</v>
      </c>
      <c r="AR17" s="85" t="s">
        <v>11</v>
      </c>
      <c r="AS17" s="86" t="s">
        <v>12</v>
      </c>
      <c r="AT17" s="86">
        <v>549</v>
      </c>
      <c r="AU17" s="86" t="e">
        <f t="shared" si="5"/>
        <v>#VALUE!</v>
      </c>
      <c r="AV17" s="85"/>
      <c r="AX17" s="84" t="s">
        <v>25</v>
      </c>
      <c r="AY17" s="85" t="s">
        <v>11</v>
      </c>
      <c r="AZ17" s="86" t="s">
        <v>12</v>
      </c>
      <c r="BA17" s="86">
        <v>549</v>
      </c>
      <c r="BB17" s="86" t="e">
        <f t="shared" si="6"/>
        <v>#VALUE!</v>
      </c>
      <c r="BC17" s="85"/>
    </row>
    <row r="18" spans="1:55">
      <c r="A18" s="13" t="s">
        <v>26</v>
      </c>
      <c r="B18" s="5" t="s">
        <v>11</v>
      </c>
      <c r="C18" s="14" t="s">
        <v>12</v>
      </c>
      <c r="D18" s="14">
        <v>500</v>
      </c>
      <c r="E18" s="14" t="s">
        <v>12</v>
      </c>
      <c r="F18" s="5"/>
      <c r="H18" s="13" t="s">
        <v>26</v>
      </c>
      <c r="I18" s="5" t="s">
        <v>11</v>
      </c>
      <c r="J18" s="14" t="s">
        <v>12</v>
      </c>
      <c r="K18" s="14">
        <v>500</v>
      </c>
      <c r="L18" s="86" t="e">
        <f t="shared" si="0"/>
        <v>#VALUE!</v>
      </c>
      <c r="M18" s="5"/>
      <c r="O18" s="84" t="s">
        <v>26</v>
      </c>
      <c r="P18" s="85" t="s">
        <v>11</v>
      </c>
      <c r="Q18" s="86" t="s">
        <v>12</v>
      </c>
      <c r="R18" s="86">
        <v>500</v>
      </c>
      <c r="S18" s="86" t="e">
        <f t="shared" si="1"/>
        <v>#VALUE!</v>
      </c>
      <c r="T18" s="85"/>
      <c r="V18" s="84" t="s">
        <v>26</v>
      </c>
      <c r="W18" s="85" t="s">
        <v>11</v>
      </c>
      <c r="X18" s="86" t="s">
        <v>12</v>
      </c>
      <c r="Y18" s="86">
        <v>500</v>
      </c>
      <c r="Z18" s="86" t="e">
        <f t="shared" si="2"/>
        <v>#VALUE!</v>
      </c>
      <c r="AA18" s="85"/>
      <c r="AC18" s="84" t="s">
        <v>26</v>
      </c>
      <c r="AD18" s="85" t="s">
        <v>11</v>
      </c>
      <c r="AE18" s="86" t="s">
        <v>12</v>
      </c>
      <c r="AF18" s="86">
        <v>500</v>
      </c>
      <c r="AG18" s="86" t="e">
        <f t="shared" si="3"/>
        <v>#VALUE!</v>
      </c>
      <c r="AH18" s="85"/>
      <c r="AJ18" s="84" t="s">
        <v>26</v>
      </c>
      <c r="AK18" s="85" t="s">
        <v>11</v>
      </c>
      <c r="AL18" s="86" t="s">
        <v>12</v>
      </c>
      <c r="AM18" s="86">
        <v>500</v>
      </c>
      <c r="AN18" s="86" t="e">
        <f t="shared" si="4"/>
        <v>#VALUE!</v>
      </c>
      <c r="AO18" s="85"/>
      <c r="AQ18" s="84" t="s">
        <v>26</v>
      </c>
      <c r="AR18" s="85" t="s">
        <v>11</v>
      </c>
      <c r="AS18" s="86" t="s">
        <v>12</v>
      </c>
      <c r="AT18" s="86">
        <v>500</v>
      </c>
      <c r="AU18" s="86" t="e">
        <f t="shared" si="5"/>
        <v>#VALUE!</v>
      </c>
      <c r="AV18" s="85"/>
      <c r="AX18" s="84" t="s">
        <v>26</v>
      </c>
      <c r="AY18" s="85" t="s">
        <v>11</v>
      </c>
      <c r="AZ18" s="86" t="s">
        <v>12</v>
      </c>
      <c r="BA18" s="86">
        <v>500</v>
      </c>
      <c r="BB18" s="86" t="e">
        <f t="shared" si="6"/>
        <v>#VALUE!</v>
      </c>
      <c r="BC18" s="85"/>
    </row>
    <row r="19" spans="1:55">
      <c r="A19" s="13" t="s">
        <v>27</v>
      </c>
      <c r="B19" s="5" t="s">
        <v>11</v>
      </c>
      <c r="C19" s="14" t="s">
        <v>12</v>
      </c>
      <c r="D19" s="14">
        <v>581</v>
      </c>
      <c r="E19" s="14" t="s">
        <v>12</v>
      </c>
      <c r="F19" s="5"/>
      <c r="H19" s="13" t="s">
        <v>27</v>
      </c>
      <c r="I19" s="5" t="s">
        <v>11</v>
      </c>
      <c r="J19" s="14" t="s">
        <v>12</v>
      </c>
      <c r="K19" s="14">
        <v>581</v>
      </c>
      <c r="L19" s="86" t="e">
        <f t="shared" si="0"/>
        <v>#VALUE!</v>
      </c>
      <c r="M19" s="5"/>
      <c r="O19" s="19" t="s">
        <v>27</v>
      </c>
      <c r="P19" s="20" t="s">
        <v>11</v>
      </c>
      <c r="Q19" s="21">
        <f>262*2</f>
        <v>524</v>
      </c>
      <c r="R19" s="21">
        <v>581</v>
      </c>
      <c r="S19" s="21">
        <f t="shared" si="1"/>
        <v>1105</v>
      </c>
      <c r="T19" s="20" t="s">
        <v>21</v>
      </c>
      <c r="V19" s="84" t="s">
        <v>27</v>
      </c>
      <c r="W19" s="85" t="s">
        <v>11</v>
      </c>
      <c r="X19" s="86">
        <f>262*2</f>
        <v>524</v>
      </c>
      <c r="Y19" s="86">
        <v>581</v>
      </c>
      <c r="Z19" s="86">
        <f t="shared" si="2"/>
        <v>1105</v>
      </c>
      <c r="AA19" s="85" t="s">
        <v>21</v>
      </c>
      <c r="AC19" s="84" t="s">
        <v>27</v>
      </c>
      <c r="AD19" s="85" t="s">
        <v>11</v>
      </c>
      <c r="AE19" s="86">
        <f>262*2</f>
        <v>524</v>
      </c>
      <c r="AF19" s="86">
        <v>581</v>
      </c>
      <c r="AG19" s="86">
        <f t="shared" si="3"/>
        <v>1105</v>
      </c>
      <c r="AH19" s="85" t="s">
        <v>21</v>
      </c>
      <c r="AJ19" s="84" t="s">
        <v>27</v>
      </c>
      <c r="AK19" s="85" t="s">
        <v>11</v>
      </c>
      <c r="AL19" s="86">
        <f>262*2</f>
        <v>524</v>
      </c>
      <c r="AM19" s="86">
        <v>581</v>
      </c>
      <c r="AN19" s="86">
        <f t="shared" si="4"/>
        <v>1105</v>
      </c>
      <c r="AO19" s="85" t="s">
        <v>21</v>
      </c>
      <c r="AQ19" s="84" t="s">
        <v>27</v>
      </c>
      <c r="AR19" s="85" t="s">
        <v>11</v>
      </c>
      <c r="AS19" s="86">
        <f>262*2</f>
        <v>524</v>
      </c>
      <c r="AT19" s="86">
        <v>581</v>
      </c>
      <c r="AU19" s="86">
        <f t="shared" si="5"/>
        <v>1105</v>
      </c>
      <c r="AV19" s="85" t="s">
        <v>21</v>
      </c>
      <c r="AX19" s="84" t="s">
        <v>27</v>
      </c>
      <c r="AY19" s="85" t="s">
        <v>11</v>
      </c>
      <c r="AZ19" s="86">
        <f>262*2</f>
        <v>524</v>
      </c>
      <c r="BA19" s="86">
        <v>581</v>
      </c>
      <c r="BB19" s="86">
        <f t="shared" si="6"/>
        <v>1105</v>
      </c>
      <c r="BC19" s="85" t="s">
        <v>21</v>
      </c>
    </row>
    <row r="20" spans="1:55">
      <c r="A20" s="13" t="s">
        <v>28</v>
      </c>
      <c r="B20" s="5" t="s">
        <v>11</v>
      </c>
      <c r="C20" s="14" t="s">
        <v>12</v>
      </c>
      <c r="D20" s="14">
        <v>454</v>
      </c>
      <c r="E20" s="14" t="s">
        <v>12</v>
      </c>
      <c r="F20" s="5"/>
      <c r="H20" s="13" t="s">
        <v>28</v>
      </c>
      <c r="I20" s="5" t="s">
        <v>11</v>
      </c>
      <c r="J20" s="14" t="s">
        <v>12</v>
      </c>
      <c r="K20" s="14">
        <v>454</v>
      </c>
      <c r="L20" s="86" t="e">
        <f t="shared" si="0"/>
        <v>#VALUE!</v>
      </c>
      <c r="M20" s="5"/>
      <c r="O20" s="19" t="s">
        <v>28</v>
      </c>
      <c r="P20" s="20" t="s">
        <v>11</v>
      </c>
      <c r="Q20" s="21">
        <f>252*2</f>
        <v>504</v>
      </c>
      <c r="R20" s="21">
        <v>454</v>
      </c>
      <c r="S20" s="21">
        <f t="shared" si="1"/>
        <v>958</v>
      </c>
      <c r="T20" s="20" t="s">
        <v>21</v>
      </c>
      <c r="V20" s="84" t="s">
        <v>28</v>
      </c>
      <c r="W20" s="85" t="s">
        <v>11</v>
      </c>
      <c r="X20" s="86">
        <f>252*2</f>
        <v>504</v>
      </c>
      <c r="Y20" s="86">
        <v>454</v>
      </c>
      <c r="Z20" s="86">
        <f t="shared" si="2"/>
        <v>958</v>
      </c>
      <c r="AA20" s="85" t="s">
        <v>21</v>
      </c>
      <c r="AC20" s="19" t="s">
        <v>28</v>
      </c>
      <c r="AD20" s="20" t="s">
        <v>11</v>
      </c>
      <c r="AE20" s="21">
        <f>162*1</f>
        <v>162</v>
      </c>
      <c r="AF20" s="21">
        <v>454</v>
      </c>
      <c r="AG20" s="21">
        <f t="shared" si="3"/>
        <v>616</v>
      </c>
      <c r="AH20" s="20" t="s">
        <v>29</v>
      </c>
      <c r="AJ20" s="19" t="s">
        <v>28</v>
      </c>
      <c r="AK20" s="20" t="s">
        <v>11</v>
      </c>
      <c r="AL20" s="21">
        <f>117*2</f>
        <v>234</v>
      </c>
      <c r="AM20" s="21">
        <v>454</v>
      </c>
      <c r="AN20" s="21">
        <f t="shared" si="4"/>
        <v>688</v>
      </c>
      <c r="AO20" s="20" t="s">
        <v>31</v>
      </c>
      <c r="AQ20" s="84" t="s">
        <v>28</v>
      </c>
      <c r="AR20" s="85" t="s">
        <v>11</v>
      </c>
      <c r="AS20" s="86">
        <f>117*2</f>
        <v>234</v>
      </c>
      <c r="AT20" s="86">
        <v>454</v>
      </c>
      <c r="AU20" s="86">
        <f t="shared" si="5"/>
        <v>688</v>
      </c>
      <c r="AV20" s="85" t="s">
        <v>31</v>
      </c>
      <c r="AX20" s="84" t="s">
        <v>28</v>
      </c>
      <c r="AY20" s="85" t="s">
        <v>11</v>
      </c>
      <c r="AZ20" s="86">
        <f>117*2</f>
        <v>234</v>
      </c>
      <c r="BA20" s="86">
        <v>454</v>
      </c>
      <c r="BB20" s="86">
        <f t="shared" si="6"/>
        <v>688</v>
      </c>
      <c r="BC20" s="85" t="s">
        <v>31</v>
      </c>
    </row>
    <row r="21" spans="1:55">
      <c r="A21" s="13" t="s">
        <v>29</v>
      </c>
      <c r="B21" s="5" t="s">
        <v>11</v>
      </c>
      <c r="C21" s="14" t="s">
        <v>12</v>
      </c>
      <c r="D21" s="14">
        <v>531</v>
      </c>
      <c r="E21" s="14" t="s">
        <v>12</v>
      </c>
      <c r="F21" s="5"/>
      <c r="H21" s="13" t="s">
        <v>29</v>
      </c>
      <c r="I21" s="5" t="s">
        <v>11</v>
      </c>
      <c r="J21" s="14" t="s">
        <v>12</v>
      </c>
      <c r="K21" s="14">
        <v>531</v>
      </c>
      <c r="L21" s="86" t="e">
        <f t="shared" si="0"/>
        <v>#VALUE!</v>
      </c>
      <c r="M21" s="5"/>
      <c r="O21" s="84" t="s">
        <v>29</v>
      </c>
      <c r="P21" s="85" t="s">
        <v>11</v>
      </c>
      <c r="Q21" s="86" t="s">
        <v>12</v>
      </c>
      <c r="R21" s="86">
        <v>531</v>
      </c>
      <c r="S21" s="86" t="e">
        <f t="shared" si="1"/>
        <v>#VALUE!</v>
      </c>
      <c r="T21" s="85"/>
      <c r="V21" s="19" t="s">
        <v>29</v>
      </c>
      <c r="W21" s="20" t="s">
        <v>11</v>
      </c>
      <c r="X21" s="21">
        <f>238*1</f>
        <v>238</v>
      </c>
      <c r="Y21" s="21">
        <v>531</v>
      </c>
      <c r="Z21" s="21">
        <f t="shared" si="2"/>
        <v>769</v>
      </c>
      <c r="AA21" s="20" t="s">
        <v>22</v>
      </c>
      <c r="AC21" s="28" t="s">
        <v>29</v>
      </c>
      <c r="AD21" s="25" t="s">
        <v>9</v>
      </c>
      <c r="AE21" s="26">
        <f>238*1</f>
        <v>238</v>
      </c>
      <c r="AF21" s="26">
        <v>531</v>
      </c>
      <c r="AG21" s="26">
        <f t="shared" si="3"/>
        <v>769</v>
      </c>
      <c r="AH21" s="25" t="s">
        <v>22</v>
      </c>
      <c r="AJ21" s="81" t="s">
        <v>29</v>
      </c>
      <c r="AK21" s="82" t="s">
        <v>9</v>
      </c>
      <c r="AL21" s="83">
        <f>238*1</f>
        <v>238</v>
      </c>
      <c r="AM21" s="83">
        <v>531</v>
      </c>
      <c r="AN21" s="83">
        <f t="shared" si="4"/>
        <v>769</v>
      </c>
      <c r="AO21" s="82" t="s">
        <v>22</v>
      </c>
      <c r="AQ21" s="81" t="s">
        <v>29</v>
      </c>
      <c r="AR21" s="82" t="s">
        <v>9</v>
      </c>
      <c r="AS21" s="83">
        <f>238*1</f>
        <v>238</v>
      </c>
      <c r="AT21" s="83">
        <v>531</v>
      </c>
      <c r="AU21" s="83">
        <f t="shared" si="5"/>
        <v>769</v>
      </c>
      <c r="AV21" s="82" t="s">
        <v>22</v>
      </c>
      <c r="AX21" s="81" t="s">
        <v>29</v>
      </c>
      <c r="AY21" s="82" t="s">
        <v>9</v>
      </c>
      <c r="AZ21" s="83">
        <f>238*1</f>
        <v>238</v>
      </c>
      <c r="BA21" s="83">
        <v>531</v>
      </c>
      <c r="BB21" s="83">
        <f t="shared" si="6"/>
        <v>769</v>
      </c>
      <c r="BC21" s="82" t="s">
        <v>22</v>
      </c>
    </row>
    <row r="22" spans="1:55">
      <c r="A22" s="13" t="s">
        <v>30</v>
      </c>
      <c r="B22" s="5" t="s">
        <v>11</v>
      </c>
      <c r="C22" s="14" t="s">
        <v>12</v>
      </c>
      <c r="D22" s="14">
        <v>469</v>
      </c>
      <c r="E22" s="14" t="s">
        <v>12</v>
      </c>
      <c r="F22" s="5"/>
      <c r="H22" s="13" t="s">
        <v>30</v>
      </c>
      <c r="I22" s="5" t="s">
        <v>11</v>
      </c>
      <c r="J22" s="14" t="s">
        <v>12</v>
      </c>
      <c r="K22" s="14">
        <v>469</v>
      </c>
      <c r="L22" s="86" t="e">
        <f t="shared" si="0"/>
        <v>#VALUE!</v>
      </c>
      <c r="M22" s="5"/>
      <c r="O22" s="84" t="s">
        <v>30</v>
      </c>
      <c r="P22" s="85" t="s">
        <v>11</v>
      </c>
      <c r="Q22" s="86" t="s">
        <v>12</v>
      </c>
      <c r="R22" s="86">
        <v>469</v>
      </c>
      <c r="S22" s="86" t="e">
        <f t="shared" si="1"/>
        <v>#VALUE!</v>
      </c>
      <c r="T22" s="85"/>
      <c r="V22" s="84" t="s">
        <v>30</v>
      </c>
      <c r="W22" s="85" t="s">
        <v>11</v>
      </c>
      <c r="X22" s="86" t="s">
        <v>12</v>
      </c>
      <c r="Y22" s="86">
        <v>469</v>
      </c>
      <c r="Z22" s="86" t="e">
        <f t="shared" si="2"/>
        <v>#VALUE!</v>
      </c>
      <c r="AA22" s="85"/>
      <c r="AC22" s="84" t="s">
        <v>30</v>
      </c>
      <c r="AD22" s="85" t="s">
        <v>11</v>
      </c>
      <c r="AE22" s="86" t="s">
        <v>12</v>
      </c>
      <c r="AF22" s="86">
        <v>469</v>
      </c>
      <c r="AG22" s="86" t="e">
        <f t="shared" si="3"/>
        <v>#VALUE!</v>
      </c>
      <c r="AH22" s="85"/>
      <c r="AJ22" s="84" t="s">
        <v>30</v>
      </c>
      <c r="AK22" s="85" t="s">
        <v>11</v>
      </c>
      <c r="AL22" s="86" t="s">
        <v>12</v>
      </c>
      <c r="AM22" s="86">
        <v>469</v>
      </c>
      <c r="AN22" s="86" t="e">
        <f t="shared" si="4"/>
        <v>#VALUE!</v>
      </c>
      <c r="AO22" s="85"/>
      <c r="AQ22" s="84" t="s">
        <v>30</v>
      </c>
      <c r="AR22" s="85" t="s">
        <v>11</v>
      </c>
      <c r="AS22" s="86" t="s">
        <v>12</v>
      </c>
      <c r="AT22" s="86">
        <v>469</v>
      </c>
      <c r="AU22" s="86" t="e">
        <f t="shared" si="5"/>
        <v>#VALUE!</v>
      </c>
      <c r="AV22" s="85"/>
      <c r="AX22" s="84" t="s">
        <v>30</v>
      </c>
      <c r="AY22" s="85" t="s">
        <v>11</v>
      </c>
      <c r="AZ22" s="86" t="s">
        <v>12</v>
      </c>
      <c r="BA22" s="86">
        <v>469</v>
      </c>
      <c r="BB22" s="86" t="e">
        <f t="shared" si="6"/>
        <v>#VALUE!</v>
      </c>
      <c r="BC22" s="85"/>
    </row>
    <row r="23" spans="1:55">
      <c r="A23" s="13" t="s">
        <v>31</v>
      </c>
      <c r="B23" s="5" t="s">
        <v>11</v>
      </c>
      <c r="C23" s="14" t="s">
        <v>12</v>
      </c>
      <c r="D23" s="14">
        <v>436</v>
      </c>
      <c r="E23" s="14" t="s">
        <v>12</v>
      </c>
      <c r="F23" s="5"/>
      <c r="H23" s="13" t="s">
        <v>31</v>
      </c>
      <c r="I23" s="5" t="s">
        <v>11</v>
      </c>
      <c r="J23" s="14" t="s">
        <v>12</v>
      </c>
      <c r="K23" s="14">
        <v>436</v>
      </c>
      <c r="L23" s="86" t="e">
        <f t="shared" si="0"/>
        <v>#VALUE!</v>
      </c>
      <c r="M23" s="5"/>
      <c r="O23" s="84" t="s">
        <v>31</v>
      </c>
      <c r="P23" s="85" t="s">
        <v>11</v>
      </c>
      <c r="Q23" s="86" t="s">
        <v>12</v>
      </c>
      <c r="R23" s="86">
        <v>436</v>
      </c>
      <c r="S23" s="86" t="e">
        <f t="shared" si="1"/>
        <v>#VALUE!</v>
      </c>
      <c r="T23" s="85"/>
      <c r="V23" s="84" t="s">
        <v>31</v>
      </c>
      <c r="W23" s="85" t="s">
        <v>11</v>
      </c>
      <c r="X23" s="86" t="s">
        <v>12</v>
      </c>
      <c r="Y23" s="86">
        <v>436</v>
      </c>
      <c r="Z23" s="86" t="e">
        <f t="shared" si="2"/>
        <v>#VALUE!</v>
      </c>
      <c r="AA23" s="85"/>
      <c r="AC23" s="19" t="s">
        <v>31</v>
      </c>
      <c r="AD23" s="20" t="s">
        <v>11</v>
      </c>
      <c r="AE23" s="21">
        <f>149*1</f>
        <v>149</v>
      </c>
      <c r="AF23" s="21">
        <v>436</v>
      </c>
      <c r="AG23" s="21">
        <f t="shared" si="3"/>
        <v>585</v>
      </c>
      <c r="AH23" s="20" t="s">
        <v>29</v>
      </c>
      <c r="AJ23" s="28" t="s">
        <v>31</v>
      </c>
      <c r="AK23" s="25" t="s">
        <v>9</v>
      </c>
      <c r="AL23" s="26">
        <f>149*1</f>
        <v>149</v>
      </c>
      <c r="AM23" s="26">
        <v>436</v>
      </c>
      <c r="AN23" s="26">
        <f t="shared" si="4"/>
        <v>585</v>
      </c>
      <c r="AO23" s="25" t="s">
        <v>29</v>
      </c>
      <c r="AQ23" s="81" t="s">
        <v>31</v>
      </c>
      <c r="AR23" s="82" t="s">
        <v>9</v>
      </c>
      <c r="AS23" s="83">
        <f>149*1</f>
        <v>149</v>
      </c>
      <c r="AT23" s="83">
        <v>436</v>
      </c>
      <c r="AU23" s="83">
        <f t="shared" si="5"/>
        <v>585</v>
      </c>
      <c r="AV23" s="82" t="s">
        <v>29</v>
      </c>
      <c r="AX23" s="81" t="s">
        <v>31</v>
      </c>
      <c r="AY23" s="82" t="s">
        <v>9</v>
      </c>
      <c r="AZ23" s="83">
        <f>149*1</f>
        <v>149</v>
      </c>
      <c r="BA23" s="83">
        <v>436</v>
      </c>
      <c r="BB23" s="83">
        <f t="shared" si="6"/>
        <v>585</v>
      </c>
      <c r="BC23" s="82" t="s">
        <v>29</v>
      </c>
    </row>
    <row r="24" spans="1:55">
      <c r="A24" s="13" t="s">
        <v>32</v>
      </c>
      <c r="B24" s="5" t="s">
        <v>11</v>
      </c>
      <c r="C24" s="14" t="s">
        <v>12</v>
      </c>
      <c r="D24" s="14">
        <v>497</v>
      </c>
      <c r="E24" s="14" t="s">
        <v>12</v>
      </c>
      <c r="F24" s="5"/>
      <c r="H24" s="13" t="s">
        <v>32</v>
      </c>
      <c r="I24" s="5" t="s">
        <v>11</v>
      </c>
      <c r="J24" s="14" t="s">
        <v>12</v>
      </c>
      <c r="K24" s="14">
        <v>497</v>
      </c>
      <c r="L24" s="86" t="e">
        <f t="shared" si="0"/>
        <v>#VALUE!</v>
      </c>
      <c r="M24" s="5"/>
      <c r="O24" s="84" t="s">
        <v>32</v>
      </c>
      <c r="P24" s="85" t="s">
        <v>11</v>
      </c>
      <c r="Q24" s="86" t="s">
        <v>12</v>
      </c>
      <c r="R24" s="86">
        <v>497</v>
      </c>
      <c r="S24" s="86" t="e">
        <f t="shared" si="1"/>
        <v>#VALUE!</v>
      </c>
      <c r="T24" s="85"/>
      <c r="V24" s="84" t="s">
        <v>32</v>
      </c>
      <c r="W24" s="85" t="s">
        <v>11</v>
      </c>
      <c r="X24" s="86" t="s">
        <v>12</v>
      </c>
      <c r="Y24" s="86">
        <v>497</v>
      </c>
      <c r="Z24" s="86" t="e">
        <f t="shared" si="2"/>
        <v>#VALUE!</v>
      </c>
      <c r="AA24" s="85"/>
      <c r="AC24" s="84" t="s">
        <v>32</v>
      </c>
      <c r="AD24" s="85" t="s">
        <v>11</v>
      </c>
      <c r="AE24" s="86" t="s">
        <v>12</v>
      </c>
      <c r="AF24" s="86">
        <v>497</v>
      </c>
      <c r="AG24" s="86" t="e">
        <f t="shared" si="3"/>
        <v>#VALUE!</v>
      </c>
      <c r="AH24" s="85"/>
      <c r="AJ24" s="84" t="s">
        <v>32</v>
      </c>
      <c r="AK24" s="85" t="s">
        <v>11</v>
      </c>
      <c r="AL24" s="86" t="s">
        <v>12</v>
      </c>
      <c r="AM24" s="86">
        <v>497</v>
      </c>
      <c r="AN24" s="86" t="e">
        <f t="shared" si="4"/>
        <v>#VALUE!</v>
      </c>
      <c r="AO24" s="85"/>
      <c r="AQ24" s="84" t="s">
        <v>32</v>
      </c>
      <c r="AR24" s="85" t="s">
        <v>11</v>
      </c>
      <c r="AS24" s="86" t="s">
        <v>12</v>
      </c>
      <c r="AT24" s="86">
        <v>497</v>
      </c>
      <c r="AU24" s="86" t="e">
        <f t="shared" si="5"/>
        <v>#VALUE!</v>
      </c>
      <c r="AV24" s="85"/>
      <c r="AX24" s="84" t="s">
        <v>32</v>
      </c>
      <c r="AY24" s="85" t="s">
        <v>11</v>
      </c>
      <c r="AZ24" s="86" t="s">
        <v>12</v>
      </c>
      <c r="BA24" s="86">
        <v>497</v>
      </c>
      <c r="BB24" s="86" t="e">
        <f t="shared" si="6"/>
        <v>#VALUE!</v>
      </c>
      <c r="BC24" s="85"/>
    </row>
    <row r="25" spans="1:55">
      <c r="A25" s="13" t="s">
        <v>33</v>
      </c>
      <c r="B25" s="5" t="s">
        <v>11</v>
      </c>
      <c r="C25" s="14" t="s">
        <v>12</v>
      </c>
      <c r="D25" s="14">
        <v>408</v>
      </c>
      <c r="E25" s="14" t="s">
        <v>12</v>
      </c>
      <c r="F25" s="5"/>
      <c r="H25" s="13" t="s">
        <v>33</v>
      </c>
      <c r="I25" s="5" t="s">
        <v>11</v>
      </c>
      <c r="J25" s="14" t="s">
        <v>12</v>
      </c>
      <c r="K25" s="14">
        <v>408</v>
      </c>
      <c r="L25" s="86" t="e">
        <f t="shared" si="0"/>
        <v>#VALUE!</v>
      </c>
      <c r="M25" s="5"/>
      <c r="O25" s="84" t="s">
        <v>33</v>
      </c>
      <c r="P25" s="85" t="s">
        <v>11</v>
      </c>
      <c r="Q25" s="86" t="s">
        <v>12</v>
      </c>
      <c r="R25" s="86">
        <v>408</v>
      </c>
      <c r="S25" s="86" t="e">
        <f t="shared" si="1"/>
        <v>#VALUE!</v>
      </c>
      <c r="T25" s="85"/>
      <c r="V25" s="84" t="s">
        <v>33</v>
      </c>
      <c r="W25" s="85" t="s">
        <v>11</v>
      </c>
      <c r="X25" s="86" t="s">
        <v>12</v>
      </c>
      <c r="Y25" s="86">
        <v>408</v>
      </c>
      <c r="Z25" s="86" t="e">
        <f t="shared" si="2"/>
        <v>#VALUE!</v>
      </c>
      <c r="AA25" s="85"/>
      <c r="AC25" s="84" t="s">
        <v>33</v>
      </c>
      <c r="AD25" s="85" t="s">
        <v>11</v>
      </c>
      <c r="AE25" s="86" t="s">
        <v>12</v>
      </c>
      <c r="AF25" s="86">
        <v>408</v>
      </c>
      <c r="AG25" s="86" t="e">
        <f t="shared" si="3"/>
        <v>#VALUE!</v>
      </c>
      <c r="AH25" s="85"/>
      <c r="AJ25" s="84" t="s">
        <v>33</v>
      </c>
      <c r="AK25" s="85" t="s">
        <v>11</v>
      </c>
      <c r="AL25" s="86" t="s">
        <v>12</v>
      </c>
      <c r="AM25" s="86">
        <v>408</v>
      </c>
      <c r="AN25" s="86" t="e">
        <f t="shared" si="4"/>
        <v>#VALUE!</v>
      </c>
      <c r="AO25" s="85"/>
      <c r="AQ25" s="84" t="s">
        <v>33</v>
      </c>
      <c r="AR25" s="85" t="s">
        <v>11</v>
      </c>
      <c r="AS25" s="86" t="s">
        <v>12</v>
      </c>
      <c r="AT25" s="86">
        <v>408</v>
      </c>
      <c r="AU25" s="86" t="e">
        <f t="shared" si="5"/>
        <v>#VALUE!</v>
      </c>
      <c r="AV25" s="85"/>
      <c r="AX25" s="84" t="s">
        <v>33</v>
      </c>
      <c r="AY25" s="85" t="s">
        <v>11</v>
      </c>
      <c r="AZ25" s="86" t="s">
        <v>12</v>
      </c>
      <c r="BA25" s="86">
        <v>408</v>
      </c>
      <c r="BB25" s="86" t="e">
        <f t="shared" si="6"/>
        <v>#VALUE!</v>
      </c>
      <c r="BC25" s="85"/>
    </row>
    <row r="26" spans="1:55">
      <c r="A26" s="13" t="s">
        <v>34</v>
      </c>
      <c r="B26" s="5" t="s">
        <v>11</v>
      </c>
      <c r="C26" s="14" t="s">
        <v>12</v>
      </c>
      <c r="D26" s="14">
        <v>404</v>
      </c>
      <c r="E26" s="14" t="s">
        <v>12</v>
      </c>
      <c r="F26" s="5"/>
      <c r="H26" s="13" t="s">
        <v>34</v>
      </c>
      <c r="I26" s="5" t="s">
        <v>11</v>
      </c>
      <c r="J26" s="14" t="s">
        <v>12</v>
      </c>
      <c r="K26" s="14">
        <v>404</v>
      </c>
      <c r="L26" s="86" t="e">
        <f t="shared" si="0"/>
        <v>#VALUE!</v>
      </c>
      <c r="M26" s="5"/>
      <c r="O26" s="84" t="s">
        <v>34</v>
      </c>
      <c r="P26" s="85" t="s">
        <v>11</v>
      </c>
      <c r="Q26" s="86" t="s">
        <v>12</v>
      </c>
      <c r="R26" s="86">
        <v>404</v>
      </c>
      <c r="S26" s="86" t="e">
        <f t="shared" si="1"/>
        <v>#VALUE!</v>
      </c>
      <c r="T26" s="85"/>
      <c r="V26" s="84" t="s">
        <v>34</v>
      </c>
      <c r="W26" s="85" t="s">
        <v>11</v>
      </c>
      <c r="X26" s="86" t="s">
        <v>12</v>
      </c>
      <c r="Y26" s="86">
        <v>404</v>
      </c>
      <c r="Z26" s="86" t="e">
        <f t="shared" si="2"/>
        <v>#VALUE!</v>
      </c>
      <c r="AA26" s="85"/>
      <c r="AC26" s="84" t="s">
        <v>34</v>
      </c>
      <c r="AD26" s="85" t="s">
        <v>11</v>
      </c>
      <c r="AE26" s="86" t="s">
        <v>12</v>
      </c>
      <c r="AF26" s="86">
        <v>404</v>
      </c>
      <c r="AG26" s="86" t="e">
        <f t="shared" si="3"/>
        <v>#VALUE!</v>
      </c>
      <c r="AH26" s="85"/>
      <c r="AJ26" s="84" t="s">
        <v>34</v>
      </c>
      <c r="AK26" s="85" t="s">
        <v>11</v>
      </c>
      <c r="AL26" s="86" t="s">
        <v>12</v>
      </c>
      <c r="AM26" s="86">
        <v>404</v>
      </c>
      <c r="AN26" s="86" t="e">
        <f t="shared" si="4"/>
        <v>#VALUE!</v>
      </c>
      <c r="AO26" s="85"/>
      <c r="AQ26" s="84" t="s">
        <v>34</v>
      </c>
      <c r="AR26" s="85" t="s">
        <v>11</v>
      </c>
      <c r="AS26" s="86" t="s">
        <v>12</v>
      </c>
      <c r="AT26" s="86">
        <v>404</v>
      </c>
      <c r="AU26" s="86" t="e">
        <f t="shared" si="5"/>
        <v>#VALUE!</v>
      </c>
      <c r="AV26" s="85"/>
      <c r="AX26" s="84" t="s">
        <v>34</v>
      </c>
      <c r="AY26" s="85" t="s">
        <v>11</v>
      </c>
      <c r="AZ26" s="86" t="s">
        <v>12</v>
      </c>
      <c r="BA26" s="86">
        <v>404</v>
      </c>
      <c r="BB26" s="86" t="e">
        <f t="shared" si="6"/>
        <v>#VALUE!</v>
      </c>
      <c r="BC26" s="85"/>
    </row>
    <row r="27" spans="1:55">
      <c r="A27" s="13" t="s">
        <v>35</v>
      </c>
      <c r="B27" s="5" t="s">
        <v>11</v>
      </c>
      <c r="C27" s="14" t="s">
        <v>12</v>
      </c>
      <c r="D27" s="14">
        <v>230</v>
      </c>
      <c r="E27" s="14" t="s">
        <v>12</v>
      </c>
      <c r="F27" s="5"/>
      <c r="H27" s="13" t="s">
        <v>35</v>
      </c>
      <c r="I27" s="5" t="s">
        <v>11</v>
      </c>
      <c r="J27" s="14" t="s">
        <v>12</v>
      </c>
      <c r="K27" s="14">
        <v>230</v>
      </c>
      <c r="L27" s="86" t="e">
        <f t="shared" si="0"/>
        <v>#VALUE!</v>
      </c>
      <c r="M27" s="5"/>
      <c r="O27" s="84" t="s">
        <v>35</v>
      </c>
      <c r="P27" s="85" t="s">
        <v>11</v>
      </c>
      <c r="Q27" s="86" t="s">
        <v>12</v>
      </c>
      <c r="R27" s="86">
        <v>230</v>
      </c>
      <c r="S27" s="86" t="e">
        <f t="shared" si="1"/>
        <v>#VALUE!</v>
      </c>
      <c r="T27" s="85"/>
      <c r="V27" s="84" t="s">
        <v>35</v>
      </c>
      <c r="W27" s="85" t="s">
        <v>11</v>
      </c>
      <c r="X27" s="86" t="s">
        <v>12</v>
      </c>
      <c r="Y27" s="86">
        <v>230</v>
      </c>
      <c r="Z27" s="86" t="e">
        <f t="shared" si="2"/>
        <v>#VALUE!</v>
      </c>
      <c r="AA27" s="85"/>
      <c r="AC27" s="84" t="s">
        <v>35</v>
      </c>
      <c r="AD27" s="85" t="s">
        <v>11</v>
      </c>
      <c r="AE27" s="86" t="s">
        <v>12</v>
      </c>
      <c r="AF27" s="86">
        <v>230</v>
      </c>
      <c r="AG27" s="86" t="e">
        <f t="shared" si="3"/>
        <v>#VALUE!</v>
      </c>
      <c r="AH27" s="85"/>
      <c r="AJ27" s="84" t="s">
        <v>35</v>
      </c>
      <c r="AK27" s="85" t="s">
        <v>11</v>
      </c>
      <c r="AL27" s="86" t="s">
        <v>12</v>
      </c>
      <c r="AM27" s="86">
        <v>230</v>
      </c>
      <c r="AN27" s="86" t="e">
        <f t="shared" si="4"/>
        <v>#VALUE!</v>
      </c>
      <c r="AO27" s="85"/>
      <c r="AQ27" s="84" t="s">
        <v>35</v>
      </c>
      <c r="AR27" s="85" t="s">
        <v>11</v>
      </c>
      <c r="AS27" s="86" t="s">
        <v>12</v>
      </c>
      <c r="AT27" s="86">
        <v>230</v>
      </c>
      <c r="AU27" s="86" t="e">
        <f t="shared" si="5"/>
        <v>#VALUE!</v>
      </c>
      <c r="AV27" s="85"/>
      <c r="AX27" s="84" t="s">
        <v>35</v>
      </c>
      <c r="AY27" s="85" t="s">
        <v>11</v>
      </c>
      <c r="AZ27" s="86" t="s">
        <v>12</v>
      </c>
      <c r="BA27" s="86">
        <v>230</v>
      </c>
      <c r="BB27" s="86" t="e">
        <f t="shared" si="6"/>
        <v>#VALUE!</v>
      </c>
      <c r="BC27" s="85"/>
    </row>
    <row r="28" spans="1:55">
      <c r="A28" s="13" t="s">
        <v>36</v>
      </c>
      <c r="B28" s="5" t="s">
        <v>11</v>
      </c>
      <c r="C28" s="14" t="s">
        <v>12</v>
      </c>
      <c r="D28" s="14">
        <v>257</v>
      </c>
      <c r="E28" s="14" t="s">
        <v>12</v>
      </c>
      <c r="F28" s="5"/>
      <c r="H28" s="13" t="s">
        <v>36</v>
      </c>
      <c r="I28" s="5" t="s">
        <v>11</v>
      </c>
      <c r="J28" s="14" t="s">
        <v>12</v>
      </c>
      <c r="K28" s="14">
        <v>257</v>
      </c>
      <c r="L28" s="86" t="e">
        <f t="shared" si="0"/>
        <v>#VALUE!</v>
      </c>
      <c r="M28" s="5"/>
      <c r="O28" s="84" t="s">
        <v>36</v>
      </c>
      <c r="P28" s="85" t="s">
        <v>11</v>
      </c>
      <c r="Q28" s="86" t="s">
        <v>12</v>
      </c>
      <c r="R28" s="86">
        <v>257</v>
      </c>
      <c r="S28" s="86" t="e">
        <f t="shared" si="1"/>
        <v>#VALUE!</v>
      </c>
      <c r="T28" s="85"/>
      <c r="V28" s="84" t="s">
        <v>36</v>
      </c>
      <c r="W28" s="85" t="s">
        <v>11</v>
      </c>
      <c r="X28" s="86" t="s">
        <v>12</v>
      </c>
      <c r="Y28" s="86">
        <v>257</v>
      </c>
      <c r="Z28" s="86" t="e">
        <f t="shared" si="2"/>
        <v>#VALUE!</v>
      </c>
      <c r="AA28" s="85"/>
      <c r="AC28" s="84" t="s">
        <v>36</v>
      </c>
      <c r="AD28" s="85" t="s">
        <v>11</v>
      </c>
      <c r="AE28" s="86" t="s">
        <v>12</v>
      </c>
      <c r="AF28" s="86">
        <v>257</v>
      </c>
      <c r="AG28" s="86" t="e">
        <f t="shared" si="3"/>
        <v>#VALUE!</v>
      </c>
      <c r="AH28" s="85"/>
      <c r="AJ28" s="84" t="s">
        <v>36</v>
      </c>
      <c r="AK28" s="85" t="s">
        <v>11</v>
      </c>
      <c r="AL28" s="86" t="s">
        <v>12</v>
      </c>
      <c r="AM28" s="86">
        <v>257</v>
      </c>
      <c r="AN28" s="86" t="e">
        <f t="shared" si="4"/>
        <v>#VALUE!</v>
      </c>
      <c r="AO28" s="85"/>
      <c r="AQ28" s="84" t="s">
        <v>36</v>
      </c>
      <c r="AR28" s="85" t="s">
        <v>11</v>
      </c>
      <c r="AS28" s="86" t="s">
        <v>12</v>
      </c>
      <c r="AT28" s="86">
        <v>257</v>
      </c>
      <c r="AU28" s="86" t="e">
        <f t="shared" si="5"/>
        <v>#VALUE!</v>
      </c>
      <c r="AV28" s="85"/>
      <c r="AX28" s="84" t="s">
        <v>36</v>
      </c>
      <c r="AY28" s="85" t="s">
        <v>11</v>
      </c>
      <c r="AZ28" s="86" t="s">
        <v>12</v>
      </c>
      <c r="BA28" s="86">
        <v>257</v>
      </c>
      <c r="BB28" s="86" t="e">
        <f t="shared" si="6"/>
        <v>#VALUE!</v>
      </c>
      <c r="BC28" s="85"/>
    </row>
    <row r="29" spans="1:55">
      <c r="A29" s="13" t="s">
        <v>37</v>
      </c>
      <c r="B29" s="5" t="s">
        <v>11</v>
      </c>
      <c r="C29" s="14" t="s">
        <v>12</v>
      </c>
      <c r="D29" s="14">
        <v>289</v>
      </c>
      <c r="E29" s="14" t="s">
        <v>12</v>
      </c>
      <c r="F29" s="5"/>
      <c r="H29" s="13" t="s">
        <v>37</v>
      </c>
      <c r="I29" s="5" t="s">
        <v>11</v>
      </c>
      <c r="J29" s="14" t="s">
        <v>12</v>
      </c>
      <c r="K29" s="14">
        <v>289</v>
      </c>
      <c r="L29" s="86" t="e">
        <f t="shared" si="0"/>
        <v>#VALUE!</v>
      </c>
      <c r="M29" s="5"/>
      <c r="O29" s="84" t="s">
        <v>37</v>
      </c>
      <c r="P29" s="85" t="s">
        <v>11</v>
      </c>
      <c r="Q29" s="86" t="s">
        <v>12</v>
      </c>
      <c r="R29" s="86">
        <v>289</v>
      </c>
      <c r="S29" s="86" t="e">
        <f t="shared" si="1"/>
        <v>#VALUE!</v>
      </c>
      <c r="T29" s="85"/>
      <c r="V29" s="84" t="s">
        <v>37</v>
      </c>
      <c r="W29" s="85" t="s">
        <v>11</v>
      </c>
      <c r="X29" s="86" t="s">
        <v>12</v>
      </c>
      <c r="Y29" s="86">
        <v>289</v>
      </c>
      <c r="Z29" s="86" t="e">
        <f t="shared" si="2"/>
        <v>#VALUE!</v>
      </c>
      <c r="AA29" s="85"/>
      <c r="AC29" s="84" t="s">
        <v>37</v>
      </c>
      <c r="AD29" s="85" t="s">
        <v>11</v>
      </c>
      <c r="AE29" s="86" t="s">
        <v>12</v>
      </c>
      <c r="AF29" s="86">
        <v>289</v>
      </c>
      <c r="AG29" s="86" t="e">
        <f t="shared" si="3"/>
        <v>#VALUE!</v>
      </c>
      <c r="AH29" s="85"/>
      <c r="AJ29" s="19" t="s">
        <v>37</v>
      </c>
      <c r="AK29" s="20" t="s">
        <v>11</v>
      </c>
      <c r="AL29" s="21">
        <f>223*2</f>
        <v>446</v>
      </c>
      <c r="AM29" s="21">
        <v>289</v>
      </c>
      <c r="AN29" s="21">
        <f t="shared" si="4"/>
        <v>735</v>
      </c>
      <c r="AO29" s="20" t="s">
        <v>31</v>
      </c>
      <c r="AQ29" s="19" t="s">
        <v>37</v>
      </c>
      <c r="AR29" s="20" t="s">
        <v>11</v>
      </c>
      <c r="AS29" s="21">
        <f>234*1</f>
        <v>234</v>
      </c>
      <c r="AT29" s="21">
        <v>289</v>
      </c>
      <c r="AU29" s="21">
        <f t="shared" si="5"/>
        <v>523</v>
      </c>
      <c r="AV29" s="20" t="s">
        <v>38</v>
      </c>
      <c r="AX29" s="19" t="s">
        <v>37</v>
      </c>
      <c r="AY29" s="20" t="s">
        <v>11</v>
      </c>
      <c r="AZ29" s="21">
        <f>234*1</f>
        <v>234</v>
      </c>
      <c r="BA29" s="21">
        <v>289</v>
      </c>
      <c r="BB29" s="21">
        <f t="shared" si="6"/>
        <v>523</v>
      </c>
      <c r="BC29" s="20" t="s">
        <v>40</v>
      </c>
    </row>
    <row r="30" spans="1:55">
      <c r="A30" s="13" t="s">
        <v>38</v>
      </c>
      <c r="B30" s="5" t="s">
        <v>11</v>
      </c>
      <c r="C30" s="14" t="s">
        <v>12</v>
      </c>
      <c r="D30" s="14">
        <v>422</v>
      </c>
      <c r="E30" s="14" t="s">
        <v>12</v>
      </c>
      <c r="F30" s="5"/>
      <c r="H30" s="13" t="s">
        <v>38</v>
      </c>
      <c r="I30" s="5" t="s">
        <v>11</v>
      </c>
      <c r="J30" s="14" t="s">
        <v>12</v>
      </c>
      <c r="K30" s="14">
        <v>422</v>
      </c>
      <c r="L30" s="86" t="e">
        <f t="shared" si="0"/>
        <v>#VALUE!</v>
      </c>
      <c r="M30" s="5"/>
      <c r="O30" s="84" t="s">
        <v>38</v>
      </c>
      <c r="P30" s="85" t="s">
        <v>11</v>
      </c>
      <c r="Q30" s="86" t="s">
        <v>12</v>
      </c>
      <c r="R30" s="86">
        <v>422</v>
      </c>
      <c r="S30" s="86" t="e">
        <f t="shared" si="1"/>
        <v>#VALUE!</v>
      </c>
      <c r="T30" s="85"/>
      <c r="V30" s="84" t="s">
        <v>38</v>
      </c>
      <c r="W30" s="85" t="s">
        <v>11</v>
      </c>
      <c r="X30" s="86" t="s">
        <v>12</v>
      </c>
      <c r="Y30" s="86">
        <v>422</v>
      </c>
      <c r="Z30" s="86" t="e">
        <f t="shared" si="2"/>
        <v>#VALUE!</v>
      </c>
      <c r="AA30" s="85"/>
      <c r="AC30" s="84" t="s">
        <v>38</v>
      </c>
      <c r="AD30" s="85" t="s">
        <v>11</v>
      </c>
      <c r="AE30" s="86" t="s">
        <v>12</v>
      </c>
      <c r="AF30" s="86">
        <v>422</v>
      </c>
      <c r="AG30" s="86" t="e">
        <f t="shared" si="3"/>
        <v>#VALUE!</v>
      </c>
      <c r="AH30" s="85"/>
      <c r="AJ30" s="19" t="s">
        <v>38</v>
      </c>
      <c r="AK30" s="20" t="s">
        <v>11</v>
      </c>
      <c r="AL30" s="21">
        <f>171*1</f>
        <v>171</v>
      </c>
      <c r="AM30" s="21">
        <v>422</v>
      </c>
      <c r="AN30" s="21">
        <f t="shared" si="4"/>
        <v>593</v>
      </c>
      <c r="AO30" s="20" t="s">
        <v>31</v>
      </c>
      <c r="AQ30" s="28" t="s">
        <v>38</v>
      </c>
      <c r="AR30" s="25" t="s">
        <v>9</v>
      </c>
      <c r="AS30" s="26">
        <f>171*1</f>
        <v>171</v>
      </c>
      <c r="AT30" s="26">
        <v>422</v>
      </c>
      <c r="AU30" s="26">
        <f t="shared" si="5"/>
        <v>593</v>
      </c>
      <c r="AV30" s="25" t="s">
        <v>31</v>
      </c>
      <c r="AX30" s="81" t="s">
        <v>38</v>
      </c>
      <c r="AY30" s="82" t="s">
        <v>9</v>
      </c>
      <c r="AZ30" s="83">
        <f>171*1</f>
        <v>171</v>
      </c>
      <c r="BA30" s="83">
        <v>422</v>
      </c>
      <c r="BB30" s="83">
        <f t="shared" si="6"/>
        <v>593</v>
      </c>
      <c r="BC30" s="82" t="s">
        <v>31</v>
      </c>
    </row>
    <row r="31" spans="1:55">
      <c r="A31" s="13" t="s">
        <v>39</v>
      </c>
      <c r="B31" s="5" t="s">
        <v>11</v>
      </c>
      <c r="C31" s="14" t="s">
        <v>12</v>
      </c>
      <c r="D31" s="14">
        <v>283</v>
      </c>
      <c r="E31" s="14" t="s">
        <v>12</v>
      </c>
      <c r="F31" s="5"/>
      <c r="H31" s="13" t="s">
        <v>39</v>
      </c>
      <c r="I31" s="5" t="s">
        <v>11</v>
      </c>
      <c r="J31" s="14" t="s">
        <v>12</v>
      </c>
      <c r="K31" s="14">
        <v>283</v>
      </c>
      <c r="L31" s="86" t="e">
        <f t="shared" si="0"/>
        <v>#VALUE!</v>
      </c>
      <c r="M31" s="5"/>
      <c r="O31" s="84" t="s">
        <v>39</v>
      </c>
      <c r="P31" s="85" t="s">
        <v>11</v>
      </c>
      <c r="Q31" s="86" t="s">
        <v>12</v>
      </c>
      <c r="R31" s="86">
        <v>283</v>
      </c>
      <c r="S31" s="86" t="e">
        <f t="shared" si="1"/>
        <v>#VALUE!</v>
      </c>
      <c r="T31" s="85"/>
      <c r="V31" s="84" t="s">
        <v>39</v>
      </c>
      <c r="W31" s="85" t="s">
        <v>11</v>
      </c>
      <c r="X31" s="86" t="s">
        <v>12</v>
      </c>
      <c r="Y31" s="86">
        <v>283</v>
      </c>
      <c r="Z31" s="86" t="e">
        <f t="shared" si="2"/>
        <v>#VALUE!</v>
      </c>
      <c r="AA31" s="85"/>
      <c r="AC31" s="84" t="s">
        <v>39</v>
      </c>
      <c r="AD31" s="85" t="s">
        <v>11</v>
      </c>
      <c r="AE31" s="86" t="s">
        <v>12</v>
      </c>
      <c r="AF31" s="86">
        <v>283</v>
      </c>
      <c r="AG31" s="86" t="e">
        <f t="shared" si="3"/>
        <v>#VALUE!</v>
      </c>
      <c r="AH31" s="85"/>
      <c r="AJ31" s="84" t="s">
        <v>39</v>
      </c>
      <c r="AK31" s="85" t="s">
        <v>11</v>
      </c>
      <c r="AL31" s="86" t="s">
        <v>12</v>
      </c>
      <c r="AM31" s="86">
        <v>283</v>
      </c>
      <c r="AN31" s="86" t="e">
        <f t="shared" si="4"/>
        <v>#VALUE!</v>
      </c>
      <c r="AO31" s="85"/>
      <c r="AQ31" s="84" t="s">
        <v>39</v>
      </c>
      <c r="AR31" s="85" t="s">
        <v>11</v>
      </c>
      <c r="AS31" s="86" t="s">
        <v>12</v>
      </c>
      <c r="AT31" s="86">
        <v>283</v>
      </c>
      <c r="AU31" s="86" t="e">
        <f t="shared" si="5"/>
        <v>#VALUE!</v>
      </c>
      <c r="AV31" s="85"/>
      <c r="AX31" s="84" t="s">
        <v>39</v>
      </c>
      <c r="AY31" s="85" t="s">
        <v>11</v>
      </c>
      <c r="AZ31" s="86" t="s">
        <v>12</v>
      </c>
      <c r="BA31" s="86">
        <v>283</v>
      </c>
      <c r="BB31" s="86" t="e">
        <f t="shared" si="6"/>
        <v>#VALUE!</v>
      </c>
      <c r="BC31" s="85"/>
    </row>
    <row r="32" spans="1:55">
      <c r="A32" s="13" t="s">
        <v>40</v>
      </c>
      <c r="B32" s="5" t="s">
        <v>11</v>
      </c>
      <c r="C32" s="14" t="s">
        <v>12</v>
      </c>
      <c r="D32" s="14">
        <v>190</v>
      </c>
      <c r="E32" s="14" t="s">
        <v>12</v>
      </c>
      <c r="F32" s="5"/>
      <c r="H32" s="13" t="s">
        <v>40</v>
      </c>
      <c r="I32" s="5" t="s">
        <v>11</v>
      </c>
      <c r="J32" s="14" t="s">
        <v>12</v>
      </c>
      <c r="K32" s="14">
        <v>190</v>
      </c>
      <c r="L32" s="86" t="e">
        <f t="shared" si="0"/>
        <v>#VALUE!</v>
      </c>
      <c r="M32" s="5"/>
      <c r="O32" s="84" t="s">
        <v>40</v>
      </c>
      <c r="P32" s="85" t="s">
        <v>11</v>
      </c>
      <c r="Q32" s="86" t="s">
        <v>12</v>
      </c>
      <c r="R32" s="86">
        <v>190</v>
      </c>
      <c r="S32" s="86" t="e">
        <f t="shared" si="1"/>
        <v>#VALUE!</v>
      </c>
      <c r="T32" s="85"/>
      <c r="V32" s="84" t="s">
        <v>40</v>
      </c>
      <c r="W32" s="85" t="s">
        <v>11</v>
      </c>
      <c r="X32" s="86" t="s">
        <v>12</v>
      </c>
      <c r="Y32" s="86">
        <v>190</v>
      </c>
      <c r="Z32" s="86" t="e">
        <f t="shared" si="2"/>
        <v>#VALUE!</v>
      </c>
      <c r="AA32" s="85"/>
      <c r="AC32" s="84" t="s">
        <v>40</v>
      </c>
      <c r="AD32" s="85" t="s">
        <v>11</v>
      </c>
      <c r="AE32" s="86" t="s">
        <v>12</v>
      </c>
      <c r="AF32" s="86">
        <v>190</v>
      </c>
      <c r="AG32" s="86" t="e">
        <f t="shared" si="3"/>
        <v>#VALUE!</v>
      </c>
      <c r="AH32" s="85"/>
      <c r="AJ32" s="84" t="s">
        <v>40</v>
      </c>
      <c r="AK32" s="85" t="s">
        <v>11</v>
      </c>
      <c r="AL32" s="86" t="s">
        <v>12</v>
      </c>
      <c r="AM32" s="86">
        <v>190</v>
      </c>
      <c r="AN32" s="86" t="e">
        <f t="shared" si="4"/>
        <v>#VALUE!</v>
      </c>
      <c r="AO32" s="85"/>
      <c r="AQ32" s="19" t="s">
        <v>40</v>
      </c>
      <c r="AR32" s="20" t="s">
        <v>11</v>
      </c>
      <c r="AS32" s="21">
        <f>328*1</f>
        <v>328</v>
      </c>
      <c r="AT32" s="21">
        <v>190</v>
      </c>
      <c r="AU32" s="21">
        <f t="shared" si="5"/>
        <v>518</v>
      </c>
      <c r="AV32" s="20" t="s">
        <v>38</v>
      </c>
      <c r="AX32" s="28" t="s">
        <v>40</v>
      </c>
      <c r="AY32" s="25" t="s">
        <v>11</v>
      </c>
      <c r="AZ32" s="26">
        <f>328*1</f>
        <v>328</v>
      </c>
      <c r="BA32" s="26">
        <v>190</v>
      </c>
      <c r="BB32" s="26">
        <f t="shared" si="6"/>
        <v>518</v>
      </c>
      <c r="BC32" s="25" t="s">
        <v>38</v>
      </c>
    </row>
    <row r="33" spans="1:55">
      <c r="A33" s="13" t="s">
        <v>41</v>
      </c>
      <c r="B33" s="5" t="s">
        <v>11</v>
      </c>
      <c r="C33" s="14" t="s">
        <v>12</v>
      </c>
      <c r="D33" s="14">
        <v>0</v>
      </c>
      <c r="E33" s="14" t="s">
        <v>12</v>
      </c>
      <c r="F33" s="5"/>
      <c r="H33" s="13" t="s">
        <v>41</v>
      </c>
      <c r="I33" s="5" t="s">
        <v>11</v>
      </c>
      <c r="J33" s="14" t="s">
        <v>12</v>
      </c>
      <c r="K33" s="14">
        <v>0</v>
      </c>
      <c r="L33" s="86" t="e">
        <f t="shared" si="0"/>
        <v>#VALUE!</v>
      </c>
      <c r="M33" s="5"/>
      <c r="O33" s="84" t="s">
        <v>41</v>
      </c>
      <c r="P33" s="85" t="s">
        <v>11</v>
      </c>
      <c r="Q33" s="86" t="s">
        <v>12</v>
      </c>
      <c r="R33" s="86">
        <v>0</v>
      </c>
      <c r="S33" s="86" t="e">
        <f t="shared" si="1"/>
        <v>#VALUE!</v>
      </c>
      <c r="T33" s="85"/>
      <c r="V33" s="84" t="s">
        <v>41</v>
      </c>
      <c r="W33" s="85" t="s">
        <v>11</v>
      </c>
      <c r="X33" s="86" t="s">
        <v>12</v>
      </c>
      <c r="Y33" s="86">
        <v>0</v>
      </c>
      <c r="Z33" s="86" t="e">
        <f t="shared" si="2"/>
        <v>#VALUE!</v>
      </c>
      <c r="AA33" s="85"/>
      <c r="AC33" s="84" t="s">
        <v>41</v>
      </c>
      <c r="AD33" s="85" t="s">
        <v>11</v>
      </c>
      <c r="AE33" s="86" t="s">
        <v>12</v>
      </c>
      <c r="AF33" s="86">
        <v>0</v>
      </c>
      <c r="AG33" s="86" t="e">
        <f t="shared" si="3"/>
        <v>#VALUE!</v>
      </c>
      <c r="AH33" s="85"/>
      <c r="AJ33" s="84" t="s">
        <v>41</v>
      </c>
      <c r="AK33" s="85" t="s">
        <v>11</v>
      </c>
      <c r="AL33" s="86" t="s">
        <v>12</v>
      </c>
      <c r="AM33" s="86">
        <v>0</v>
      </c>
      <c r="AN33" s="86" t="e">
        <f t="shared" si="4"/>
        <v>#VALUE!</v>
      </c>
      <c r="AO33" s="85"/>
      <c r="AQ33" s="84" t="s">
        <v>41</v>
      </c>
      <c r="AR33" s="85" t="s">
        <v>11</v>
      </c>
      <c r="AS33" s="86" t="s">
        <v>12</v>
      </c>
      <c r="AT33" s="86">
        <v>0</v>
      </c>
      <c r="AU33" s="86" t="e">
        <f t="shared" si="5"/>
        <v>#VALUE!</v>
      </c>
      <c r="AV33" s="85"/>
      <c r="AX33" s="19" t="s">
        <v>41</v>
      </c>
      <c r="AY33" s="20" t="s">
        <v>11</v>
      </c>
      <c r="AZ33" s="21" t="s">
        <v>12</v>
      </c>
      <c r="BA33" s="21">
        <v>0</v>
      </c>
      <c r="BB33" s="21" t="e">
        <f t="shared" si="6"/>
        <v>#VALUE!</v>
      </c>
      <c r="BC33" s="20" t="s">
        <v>40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DAE87-5294-4578-A0C2-EEAD4D52B79A}">
  <dimension ref="A1:BC33"/>
  <sheetViews>
    <sheetView zoomScale="145" zoomScaleNormal="145" workbookViewId="0">
      <selection activeCell="B31" sqref="B31"/>
    </sheetView>
  </sheetViews>
  <sheetFormatPr defaultColWidth="12.5703125" defaultRowHeight="15.75" customHeight="1"/>
  <cols>
    <col min="13" max="13" width="12.5703125" style="27"/>
    <col min="34" max="34" width="12.5703125" style="27"/>
  </cols>
  <sheetData>
    <row r="1" spans="1:55" ht="15.75" customHeight="1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"/>
      <c r="AD1" s="3"/>
      <c r="AE1" s="4"/>
      <c r="AF1" s="4"/>
      <c r="AG1" s="4"/>
      <c r="AH1" s="29"/>
    </row>
    <row r="2" spans="1:55" ht="15.75" customHeight="1">
      <c r="A2" s="5" t="s">
        <v>2</v>
      </c>
      <c r="B2" s="5" t="s">
        <v>3</v>
      </c>
      <c r="C2" s="5" t="s">
        <v>42</v>
      </c>
      <c r="D2" s="5" t="s">
        <v>5</v>
      </c>
      <c r="E2" s="5" t="s">
        <v>6</v>
      </c>
      <c r="F2" s="5" t="s">
        <v>7</v>
      </c>
      <c r="H2" s="5" t="s">
        <v>2</v>
      </c>
      <c r="I2" s="5" t="s">
        <v>3</v>
      </c>
      <c r="J2" s="5" t="s">
        <v>42</v>
      </c>
      <c r="K2" s="5" t="s">
        <v>5</v>
      </c>
      <c r="L2" s="5" t="s">
        <v>6</v>
      </c>
      <c r="M2" s="5" t="s">
        <v>7</v>
      </c>
      <c r="O2" s="5" t="s">
        <v>2</v>
      </c>
      <c r="P2" s="5" t="s">
        <v>3</v>
      </c>
      <c r="Q2" s="5" t="s">
        <v>42</v>
      </c>
      <c r="R2" s="5" t="s">
        <v>5</v>
      </c>
      <c r="S2" s="5" t="s">
        <v>6</v>
      </c>
      <c r="T2" s="5" t="s">
        <v>7</v>
      </c>
      <c r="V2" s="5" t="s">
        <v>2</v>
      </c>
      <c r="W2" s="5" t="s">
        <v>3</v>
      </c>
      <c r="X2" s="5" t="s">
        <v>42</v>
      </c>
      <c r="Y2" s="5" t="s">
        <v>5</v>
      </c>
      <c r="Z2" s="5" t="s">
        <v>6</v>
      </c>
      <c r="AA2" s="5" t="s">
        <v>7</v>
      </c>
      <c r="AC2" s="5" t="s">
        <v>2</v>
      </c>
      <c r="AD2" s="5" t="s">
        <v>3</v>
      </c>
      <c r="AE2" s="5" t="s">
        <v>42</v>
      </c>
      <c r="AF2" s="5" t="s">
        <v>5</v>
      </c>
      <c r="AG2" s="5" t="s">
        <v>6</v>
      </c>
      <c r="AH2" s="5" t="s">
        <v>7</v>
      </c>
      <c r="AJ2" s="5" t="s">
        <v>2</v>
      </c>
      <c r="AK2" s="5" t="s">
        <v>3</v>
      </c>
      <c r="AL2" s="5" t="s">
        <v>42</v>
      </c>
      <c r="AM2" s="5" t="s">
        <v>5</v>
      </c>
      <c r="AN2" s="5" t="s">
        <v>6</v>
      </c>
      <c r="AO2" s="5" t="s">
        <v>7</v>
      </c>
      <c r="AQ2" s="5" t="s">
        <v>2</v>
      </c>
      <c r="AR2" s="5" t="s">
        <v>3</v>
      </c>
      <c r="AS2" s="5" t="s">
        <v>42</v>
      </c>
      <c r="AT2" s="5" t="s">
        <v>5</v>
      </c>
      <c r="AU2" s="5" t="s">
        <v>6</v>
      </c>
      <c r="AV2" s="5" t="s">
        <v>7</v>
      </c>
      <c r="AX2" s="5" t="s">
        <v>2</v>
      </c>
      <c r="AY2" s="5" t="s">
        <v>3</v>
      </c>
      <c r="AZ2" s="5" t="s">
        <v>42</v>
      </c>
      <c r="BA2" s="5" t="s">
        <v>5</v>
      </c>
      <c r="BB2" s="5" t="s">
        <v>6</v>
      </c>
      <c r="BC2" s="5" t="s">
        <v>7</v>
      </c>
    </row>
    <row r="3" spans="1:55" ht="15.75" customHeight="1">
      <c r="A3" s="22" t="s">
        <v>8</v>
      </c>
      <c r="B3" s="23" t="s">
        <v>9</v>
      </c>
      <c r="C3" s="24">
        <v>0</v>
      </c>
      <c r="D3" s="24">
        <v>1600</v>
      </c>
      <c r="E3" s="24">
        <v>0</v>
      </c>
      <c r="F3" s="23"/>
      <c r="G3" s="17"/>
      <c r="H3" s="2" t="s">
        <v>8</v>
      </c>
      <c r="I3" s="8" t="s">
        <v>9</v>
      </c>
      <c r="J3" s="9">
        <v>0</v>
      </c>
      <c r="K3" s="9">
        <v>1600</v>
      </c>
      <c r="L3" s="9">
        <v>0</v>
      </c>
      <c r="M3" s="8"/>
      <c r="O3" s="2" t="s">
        <v>8</v>
      </c>
      <c r="P3" s="8" t="s">
        <v>9</v>
      </c>
      <c r="Q3" s="9">
        <v>0</v>
      </c>
      <c r="R3" s="9">
        <v>1600</v>
      </c>
      <c r="S3" s="9">
        <v>0</v>
      </c>
      <c r="T3" s="8"/>
      <c r="V3" s="2" t="s">
        <v>8</v>
      </c>
      <c r="W3" s="8" t="s">
        <v>9</v>
      </c>
      <c r="X3" s="9">
        <v>0</v>
      </c>
      <c r="Y3" s="9">
        <v>1600</v>
      </c>
      <c r="Z3" s="9">
        <v>0</v>
      </c>
      <c r="AA3" s="8"/>
      <c r="AC3" s="2" t="s">
        <v>8</v>
      </c>
      <c r="AD3" s="8" t="s">
        <v>9</v>
      </c>
      <c r="AE3" s="9">
        <v>0</v>
      </c>
      <c r="AF3" s="9">
        <v>1600</v>
      </c>
      <c r="AG3" s="9">
        <v>0</v>
      </c>
      <c r="AH3" s="8"/>
      <c r="AJ3" s="2" t="s">
        <v>8</v>
      </c>
      <c r="AK3" s="8" t="s">
        <v>9</v>
      </c>
      <c r="AL3" s="9">
        <v>0</v>
      </c>
      <c r="AM3" s="9">
        <v>1600</v>
      </c>
      <c r="AN3" s="9">
        <v>0</v>
      </c>
      <c r="AO3" s="8"/>
      <c r="AQ3" s="2" t="s">
        <v>8</v>
      </c>
      <c r="AR3" s="8" t="s">
        <v>9</v>
      </c>
      <c r="AS3" s="9">
        <v>0</v>
      </c>
      <c r="AT3" s="9">
        <v>1600</v>
      </c>
      <c r="AU3" s="9">
        <v>0</v>
      </c>
      <c r="AV3" s="8"/>
      <c r="AX3" s="2" t="s">
        <v>8</v>
      </c>
      <c r="AY3" s="8" t="s">
        <v>9</v>
      </c>
      <c r="AZ3" s="9">
        <v>0</v>
      </c>
      <c r="BA3" s="9">
        <v>1600</v>
      </c>
      <c r="BB3" s="9">
        <v>0</v>
      </c>
      <c r="BC3" s="8"/>
    </row>
    <row r="4" spans="1:55" ht="15.75" customHeight="1">
      <c r="A4" s="19" t="s">
        <v>10</v>
      </c>
      <c r="B4" s="20" t="s">
        <v>11</v>
      </c>
      <c r="C4" s="21">
        <f>641*1</f>
        <v>641</v>
      </c>
      <c r="D4" s="21">
        <v>1546</v>
      </c>
      <c r="E4" s="21">
        <f>C4+D4</f>
        <v>2187</v>
      </c>
      <c r="F4" s="20" t="s">
        <v>8</v>
      </c>
      <c r="G4" s="17"/>
      <c r="H4" s="19" t="s">
        <v>10</v>
      </c>
      <c r="I4" s="20" t="s">
        <v>11</v>
      </c>
      <c r="J4" s="21">
        <f>419*1</f>
        <v>419</v>
      </c>
      <c r="K4" s="21">
        <v>1546</v>
      </c>
      <c r="L4" s="21">
        <f>J4+K4</f>
        <v>1965</v>
      </c>
      <c r="M4" s="20" t="s">
        <v>14</v>
      </c>
      <c r="O4" s="19" t="s">
        <v>10</v>
      </c>
      <c r="P4" s="20" t="s">
        <v>11</v>
      </c>
      <c r="Q4" s="21">
        <f>420*1</f>
        <v>420</v>
      </c>
      <c r="R4" s="21">
        <v>1546</v>
      </c>
      <c r="S4" s="21">
        <f>Q4+R4</f>
        <v>1966</v>
      </c>
      <c r="T4" s="20" t="s">
        <v>18</v>
      </c>
      <c r="V4" s="28" t="s">
        <v>10</v>
      </c>
      <c r="W4" s="25" t="s">
        <v>9</v>
      </c>
      <c r="X4" s="26">
        <f>420*1</f>
        <v>420</v>
      </c>
      <c r="Y4" s="26">
        <v>1546</v>
      </c>
      <c r="Z4" s="26">
        <f>X4+Y4</f>
        <v>1966</v>
      </c>
      <c r="AA4" s="25" t="s">
        <v>18</v>
      </c>
      <c r="AC4" s="2" t="s">
        <v>10</v>
      </c>
      <c r="AD4" s="8" t="s">
        <v>9</v>
      </c>
      <c r="AE4" s="9">
        <f>420*1</f>
        <v>420</v>
      </c>
      <c r="AF4" s="9">
        <v>1546</v>
      </c>
      <c r="AG4" s="9">
        <f>AE4+AF4</f>
        <v>1966</v>
      </c>
      <c r="AH4" s="8" t="s">
        <v>18</v>
      </c>
      <c r="AJ4" s="2" t="s">
        <v>10</v>
      </c>
      <c r="AK4" s="8" t="s">
        <v>9</v>
      </c>
      <c r="AL4" s="9">
        <f>420*1</f>
        <v>420</v>
      </c>
      <c r="AM4" s="9">
        <v>1546</v>
      </c>
      <c r="AN4" s="9">
        <f>AL4+AM4</f>
        <v>1966</v>
      </c>
      <c r="AO4" s="8" t="s">
        <v>18</v>
      </c>
      <c r="AQ4" s="2" t="s">
        <v>10</v>
      </c>
      <c r="AR4" s="8" t="s">
        <v>9</v>
      </c>
      <c r="AS4" s="9">
        <f>420*1</f>
        <v>420</v>
      </c>
      <c r="AT4" s="9">
        <v>1546</v>
      </c>
      <c r="AU4" s="9">
        <f>AS4+AT4</f>
        <v>1966</v>
      </c>
      <c r="AV4" s="8" t="s">
        <v>18</v>
      </c>
      <c r="AX4" s="2" t="s">
        <v>10</v>
      </c>
      <c r="AY4" s="8" t="s">
        <v>9</v>
      </c>
      <c r="AZ4" s="9">
        <f>420*1</f>
        <v>420</v>
      </c>
      <c r="BA4" s="9">
        <v>1546</v>
      </c>
      <c r="BB4" s="9">
        <f>AZ4+BA4</f>
        <v>1966</v>
      </c>
      <c r="BC4" s="8" t="s">
        <v>18</v>
      </c>
    </row>
    <row r="5" spans="1:55" ht="15.75" customHeight="1">
      <c r="A5" s="19" t="s">
        <v>13</v>
      </c>
      <c r="B5" s="20" t="s">
        <v>11</v>
      </c>
      <c r="C5" s="21">
        <f>553*1</f>
        <v>553</v>
      </c>
      <c r="D5" s="21">
        <v>1323</v>
      </c>
      <c r="E5" s="21">
        <f t="shared" ref="E5:E7" si="0">C5+D5</f>
        <v>1876</v>
      </c>
      <c r="F5" s="20" t="s">
        <v>8</v>
      </c>
      <c r="G5" s="17"/>
      <c r="H5" s="13" t="s">
        <v>13</v>
      </c>
      <c r="I5" s="5" t="s">
        <v>11</v>
      </c>
      <c r="J5" s="14">
        <f>553*1</f>
        <v>553</v>
      </c>
      <c r="K5" s="14">
        <v>1323</v>
      </c>
      <c r="L5" s="14">
        <f t="shared" ref="L5:L7" si="1">J5+K5</f>
        <v>1876</v>
      </c>
      <c r="M5" s="5" t="s">
        <v>8</v>
      </c>
      <c r="O5" s="13" t="s">
        <v>13</v>
      </c>
      <c r="P5" s="5" t="s">
        <v>11</v>
      </c>
      <c r="Q5" s="14">
        <f>553*1</f>
        <v>553</v>
      </c>
      <c r="R5" s="14">
        <v>1323</v>
      </c>
      <c r="S5" s="14">
        <f t="shared" ref="S5:S7" si="2">Q5+R5</f>
        <v>1876</v>
      </c>
      <c r="T5" s="5" t="s">
        <v>8</v>
      </c>
      <c r="V5" s="13" t="s">
        <v>13</v>
      </c>
      <c r="W5" s="5" t="s">
        <v>11</v>
      </c>
      <c r="X5" s="14">
        <f>553*1</f>
        <v>553</v>
      </c>
      <c r="Y5" s="14">
        <v>1323</v>
      </c>
      <c r="Z5" s="14">
        <f t="shared" ref="Z5:Z7" si="3">X5+Y5</f>
        <v>1876</v>
      </c>
      <c r="AA5" s="5" t="s">
        <v>8</v>
      </c>
      <c r="AC5" s="13" t="s">
        <v>13</v>
      </c>
      <c r="AD5" s="5" t="s">
        <v>11</v>
      </c>
      <c r="AE5" s="14">
        <f>553*1</f>
        <v>553</v>
      </c>
      <c r="AF5" s="14">
        <v>1323</v>
      </c>
      <c r="AG5" s="14">
        <f t="shared" ref="AG5:AG7" si="4">AE5+AF5</f>
        <v>1876</v>
      </c>
      <c r="AH5" s="5" t="s">
        <v>8</v>
      </c>
      <c r="AJ5" s="13" t="s">
        <v>13</v>
      </c>
      <c r="AK5" s="5" t="s">
        <v>11</v>
      </c>
      <c r="AL5" s="14">
        <f>553*1</f>
        <v>553</v>
      </c>
      <c r="AM5" s="14">
        <v>1323</v>
      </c>
      <c r="AN5" s="14">
        <f t="shared" ref="AN5:AN7" si="5">AL5+AM5</f>
        <v>1876</v>
      </c>
      <c r="AO5" s="5" t="s">
        <v>8</v>
      </c>
      <c r="AQ5" s="13" t="s">
        <v>13</v>
      </c>
      <c r="AR5" s="5" t="s">
        <v>11</v>
      </c>
      <c r="AS5" s="14">
        <f>553*1</f>
        <v>553</v>
      </c>
      <c r="AT5" s="14">
        <v>1323</v>
      </c>
      <c r="AU5" s="14">
        <f t="shared" ref="AU5:AU7" si="6">AS5+AT5</f>
        <v>1876</v>
      </c>
      <c r="AV5" s="5" t="s">
        <v>8</v>
      </c>
      <c r="AX5" s="13" t="s">
        <v>13</v>
      </c>
      <c r="AY5" s="5" t="s">
        <v>11</v>
      </c>
      <c r="AZ5" s="14">
        <f>553*1</f>
        <v>553</v>
      </c>
      <c r="BA5" s="14">
        <v>1323</v>
      </c>
      <c r="BB5" s="14">
        <f t="shared" ref="BB5:BB7" si="7">AZ5+BA5</f>
        <v>1876</v>
      </c>
      <c r="BC5" s="5" t="s">
        <v>8</v>
      </c>
    </row>
    <row r="6" spans="1:55" ht="15.75" customHeight="1">
      <c r="A6" s="19" t="s">
        <v>14</v>
      </c>
      <c r="B6" s="20" t="s">
        <v>11</v>
      </c>
      <c r="C6" s="21">
        <f>349*1.5</f>
        <v>523.5</v>
      </c>
      <c r="D6" s="21">
        <v>1325</v>
      </c>
      <c r="E6" s="21">
        <f t="shared" si="0"/>
        <v>1848.5</v>
      </c>
      <c r="F6" s="20" t="s">
        <v>8</v>
      </c>
      <c r="G6" s="17"/>
      <c r="H6" s="28" t="s">
        <v>14</v>
      </c>
      <c r="I6" s="25" t="s">
        <v>9</v>
      </c>
      <c r="J6" s="26">
        <f>349*1.5</f>
        <v>523.5</v>
      </c>
      <c r="K6" s="26">
        <v>1325</v>
      </c>
      <c r="L6" s="26">
        <f t="shared" si="1"/>
        <v>1848.5</v>
      </c>
      <c r="M6" s="25" t="s">
        <v>8</v>
      </c>
      <c r="O6" s="2" t="s">
        <v>14</v>
      </c>
      <c r="P6" s="8" t="s">
        <v>9</v>
      </c>
      <c r="Q6" s="9">
        <f>349*1.5</f>
        <v>523.5</v>
      </c>
      <c r="R6" s="9">
        <v>1325</v>
      </c>
      <c r="S6" s="9">
        <f t="shared" si="2"/>
        <v>1848.5</v>
      </c>
      <c r="T6" s="8" t="s">
        <v>8</v>
      </c>
      <c r="V6" s="2" t="s">
        <v>14</v>
      </c>
      <c r="W6" s="8" t="s">
        <v>9</v>
      </c>
      <c r="X6" s="9">
        <f>349*1.5</f>
        <v>523.5</v>
      </c>
      <c r="Y6" s="9">
        <v>1325</v>
      </c>
      <c r="Z6" s="9">
        <f t="shared" si="3"/>
        <v>1848.5</v>
      </c>
      <c r="AA6" s="8" t="s">
        <v>8</v>
      </c>
      <c r="AC6" s="2" t="s">
        <v>14</v>
      </c>
      <c r="AD6" s="8" t="s">
        <v>9</v>
      </c>
      <c r="AE6" s="9">
        <f>349*1.5</f>
        <v>523.5</v>
      </c>
      <c r="AF6" s="9">
        <v>1325</v>
      </c>
      <c r="AG6" s="9">
        <f t="shared" si="4"/>
        <v>1848.5</v>
      </c>
      <c r="AH6" s="8" t="s">
        <v>8</v>
      </c>
      <c r="AJ6" s="2" t="s">
        <v>14</v>
      </c>
      <c r="AK6" s="8" t="s">
        <v>9</v>
      </c>
      <c r="AL6" s="9">
        <f>349*1.5</f>
        <v>523.5</v>
      </c>
      <c r="AM6" s="9">
        <v>1325</v>
      </c>
      <c r="AN6" s="9">
        <f t="shared" si="5"/>
        <v>1848.5</v>
      </c>
      <c r="AO6" s="8" t="s">
        <v>8</v>
      </c>
      <c r="AQ6" s="2" t="s">
        <v>14</v>
      </c>
      <c r="AR6" s="8" t="s">
        <v>9</v>
      </c>
      <c r="AS6" s="9">
        <f>349*1.5</f>
        <v>523.5</v>
      </c>
      <c r="AT6" s="9">
        <v>1325</v>
      </c>
      <c r="AU6" s="9">
        <f t="shared" si="6"/>
        <v>1848.5</v>
      </c>
      <c r="AV6" s="8" t="s">
        <v>8</v>
      </c>
      <c r="AX6" s="2" t="s">
        <v>14</v>
      </c>
      <c r="AY6" s="8" t="s">
        <v>9</v>
      </c>
      <c r="AZ6" s="9">
        <f>349*1.5</f>
        <v>523.5</v>
      </c>
      <c r="BA6" s="9">
        <v>1325</v>
      </c>
      <c r="BB6" s="9">
        <f t="shared" si="7"/>
        <v>1848.5</v>
      </c>
      <c r="BC6" s="8" t="s">
        <v>8</v>
      </c>
    </row>
    <row r="7" spans="1:55" ht="15.75" customHeight="1">
      <c r="A7" s="19" t="s">
        <v>15</v>
      </c>
      <c r="B7" s="20" t="s">
        <v>11</v>
      </c>
      <c r="C7" s="21">
        <f>347*1.5</f>
        <v>520.5</v>
      </c>
      <c r="D7" s="21">
        <v>1247</v>
      </c>
      <c r="E7" s="21">
        <f t="shared" si="0"/>
        <v>1767.5</v>
      </c>
      <c r="F7" s="20" t="s">
        <v>8</v>
      </c>
      <c r="G7" s="17"/>
      <c r="H7" s="19" t="s">
        <v>15</v>
      </c>
      <c r="I7" s="20" t="s">
        <v>11</v>
      </c>
      <c r="J7" s="21">
        <f>208*1.5</f>
        <v>312</v>
      </c>
      <c r="K7" s="21">
        <v>1247</v>
      </c>
      <c r="L7" s="21">
        <f t="shared" si="1"/>
        <v>1559</v>
      </c>
      <c r="M7" s="20" t="s">
        <v>14</v>
      </c>
      <c r="O7" s="13" t="s">
        <v>15</v>
      </c>
      <c r="P7" s="5" t="s">
        <v>11</v>
      </c>
      <c r="Q7" s="14">
        <f>208*1.5</f>
        <v>312</v>
      </c>
      <c r="R7" s="14">
        <v>1247</v>
      </c>
      <c r="S7" s="14">
        <f t="shared" si="2"/>
        <v>1559</v>
      </c>
      <c r="T7" s="5" t="s">
        <v>14</v>
      </c>
      <c r="V7" s="13" t="s">
        <v>15</v>
      </c>
      <c r="W7" s="5" t="s">
        <v>11</v>
      </c>
      <c r="X7" s="14">
        <f>208*1.5</f>
        <v>312</v>
      </c>
      <c r="Y7" s="14">
        <v>1247</v>
      </c>
      <c r="Z7" s="14">
        <f t="shared" si="3"/>
        <v>1559</v>
      </c>
      <c r="AA7" s="5" t="s">
        <v>14</v>
      </c>
      <c r="AC7" s="13" t="s">
        <v>15</v>
      </c>
      <c r="AD7" s="5" t="s">
        <v>11</v>
      </c>
      <c r="AE7" s="14">
        <f>208*1.5</f>
        <v>312</v>
      </c>
      <c r="AF7" s="14">
        <v>1247</v>
      </c>
      <c r="AG7" s="14">
        <f t="shared" si="4"/>
        <v>1559</v>
      </c>
      <c r="AH7" s="5" t="s">
        <v>14</v>
      </c>
      <c r="AJ7" s="13" t="s">
        <v>15</v>
      </c>
      <c r="AK7" s="5" t="s">
        <v>11</v>
      </c>
      <c r="AL7" s="14">
        <f>208*1.5</f>
        <v>312</v>
      </c>
      <c r="AM7" s="14">
        <v>1247</v>
      </c>
      <c r="AN7" s="14">
        <f t="shared" si="5"/>
        <v>1559</v>
      </c>
      <c r="AO7" s="5" t="s">
        <v>14</v>
      </c>
      <c r="AQ7" s="13" t="s">
        <v>15</v>
      </c>
      <c r="AR7" s="5" t="s">
        <v>11</v>
      </c>
      <c r="AS7" s="14">
        <f>208*1.5</f>
        <v>312</v>
      </c>
      <c r="AT7" s="14">
        <v>1247</v>
      </c>
      <c r="AU7" s="14">
        <f t="shared" si="6"/>
        <v>1559</v>
      </c>
      <c r="AV7" s="5" t="s">
        <v>14</v>
      </c>
      <c r="AX7" s="13" t="s">
        <v>15</v>
      </c>
      <c r="AY7" s="5" t="s">
        <v>11</v>
      </c>
      <c r="AZ7" s="14">
        <f>208*1.5</f>
        <v>312</v>
      </c>
      <c r="BA7" s="14">
        <v>1247</v>
      </c>
      <c r="BB7" s="14">
        <f t="shared" si="7"/>
        <v>1559</v>
      </c>
      <c r="BC7" s="5" t="s">
        <v>14</v>
      </c>
    </row>
    <row r="8" spans="1:55" ht="15.75" customHeight="1">
      <c r="A8" s="13" t="s">
        <v>16</v>
      </c>
      <c r="B8" s="5" t="s">
        <v>11</v>
      </c>
      <c r="C8" s="14" t="s">
        <v>12</v>
      </c>
      <c r="D8" s="14">
        <v>1189</v>
      </c>
      <c r="E8" s="14" t="s">
        <v>12</v>
      </c>
      <c r="F8" s="5"/>
      <c r="G8" s="17"/>
      <c r="H8" s="13" t="s">
        <v>16</v>
      </c>
      <c r="I8" s="5" t="s">
        <v>11</v>
      </c>
      <c r="J8" s="14" t="s">
        <v>12</v>
      </c>
      <c r="K8" s="14">
        <v>1189</v>
      </c>
      <c r="L8" s="14" t="s">
        <v>12</v>
      </c>
      <c r="M8" s="5"/>
      <c r="O8" s="13" t="s">
        <v>16</v>
      </c>
      <c r="P8" s="5" t="s">
        <v>11</v>
      </c>
      <c r="Q8" s="14" t="s">
        <v>12</v>
      </c>
      <c r="R8" s="14">
        <v>1189</v>
      </c>
      <c r="S8" s="14" t="s">
        <v>12</v>
      </c>
      <c r="T8" s="5"/>
      <c r="V8" s="13" t="s">
        <v>16</v>
      </c>
      <c r="W8" s="5" t="s">
        <v>11</v>
      </c>
      <c r="X8" s="14" t="s">
        <v>12</v>
      </c>
      <c r="Y8" s="14">
        <v>1189</v>
      </c>
      <c r="Z8" s="14" t="s">
        <v>12</v>
      </c>
      <c r="AA8" s="5"/>
      <c r="AC8" s="13" t="s">
        <v>16</v>
      </c>
      <c r="AD8" s="5" t="s">
        <v>11</v>
      </c>
      <c r="AE8" s="14" t="s">
        <v>12</v>
      </c>
      <c r="AF8" s="14">
        <v>1189</v>
      </c>
      <c r="AG8" s="14" t="s">
        <v>12</v>
      </c>
      <c r="AH8" s="5"/>
      <c r="AJ8" s="13" t="s">
        <v>16</v>
      </c>
      <c r="AK8" s="5" t="s">
        <v>11</v>
      </c>
      <c r="AL8" s="14" t="s">
        <v>12</v>
      </c>
      <c r="AM8" s="14">
        <v>1189</v>
      </c>
      <c r="AN8" s="14" t="s">
        <v>12</v>
      </c>
      <c r="AO8" s="5"/>
      <c r="AQ8" s="13" t="s">
        <v>16</v>
      </c>
      <c r="AR8" s="5" t="s">
        <v>11</v>
      </c>
      <c r="AS8" s="14" t="s">
        <v>12</v>
      </c>
      <c r="AT8" s="14">
        <v>1189</v>
      </c>
      <c r="AU8" s="14" t="s">
        <v>12</v>
      </c>
      <c r="AV8" s="5"/>
      <c r="AX8" s="13" t="s">
        <v>16</v>
      </c>
      <c r="AY8" s="5" t="s">
        <v>11</v>
      </c>
      <c r="AZ8" s="14" t="s">
        <v>12</v>
      </c>
      <c r="BA8" s="14">
        <v>1189</v>
      </c>
      <c r="BB8" s="14" t="s">
        <v>12</v>
      </c>
      <c r="BC8" s="5"/>
    </row>
    <row r="9" spans="1:55" ht="15.75" customHeight="1">
      <c r="A9" s="13" t="s">
        <v>17</v>
      </c>
      <c r="B9" s="5" t="s">
        <v>11</v>
      </c>
      <c r="C9" s="14" t="s">
        <v>12</v>
      </c>
      <c r="D9" s="14">
        <v>1208</v>
      </c>
      <c r="E9" s="14" t="s">
        <v>12</v>
      </c>
      <c r="F9" s="5"/>
      <c r="G9" s="17"/>
      <c r="H9" s="13" t="s">
        <v>17</v>
      </c>
      <c r="I9" s="5" t="s">
        <v>11</v>
      </c>
      <c r="J9" s="14" t="s">
        <v>12</v>
      </c>
      <c r="K9" s="14">
        <v>1208</v>
      </c>
      <c r="L9" s="14" t="s">
        <v>12</v>
      </c>
      <c r="M9" s="5"/>
      <c r="O9" s="13" t="s">
        <v>17</v>
      </c>
      <c r="P9" s="5" t="s">
        <v>11</v>
      </c>
      <c r="Q9" s="14" t="s">
        <v>12</v>
      </c>
      <c r="R9" s="14">
        <v>1208</v>
      </c>
      <c r="S9" s="14" t="s">
        <v>12</v>
      </c>
      <c r="T9" s="5"/>
      <c r="V9" s="13" t="s">
        <v>17</v>
      </c>
      <c r="W9" s="5" t="s">
        <v>11</v>
      </c>
      <c r="X9" s="14" t="s">
        <v>12</v>
      </c>
      <c r="Y9" s="14">
        <v>1208</v>
      </c>
      <c r="Z9" s="14" t="s">
        <v>12</v>
      </c>
      <c r="AA9" s="5"/>
      <c r="AC9" s="13" t="s">
        <v>17</v>
      </c>
      <c r="AD9" s="5" t="s">
        <v>11</v>
      </c>
      <c r="AE9" s="14" t="s">
        <v>12</v>
      </c>
      <c r="AF9" s="14">
        <v>1208</v>
      </c>
      <c r="AG9" s="14" t="s">
        <v>12</v>
      </c>
      <c r="AH9" s="5"/>
      <c r="AJ9" s="13" t="s">
        <v>17</v>
      </c>
      <c r="AK9" s="5" t="s">
        <v>11</v>
      </c>
      <c r="AL9" s="14" t="s">
        <v>12</v>
      </c>
      <c r="AM9" s="14">
        <v>1208</v>
      </c>
      <c r="AN9" s="14" t="s">
        <v>12</v>
      </c>
      <c r="AO9" s="5"/>
      <c r="AQ9" s="13" t="s">
        <v>17</v>
      </c>
      <c r="AR9" s="5" t="s">
        <v>11</v>
      </c>
      <c r="AS9" s="14" t="s">
        <v>12</v>
      </c>
      <c r="AT9" s="14">
        <v>1208</v>
      </c>
      <c r="AU9" s="14" t="s">
        <v>12</v>
      </c>
      <c r="AV9" s="5"/>
      <c r="AX9" s="13" t="s">
        <v>17</v>
      </c>
      <c r="AY9" s="5" t="s">
        <v>11</v>
      </c>
      <c r="AZ9" s="14" t="s">
        <v>12</v>
      </c>
      <c r="BA9" s="14">
        <v>1208</v>
      </c>
      <c r="BB9" s="14" t="s">
        <v>12</v>
      </c>
      <c r="BC9" s="5"/>
    </row>
    <row r="10" spans="1:55" ht="15.75" customHeight="1">
      <c r="A10" s="13" t="s">
        <v>18</v>
      </c>
      <c r="B10" s="5" t="s">
        <v>11</v>
      </c>
      <c r="C10" s="14" t="s">
        <v>12</v>
      </c>
      <c r="D10" s="14">
        <v>1224</v>
      </c>
      <c r="E10" s="14" t="s">
        <v>12</v>
      </c>
      <c r="F10" s="5"/>
      <c r="G10" s="17"/>
      <c r="H10" s="19" t="s">
        <v>18</v>
      </c>
      <c r="I10" s="20" t="s">
        <v>11</v>
      </c>
      <c r="J10" s="21">
        <f>139*1.5</f>
        <v>208.5</v>
      </c>
      <c r="K10" s="21">
        <v>1224</v>
      </c>
      <c r="L10" s="21">
        <f t="shared" ref="L10" si="8">J10+K10</f>
        <v>1432.5</v>
      </c>
      <c r="M10" s="20" t="s">
        <v>14</v>
      </c>
      <c r="O10" s="28" t="s">
        <v>18</v>
      </c>
      <c r="P10" s="25" t="s">
        <v>9</v>
      </c>
      <c r="Q10" s="26">
        <f>139*1.5</f>
        <v>208.5</v>
      </c>
      <c r="R10" s="26">
        <v>1224</v>
      </c>
      <c r="S10" s="26">
        <f t="shared" ref="S10" si="9">Q10+R10</f>
        <v>1432.5</v>
      </c>
      <c r="T10" s="25" t="s">
        <v>14</v>
      </c>
      <c r="V10" s="2" t="s">
        <v>18</v>
      </c>
      <c r="W10" s="8" t="s">
        <v>9</v>
      </c>
      <c r="X10" s="9">
        <f>139*1.5</f>
        <v>208.5</v>
      </c>
      <c r="Y10" s="9">
        <v>1224</v>
      </c>
      <c r="Z10" s="9">
        <f t="shared" ref="Z10" si="10">X10+Y10</f>
        <v>1432.5</v>
      </c>
      <c r="AA10" s="8" t="s">
        <v>14</v>
      </c>
      <c r="AC10" s="2" t="s">
        <v>18</v>
      </c>
      <c r="AD10" s="8" t="s">
        <v>9</v>
      </c>
      <c r="AE10" s="9">
        <f>139*1.5</f>
        <v>208.5</v>
      </c>
      <c r="AF10" s="9">
        <v>1224</v>
      </c>
      <c r="AG10" s="9">
        <f t="shared" ref="AG10" si="11">AE10+AF10</f>
        <v>1432.5</v>
      </c>
      <c r="AH10" s="8" t="s">
        <v>14</v>
      </c>
      <c r="AJ10" s="2" t="s">
        <v>18</v>
      </c>
      <c r="AK10" s="8" t="s">
        <v>9</v>
      </c>
      <c r="AL10" s="9">
        <f>139*1.5</f>
        <v>208.5</v>
      </c>
      <c r="AM10" s="9">
        <v>1224</v>
      </c>
      <c r="AN10" s="9">
        <f t="shared" ref="AN10" si="12">AL10+AM10</f>
        <v>1432.5</v>
      </c>
      <c r="AO10" s="8" t="s">
        <v>14</v>
      </c>
      <c r="AQ10" s="2" t="s">
        <v>18</v>
      </c>
      <c r="AR10" s="8" t="s">
        <v>9</v>
      </c>
      <c r="AS10" s="9">
        <f>139*1.5</f>
        <v>208.5</v>
      </c>
      <c r="AT10" s="9">
        <v>1224</v>
      </c>
      <c r="AU10" s="9">
        <f t="shared" ref="AU10" si="13">AS10+AT10</f>
        <v>1432.5</v>
      </c>
      <c r="AV10" s="8" t="s">
        <v>14</v>
      </c>
      <c r="AX10" s="2" t="s">
        <v>18</v>
      </c>
      <c r="AY10" s="8" t="s">
        <v>9</v>
      </c>
      <c r="AZ10" s="9">
        <f>139*1.5</f>
        <v>208.5</v>
      </c>
      <c r="BA10" s="9">
        <v>1224</v>
      </c>
      <c r="BB10" s="9">
        <f t="shared" ref="BB10" si="14">AZ10+BA10</f>
        <v>1432.5</v>
      </c>
      <c r="BC10" s="8" t="s">
        <v>14</v>
      </c>
    </row>
    <row r="11" spans="1:55" ht="15.75" customHeight="1">
      <c r="A11" s="13" t="s">
        <v>19</v>
      </c>
      <c r="B11" s="5" t="s">
        <v>11</v>
      </c>
      <c r="C11" s="14" t="s">
        <v>12</v>
      </c>
      <c r="D11" s="14">
        <v>990</v>
      </c>
      <c r="E11" s="14" t="s">
        <v>12</v>
      </c>
      <c r="F11" s="5"/>
      <c r="G11" s="17"/>
      <c r="H11" s="13" t="s">
        <v>19</v>
      </c>
      <c r="I11" s="5" t="s">
        <v>11</v>
      </c>
      <c r="J11" s="14" t="s">
        <v>12</v>
      </c>
      <c r="K11" s="14">
        <v>990</v>
      </c>
      <c r="L11" s="14" t="s">
        <v>12</v>
      </c>
      <c r="M11" s="5"/>
      <c r="O11" s="19" t="s">
        <v>19</v>
      </c>
      <c r="P11" s="20" t="s">
        <v>11</v>
      </c>
      <c r="Q11" s="21">
        <f>327*5</f>
        <v>1635</v>
      </c>
      <c r="R11" s="21">
        <v>990</v>
      </c>
      <c r="S11" s="21">
        <f>Q11+R11</f>
        <v>2625</v>
      </c>
      <c r="T11" s="20" t="s">
        <v>18</v>
      </c>
      <c r="V11" s="13" t="s">
        <v>19</v>
      </c>
      <c r="W11" s="5" t="s">
        <v>11</v>
      </c>
      <c r="X11" s="14">
        <f>327*5</f>
        <v>1635</v>
      </c>
      <c r="Y11" s="14">
        <v>990</v>
      </c>
      <c r="Z11" s="14">
        <f>X11+Y11</f>
        <v>2625</v>
      </c>
      <c r="AA11" s="5" t="s">
        <v>18</v>
      </c>
      <c r="AC11" s="13" t="s">
        <v>19</v>
      </c>
      <c r="AD11" s="5" t="s">
        <v>11</v>
      </c>
      <c r="AE11" s="14">
        <f>327*5</f>
        <v>1635</v>
      </c>
      <c r="AF11" s="14">
        <v>990</v>
      </c>
      <c r="AG11" s="14">
        <f>AE11+AF11</f>
        <v>2625</v>
      </c>
      <c r="AH11" s="5" t="s">
        <v>18</v>
      </c>
      <c r="AJ11" s="13" t="s">
        <v>19</v>
      </c>
      <c r="AK11" s="5" t="s">
        <v>11</v>
      </c>
      <c r="AL11" s="14">
        <f>327*5</f>
        <v>1635</v>
      </c>
      <c r="AM11" s="14">
        <v>990</v>
      </c>
      <c r="AN11" s="14">
        <f>AL11+AM11</f>
        <v>2625</v>
      </c>
      <c r="AO11" s="5" t="s">
        <v>18</v>
      </c>
      <c r="AQ11" s="13" t="s">
        <v>19</v>
      </c>
      <c r="AR11" s="5" t="s">
        <v>11</v>
      </c>
      <c r="AS11" s="14">
        <f>327*5</f>
        <v>1635</v>
      </c>
      <c r="AT11" s="14">
        <v>990</v>
      </c>
      <c r="AU11" s="14">
        <f>AS11+AT11</f>
        <v>2625</v>
      </c>
      <c r="AV11" s="5" t="s">
        <v>18</v>
      </c>
      <c r="AX11" s="13" t="s">
        <v>19</v>
      </c>
      <c r="AY11" s="5" t="s">
        <v>11</v>
      </c>
      <c r="AZ11" s="14">
        <f>327*5</f>
        <v>1635</v>
      </c>
      <c r="BA11" s="14">
        <v>990</v>
      </c>
      <c r="BB11" s="14">
        <f>AZ11+BA11</f>
        <v>2625</v>
      </c>
      <c r="BC11" s="5" t="s">
        <v>18</v>
      </c>
    </row>
    <row r="12" spans="1:55" ht="15.75" customHeight="1">
      <c r="A12" s="13" t="s">
        <v>20</v>
      </c>
      <c r="B12" s="5" t="s">
        <v>11</v>
      </c>
      <c r="C12" s="14" t="s">
        <v>12</v>
      </c>
      <c r="D12" s="14">
        <v>846</v>
      </c>
      <c r="E12" s="14" t="s">
        <v>12</v>
      </c>
      <c r="F12" s="5"/>
      <c r="G12" s="17"/>
      <c r="H12" s="13" t="s">
        <v>20</v>
      </c>
      <c r="I12" s="5" t="s">
        <v>11</v>
      </c>
      <c r="J12" s="14" t="s">
        <v>12</v>
      </c>
      <c r="K12" s="14">
        <v>846</v>
      </c>
      <c r="L12" s="14" t="s">
        <v>12</v>
      </c>
      <c r="M12" s="5"/>
      <c r="O12" s="13" t="s">
        <v>20</v>
      </c>
      <c r="P12" s="5" t="s">
        <v>11</v>
      </c>
      <c r="Q12" s="14" t="s">
        <v>12</v>
      </c>
      <c r="R12" s="14">
        <v>846</v>
      </c>
      <c r="S12" s="14" t="s">
        <v>12</v>
      </c>
      <c r="T12" s="5"/>
      <c r="V12" s="13" t="s">
        <v>20</v>
      </c>
      <c r="W12" s="5" t="s">
        <v>11</v>
      </c>
      <c r="X12" s="14" t="s">
        <v>12</v>
      </c>
      <c r="Y12" s="14">
        <v>846</v>
      </c>
      <c r="Z12" s="14" t="s">
        <v>12</v>
      </c>
      <c r="AA12" s="5"/>
      <c r="AC12" s="13" t="s">
        <v>20</v>
      </c>
      <c r="AD12" s="5" t="s">
        <v>11</v>
      </c>
      <c r="AE12" s="14" t="s">
        <v>12</v>
      </c>
      <c r="AF12" s="14">
        <v>846</v>
      </c>
      <c r="AG12" s="14" t="s">
        <v>12</v>
      </c>
      <c r="AH12" s="5"/>
      <c r="AJ12" s="13" t="s">
        <v>20</v>
      </c>
      <c r="AK12" s="5" t="s">
        <v>11</v>
      </c>
      <c r="AL12" s="14" t="s">
        <v>12</v>
      </c>
      <c r="AM12" s="14">
        <v>846</v>
      </c>
      <c r="AN12" s="14" t="s">
        <v>12</v>
      </c>
      <c r="AO12" s="5"/>
      <c r="AQ12" s="13" t="s">
        <v>20</v>
      </c>
      <c r="AR12" s="5" t="s">
        <v>11</v>
      </c>
      <c r="AS12" s="14" t="s">
        <v>12</v>
      </c>
      <c r="AT12" s="14">
        <v>846</v>
      </c>
      <c r="AU12" s="14" t="s">
        <v>12</v>
      </c>
      <c r="AV12" s="5"/>
      <c r="AX12" s="13" t="s">
        <v>20</v>
      </c>
      <c r="AY12" s="5" t="s">
        <v>11</v>
      </c>
      <c r="AZ12" s="14" t="s">
        <v>12</v>
      </c>
      <c r="BA12" s="14">
        <v>846</v>
      </c>
      <c r="BB12" s="14" t="s">
        <v>12</v>
      </c>
      <c r="BC12" s="5"/>
    </row>
    <row r="13" spans="1:55" ht="15.75" customHeight="1">
      <c r="A13" s="13" t="s">
        <v>21</v>
      </c>
      <c r="B13" s="5" t="s">
        <v>11</v>
      </c>
      <c r="C13" s="14" t="s">
        <v>12</v>
      </c>
      <c r="D13" s="14">
        <v>807</v>
      </c>
      <c r="E13" s="14" t="s">
        <v>12</v>
      </c>
      <c r="F13" s="5"/>
      <c r="G13" s="17"/>
      <c r="H13" s="13" t="s">
        <v>21</v>
      </c>
      <c r="I13" s="5" t="s">
        <v>11</v>
      </c>
      <c r="J13" s="14" t="s">
        <v>12</v>
      </c>
      <c r="K13" s="14">
        <v>807</v>
      </c>
      <c r="L13" s="14" t="s">
        <v>12</v>
      </c>
      <c r="M13" s="5"/>
      <c r="O13" s="13" t="s">
        <v>21</v>
      </c>
      <c r="P13" s="5" t="s">
        <v>11</v>
      </c>
      <c r="Q13" s="14" t="s">
        <v>12</v>
      </c>
      <c r="R13" s="14">
        <v>807</v>
      </c>
      <c r="S13" s="14" t="s">
        <v>12</v>
      </c>
      <c r="T13" s="5"/>
      <c r="V13" s="13" t="s">
        <v>21</v>
      </c>
      <c r="W13" s="5" t="s">
        <v>11</v>
      </c>
      <c r="X13" s="14" t="s">
        <v>12</v>
      </c>
      <c r="Y13" s="14">
        <v>807</v>
      </c>
      <c r="Z13" s="14" t="s">
        <v>12</v>
      </c>
      <c r="AA13" s="5"/>
      <c r="AC13" s="13" t="s">
        <v>21</v>
      </c>
      <c r="AD13" s="5" t="s">
        <v>11</v>
      </c>
      <c r="AE13" s="14" t="s">
        <v>12</v>
      </c>
      <c r="AF13" s="14">
        <v>807</v>
      </c>
      <c r="AG13" s="14" t="s">
        <v>12</v>
      </c>
      <c r="AH13" s="5"/>
      <c r="AJ13" s="13" t="s">
        <v>21</v>
      </c>
      <c r="AK13" s="5" t="s">
        <v>11</v>
      </c>
      <c r="AL13" s="14" t="s">
        <v>12</v>
      </c>
      <c r="AM13" s="14">
        <v>807</v>
      </c>
      <c r="AN13" s="14" t="s">
        <v>12</v>
      </c>
      <c r="AO13" s="5"/>
      <c r="AQ13" s="13" t="s">
        <v>21</v>
      </c>
      <c r="AR13" s="5" t="s">
        <v>11</v>
      </c>
      <c r="AS13" s="14" t="s">
        <v>12</v>
      </c>
      <c r="AT13" s="14">
        <v>807</v>
      </c>
      <c r="AU13" s="14" t="s">
        <v>12</v>
      </c>
      <c r="AV13" s="5"/>
      <c r="AX13" s="13" t="s">
        <v>21</v>
      </c>
      <c r="AY13" s="5" t="s">
        <v>11</v>
      </c>
      <c r="AZ13" s="14" t="s">
        <v>12</v>
      </c>
      <c r="BA13" s="14">
        <v>807</v>
      </c>
      <c r="BB13" s="14" t="s">
        <v>12</v>
      </c>
      <c r="BC13" s="5"/>
    </row>
    <row r="14" spans="1:55" ht="15.75" customHeight="1">
      <c r="A14" s="13" t="s">
        <v>22</v>
      </c>
      <c r="B14" s="5" t="s">
        <v>11</v>
      </c>
      <c r="C14" s="14" t="s">
        <v>12</v>
      </c>
      <c r="D14" s="14">
        <v>809</v>
      </c>
      <c r="E14" s="14" t="s">
        <v>12</v>
      </c>
      <c r="F14" s="5"/>
      <c r="G14" s="17"/>
      <c r="H14" s="13" t="s">
        <v>22</v>
      </c>
      <c r="I14" s="5" t="s">
        <v>11</v>
      </c>
      <c r="J14" s="14" t="s">
        <v>12</v>
      </c>
      <c r="K14" s="14">
        <v>809</v>
      </c>
      <c r="L14" s="14" t="s">
        <v>12</v>
      </c>
      <c r="M14" s="5"/>
      <c r="O14" s="13" t="s">
        <v>22</v>
      </c>
      <c r="P14" s="5" t="s">
        <v>11</v>
      </c>
      <c r="Q14" s="14" t="s">
        <v>12</v>
      </c>
      <c r="R14" s="14">
        <v>809</v>
      </c>
      <c r="S14" s="14" t="s">
        <v>12</v>
      </c>
      <c r="T14" s="5"/>
      <c r="V14" s="13" t="s">
        <v>22</v>
      </c>
      <c r="W14" s="5" t="s">
        <v>11</v>
      </c>
      <c r="X14" s="14" t="s">
        <v>12</v>
      </c>
      <c r="Y14" s="14">
        <v>809</v>
      </c>
      <c r="Z14" s="14" t="s">
        <v>12</v>
      </c>
      <c r="AA14" s="5"/>
      <c r="AC14" s="13" t="s">
        <v>22</v>
      </c>
      <c r="AD14" s="5" t="s">
        <v>11</v>
      </c>
      <c r="AE14" s="14" t="s">
        <v>12</v>
      </c>
      <c r="AF14" s="14">
        <v>809</v>
      </c>
      <c r="AG14" s="14" t="s">
        <v>12</v>
      </c>
      <c r="AH14" s="5"/>
      <c r="AJ14" s="13" t="s">
        <v>22</v>
      </c>
      <c r="AK14" s="5" t="s">
        <v>11</v>
      </c>
      <c r="AL14" s="14" t="s">
        <v>12</v>
      </c>
      <c r="AM14" s="14">
        <v>809</v>
      </c>
      <c r="AN14" s="14" t="s">
        <v>12</v>
      </c>
      <c r="AO14" s="5"/>
      <c r="AQ14" s="13" t="s">
        <v>22</v>
      </c>
      <c r="AR14" s="5" t="s">
        <v>11</v>
      </c>
      <c r="AS14" s="14" t="s">
        <v>12</v>
      </c>
      <c r="AT14" s="14">
        <v>809</v>
      </c>
      <c r="AU14" s="14" t="s">
        <v>12</v>
      </c>
      <c r="AV14" s="5"/>
      <c r="AX14" s="13" t="s">
        <v>22</v>
      </c>
      <c r="AY14" s="5" t="s">
        <v>11</v>
      </c>
      <c r="AZ14" s="14" t="s">
        <v>12</v>
      </c>
      <c r="BA14" s="14">
        <v>809</v>
      </c>
      <c r="BB14" s="14" t="s">
        <v>12</v>
      </c>
      <c r="BC14" s="5"/>
    </row>
    <row r="15" spans="1:55" ht="15.75" customHeight="1">
      <c r="A15" s="13" t="s">
        <v>23</v>
      </c>
      <c r="B15" s="5" t="s">
        <v>11</v>
      </c>
      <c r="C15" s="14" t="s">
        <v>12</v>
      </c>
      <c r="D15" s="14">
        <v>1031</v>
      </c>
      <c r="E15" s="14" t="s">
        <v>12</v>
      </c>
      <c r="F15" s="5"/>
      <c r="G15" s="17"/>
      <c r="H15" s="13" t="s">
        <v>23</v>
      </c>
      <c r="I15" s="5" t="s">
        <v>11</v>
      </c>
      <c r="J15" s="14" t="s">
        <v>12</v>
      </c>
      <c r="K15" s="14">
        <v>1031</v>
      </c>
      <c r="L15" s="14" t="s">
        <v>12</v>
      </c>
      <c r="M15" s="5"/>
      <c r="O15" s="19" t="s">
        <v>23</v>
      </c>
      <c r="P15" s="20" t="s">
        <v>11</v>
      </c>
      <c r="Q15" s="21">
        <f>278*5</f>
        <v>1390</v>
      </c>
      <c r="R15" s="21">
        <v>1031</v>
      </c>
      <c r="S15" s="21">
        <f>Q15+R15</f>
        <v>2421</v>
      </c>
      <c r="T15" s="20" t="s">
        <v>18</v>
      </c>
      <c r="V15" s="19" t="s">
        <v>23</v>
      </c>
      <c r="W15" s="20" t="s">
        <v>11</v>
      </c>
      <c r="X15" s="21">
        <f>545*1</f>
        <v>545</v>
      </c>
      <c r="Y15" s="21">
        <v>1031</v>
      </c>
      <c r="Z15" s="21">
        <f>X15+Y15</f>
        <v>1576</v>
      </c>
      <c r="AA15" s="20" t="s">
        <v>10</v>
      </c>
      <c r="AC15" s="28" t="s">
        <v>23</v>
      </c>
      <c r="AD15" s="25" t="s">
        <v>9</v>
      </c>
      <c r="AE15" s="26">
        <f>545*1</f>
        <v>545</v>
      </c>
      <c r="AF15" s="26">
        <v>1031</v>
      </c>
      <c r="AG15" s="26">
        <f>AE15+AF15</f>
        <v>1576</v>
      </c>
      <c r="AH15" s="25" t="s">
        <v>10</v>
      </c>
      <c r="AJ15" s="2" t="s">
        <v>23</v>
      </c>
      <c r="AK15" s="8" t="s">
        <v>9</v>
      </c>
      <c r="AL15" s="9">
        <f>545*1</f>
        <v>545</v>
      </c>
      <c r="AM15" s="9">
        <v>1031</v>
      </c>
      <c r="AN15" s="9">
        <f>AL15+AM15</f>
        <v>1576</v>
      </c>
      <c r="AO15" s="8" t="s">
        <v>10</v>
      </c>
      <c r="AQ15" s="2" t="s">
        <v>23</v>
      </c>
      <c r="AR15" s="8" t="s">
        <v>9</v>
      </c>
      <c r="AS15" s="9">
        <f>545*1</f>
        <v>545</v>
      </c>
      <c r="AT15" s="9">
        <v>1031</v>
      </c>
      <c r="AU15" s="9">
        <f>AS15+AT15</f>
        <v>1576</v>
      </c>
      <c r="AV15" s="8" t="s">
        <v>10</v>
      </c>
      <c r="AX15" s="2" t="s">
        <v>23</v>
      </c>
      <c r="AY15" s="8" t="s">
        <v>9</v>
      </c>
      <c r="AZ15" s="9">
        <f>545*1</f>
        <v>545</v>
      </c>
      <c r="BA15" s="9">
        <v>1031</v>
      </c>
      <c r="BB15" s="9">
        <f>AZ15+BA15</f>
        <v>1576</v>
      </c>
      <c r="BC15" s="8" t="s">
        <v>10</v>
      </c>
    </row>
    <row r="16" spans="1:55" ht="15.75" customHeight="1">
      <c r="A16" s="13" t="s">
        <v>24</v>
      </c>
      <c r="B16" s="5" t="s">
        <v>11</v>
      </c>
      <c r="C16" s="14" t="s">
        <v>12</v>
      </c>
      <c r="D16" s="14">
        <v>734</v>
      </c>
      <c r="E16" s="14" t="s">
        <v>12</v>
      </c>
      <c r="F16" s="5"/>
      <c r="G16" s="17"/>
      <c r="H16" s="13" t="s">
        <v>24</v>
      </c>
      <c r="I16" s="5" t="s">
        <v>11</v>
      </c>
      <c r="J16" s="14" t="s">
        <v>12</v>
      </c>
      <c r="K16" s="14">
        <v>734</v>
      </c>
      <c r="L16" s="14" t="s">
        <v>12</v>
      </c>
      <c r="M16" s="5"/>
      <c r="O16" s="13" t="s">
        <v>24</v>
      </c>
      <c r="P16" s="5" t="s">
        <v>11</v>
      </c>
      <c r="Q16" s="14" t="s">
        <v>12</v>
      </c>
      <c r="R16" s="14">
        <v>734</v>
      </c>
      <c r="S16" s="14" t="s">
        <v>12</v>
      </c>
      <c r="T16" s="5"/>
      <c r="V16" s="13" t="s">
        <v>24</v>
      </c>
      <c r="W16" s="5" t="s">
        <v>11</v>
      </c>
      <c r="X16" s="14" t="s">
        <v>12</v>
      </c>
      <c r="Y16" s="14">
        <v>734</v>
      </c>
      <c r="Z16" s="14" t="s">
        <v>12</v>
      </c>
      <c r="AA16" s="5"/>
      <c r="AC16" s="13" t="s">
        <v>24</v>
      </c>
      <c r="AD16" s="5" t="s">
        <v>11</v>
      </c>
      <c r="AE16" s="14" t="s">
        <v>12</v>
      </c>
      <c r="AF16" s="14">
        <v>734</v>
      </c>
      <c r="AG16" s="14" t="s">
        <v>12</v>
      </c>
      <c r="AH16" s="5"/>
      <c r="AJ16" s="13" t="s">
        <v>24</v>
      </c>
      <c r="AK16" s="5" t="s">
        <v>11</v>
      </c>
      <c r="AL16" s="14" t="s">
        <v>12</v>
      </c>
      <c r="AM16" s="14">
        <v>734</v>
      </c>
      <c r="AN16" s="14" t="s">
        <v>12</v>
      </c>
      <c r="AO16" s="5"/>
      <c r="AQ16" s="13" t="s">
        <v>24</v>
      </c>
      <c r="AR16" s="5" t="s">
        <v>11</v>
      </c>
      <c r="AS16" s="14" t="s">
        <v>12</v>
      </c>
      <c r="AT16" s="14">
        <v>734</v>
      </c>
      <c r="AU16" s="14" t="s">
        <v>12</v>
      </c>
      <c r="AV16" s="5"/>
      <c r="AX16" s="13" t="s">
        <v>24</v>
      </c>
      <c r="AY16" s="5" t="s">
        <v>11</v>
      </c>
      <c r="AZ16" s="14" t="s">
        <v>12</v>
      </c>
      <c r="BA16" s="14">
        <v>734</v>
      </c>
      <c r="BB16" s="14" t="s">
        <v>12</v>
      </c>
      <c r="BC16" s="5"/>
    </row>
    <row r="17" spans="1:55" ht="15.75" customHeight="1">
      <c r="A17" s="13" t="s">
        <v>25</v>
      </c>
      <c r="B17" s="5" t="s">
        <v>11</v>
      </c>
      <c r="C17" s="14" t="s">
        <v>12</v>
      </c>
      <c r="D17" s="14">
        <v>861</v>
      </c>
      <c r="E17" s="14" t="s">
        <v>12</v>
      </c>
      <c r="F17" s="5"/>
      <c r="G17" s="17"/>
      <c r="H17" s="13" t="s">
        <v>25</v>
      </c>
      <c r="I17" s="5" t="s">
        <v>11</v>
      </c>
      <c r="J17" s="14" t="s">
        <v>12</v>
      </c>
      <c r="K17" s="14">
        <v>861</v>
      </c>
      <c r="L17" s="14" t="s">
        <v>12</v>
      </c>
      <c r="M17" s="5"/>
      <c r="O17" s="13" t="s">
        <v>25</v>
      </c>
      <c r="P17" s="5" t="s">
        <v>11</v>
      </c>
      <c r="Q17" s="14" t="s">
        <v>12</v>
      </c>
      <c r="R17" s="14">
        <v>861</v>
      </c>
      <c r="S17" s="14" t="s">
        <v>12</v>
      </c>
      <c r="T17" s="5"/>
      <c r="V17" s="19" t="s">
        <v>25</v>
      </c>
      <c r="W17" s="20" t="s">
        <v>11</v>
      </c>
      <c r="X17" s="21">
        <f>821*1</f>
        <v>821</v>
      </c>
      <c r="Y17" s="21">
        <v>861</v>
      </c>
      <c r="Z17" s="21">
        <f>X17+Y17</f>
        <v>1682</v>
      </c>
      <c r="AA17" s="20" t="s">
        <v>10</v>
      </c>
      <c r="AC17" s="19" t="s">
        <v>25</v>
      </c>
      <c r="AD17" s="20" t="s">
        <v>11</v>
      </c>
      <c r="AE17" s="21">
        <f>356*1.5</f>
        <v>534</v>
      </c>
      <c r="AF17" s="21">
        <v>861</v>
      </c>
      <c r="AG17" s="21">
        <f>AE17+AF17</f>
        <v>1395</v>
      </c>
      <c r="AH17" s="20" t="s">
        <v>23</v>
      </c>
      <c r="AJ17" s="28" t="s">
        <v>25</v>
      </c>
      <c r="AK17" s="25" t="s">
        <v>9</v>
      </c>
      <c r="AL17" s="26">
        <f>356*1.5</f>
        <v>534</v>
      </c>
      <c r="AM17" s="26">
        <v>861</v>
      </c>
      <c r="AN17" s="26">
        <f>AL17+AM17</f>
        <v>1395</v>
      </c>
      <c r="AO17" s="25" t="s">
        <v>23</v>
      </c>
      <c r="AQ17" s="2" t="s">
        <v>25</v>
      </c>
      <c r="AR17" s="8" t="s">
        <v>9</v>
      </c>
      <c r="AS17" s="9">
        <f>356*1.5</f>
        <v>534</v>
      </c>
      <c r="AT17" s="9">
        <v>861</v>
      </c>
      <c r="AU17" s="9">
        <f>AS17+AT17</f>
        <v>1395</v>
      </c>
      <c r="AV17" s="8" t="s">
        <v>23</v>
      </c>
      <c r="AX17" s="2" t="s">
        <v>25</v>
      </c>
      <c r="AY17" s="8" t="s">
        <v>9</v>
      </c>
      <c r="AZ17" s="9">
        <f>356*1.5</f>
        <v>534</v>
      </c>
      <c r="BA17" s="9">
        <v>861</v>
      </c>
      <c r="BB17" s="9">
        <f>AZ17+BA17</f>
        <v>1395</v>
      </c>
      <c r="BC17" s="8" t="s">
        <v>23</v>
      </c>
    </row>
    <row r="18" spans="1:55" ht="15.75" customHeight="1">
      <c r="A18" s="13" t="s">
        <v>26</v>
      </c>
      <c r="B18" s="5" t="s">
        <v>11</v>
      </c>
      <c r="C18" s="14" t="s">
        <v>12</v>
      </c>
      <c r="D18" s="14">
        <v>846</v>
      </c>
      <c r="E18" s="14" t="s">
        <v>12</v>
      </c>
      <c r="F18" s="5"/>
      <c r="G18" s="17"/>
      <c r="H18" s="13" t="s">
        <v>26</v>
      </c>
      <c r="I18" s="5" t="s">
        <v>11</v>
      </c>
      <c r="J18" s="14" t="s">
        <v>12</v>
      </c>
      <c r="K18" s="14">
        <v>846</v>
      </c>
      <c r="L18" s="14" t="s">
        <v>12</v>
      </c>
      <c r="M18" s="5"/>
      <c r="O18" s="13" t="s">
        <v>26</v>
      </c>
      <c r="P18" s="5" t="s">
        <v>11</v>
      </c>
      <c r="Q18" s="14" t="s">
        <v>12</v>
      </c>
      <c r="R18" s="14">
        <v>846</v>
      </c>
      <c r="S18" s="14" t="s">
        <v>12</v>
      </c>
      <c r="T18" s="5"/>
      <c r="V18" s="13" t="s">
        <v>26</v>
      </c>
      <c r="W18" s="5" t="s">
        <v>11</v>
      </c>
      <c r="X18" s="14" t="s">
        <v>12</v>
      </c>
      <c r="Y18" s="14">
        <v>846</v>
      </c>
      <c r="Z18" s="14" t="s">
        <v>12</v>
      </c>
      <c r="AA18" s="5"/>
      <c r="AC18" s="19" t="s">
        <v>26</v>
      </c>
      <c r="AD18" s="20" t="s">
        <v>11</v>
      </c>
      <c r="AE18" s="21">
        <f>187*5</f>
        <v>935</v>
      </c>
      <c r="AF18" s="21">
        <v>846</v>
      </c>
      <c r="AG18" s="21">
        <f>AE18+AF18</f>
        <v>1781</v>
      </c>
      <c r="AH18" s="20" t="s">
        <v>23</v>
      </c>
      <c r="AJ18" s="19" t="s">
        <v>26</v>
      </c>
      <c r="AK18" s="20" t="s">
        <v>11</v>
      </c>
      <c r="AL18" s="21">
        <f>278*1.5</f>
        <v>417</v>
      </c>
      <c r="AM18" s="21">
        <v>846</v>
      </c>
      <c r="AN18" s="21">
        <f>AL18+AM18</f>
        <v>1263</v>
      </c>
      <c r="AO18" s="20" t="s">
        <v>25</v>
      </c>
      <c r="AQ18" s="13" t="s">
        <v>26</v>
      </c>
      <c r="AR18" s="5" t="s">
        <v>11</v>
      </c>
      <c r="AS18" s="14">
        <f>278*1.5</f>
        <v>417</v>
      </c>
      <c r="AT18" s="14">
        <v>846</v>
      </c>
      <c r="AU18" s="14">
        <f>AS18+AT18</f>
        <v>1263</v>
      </c>
      <c r="AV18" s="5" t="s">
        <v>25</v>
      </c>
      <c r="AX18" s="13" t="s">
        <v>26</v>
      </c>
      <c r="AY18" s="5" t="s">
        <v>11</v>
      </c>
      <c r="AZ18" s="14">
        <f>278*1.5</f>
        <v>417</v>
      </c>
      <c r="BA18" s="14">
        <v>846</v>
      </c>
      <c r="BB18" s="14">
        <f>AZ18+BA18</f>
        <v>1263</v>
      </c>
      <c r="BC18" s="5" t="s">
        <v>25</v>
      </c>
    </row>
    <row r="19" spans="1:55" ht="15.75" customHeight="1">
      <c r="A19" s="13" t="s">
        <v>27</v>
      </c>
      <c r="B19" s="5" t="s">
        <v>11</v>
      </c>
      <c r="C19" s="14" t="s">
        <v>12</v>
      </c>
      <c r="D19" s="14">
        <v>647</v>
      </c>
      <c r="E19" s="14" t="s">
        <v>12</v>
      </c>
      <c r="F19" s="5"/>
      <c r="G19" s="17"/>
      <c r="H19" s="13" t="s">
        <v>27</v>
      </c>
      <c r="I19" s="5" t="s">
        <v>11</v>
      </c>
      <c r="J19" s="14" t="s">
        <v>12</v>
      </c>
      <c r="K19" s="14">
        <v>647</v>
      </c>
      <c r="L19" s="14" t="s">
        <v>12</v>
      </c>
      <c r="M19" s="5"/>
      <c r="O19" s="13" t="s">
        <v>27</v>
      </c>
      <c r="P19" s="5" t="s">
        <v>11</v>
      </c>
      <c r="Q19" s="14" t="s">
        <v>12</v>
      </c>
      <c r="R19" s="14">
        <v>647</v>
      </c>
      <c r="S19" s="14" t="s">
        <v>12</v>
      </c>
      <c r="T19" s="5"/>
      <c r="V19" s="13" t="s">
        <v>27</v>
      </c>
      <c r="W19" s="5" t="s">
        <v>11</v>
      </c>
      <c r="X19" s="14" t="s">
        <v>12</v>
      </c>
      <c r="Y19" s="14">
        <v>647</v>
      </c>
      <c r="Z19" s="14" t="s">
        <v>12</v>
      </c>
      <c r="AA19" s="5"/>
      <c r="AC19" s="13" t="s">
        <v>27</v>
      </c>
      <c r="AD19" s="5" t="s">
        <v>11</v>
      </c>
      <c r="AE19" s="14" t="s">
        <v>12</v>
      </c>
      <c r="AF19" s="14">
        <v>647</v>
      </c>
      <c r="AG19" s="14" t="s">
        <v>12</v>
      </c>
      <c r="AH19" s="5"/>
      <c r="AJ19" s="13" t="s">
        <v>27</v>
      </c>
      <c r="AK19" s="5" t="s">
        <v>11</v>
      </c>
      <c r="AL19" s="14" t="s">
        <v>12</v>
      </c>
      <c r="AM19" s="14">
        <v>647</v>
      </c>
      <c r="AN19" s="14" t="s">
        <v>12</v>
      </c>
      <c r="AO19" s="5"/>
      <c r="AQ19" s="13" t="s">
        <v>27</v>
      </c>
      <c r="AR19" s="5" t="s">
        <v>11</v>
      </c>
      <c r="AS19" s="14" t="s">
        <v>12</v>
      </c>
      <c r="AT19" s="14">
        <v>647</v>
      </c>
      <c r="AU19" s="14" t="s">
        <v>12</v>
      </c>
      <c r="AV19" s="5"/>
      <c r="AX19" s="13" t="s">
        <v>27</v>
      </c>
      <c r="AY19" s="5" t="s">
        <v>11</v>
      </c>
      <c r="AZ19" s="14" t="s">
        <v>12</v>
      </c>
      <c r="BA19" s="14">
        <v>647</v>
      </c>
      <c r="BB19" s="14" t="s">
        <v>12</v>
      </c>
      <c r="BC19" s="5"/>
    </row>
    <row r="20" spans="1:55" ht="15.75" customHeight="1">
      <c r="A20" s="13" t="s">
        <v>28</v>
      </c>
      <c r="B20" s="5" t="s">
        <v>11</v>
      </c>
      <c r="C20" s="14" t="s">
        <v>12</v>
      </c>
      <c r="D20" s="14">
        <v>550</v>
      </c>
      <c r="E20" s="14" t="s">
        <v>12</v>
      </c>
      <c r="F20" s="5"/>
      <c r="G20" s="17"/>
      <c r="H20" s="13" t="s">
        <v>28</v>
      </c>
      <c r="I20" s="5" t="s">
        <v>11</v>
      </c>
      <c r="J20" s="14" t="s">
        <v>12</v>
      </c>
      <c r="K20" s="14">
        <v>550</v>
      </c>
      <c r="L20" s="14" t="s">
        <v>12</v>
      </c>
      <c r="M20" s="5"/>
      <c r="O20" s="13" t="s">
        <v>28</v>
      </c>
      <c r="P20" s="5" t="s">
        <v>11</v>
      </c>
      <c r="Q20" s="14" t="s">
        <v>12</v>
      </c>
      <c r="R20" s="14">
        <v>550</v>
      </c>
      <c r="S20" s="14" t="s">
        <v>12</v>
      </c>
      <c r="T20" s="5"/>
      <c r="V20" s="13" t="s">
        <v>28</v>
      </c>
      <c r="W20" s="5" t="s">
        <v>11</v>
      </c>
      <c r="X20" s="14" t="s">
        <v>12</v>
      </c>
      <c r="Y20" s="14">
        <v>550</v>
      </c>
      <c r="Z20" s="14" t="s">
        <v>12</v>
      </c>
      <c r="AA20" s="5"/>
      <c r="AC20" s="13" t="s">
        <v>28</v>
      </c>
      <c r="AD20" s="5" t="s">
        <v>11</v>
      </c>
      <c r="AE20" s="14" t="s">
        <v>12</v>
      </c>
      <c r="AF20" s="14">
        <v>550</v>
      </c>
      <c r="AG20" s="14" t="s">
        <v>12</v>
      </c>
      <c r="AH20" s="5"/>
      <c r="AJ20" s="13" t="s">
        <v>28</v>
      </c>
      <c r="AK20" s="5" t="s">
        <v>11</v>
      </c>
      <c r="AL20" s="14" t="s">
        <v>12</v>
      </c>
      <c r="AM20" s="14">
        <v>550</v>
      </c>
      <c r="AN20" s="14" t="s">
        <v>12</v>
      </c>
      <c r="AO20" s="5"/>
      <c r="AQ20" s="13" t="s">
        <v>28</v>
      </c>
      <c r="AR20" s="5" t="s">
        <v>11</v>
      </c>
      <c r="AS20" s="14" t="s">
        <v>12</v>
      </c>
      <c r="AT20" s="14">
        <v>550</v>
      </c>
      <c r="AU20" s="14" t="s">
        <v>12</v>
      </c>
      <c r="AV20" s="5"/>
      <c r="AX20" s="13" t="s">
        <v>28</v>
      </c>
      <c r="AY20" s="5" t="s">
        <v>11</v>
      </c>
      <c r="AZ20" s="14" t="s">
        <v>12</v>
      </c>
      <c r="BA20" s="14">
        <v>550</v>
      </c>
      <c r="BB20" s="14" t="s">
        <v>12</v>
      </c>
      <c r="BC20" s="5"/>
    </row>
    <row r="21" spans="1:55" ht="15.75" customHeight="1">
      <c r="A21" s="13" t="s">
        <v>29</v>
      </c>
      <c r="B21" s="5" t="s">
        <v>11</v>
      </c>
      <c r="C21" s="14" t="s">
        <v>12</v>
      </c>
      <c r="D21" s="14">
        <v>530</v>
      </c>
      <c r="E21" s="14" t="s">
        <v>12</v>
      </c>
      <c r="F21" s="5"/>
      <c r="G21" s="17"/>
      <c r="H21" s="13" t="s">
        <v>29</v>
      </c>
      <c r="I21" s="5" t="s">
        <v>11</v>
      </c>
      <c r="J21" s="14" t="s">
        <v>12</v>
      </c>
      <c r="K21" s="14">
        <v>530</v>
      </c>
      <c r="L21" s="14" t="s">
        <v>12</v>
      </c>
      <c r="M21" s="5"/>
      <c r="O21" s="13" t="s">
        <v>29</v>
      </c>
      <c r="P21" s="5" t="s">
        <v>11</v>
      </c>
      <c r="Q21" s="14" t="s">
        <v>12</v>
      </c>
      <c r="R21" s="14">
        <v>530</v>
      </c>
      <c r="S21" s="14" t="s">
        <v>12</v>
      </c>
      <c r="T21" s="5"/>
      <c r="V21" s="13" t="s">
        <v>29</v>
      </c>
      <c r="W21" s="5" t="s">
        <v>11</v>
      </c>
      <c r="X21" s="14" t="s">
        <v>12</v>
      </c>
      <c r="Y21" s="14">
        <v>530</v>
      </c>
      <c r="Z21" s="14" t="s">
        <v>12</v>
      </c>
      <c r="AA21" s="5"/>
      <c r="AC21" s="13" t="s">
        <v>29</v>
      </c>
      <c r="AD21" s="5" t="s">
        <v>11</v>
      </c>
      <c r="AE21" s="14" t="s">
        <v>12</v>
      </c>
      <c r="AF21" s="14">
        <v>530</v>
      </c>
      <c r="AG21" s="14" t="s">
        <v>12</v>
      </c>
      <c r="AH21" s="5"/>
      <c r="AJ21" s="19" t="s">
        <v>29</v>
      </c>
      <c r="AK21" s="20" t="s">
        <v>11</v>
      </c>
      <c r="AL21" s="21">
        <f>327*1.5</f>
        <v>490.5</v>
      </c>
      <c r="AM21" s="21">
        <v>530</v>
      </c>
      <c r="AN21" s="21">
        <f>AL21+AM21</f>
        <v>1020.5</v>
      </c>
      <c r="AO21" s="20" t="s">
        <v>25</v>
      </c>
      <c r="AQ21" s="28" t="s">
        <v>29</v>
      </c>
      <c r="AR21" s="25" t="s">
        <v>9</v>
      </c>
      <c r="AS21" s="26">
        <f>327*1.5</f>
        <v>490.5</v>
      </c>
      <c r="AT21" s="26">
        <v>530</v>
      </c>
      <c r="AU21" s="26">
        <f>AS21+AT21</f>
        <v>1020.5</v>
      </c>
      <c r="AV21" s="25" t="s">
        <v>25</v>
      </c>
      <c r="AX21" s="2" t="s">
        <v>29</v>
      </c>
      <c r="AY21" s="8" t="s">
        <v>9</v>
      </c>
      <c r="AZ21" s="9">
        <f>327*1.5</f>
        <v>490.5</v>
      </c>
      <c r="BA21" s="9">
        <v>530</v>
      </c>
      <c r="BB21" s="9">
        <f>AZ21+BA21</f>
        <v>1020.5</v>
      </c>
      <c r="BC21" s="8" t="s">
        <v>25</v>
      </c>
    </row>
    <row r="22" spans="1:55" ht="15.75" customHeight="1">
      <c r="A22" s="13" t="s">
        <v>30</v>
      </c>
      <c r="B22" s="5" t="s">
        <v>11</v>
      </c>
      <c r="C22" s="14" t="s">
        <v>12</v>
      </c>
      <c r="D22" s="14">
        <v>538</v>
      </c>
      <c r="E22" s="14" t="s">
        <v>12</v>
      </c>
      <c r="F22" s="5"/>
      <c r="G22" s="17"/>
      <c r="H22" s="13" t="s">
        <v>30</v>
      </c>
      <c r="I22" s="5" t="s">
        <v>11</v>
      </c>
      <c r="J22" s="14" t="s">
        <v>12</v>
      </c>
      <c r="K22" s="14">
        <v>538</v>
      </c>
      <c r="L22" s="14" t="s">
        <v>12</v>
      </c>
      <c r="M22" s="5"/>
      <c r="O22" s="13" t="s">
        <v>30</v>
      </c>
      <c r="P22" s="5" t="s">
        <v>11</v>
      </c>
      <c r="Q22" s="14" t="s">
        <v>12</v>
      </c>
      <c r="R22" s="14">
        <v>538</v>
      </c>
      <c r="S22" s="14" t="s">
        <v>12</v>
      </c>
      <c r="T22" s="5"/>
      <c r="V22" s="13" t="s">
        <v>30</v>
      </c>
      <c r="W22" s="5" t="s">
        <v>11</v>
      </c>
      <c r="X22" s="14" t="s">
        <v>12</v>
      </c>
      <c r="Y22" s="14">
        <v>538</v>
      </c>
      <c r="Z22" s="14" t="s">
        <v>12</v>
      </c>
      <c r="AA22" s="5"/>
      <c r="AC22" s="13" t="s">
        <v>30</v>
      </c>
      <c r="AD22" s="5" t="s">
        <v>11</v>
      </c>
      <c r="AE22" s="14" t="s">
        <v>12</v>
      </c>
      <c r="AF22" s="14">
        <v>538</v>
      </c>
      <c r="AG22" s="14" t="s">
        <v>12</v>
      </c>
      <c r="AH22" s="5"/>
      <c r="AJ22" s="13" t="s">
        <v>30</v>
      </c>
      <c r="AK22" s="5" t="s">
        <v>11</v>
      </c>
      <c r="AL22" s="14" t="s">
        <v>12</v>
      </c>
      <c r="AM22" s="14">
        <v>538</v>
      </c>
      <c r="AN22" s="14" t="s">
        <v>12</v>
      </c>
      <c r="AO22" s="5"/>
      <c r="AQ22" s="19" t="s">
        <v>30</v>
      </c>
      <c r="AR22" s="20" t="s">
        <v>11</v>
      </c>
      <c r="AS22" s="21">
        <f>189*1.5</f>
        <v>283.5</v>
      </c>
      <c r="AT22" s="21">
        <v>538</v>
      </c>
      <c r="AU22" s="21">
        <f>AS22+AT22</f>
        <v>821.5</v>
      </c>
      <c r="AV22" s="20" t="s">
        <v>29</v>
      </c>
      <c r="AX22" s="13" t="s">
        <v>30</v>
      </c>
      <c r="AY22" s="5" t="s">
        <v>11</v>
      </c>
      <c r="AZ22" s="14">
        <f>189*1.5</f>
        <v>283.5</v>
      </c>
      <c r="BA22" s="14">
        <v>538</v>
      </c>
      <c r="BB22" s="14">
        <f>AZ22+BA22</f>
        <v>821.5</v>
      </c>
      <c r="BC22" s="5" t="s">
        <v>29</v>
      </c>
    </row>
    <row r="23" spans="1:55" ht="15.75" customHeight="1">
      <c r="A23" s="13" t="s">
        <v>31</v>
      </c>
      <c r="B23" s="5" t="s">
        <v>11</v>
      </c>
      <c r="C23" s="14" t="s">
        <v>12</v>
      </c>
      <c r="D23" s="14">
        <v>448</v>
      </c>
      <c r="E23" s="14" t="s">
        <v>12</v>
      </c>
      <c r="F23" s="5"/>
      <c r="G23" s="17"/>
      <c r="H23" s="13" t="s">
        <v>31</v>
      </c>
      <c r="I23" s="5" t="s">
        <v>11</v>
      </c>
      <c r="J23" s="14" t="s">
        <v>12</v>
      </c>
      <c r="K23" s="14">
        <v>448</v>
      </c>
      <c r="L23" s="14" t="s">
        <v>12</v>
      </c>
      <c r="M23" s="5"/>
      <c r="O23" s="13" t="s">
        <v>31</v>
      </c>
      <c r="P23" s="5" t="s">
        <v>11</v>
      </c>
      <c r="Q23" s="14" t="s">
        <v>12</v>
      </c>
      <c r="R23" s="14">
        <v>448</v>
      </c>
      <c r="S23" s="14" t="s">
        <v>12</v>
      </c>
      <c r="T23" s="5"/>
      <c r="V23" s="13" t="s">
        <v>31</v>
      </c>
      <c r="W23" s="5" t="s">
        <v>11</v>
      </c>
      <c r="X23" s="14" t="s">
        <v>12</v>
      </c>
      <c r="Y23" s="14">
        <v>448</v>
      </c>
      <c r="Z23" s="14" t="s">
        <v>12</v>
      </c>
      <c r="AA23" s="5"/>
      <c r="AC23" s="13" t="s">
        <v>31</v>
      </c>
      <c r="AD23" s="5" t="s">
        <v>11</v>
      </c>
      <c r="AE23" s="14" t="s">
        <v>12</v>
      </c>
      <c r="AF23" s="14">
        <v>448</v>
      </c>
      <c r="AG23" s="14" t="s">
        <v>12</v>
      </c>
      <c r="AH23" s="5"/>
      <c r="AJ23" s="13" t="s">
        <v>31</v>
      </c>
      <c r="AK23" s="5" t="s">
        <v>11</v>
      </c>
      <c r="AL23" s="14" t="s">
        <v>12</v>
      </c>
      <c r="AM23" s="14">
        <v>448</v>
      </c>
      <c r="AN23" s="14" t="s">
        <v>12</v>
      </c>
      <c r="AO23" s="5"/>
      <c r="AQ23" s="13" t="s">
        <v>31</v>
      </c>
      <c r="AR23" s="5" t="s">
        <v>11</v>
      </c>
      <c r="AS23" s="14" t="s">
        <v>12</v>
      </c>
      <c r="AT23" s="14">
        <v>448</v>
      </c>
      <c r="AU23" s="14" t="s">
        <v>12</v>
      </c>
      <c r="AV23" s="5"/>
      <c r="AX23" s="13" t="s">
        <v>31</v>
      </c>
      <c r="AY23" s="5" t="s">
        <v>11</v>
      </c>
      <c r="AZ23" s="14" t="s">
        <v>12</v>
      </c>
      <c r="BA23" s="14">
        <v>448</v>
      </c>
      <c r="BB23" s="14" t="s">
        <v>12</v>
      </c>
      <c r="BC23" s="5"/>
    </row>
    <row r="24" spans="1:55" ht="15.75" customHeight="1">
      <c r="A24" s="13" t="s">
        <v>32</v>
      </c>
      <c r="B24" s="5" t="s">
        <v>11</v>
      </c>
      <c r="C24" s="14" t="s">
        <v>12</v>
      </c>
      <c r="D24" s="14">
        <v>434</v>
      </c>
      <c r="E24" s="14" t="s">
        <v>12</v>
      </c>
      <c r="F24" s="5"/>
      <c r="G24" s="17"/>
      <c r="H24" s="13" t="s">
        <v>32</v>
      </c>
      <c r="I24" s="5" t="s">
        <v>11</v>
      </c>
      <c r="J24" s="14" t="s">
        <v>12</v>
      </c>
      <c r="K24" s="14">
        <v>434</v>
      </c>
      <c r="L24" s="14" t="s">
        <v>12</v>
      </c>
      <c r="M24" s="5"/>
      <c r="O24" s="13" t="s">
        <v>32</v>
      </c>
      <c r="P24" s="5" t="s">
        <v>11</v>
      </c>
      <c r="Q24" s="14" t="s">
        <v>12</v>
      </c>
      <c r="R24" s="14">
        <v>434</v>
      </c>
      <c r="S24" s="14" t="s">
        <v>12</v>
      </c>
      <c r="T24" s="5"/>
      <c r="V24" s="13" t="s">
        <v>32</v>
      </c>
      <c r="W24" s="5" t="s">
        <v>11</v>
      </c>
      <c r="X24" s="14" t="s">
        <v>12</v>
      </c>
      <c r="Y24" s="14">
        <v>434</v>
      </c>
      <c r="Z24" s="14" t="s">
        <v>12</v>
      </c>
      <c r="AA24" s="5"/>
      <c r="AC24" s="13" t="s">
        <v>32</v>
      </c>
      <c r="AD24" s="5" t="s">
        <v>11</v>
      </c>
      <c r="AE24" s="14" t="s">
        <v>12</v>
      </c>
      <c r="AF24" s="14">
        <v>434</v>
      </c>
      <c r="AG24" s="14" t="s">
        <v>12</v>
      </c>
      <c r="AH24" s="5"/>
      <c r="AJ24" s="13" t="s">
        <v>32</v>
      </c>
      <c r="AK24" s="5" t="s">
        <v>11</v>
      </c>
      <c r="AL24" s="14" t="s">
        <v>12</v>
      </c>
      <c r="AM24" s="14">
        <v>434</v>
      </c>
      <c r="AN24" s="14" t="s">
        <v>12</v>
      </c>
      <c r="AO24" s="5"/>
      <c r="AQ24" s="13" t="s">
        <v>32</v>
      </c>
      <c r="AR24" s="5" t="s">
        <v>11</v>
      </c>
      <c r="AS24" s="14" t="s">
        <v>12</v>
      </c>
      <c r="AT24" s="14">
        <v>434</v>
      </c>
      <c r="AU24" s="14" t="s">
        <v>12</v>
      </c>
      <c r="AV24" s="5"/>
      <c r="AX24" s="13" t="s">
        <v>32</v>
      </c>
      <c r="AY24" s="5" t="s">
        <v>11</v>
      </c>
      <c r="AZ24" s="14" t="s">
        <v>12</v>
      </c>
      <c r="BA24" s="14">
        <v>434</v>
      </c>
      <c r="BB24" s="14" t="s">
        <v>12</v>
      </c>
      <c r="BC24" s="5"/>
    </row>
    <row r="25" spans="1:55" ht="15.75" customHeight="1">
      <c r="A25" s="13" t="s">
        <v>33</v>
      </c>
      <c r="B25" s="5" t="s">
        <v>11</v>
      </c>
      <c r="C25" s="14" t="s">
        <v>12</v>
      </c>
      <c r="D25" s="14">
        <v>442</v>
      </c>
      <c r="E25" s="14" t="s">
        <v>12</v>
      </c>
      <c r="F25" s="5"/>
      <c r="G25" s="17"/>
      <c r="H25" s="13" t="s">
        <v>33</v>
      </c>
      <c r="I25" s="5" t="s">
        <v>11</v>
      </c>
      <c r="J25" s="14" t="s">
        <v>12</v>
      </c>
      <c r="K25" s="14">
        <v>442</v>
      </c>
      <c r="L25" s="14" t="s">
        <v>12</v>
      </c>
      <c r="M25" s="5"/>
      <c r="O25" s="13" t="s">
        <v>33</v>
      </c>
      <c r="P25" s="5" t="s">
        <v>11</v>
      </c>
      <c r="Q25" s="14" t="s">
        <v>12</v>
      </c>
      <c r="R25" s="14">
        <v>442</v>
      </c>
      <c r="S25" s="14" t="s">
        <v>12</v>
      </c>
      <c r="T25" s="5"/>
      <c r="V25" s="13" t="s">
        <v>33</v>
      </c>
      <c r="W25" s="5" t="s">
        <v>11</v>
      </c>
      <c r="X25" s="14" t="s">
        <v>12</v>
      </c>
      <c r="Y25" s="14">
        <v>442</v>
      </c>
      <c r="Z25" s="14" t="s">
        <v>12</v>
      </c>
      <c r="AA25" s="5"/>
      <c r="AC25" s="13" t="s">
        <v>33</v>
      </c>
      <c r="AD25" s="5" t="s">
        <v>11</v>
      </c>
      <c r="AE25" s="14" t="s">
        <v>12</v>
      </c>
      <c r="AF25" s="14">
        <v>442</v>
      </c>
      <c r="AG25" s="14" t="s">
        <v>12</v>
      </c>
      <c r="AH25" s="5"/>
      <c r="AJ25" s="13" t="s">
        <v>33</v>
      </c>
      <c r="AK25" s="5" t="s">
        <v>11</v>
      </c>
      <c r="AL25" s="14" t="s">
        <v>12</v>
      </c>
      <c r="AM25" s="14">
        <v>442</v>
      </c>
      <c r="AN25" s="14" t="s">
        <v>12</v>
      </c>
      <c r="AO25" s="5"/>
      <c r="AQ25" s="19" t="s">
        <v>33</v>
      </c>
      <c r="AR25" s="20" t="s">
        <v>11</v>
      </c>
      <c r="AS25" s="21">
        <f>220*1.5</f>
        <v>330</v>
      </c>
      <c r="AT25" s="21">
        <v>442</v>
      </c>
      <c r="AU25" s="21">
        <f>AS25+AT25</f>
        <v>772</v>
      </c>
      <c r="AV25" s="20" t="s">
        <v>29</v>
      </c>
      <c r="AX25" s="13" t="s">
        <v>33</v>
      </c>
      <c r="AY25" s="5" t="s">
        <v>11</v>
      </c>
      <c r="AZ25" s="14">
        <f>220*1.5</f>
        <v>330</v>
      </c>
      <c r="BA25" s="14">
        <v>442</v>
      </c>
      <c r="BB25" s="14">
        <f>AZ25+BA25</f>
        <v>772</v>
      </c>
      <c r="BC25" s="5" t="s">
        <v>29</v>
      </c>
    </row>
    <row r="26" spans="1:55" ht="15.75" customHeight="1">
      <c r="A26" s="13" t="s">
        <v>34</v>
      </c>
      <c r="B26" s="5" t="s">
        <v>11</v>
      </c>
      <c r="C26" s="14" t="s">
        <v>12</v>
      </c>
      <c r="D26" s="14">
        <v>241</v>
      </c>
      <c r="E26" s="14" t="s">
        <v>12</v>
      </c>
      <c r="F26" s="5"/>
      <c r="G26" s="17"/>
      <c r="H26" s="13" t="s">
        <v>34</v>
      </c>
      <c r="I26" s="5" t="s">
        <v>11</v>
      </c>
      <c r="J26" s="14" t="s">
        <v>12</v>
      </c>
      <c r="K26" s="14">
        <v>241</v>
      </c>
      <c r="L26" s="14" t="s">
        <v>12</v>
      </c>
      <c r="M26" s="5"/>
      <c r="O26" s="13" t="s">
        <v>34</v>
      </c>
      <c r="P26" s="5" t="s">
        <v>11</v>
      </c>
      <c r="Q26" s="14" t="s">
        <v>12</v>
      </c>
      <c r="R26" s="14">
        <v>241</v>
      </c>
      <c r="S26" s="14" t="s">
        <v>12</v>
      </c>
      <c r="T26" s="5"/>
      <c r="V26" s="13" t="s">
        <v>34</v>
      </c>
      <c r="W26" s="5" t="s">
        <v>11</v>
      </c>
      <c r="X26" s="14" t="s">
        <v>12</v>
      </c>
      <c r="Y26" s="14">
        <v>241</v>
      </c>
      <c r="Z26" s="14" t="s">
        <v>12</v>
      </c>
      <c r="AA26" s="5"/>
      <c r="AC26" s="13" t="s">
        <v>34</v>
      </c>
      <c r="AD26" s="5" t="s">
        <v>11</v>
      </c>
      <c r="AE26" s="14" t="s">
        <v>12</v>
      </c>
      <c r="AF26" s="14">
        <v>241</v>
      </c>
      <c r="AG26" s="14" t="s">
        <v>12</v>
      </c>
      <c r="AH26" s="5"/>
      <c r="AJ26" s="13" t="s">
        <v>34</v>
      </c>
      <c r="AK26" s="5" t="s">
        <v>11</v>
      </c>
      <c r="AL26" s="14" t="s">
        <v>12</v>
      </c>
      <c r="AM26" s="14">
        <v>241</v>
      </c>
      <c r="AN26" s="14" t="s">
        <v>12</v>
      </c>
      <c r="AO26" s="5"/>
      <c r="AQ26" s="19" t="s">
        <v>34</v>
      </c>
      <c r="AR26" s="20" t="s">
        <v>11</v>
      </c>
      <c r="AS26" s="21">
        <f>293*1.5</f>
        <v>439.5</v>
      </c>
      <c r="AT26" s="21">
        <v>241</v>
      </c>
      <c r="AU26" s="21">
        <f>AS26+AT26</f>
        <v>680.5</v>
      </c>
      <c r="AV26" s="20" t="s">
        <v>29</v>
      </c>
      <c r="AX26" s="28" t="s">
        <v>34</v>
      </c>
      <c r="AY26" s="25" t="s">
        <v>9</v>
      </c>
      <c r="AZ26" s="26">
        <f>293*1.5</f>
        <v>439.5</v>
      </c>
      <c r="BA26" s="26">
        <v>241</v>
      </c>
      <c r="BB26" s="26">
        <f>AZ26+BA26</f>
        <v>680.5</v>
      </c>
      <c r="BC26" s="25" t="s">
        <v>29</v>
      </c>
    </row>
    <row r="27" spans="1:55" ht="15.75" customHeight="1">
      <c r="A27" s="13" t="s">
        <v>35</v>
      </c>
      <c r="B27" s="5" t="s">
        <v>11</v>
      </c>
      <c r="C27" s="14" t="s">
        <v>12</v>
      </c>
      <c r="D27" s="14">
        <v>154</v>
      </c>
      <c r="E27" s="14" t="s">
        <v>12</v>
      </c>
      <c r="F27" s="5"/>
      <c r="G27" s="17"/>
      <c r="H27" s="13" t="s">
        <v>35</v>
      </c>
      <c r="I27" s="5" t="s">
        <v>11</v>
      </c>
      <c r="J27" s="14" t="s">
        <v>12</v>
      </c>
      <c r="K27" s="14">
        <v>154</v>
      </c>
      <c r="L27" s="14" t="s">
        <v>12</v>
      </c>
      <c r="M27" s="5"/>
      <c r="O27" s="13" t="s">
        <v>35</v>
      </c>
      <c r="P27" s="5" t="s">
        <v>11</v>
      </c>
      <c r="Q27" s="14" t="s">
        <v>12</v>
      </c>
      <c r="R27" s="14">
        <v>154</v>
      </c>
      <c r="S27" s="14" t="s">
        <v>12</v>
      </c>
      <c r="T27" s="5"/>
      <c r="V27" s="13" t="s">
        <v>35</v>
      </c>
      <c r="W27" s="5" t="s">
        <v>11</v>
      </c>
      <c r="X27" s="14" t="s">
        <v>12</v>
      </c>
      <c r="Y27" s="14">
        <v>154</v>
      </c>
      <c r="Z27" s="14" t="s">
        <v>12</v>
      </c>
      <c r="AA27" s="5"/>
      <c r="AC27" s="13" t="s">
        <v>35</v>
      </c>
      <c r="AD27" s="5" t="s">
        <v>11</v>
      </c>
      <c r="AE27" s="14" t="s">
        <v>12</v>
      </c>
      <c r="AF27" s="14">
        <v>154</v>
      </c>
      <c r="AG27" s="14" t="s">
        <v>12</v>
      </c>
      <c r="AH27" s="5"/>
      <c r="AJ27" s="13" t="s">
        <v>35</v>
      </c>
      <c r="AK27" s="5" t="s">
        <v>11</v>
      </c>
      <c r="AL27" s="14" t="s">
        <v>12</v>
      </c>
      <c r="AM27" s="14">
        <v>154</v>
      </c>
      <c r="AN27" s="14" t="s">
        <v>12</v>
      </c>
      <c r="AO27" s="5"/>
      <c r="AQ27" s="13" t="s">
        <v>35</v>
      </c>
      <c r="AR27" s="5" t="s">
        <v>11</v>
      </c>
      <c r="AS27" s="14" t="s">
        <v>12</v>
      </c>
      <c r="AT27" s="14">
        <v>154</v>
      </c>
      <c r="AU27" s="14" t="s">
        <v>12</v>
      </c>
      <c r="AV27" s="5"/>
      <c r="AX27" s="19" t="s">
        <v>35</v>
      </c>
      <c r="AY27" s="20" t="s">
        <v>11</v>
      </c>
      <c r="AZ27" s="21">
        <f>131*1.5</f>
        <v>196.5</v>
      </c>
      <c r="BA27" s="21">
        <v>154</v>
      </c>
      <c r="BB27" s="21">
        <f>AZ27+BA27</f>
        <v>350.5</v>
      </c>
      <c r="BC27" s="20" t="s">
        <v>34</v>
      </c>
    </row>
    <row r="28" spans="1:55" ht="15.75" customHeight="1">
      <c r="A28" s="13" t="s">
        <v>41</v>
      </c>
      <c r="B28" s="5" t="s">
        <v>11</v>
      </c>
      <c r="C28" s="14" t="s">
        <v>12</v>
      </c>
      <c r="D28" s="14">
        <v>0</v>
      </c>
      <c r="E28" s="14" t="s">
        <v>12</v>
      </c>
      <c r="F28" s="5"/>
      <c r="G28" s="17"/>
      <c r="H28" s="13" t="s">
        <v>41</v>
      </c>
      <c r="I28" s="5" t="s">
        <v>11</v>
      </c>
      <c r="J28" s="14" t="s">
        <v>12</v>
      </c>
      <c r="K28" s="14">
        <v>0</v>
      </c>
      <c r="L28" s="14" t="s">
        <v>12</v>
      </c>
      <c r="M28" s="5"/>
      <c r="O28" s="13" t="s">
        <v>41</v>
      </c>
      <c r="P28" s="5" t="s">
        <v>11</v>
      </c>
      <c r="Q28" s="14" t="s">
        <v>12</v>
      </c>
      <c r="R28" s="14">
        <v>0</v>
      </c>
      <c r="S28" s="14" t="s">
        <v>12</v>
      </c>
      <c r="T28" s="5"/>
      <c r="V28" s="13" t="s">
        <v>41</v>
      </c>
      <c r="W28" s="5" t="s">
        <v>11</v>
      </c>
      <c r="X28" s="14" t="s">
        <v>12</v>
      </c>
      <c r="Y28" s="14">
        <v>0</v>
      </c>
      <c r="Z28" s="14" t="s">
        <v>12</v>
      </c>
      <c r="AA28" s="5"/>
      <c r="AC28" s="13" t="s">
        <v>41</v>
      </c>
      <c r="AD28" s="5" t="s">
        <v>11</v>
      </c>
      <c r="AE28" s="14" t="s">
        <v>12</v>
      </c>
      <c r="AF28" s="14">
        <v>0</v>
      </c>
      <c r="AG28" s="14" t="s">
        <v>12</v>
      </c>
      <c r="AH28" s="5"/>
      <c r="AJ28" s="13" t="s">
        <v>41</v>
      </c>
      <c r="AK28" s="5" t="s">
        <v>11</v>
      </c>
      <c r="AL28" s="14" t="s">
        <v>12</v>
      </c>
      <c r="AM28" s="14">
        <v>0</v>
      </c>
      <c r="AN28" s="14" t="s">
        <v>12</v>
      </c>
      <c r="AO28" s="5"/>
      <c r="AQ28" s="13" t="s">
        <v>41</v>
      </c>
      <c r="AR28" s="5" t="s">
        <v>11</v>
      </c>
      <c r="AS28" s="14" t="s">
        <v>12</v>
      </c>
      <c r="AT28" s="14">
        <v>0</v>
      </c>
      <c r="AU28" s="14" t="s">
        <v>12</v>
      </c>
      <c r="AV28" s="5"/>
      <c r="AX28" s="19" t="s">
        <v>41</v>
      </c>
      <c r="AY28" s="20" t="s">
        <v>11</v>
      </c>
      <c r="AZ28" s="21">
        <f>189*1.5</f>
        <v>283.5</v>
      </c>
      <c r="BA28" s="21">
        <v>0</v>
      </c>
      <c r="BB28" s="21">
        <f>AZ28+BA28</f>
        <v>283.5</v>
      </c>
      <c r="BC28" s="20" t="s">
        <v>34</v>
      </c>
    </row>
    <row r="29" spans="1:55" ht="15.75" customHeight="1">
      <c r="G29" s="17"/>
      <c r="M29"/>
      <c r="AH29"/>
      <c r="AX29" s="17" t="s">
        <v>44</v>
      </c>
      <c r="AY29" s="17"/>
      <c r="AZ29" s="17"/>
      <c r="BA29" s="17"/>
      <c r="BB29" s="17"/>
      <c r="BC29" s="17"/>
    </row>
    <row r="30" spans="1:55" ht="15.75" customHeight="1">
      <c r="G30" s="17"/>
      <c r="M30"/>
      <c r="AH30"/>
    </row>
    <row r="31" spans="1:55" ht="15.75" customHeight="1">
      <c r="G31" s="17"/>
      <c r="M31"/>
      <c r="AH31"/>
    </row>
    <row r="32" spans="1:55" ht="15.75" customHeight="1">
      <c r="G32" s="17"/>
      <c r="M32"/>
      <c r="AH32"/>
    </row>
    <row r="33" spans="7:34" ht="15.75" customHeight="1">
      <c r="G33" s="17"/>
      <c r="M33"/>
      <c r="AH33"/>
    </row>
  </sheetData>
  <phoneticPr fontId="13" type="noConversion"/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01440-B7EE-4A36-8CB9-B37F5724C4A3}">
  <dimension ref="A2:BC28"/>
  <sheetViews>
    <sheetView tabSelected="1" topLeftCell="E1" workbookViewId="0">
      <selection activeCell="X44" sqref="X44"/>
    </sheetView>
  </sheetViews>
  <sheetFormatPr defaultRowHeight="12.75"/>
  <sheetData>
    <row r="2" spans="1:55" ht="14.25">
      <c r="A2" s="5" t="s">
        <v>2</v>
      </c>
      <c r="B2" s="5" t="s">
        <v>3</v>
      </c>
      <c r="C2" s="5" t="s">
        <v>42</v>
      </c>
      <c r="D2" s="5" t="s">
        <v>5</v>
      </c>
      <c r="E2" s="5" t="s">
        <v>6</v>
      </c>
      <c r="F2" s="5" t="s">
        <v>7</v>
      </c>
      <c r="H2" s="5" t="s">
        <v>2</v>
      </c>
      <c r="I2" s="5" t="s">
        <v>3</v>
      </c>
      <c r="J2" s="5" t="s">
        <v>42</v>
      </c>
      <c r="K2" s="5" t="s">
        <v>5</v>
      </c>
      <c r="L2" s="5" t="s">
        <v>6</v>
      </c>
      <c r="M2" s="5" t="s">
        <v>7</v>
      </c>
      <c r="O2" s="5" t="s">
        <v>2</v>
      </c>
      <c r="P2" s="5" t="s">
        <v>3</v>
      </c>
      <c r="Q2" s="5" t="s">
        <v>42</v>
      </c>
      <c r="R2" s="5" t="s">
        <v>5</v>
      </c>
      <c r="S2" s="5" t="s">
        <v>6</v>
      </c>
      <c r="T2" s="5" t="s">
        <v>7</v>
      </c>
      <c r="V2" s="85" t="s">
        <v>2</v>
      </c>
      <c r="W2" s="85" t="s">
        <v>3</v>
      </c>
      <c r="X2" s="85" t="s">
        <v>42</v>
      </c>
      <c r="Y2" s="85" t="s">
        <v>5</v>
      </c>
      <c r="Z2" s="85" t="s">
        <v>6</v>
      </c>
      <c r="AA2" s="85" t="s">
        <v>7</v>
      </c>
      <c r="AC2" s="85" t="s">
        <v>2</v>
      </c>
      <c r="AD2" s="85" t="s">
        <v>3</v>
      </c>
      <c r="AE2" s="85" t="s">
        <v>42</v>
      </c>
      <c r="AF2" s="85" t="s">
        <v>5</v>
      </c>
      <c r="AG2" s="85" t="s">
        <v>6</v>
      </c>
      <c r="AH2" s="85" t="s">
        <v>7</v>
      </c>
      <c r="AJ2" s="85" t="s">
        <v>2</v>
      </c>
      <c r="AK2" s="85" t="s">
        <v>3</v>
      </c>
      <c r="AL2" s="85" t="s">
        <v>42</v>
      </c>
      <c r="AM2" s="85" t="s">
        <v>5</v>
      </c>
      <c r="AN2" s="85" t="s">
        <v>6</v>
      </c>
      <c r="AO2" s="85" t="s">
        <v>7</v>
      </c>
      <c r="AQ2" s="85" t="s">
        <v>2</v>
      </c>
      <c r="AR2" s="85" t="s">
        <v>3</v>
      </c>
      <c r="AS2" s="85" t="s">
        <v>42</v>
      </c>
      <c r="AT2" s="85" t="s">
        <v>5</v>
      </c>
      <c r="AU2" s="85" t="s">
        <v>6</v>
      </c>
      <c r="AV2" s="85" t="s">
        <v>7</v>
      </c>
      <c r="AX2" s="85" t="s">
        <v>2</v>
      </c>
      <c r="AY2" s="85" t="s">
        <v>3</v>
      </c>
      <c r="AZ2" s="85" t="s">
        <v>42</v>
      </c>
      <c r="BA2" s="85" t="s">
        <v>5</v>
      </c>
      <c r="BB2" s="85" t="s">
        <v>6</v>
      </c>
      <c r="BC2" s="85" t="s">
        <v>7</v>
      </c>
    </row>
    <row r="3" spans="1:55" ht="14.25">
      <c r="A3" s="22" t="s">
        <v>8</v>
      </c>
      <c r="B3" s="23" t="s">
        <v>9</v>
      </c>
      <c r="C3" s="24">
        <v>0</v>
      </c>
      <c r="D3" s="24">
        <v>1600</v>
      </c>
      <c r="E3" s="24">
        <v>0</v>
      </c>
      <c r="F3" s="23"/>
      <c r="H3" s="81" t="s">
        <v>8</v>
      </c>
      <c r="I3" s="82" t="s">
        <v>9</v>
      </c>
      <c r="J3" s="83">
        <v>0</v>
      </c>
      <c r="K3" s="83">
        <v>1600</v>
      </c>
      <c r="L3" s="83">
        <v>0</v>
      </c>
      <c r="M3" s="82"/>
      <c r="O3" s="81" t="s">
        <v>8</v>
      </c>
      <c r="P3" s="82" t="s">
        <v>9</v>
      </c>
      <c r="Q3" s="83">
        <v>0</v>
      </c>
      <c r="R3" s="83">
        <v>1600</v>
      </c>
      <c r="S3" s="83">
        <v>0</v>
      </c>
      <c r="T3" s="82"/>
      <c r="V3" s="81" t="s">
        <v>8</v>
      </c>
      <c r="W3" s="82" t="s">
        <v>9</v>
      </c>
      <c r="X3" s="83">
        <v>0</v>
      </c>
      <c r="Y3" s="83">
        <v>1600</v>
      </c>
      <c r="Z3" s="83">
        <v>0</v>
      </c>
      <c r="AA3" s="82"/>
      <c r="AC3" s="81" t="s">
        <v>8</v>
      </c>
      <c r="AD3" s="82" t="s">
        <v>9</v>
      </c>
      <c r="AE3" s="83">
        <v>0</v>
      </c>
      <c r="AF3" s="83">
        <v>1600</v>
      </c>
      <c r="AG3" s="83">
        <v>0</v>
      </c>
      <c r="AH3" s="82"/>
      <c r="AJ3" s="81" t="s">
        <v>8</v>
      </c>
      <c r="AK3" s="82" t="s">
        <v>9</v>
      </c>
      <c r="AL3" s="83">
        <v>0</v>
      </c>
      <c r="AM3" s="83">
        <v>1600</v>
      </c>
      <c r="AN3" s="83">
        <v>0</v>
      </c>
      <c r="AO3" s="82"/>
      <c r="AQ3" s="81" t="s">
        <v>8</v>
      </c>
      <c r="AR3" s="82" t="s">
        <v>9</v>
      </c>
      <c r="AS3" s="83">
        <v>0</v>
      </c>
      <c r="AT3" s="83">
        <v>1600</v>
      </c>
      <c r="AU3" s="83">
        <v>0</v>
      </c>
      <c r="AV3" s="82"/>
      <c r="AX3" s="81" t="s">
        <v>8</v>
      </c>
      <c r="AY3" s="82" t="s">
        <v>9</v>
      </c>
      <c r="AZ3" s="83">
        <v>0</v>
      </c>
      <c r="BA3" s="83">
        <v>1600</v>
      </c>
      <c r="BB3" s="83">
        <v>0</v>
      </c>
      <c r="BC3" s="82"/>
    </row>
    <row r="4" spans="1:55" ht="14.25">
      <c r="A4" s="19" t="s">
        <v>10</v>
      </c>
      <c r="B4" s="20" t="s">
        <v>11</v>
      </c>
      <c r="C4" s="21">
        <f>641*1</f>
        <v>641</v>
      </c>
      <c r="D4" s="21">
        <v>1546</v>
      </c>
      <c r="E4" s="21">
        <f>C4+D4</f>
        <v>2187</v>
      </c>
      <c r="F4" s="20" t="s">
        <v>8</v>
      </c>
      <c r="H4" s="84" t="s">
        <v>10</v>
      </c>
      <c r="I4" s="85" t="s">
        <v>11</v>
      </c>
      <c r="J4" s="86">
        <f>641*1</f>
        <v>641</v>
      </c>
      <c r="K4" s="86">
        <v>1546</v>
      </c>
      <c r="L4" s="86">
        <f>J4+K4</f>
        <v>2187</v>
      </c>
      <c r="M4" s="85" t="s">
        <v>8</v>
      </c>
      <c r="O4" s="84" t="s">
        <v>10</v>
      </c>
      <c r="P4" s="85" t="s">
        <v>11</v>
      </c>
      <c r="Q4" s="86">
        <f>641*1</f>
        <v>641</v>
      </c>
      <c r="R4" s="86">
        <v>1546</v>
      </c>
      <c r="S4" s="86">
        <f>Q4+R4</f>
        <v>2187</v>
      </c>
      <c r="T4" s="85" t="s">
        <v>8</v>
      </c>
      <c r="V4" s="84" t="s">
        <v>10</v>
      </c>
      <c r="W4" s="85" t="s">
        <v>11</v>
      </c>
      <c r="X4" s="86">
        <f>641*1</f>
        <v>641</v>
      </c>
      <c r="Y4" s="86">
        <v>1546</v>
      </c>
      <c r="Z4" s="86">
        <f>X4+Y4</f>
        <v>2187</v>
      </c>
      <c r="AA4" s="85" t="s">
        <v>8</v>
      </c>
      <c r="AC4" s="84" t="s">
        <v>10</v>
      </c>
      <c r="AD4" s="85" t="s">
        <v>11</v>
      </c>
      <c r="AE4" s="86">
        <f>641*1</f>
        <v>641</v>
      </c>
      <c r="AF4" s="86">
        <v>1546</v>
      </c>
      <c r="AG4" s="86">
        <f>AE4+AF4</f>
        <v>2187</v>
      </c>
      <c r="AH4" s="85" t="s">
        <v>8</v>
      </c>
      <c r="AJ4" s="84" t="s">
        <v>10</v>
      </c>
      <c r="AK4" s="85" t="s">
        <v>11</v>
      </c>
      <c r="AL4" s="86">
        <f>641*1</f>
        <v>641</v>
      </c>
      <c r="AM4" s="86">
        <v>1546</v>
      </c>
      <c r="AN4" s="86">
        <f>AL4+AM4</f>
        <v>2187</v>
      </c>
      <c r="AO4" s="85" t="s">
        <v>8</v>
      </c>
      <c r="AQ4" s="84" t="s">
        <v>10</v>
      </c>
      <c r="AR4" s="85" t="s">
        <v>11</v>
      </c>
      <c r="AS4" s="86">
        <f>641*1</f>
        <v>641</v>
      </c>
      <c r="AT4" s="86">
        <v>1546</v>
      </c>
      <c r="AU4" s="86">
        <f>AS4+AT4</f>
        <v>2187</v>
      </c>
      <c r="AV4" s="85" t="s">
        <v>8</v>
      </c>
      <c r="AX4" s="84" t="s">
        <v>10</v>
      </c>
      <c r="AY4" s="85" t="s">
        <v>11</v>
      </c>
      <c r="AZ4" s="86">
        <f>641*1</f>
        <v>641</v>
      </c>
      <c r="BA4" s="86">
        <v>1546</v>
      </c>
      <c r="BB4" s="86">
        <f>AZ4+BA4</f>
        <v>2187</v>
      </c>
      <c r="BC4" s="85" t="s">
        <v>8</v>
      </c>
    </row>
    <row r="5" spans="1:55" ht="14.25">
      <c r="A5" s="19" t="s">
        <v>13</v>
      </c>
      <c r="B5" s="20" t="s">
        <v>11</v>
      </c>
      <c r="C5" s="21">
        <f>553*1</f>
        <v>553</v>
      </c>
      <c r="D5" s="21">
        <v>1323</v>
      </c>
      <c r="E5" s="21">
        <f t="shared" ref="E5:E27" si="0">C5+D5</f>
        <v>1876</v>
      </c>
      <c r="F5" s="20" t="s">
        <v>8</v>
      </c>
      <c r="H5" s="28" t="s">
        <v>13</v>
      </c>
      <c r="I5" s="25" t="s">
        <v>9</v>
      </c>
      <c r="J5" s="26">
        <f>553*1</f>
        <v>553</v>
      </c>
      <c r="K5" s="26">
        <v>1323</v>
      </c>
      <c r="L5" s="26">
        <f t="shared" ref="L5:L27" si="1">J5+K5</f>
        <v>1876</v>
      </c>
      <c r="M5" s="25" t="s">
        <v>8</v>
      </c>
      <c r="O5" s="81" t="s">
        <v>13</v>
      </c>
      <c r="P5" s="82" t="s">
        <v>9</v>
      </c>
      <c r="Q5" s="83">
        <f>553*1</f>
        <v>553</v>
      </c>
      <c r="R5" s="83">
        <v>1323</v>
      </c>
      <c r="S5" s="83">
        <f t="shared" ref="S5:S27" si="2">Q5+R5</f>
        <v>1876</v>
      </c>
      <c r="T5" s="82" t="s">
        <v>8</v>
      </c>
      <c r="V5" s="81" t="s">
        <v>13</v>
      </c>
      <c r="W5" s="82" t="s">
        <v>9</v>
      </c>
      <c r="X5" s="83">
        <f>553*1</f>
        <v>553</v>
      </c>
      <c r="Y5" s="83">
        <v>1323</v>
      </c>
      <c r="Z5" s="83">
        <f t="shared" ref="Z5:Z27" si="3">X5+Y5</f>
        <v>1876</v>
      </c>
      <c r="AA5" s="82" t="s">
        <v>8</v>
      </c>
      <c r="AC5" s="81" t="s">
        <v>13</v>
      </c>
      <c r="AD5" s="82" t="s">
        <v>9</v>
      </c>
      <c r="AE5" s="83">
        <f>553*1</f>
        <v>553</v>
      </c>
      <c r="AF5" s="83">
        <v>1323</v>
      </c>
      <c r="AG5" s="83">
        <f t="shared" ref="AG5:AG27" si="4">AE5+AF5</f>
        <v>1876</v>
      </c>
      <c r="AH5" s="82" t="s">
        <v>8</v>
      </c>
      <c r="AJ5" s="81" t="s">
        <v>13</v>
      </c>
      <c r="AK5" s="82" t="s">
        <v>9</v>
      </c>
      <c r="AL5" s="83">
        <f>553*1</f>
        <v>553</v>
      </c>
      <c r="AM5" s="83">
        <v>1323</v>
      </c>
      <c r="AN5" s="83">
        <f t="shared" ref="AN5:AN27" si="5">AL5+AM5</f>
        <v>1876</v>
      </c>
      <c r="AO5" s="82" t="s">
        <v>8</v>
      </c>
      <c r="AQ5" s="81" t="s">
        <v>13</v>
      </c>
      <c r="AR5" s="82" t="s">
        <v>9</v>
      </c>
      <c r="AS5" s="83">
        <f>553*1</f>
        <v>553</v>
      </c>
      <c r="AT5" s="83">
        <v>1323</v>
      </c>
      <c r="AU5" s="83">
        <f t="shared" ref="AU5:AU27" si="6">AS5+AT5</f>
        <v>1876</v>
      </c>
      <c r="AV5" s="82" t="s">
        <v>8</v>
      </c>
      <c r="AX5" s="81" t="s">
        <v>13</v>
      </c>
      <c r="AY5" s="82" t="s">
        <v>9</v>
      </c>
      <c r="AZ5" s="83">
        <f>553*1</f>
        <v>553</v>
      </c>
      <c r="BA5" s="83">
        <v>1323</v>
      </c>
      <c r="BB5" s="83">
        <f t="shared" ref="BB5:BB27" si="7">AZ5+BA5</f>
        <v>1876</v>
      </c>
      <c r="BC5" s="82" t="s">
        <v>8</v>
      </c>
    </row>
    <row r="6" spans="1:55" ht="14.25">
      <c r="A6" s="19" t="s">
        <v>14</v>
      </c>
      <c r="B6" s="20" t="s">
        <v>11</v>
      </c>
      <c r="C6" s="21">
        <f>349*2</f>
        <v>698</v>
      </c>
      <c r="D6" s="21">
        <v>1325</v>
      </c>
      <c r="E6" s="21">
        <f t="shared" si="0"/>
        <v>2023</v>
      </c>
      <c r="F6" s="20" t="s">
        <v>8</v>
      </c>
      <c r="H6" s="84" t="s">
        <v>14</v>
      </c>
      <c r="I6" s="85" t="s">
        <v>11</v>
      </c>
      <c r="J6" s="86">
        <f>349*2</f>
        <v>698</v>
      </c>
      <c r="K6" s="86">
        <v>1325</v>
      </c>
      <c r="L6" s="86">
        <f t="shared" si="1"/>
        <v>2023</v>
      </c>
      <c r="M6" s="85" t="s">
        <v>8</v>
      </c>
      <c r="O6" s="84" t="s">
        <v>14</v>
      </c>
      <c r="P6" s="85" t="s">
        <v>11</v>
      </c>
      <c r="Q6" s="86">
        <f>349*2</f>
        <v>698</v>
      </c>
      <c r="R6" s="86">
        <v>1325</v>
      </c>
      <c r="S6" s="86">
        <f t="shared" si="2"/>
        <v>2023</v>
      </c>
      <c r="T6" s="85" t="s">
        <v>8</v>
      </c>
      <c r="V6" s="84" t="s">
        <v>14</v>
      </c>
      <c r="W6" s="85" t="s">
        <v>11</v>
      </c>
      <c r="X6" s="86">
        <f>349*2</f>
        <v>698</v>
      </c>
      <c r="Y6" s="86">
        <v>1325</v>
      </c>
      <c r="Z6" s="86">
        <f t="shared" si="3"/>
        <v>2023</v>
      </c>
      <c r="AA6" s="85" t="s">
        <v>8</v>
      </c>
      <c r="AC6" s="84" t="s">
        <v>14</v>
      </c>
      <c r="AD6" s="85" t="s">
        <v>11</v>
      </c>
      <c r="AE6" s="86">
        <f>349*2</f>
        <v>698</v>
      </c>
      <c r="AF6" s="86">
        <v>1325</v>
      </c>
      <c r="AG6" s="86">
        <f t="shared" si="4"/>
        <v>2023</v>
      </c>
      <c r="AH6" s="85" t="s">
        <v>8</v>
      </c>
      <c r="AJ6" s="84" t="s">
        <v>14</v>
      </c>
      <c r="AK6" s="85" t="s">
        <v>11</v>
      </c>
      <c r="AL6" s="86">
        <f>349*2</f>
        <v>698</v>
      </c>
      <c r="AM6" s="86">
        <v>1325</v>
      </c>
      <c r="AN6" s="86">
        <f t="shared" si="5"/>
        <v>2023</v>
      </c>
      <c r="AO6" s="85" t="s">
        <v>8</v>
      </c>
      <c r="AQ6" s="84" t="s">
        <v>14</v>
      </c>
      <c r="AR6" s="85" t="s">
        <v>11</v>
      </c>
      <c r="AS6" s="86">
        <f>349*2</f>
        <v>698</v>
      </c>
      <c r="AT6" s="86">
        <v>1325</v>
      </c>
      <c r="AU6" s="86">
        <f t="shared" si="6"/>
        <v>2023</v>
      </c>
      <c r="AV6" s="85" t="s">
        <v>8</v>
      </c>
      <c r="AX6" s="84" t="s">
        <v>14</v>
      </c>
      <c r="AY6" s="85" t="s">
        <v>11</v>
      </c>
      <c r="AZ6" s="86">
        <f>349*2</f>
        <v>698</v>
      </c>
      <c r="BA6" s="86">
        <v>1325</v>
      </c>
      <c r="BB6" s="86">
        <f t="shared" si="7"/>
        <v>2023</v>
      </c>
      <c r="BC6" s="85" t="s">
        <v>8</v>
      </c>
    </row>
    <row r="7" spans="1:55" ht="14.25">
      <c r="A7" s="19" t="s">
        <v>15</v>
      </c>
      <c r="B7" s="20" t="s">
        <v>11</v>
      </c>
      <c r="C7" s="21">
        <f>347*2</f>
        <v>694</v>
      </c>
      <c r="D7" s="21">
        <v>1247</v>
      </c>
      <c r="E7" s="21">
        <f t="shared" si="0"/>
        <v>1941</v>
      </c>
      <c r="F7" s="20" t="s">
        <v>8</v>
      </c>
      <c r="H7" s="84" t="s">
        <v>15</v>
      </c>
      <c r="I7" s="85" t="s">
        <v>11</v>
      </c>
      <c r="J7" s="86">
        <f>347*2</f>
        <v>694</v>
      </c>
      <c r="K7" s="86">
        <v>1247</v>
      </c>
      <c r="L7" s="86">
        <f t="shared" si="1"/>
        <v>1941</v>
      </c>
      <c r="M7" s="85" t="s">
        <v>8</v>
      </c>
      <c r="O7" s="19" t="s">
        <v>15</v>
      </c>
      <c r="P7" s="20" t="s">
        <v>11</v>
      </c>
      <c r="Q7" s="21">
        <f>292*4</f>
        <v>1168</v>
      </c>
      <c r="R7" s="21">
        <v>1247</v>
      </c>
      <c r="S7" s="21">
        <f t="shared" si="2"/>
        <v>2415</v>
      </c>
      <c r="T7" s="20" t="s">
        <v>16</v>
      </c>
      <c r="V7" s="19" t="s">
        <v>15</v>
      </c>
      <c r="W7" s="20" t="s">
        <v>11</v>
      </c>
      <c r="X7" s="21">
        <f>265*4</f>
        <v>1060</v>
      </c>
      <c r="Y7" s="21">
        <v>1247</v>
      </c>
      <c r="Z7" s="21">
        <f t="shared" si="3"/>
        <v>2307</v>
      </c>
      <c r="AA7" s="20" t="s">
        <v>19</v>
      </c>
      <c r="AC7" s="84" t="s">
        <v>15</v>
      </c>
      <c r="AD7" s="85" t="s">
        <v>11</v>
      </c>
      <c r="AE7" s="86">
        <f>265*4</f>
        <v>1060</v>
      </c>
      <c r="AF7" s="86">
        <v>1247</v>
      </c>
      <c r="AG7" s="86">
        <f t="shared" si="4"/>
        <v>2307</v>
      </c>
      <c r="AH7" s="85" t="s">
        <v>19</v>
      </c>
      <c r="AJ7" s="84" t="s">
        <v>15</v>
      </c>
      <c r="AK7" s="85" t="s">
        <v>11</v>
      </c>
      <c r="AL7" s="86">
        <f>265*4</f>
        <v>1060</v>
      </c>
      <c r="AM7" s="86">
        <v>1247</v>
      </c>
      <c r="AN7" s="86">
        <f t="shared" si="5"/>
        <v>2307</v>
      </c>
      <c r="AO7" s="85" t="s">
        <v>19</v>
      </c>
      <c r="AQ7" s="84" t="s">
        <v>15</v>
      </c>
      <c r="AR7" s="85" t="s">
        <v>11</v>
      </c>
      <c r="AS7" s="86">
        <f>265*4</f>
        <v>1060</v>
      </c>
      <c r="AT7" s="86">
        <v>1247</v>
      </c>
      <c r="AU7" s="86">
        <f t="shared" si="6"/>
        <v>2307</v>
      </c>
      <c r="AV7" s="85" t="s">
        <v>19</v>
      </c>
      <c r="AX7" s="84" t="s">
        <v>15</v>
      </c>
      <c r="AY7" s="85" t="s">
        <v>11</v>
      </c>
      <c r="AZ7" s="86">
        <f>265*4</f>
        <v>1060</v>
      </c>
      <c r="BA7" s="86">
        <v>1247</v>
      </c>
      <c r="BB7" s="86">
        <f t="shared" si="7"/>
        <v>2307</v>
      </c>
      <c r="BC7" s="85" t="s">
        <v>19</v>
      </c>
    </row>
    <row r="8" spans="1:55" ht="14.25">
      <c r="A8" s="13" t="s">
        <v>16</v>
      </c>
      <c r="B8" s="5" t="s">
        <v>11</v>
      </c>
      <c r="C8" s="14" t="s">
        <v>12</v>
      </c>
      <c r="D8" s="14">
        <v>1189</v>
      </c>
      <c r="E8" s="86" t="e">
        <f t="shared" si="0"/>
        <v>#VALUE!</v>
      </c>
      <c r="F8" s="5"/>
      <c r="H8" s="19" t="s">
        <v>16</v>
      </c>
      <c r="I8" s="20" t="s">
        <v>11</v>
      </c>
      <c r="J8" s="21">
        <f>166*2</f>
        <v>332</v>
      </c>
      <c r="K8" s="21">
        <v>1189</v>
      </c>
      <c r="L8" s="21">
        <f t="shared" si="1"/>
        <v>1521</v>
      </c>
      <c r="M8" s="20" t="s">
        <v>13</v>
      </c>
      <c r="O8" s="28" t="s">
        <v>16</v>
      </c>
      <c r="P8" s="25" t="s">
        <v>9</v>
      </c>
      <c r="Q8" s="26">
        <f>166*2</f>
        <v>332</v>
      </c>
      <c r="R8" s="26">
        <v>1189</v>
      </c>
      <c r="S8" s="26">
        <f t="shared" si="2"/>
        <v>1521</v>
      </c>
      <c r="T8" s="25" t="s">
        <v>13</v>
      </c>
      <c r="V8" s="81" t="s">
        <v>16</v>
      </c>
      <c r="W8" s="82" t="s">
        <v>9</v>
      </c>
      <c r="X8" s="83">
        <f>166*2</f>
        <v>332</v>
      </c>
      <c r="Y8" s="83">
        <v>1189</v>
      </c>
      <c r="Z8" s="83">
        <f t="shared" si="3"/>
        <v>1521</v>
      </c>
      <c r="AA8" s="82" t="s">
        <v>13</v>
      </c>
      <c r="AC8" s="81" t="s">
        <v>16</v>
      </c>
      <c r="AD8" s="82" t="s">
        <v>9</v>
      </c>
      <c r="AE8" s="83">
        <f>166*2</f>
        <v>332</v>
      </c>
      <c r="AF8" s="83">
        <v>1189</v>
      </c>
      <c r="AG8" s="83">
        <f t="shared" si="4"/>
        <v>1521</v>
      </c>
      <c r="AH8" s="82" t="s">
        <v>13</v>
      </c>
      <c r="AJ8" s="81" t="s">
        <v>16</v>
      </c>
      <c r="AK8" s="82" t="s">
        <v>9</v>
      </c>
      <c r="AL8" s="83">
        <f>166*2</f>
        <v>332</v>
      </c>
      <c r="AM8" s="83">
        <v>1189</v>
      </c>
      <c r="AN8" s="83">
        <f t="shared" si="5"/>
        <v>1521</v>
      </c>
      <c r="AO8" s="82" t="s">
        <v>13</v>
      </c>
      <c r="AQ8" s="81" t="s">
        <v>16</v>
      </c>
      <c r="AR8" s="82" t="s">
        <v>9</v>
      </c>
      <c r="AS8" s="83">
        <f>166*2</f>
        <v>332</v>
      </c>
      <c r="AT8" s="83">
        <v>1189</v>
      </c>
      <c r="AU8" s="83">
        <f t="shared" si="6"/>
        <v>1521</v>
      </c>
      <c r="AV8" s="82" t="s">
        <v>13</v>
      </c>
      <c r="AX8" s="81" t="s">
        <v>16</v>
      </c>
      <c r="AY8" s="82" t="s">
        <v>9</v>
      </c>
      <c r="AZ8" s="83">
        <f>166*2</f>
        <v>332</v>
      </c>
      <c r="BA8" s="83">
        <v>1189</v>
      </c>
      <c r="BB8" s="83">
        <f t="shared" si="7"/>
        <v>1521</v>
      </c>
      <c r="BC8" s="82" t="s">
        <v>13</v>
      </c>
    </row>
    <row r="9" spans="1:55" ht="14.25">
      <c r="A9" s="13" t="s">
        <v>17</v>
      </c>
      <c r="B9" s="5" t="s">
        <v>11</v>
      </c>
      <c r="C9" s="14" t="s">
        <v>12</v>
      </c>
      <c r="D9" s="14">
        <v>1208</v>
      </c>
      <c r="E9" s="86" t="e">
        <f t="shared" si="0"/>
        <v>#VALUE!</v>
      </c>
      <c r="F9" s="5"/>
      <c r="H9" s="19" t="s">
        <v>17</v>
      </c>
      <c r="I9" s="20" t="s">
        <v>11</v>
      </c>
      <c r="J9" s="21">
        <f>243*2</f>
        <v>486</v>
      </c>
      <c r="K9" s="21">
        <v>1208</v>
      </c>
      <c r="L9" s="21">
        <f t="shared" si="1"/>
        <v>1694</v>
      </c>
      <c r="M9" s="20" t="s">
        <v>13</v>
      </c>
      <c r="O9" s="19" t="s">
        <v>17</v>
      </c>
      <c r="P9" s="20" t="s">
        <v>11</v>
      </c>
      <c r="Q9" s="21">
        <f>303*4</f>
        <v>1212</v>
      </c>
      <c r="R9" s="21">
        <v>1208</v>
      </c>
      <c r="S9" s="21">
        <f t="shared" si="2"/>
        <v>2420</v>
      </c>
      <c r="T9" s="20" t="s">
        <v>16</v>
      </c>
      <c r="V9" s="84" t="s">
        <v>17</v>
      </c>
      <c r="W9" s="85" t="s">
        <v>11</v>
      </c>
      <c r="X9" s="86">
        <f>303*4</f>
        <v>1212</v>
      </c>
      <c r="Y9" s="86">
        <v>1208</v>
      </c>
      <c r="Z9" s="86">
        <f t="shared" si="3"/>
        <v>2420</v>
      </c>
      <c r="AA9" s="85" t="s">
        <v>16</v>
      </c>
      <c r="AC9" s="84" t="s">
        <v>17</v>
      </c>
      <c r="AD9" s="85" t="s">
        <v>11</v>
      </c>
      <c r="AE9" s="86">
        <f>303*4</f>
        <v>1212</v>
      </c>
      <c r="AF9" s="86">
        <v>1208</v>
      </c>
      <c r="AG9" s="86">
        <f t="shared" si="4"/>
        <v>2420</v>
      </c>
      <c r="AH9" s="85" t="s">
        <v>16</v>
      </c>
      <c r="AJ9" s="84" t="s">
        <v>17</v>
      </c>
      <c r="AK9" s="85" t="s">
        <v>11</v>
      </c>
      <c r="AL9" s="86">
        <f>303*4</f>
        <v>1212</v>
      </c>
      <c r="AM9" s="86">
        <v>1208</v>
      </c>
      <c r="AN9" s="86">
        <f t="shared" si="5"/>
        <v>2420</v>
      </c>
      <c r="AO9" s="85" t="s">
        <v>16</v>
      </c>
      <c r="AQ9" s="84" t="s">
        <v>17</v>
      </c>
      <c r="AR9" s="85" t="s">
        <v>11</v>
      </c>
      <c r="AS9" s="86">
        <f>303*4</f>
        <v>1212</v>
      </c>
      <c r="AT9" s="86">
        <v>1208</v>
      </c>
      <c r="AU9" s="86">
        <f t="shared" si="6"/>
        <v>2420</v>
      </c>
      <c r="AV9" s="85" t="s">
        <v>16</v>
      </c>
      <c r="AX9" s="84" t="s">
        <v>17</v>
      </c>
      <c r="AY9" s="85" t="s">
        <v>11</v>
      </c>
      <c r="AZ9" s="86">
        <f>303*4</f>
        <v>1212</v>
      </c>
      <c r="BA9" s="86">
        <v>1208</v>
      </c>
      <c r="BB9" s="86">
        <f t="shared" si="7"/>
        <v>2420</v>
      </c>
      <c r="BC9" s="85" t="s">
        <v>16</v>
      </c>
    </row>
    <row r="10" spans="1:55" ht="14.25">
      <c r="A10" s="13" t="s">
        <v>18</v>
      </c>
      <c r="B10" s="5" t="s">
        <v>11</v>
      </c>
      <c r="C10" s="14" t="s">
        <v>12</v>
      </c>
      <c r="D10" s="14">
        <v>1224</v>
      </c>
      <c r="E10" s="86" t="e">
        <f t="shared" si="0"/>
        <v>#VALUE!</v>
      </c>
      <c r="F10" s="5"/>
      <c r="H10" s="13" t="s">
        <v>18</v>
      </c>
      <c r="I10" s="5" t="s">
        <v>11</v>
      </c>
      <c r="J10" s="14" t="s">
        <v>12</v>
      </c>
      <c r="K10" s="14">
        <v>1224</v>
      </c>
      <c r="L10" s="86" t="e">
        <f t="shared" si="1"/>
        <v>#VALUE!</v>
      </c>
      <c r="M10" s="5"/>
      <c r="O10" s="84" t="s">
        <v>18</v>
      </c>
      <c r="P10" s="85" t="s">
        <v>11</v>
      </c>
      <c r="Q10" s="86" t="s">
        <v>12</v>
      </c>
      <c r="R10" s="86">
        <v>1224</v>
      </c>
      <c r="S10" s="86" t="e">
        <f t="shared" si="2"/>
        <v>#VALUE!</v>
      </c>
      <c r="T10" s="85"/>
      <c r="V10" s="19" t="s">
        <v>18</v>
      </c>
      <c r="W10" s="20" t="s">
        <v>11</v>
      </c>
      <c r="X10" s="21">
        <f>328*4</f>
        <v>1312</v>
      </c>
      <c r="Y10" s="21">
        <v>1224</v>
      </c>
      <c r="Z10" s="21">
        <f t="shared" si="3"/>
        <v>2536</v>
      </c>
      <c r="AA10" s="20" t="s">
        <v>19</v>
      </c>
      <c r="AC10" s="84" t="s">
        <v>18</v>
      </c>
      <c r="AD10" s="85" t="s">
        <v>11</v>
      </c>
      <c r="AE10" s="86">
        <f>328*4</f>
        <v>1312</v>
      </c>
      <c r="AF10" s="86">
        <v>1224</v>
      </c>
      <c r="AG10" s="86">
        <f t="shared" si="4"/>
        <v>2536</v>
      </c>
      <c r="AH10" s="85" t="s">
        <v>19</v>
      </c>
      <c r="AJ10" s="84" t="s">
        <v>18</v>
      </c>
      <c r="AK10" s="85" t="s">
        <v>11</v>
      </c>
      <c r="AL10" s="86">
        <f>328*4</f>
        <v>1312</v>
      </c>
      <c r="AM10" s="86">
        <v>1224</v>
      </c>
      <c r="AN10" s="86">
        <f t="shared" si="5"/>
        <v>2536</v>
      </c>
      <c r="AO10" s="85" t="s">
        <v>19</v>
      </c>
      <c r="AQ10" s="84" t="s">
        <v>18</v>
      </c>
      <c r="AR10" s="85" t="s">
        <v>11</v>
      </c>
      <c r="AS10" s="86">
        <f>328*4</f>
        <v>1312</v>
      </c>
      <c r="AT10" s="86">
        <v>1224</v>
      </c>
      <c r="AU10" s="86">
        <f t="shared" si="6"/>
        <v>2536</v>
      </c>
      <c r="AV10" s="85" t="s">
        <v>19</v>
      </c>
      <c r="AX10" s="84" t="s">
        <v>18</v>
      </c>
      <c r="AY10" s="85" t="s">
        <v>11</v>
      </c>
      <c r="AZ10" s="86">
        <f>328*4</f>
        <v>1312</v>
      </c>
      <c r="BA10" s="86">
        <v>1224</v>
      </c>
      <c r="BB10" s="86">
        <f t="shared" si="7"/>
        <v>2536</v>
      </c>
      <c r="BC10" s="85" t="s">
        <v>19</v>
      </c>
    </row>
    <row r="11" spans="1:55" ht="14.25">
      <c r="A11" s="13" t="s">
        <v>19</v>
      </c>
      <c r="B11" s="5" t="s">
        <v>11</v>
      </c>
      <c r="C11" s="14" t="s">
        <v>12</v>
      </c>
      <c r="D11" s="14">
        <v>990</v>
      </c>
      <c r="E11" s="86" t="e">
        <f t="shared" si="0"/>
        <v>#VALUE!</v>
      </c>
      <c r="F11" s="5"/>
      <c r="H11" s="13" t="s">
        <v>19</v>
      </c>
      <c r="I11" s="5" t="s">
        <v>11</v>
      </c>
      <c r="J11" s="14" t="s">
        <v>12</v>
      </c>
      <c r="K11" s="14">
        <v>990</v>
      </c>
      <c r="L11" s="86" t="e">
        <f t="shared" si="1"/>
        <v>#VALUE!</v>
      </c>
      <c r="M11" s="5"/>
      <c r="O11" s="19" t="s">
        <v>19</v>
      </c>
      <c r="P11" s="20" t="s">
        <v>11</v>
      </c>
      <c r="Q11" s="21">
        <f>332*4</f>
        <v>1328</v>
      </c>
      <c r="R11" s="21">
        <v>990</v>
      </c>
      <c r="S11" s="21">
        <f t="shared" si="2"/>
        <v>2318</v>
      </c>
      <c r="T11" s="20" t="s">
        <v>16</v>
      </c>
      <c r="V11" s="28" t="s">
        <v>19</v>
      </c>
      <c r="W11" s="25" t="s">
        <v>9</v>
      </c>
      <c r="X11" s="26">
        <f>332*4</f>
        <v>1328</v>
      </c>
      <c r="Y11" s="26">
        <v>990</v>
      </c>
      <c r="Z11" s="26">
        <f t="shared" si="3"/>
        <v>2318</v>
      </c>
      <c r="AA11" s="25" t="s">
        <v>16</v>
      </c>
      <c r="AC11" s="81" t="s">
        <v>19</v>
      </c>
      <c r="AD11" s="82" t="s">
        <v>9</v>
      </c>
      <c r="AE11" s="83">
        <f>332*4</f>
        <v>1328</v>
      </c>
      <c r="AF11" s="83">
        <v>990</v>
      </c>
      <c r="AG11" s="83">
        <f t="shared" si="4"/>
        <v>2318</v>
      </c>
      <c r="AH11" s="82" t="s">
        <v>16</v>
      </c>
      <c r="AJ11" s="81" t="s">
        <v>19</v>
      </c>
      <c r="AK11" s="82" t="s">
        <v>9</v>
      </c>
      <c r="AL11" s="83">
        <f>332*4</f>
        <v>1328</v>
      </c>
      <c r="AM11" s="83">
        <v>990</v>
      </c>
      <c r="AN11" s="83">
        <f t="shared" si="5"/>
        <v>2318</v>
      </c>
      <c r="AO11" s="82" t="s">
        <v>16</v>
      </c>
      <c r="AQ11" s="81" t="s">
        <v>19</v>
      </c>
      <c r="AR11" s="82" t="s">
        <v>9</v>
      </c>
      <c r="AS11" s="83">
        <f>332*4</f>
        <v>1328</v>
      </c>
      <c r="AT11" s="83">
        <v>990</v>
      </c>
      <c r="AU11" s="83">
        <f t="shared" si="6"/>
        <v>2318</v>
      </c>
      <c r="AV11" s="82" t="s">
        <v>16</v>
      </c>
      <c r="AX11" s="81" t="s">
        <v>19</v>
      </c>
      <c r="AY11" s="82" t="s">
        <v>9</v>
      </c>
      <c r="AZ11" s="83">
        <f>332*4</f>
        <v>1328</v>
      </c>
      <c r="BA11" s="83">
        <v>990</v>
      </c>
      <c r="BB11" s="83">
        <f t="shared" si="7"/>
        <v>2318</v>
      </c>
      <c r="BC11" s="82" t="s">
        <v>16</v>
      </c>
    </row>
    <row r="12" spans="1:55" ht="14.25">
      <c r="A12" s="13" t="s">
        <v>20</v>
      </c>
      <c r="B12" s="5" t="s">
        <v>11</v>
      </c>
      <c r="C12" s="14" t="s">
        <v>12</v>
      </c>
      <c r="D12" s="14">
        <v>846</v>
      </c>
      <c r="E12" s="86" t="e">
        <f t="shared" si="0"/>
        <v>#VALUE!</v>
      </c>
      <c r="F12" s="5"/>
      <c r="H12" s="13" t="s">
        <v>20</v>
      </c>
      <c r="I12" s="5" t="s">
        <v>11</v>
      </c>
      <c r="J12" s="14" t="s">
        <v>12</v>
      </c>
      <c r="K12" s="14">
        <v>846</v>
      </c>
      <c r="L12" s="86" t="e">
        <f t="shared" si="1"/>
        <v>#VALUE!</v>
      </c>
      <c r="M12" s="5"/>
      <c r="O12" s="13" t="s">
        <v>20</v>
      </c>
      <c r="P12" s="5" t="s">
        <v>11</v>
      </c>
      <c r="Q12" s="14" t="s">
        <v>12</v>
      </c>
      <c r="R12" s="14">
        <v>846</v>
      </c>
      <c r="S12" s="86" t="e">
        <f t="shared" si="2"/>
        <v>#VALUE!</v>
      </c>
      <c r="T12" s="5"/>
      <c r="V12" s="19" t="s">
        <v>20</v>
      </c>
      <c r="W12" s="20" t="s">
        <v>11</v>
      </c>
      <c r="X12" s="21">
        <f>300*4</f>
        <v>1200</v>
      </c>
      <c r="Y12" s="21">
        <v>846</v>
      </c>
      <c r="Z12" s="21">
        <f t="shared" si="3"/>
        <v>2046</v>
      </c>
      <c r="AA12" s="20" t="s">
        <v>19</v>
      </c>
      <c r="AC12" s="19" t="s">
        <v>20</v>
      </c>
      <c r="AD12" s="20" t="s">
        <v>11</v>
      </c>
      <c r="AE12" s="21">
        <f>147*4</f>
        <v>588</v>
      </c>
      <c r="AF12" s="21">
        <v>846</v>
      </c>
      <c r="AG12" s="21">
        <f t="shared" si="4"/>
        <v>1434</v>
      </c>
      <c r="AH12" s="20" t="s">
        <v>19</v>
      </c>
      <c r="AJ12" s="84" t="s">
        <v>20</v>
      </c>
      <c r="AK12" s="85" t="s">
        <v>11</v>
      </c>
      <c r="AL12" s="86">
        <f>147*4</f>
        <v>588</v>
      </c>
      <c r="AM12" s="86">
        <v>846</v>
      </c>
      <c r="AN12" s="86">
        <f t="shared" si="5"/>
        <v>1434</v>
      </c>
      <c r="AO12" s="85" t="s">
        <v>19</v>
      </c>
      <c r="AQ12" s="84" t="s">
        <v>20</v>
      </c>
      <c r="AR12" s="85" t="s">
        <v>11</v>
      </c>
      <c r="AS12" s="86">
        <f>147*4</f>
        <v>588</v>
      </c>
      <c r="AT12" s="86">
        <v>846</v>
      </c>
      <c r="AU12" s="86">
        <f t="shared" si="6"/>
        <v>1434</v>
      </c>
      <c r="AV12" s="85" t="s">
        <v>19</v>
      </c>
      <c r="AX12" s="84" t="s">
        <v>20</v>
      </c>
      <c r="AY12" s="85" t="s">
        <v>11</v>
      </c>
      <c r="AZ12" s="86">
        <f>147*4</f>
        <v>588</v>
      </c>
      <c r="BA12" s="86">
        <v>846</v>
      </c>
      <c r="BB12" s="86">
        <f t="shared" si="7"/>
        <v>1434</v>
      </c>
      <c r="BC12" s="85" t="s">
        <v>19</v>
      </c>
    </row>
    <row r="13" spans="1:55" ht="14.25">
      <c r="A13" s="13" t="s">
        <v>21</v>
      </c>
      <c r="B13" s="5" t="s">
        <v>11</v>
      </c>
      <c r="C13" s="14" t="s">
        <v>12</v>
      </c>
      <c r="D13" s="14">
        <v>807</v>
      </c>
      <c r="E13" s="86" t="e">
        <f t="shared" si="0"/>
        <v>#VALUE!</v>
      </c>
      <c r="F13" s="5"/>
      <c r="H13" s="13" t="s">
        <v>21</v>
      </c>
      <c r="I13" s="5" t="s">
        <v>11</v>
      </c>
      <c r="J13" s="14" t="s">
        <v>12</v>
      </c>
      <c r="K13" s="14">
        <v>807</v>
      </c>
      <c r="L13" s="86" t="e">
        <f t="shared" si="1"/>
        <v>#VALUE!</v>
      </c>
      <c r="M13" s="5"/>
      <c r="O13" s="13" t="s">
        <v>21</v>
      </c>
      <c r="P13" s="5" t="s">
        <v>11</v>
      </c>
      <c r="Q13" s="14" t="s">
        <v>12</v>
      </c>
      <c r="R13" s="14">
        <v>807</v>
      </c>
      <c r="S13" s="86" t="e">
        <f t="shared" si="2"/>
        <v>#VALUE!</v>
      </c>
      <c r="T13" s="5"/>
      <c r="V13" s="84" t="s">
        <v>21</v>
      </c>
      <c r="W13" s="85" t="s">
        <v>11</v>
      </c>
      <c r="X13" s="86" t="s">
        <v>12</v>
      </c>
      <c r="Y13" s="86">
        <v>807</v>
      </c>
      <c r="Z13" s="86" t="e">
        <f t="shared" si="3"/>
        <v>#VALUE!</v>
      </c>
      <c r="AA13" s="85"/>
      <c r="AC13" s="84" t="s">
        <v>21</v>
      </c>
      <c r="AD13" s="85" t="s">
        <v>11</v>
      </c>
      <c r="AE13" s="86" t="s">
        <v>12</v>
      </c>
      <c r="AF13" s="86">
        <v>807</v>
      </c>
      <c r="AG13" s="86" t="e">
        <f t="shared" si="4"/>
        <v>#VALUE!</v>
      </c>
      <c r="AH13" s="85"/>
      <c r="AJ13" s="84" t="s">
        <v>21</v>
      </c>
      <c r="AK13" s="85" t="s">
        <v>11</v>
      </c>
      <c r="AL13" s="86" t="s">
        <v>12</v>
      </c>
      <c r="AM13" s="86">
        <v>807</v>
      </c>
      <c r="AN13" s="86" t="e">
        <f t="shared" si="5"/>
        <v>#VALUE!</v>
      </c>
      <c r="AO13" s="85"/>
      <c r="AQ13" s="84" t="s">
        <v>21</v>
      </c>
      <c r="AR13" s="85" t="s">
        <v>11</v>
      </c>
      <c r="AS13" s="86" t="s">
        <v>12</v>
      </c>
      <c r="AT13" s="86">
        <v>807</v>
      </c>
      <c r="AU13" s="86" t="e">
        <f t="shared" si="6"/>
        <v>#VALUE!</v>
      </c>
      <c r="AV13" s="85"/>
      <c r="AX13" s="84" t="s">
        <v>21</v>
      </c>
      <c r="AY13" s="85" t="s">
        <v>11</v>
      </c>
      <c r="AZ13" s="86" t="s">
        <v>12</v>
      </c>
      <c r="BA13" s="86">
        <v>807</v>
      </c>
      <c r="BB13" s="86" t="e">
        <f t="shared" si="7"/>
        <v>#VALUE!</v>
      </c>
      <c r="BC13" s="85"/>
    </row>
    <row r="14" spans="1:55" ht="14.25">
      <c r="A14" s="13" t="s">
        <v>22</v>
      </c>
      <c r="B14" s="5" t="s">
        <v>11</v>
      </c>
      <c r="C14" s="14" t="s">
        <v>12</v>
      </c>
      <c r="D14" s="14">
        <v>809</v>
      </c>
      <c r="E14" s="86" t="e">
        <f t="shared" si="0"/>
        <v>#VALUE!</v>
      </c>
      <c r="F14" s="5"/>
      <c r="H14" s="13" t="s">
        <v>22</v>
      </c>
      <c r="I14" s="5" t="s">
        <v>11</v>
      </c>
      <c r="J14" s="14" t="s">
        <v>12</v>
      </c>
      <c r="K14" s="14">
        <v>809</v>
      </c>
      <c r="L14" s="86" t="e">
        <f t="shared" si="1"/>
        <v>#VALUE!</v>
      </c>
      <c r="M14" s="5"/>
      <c r="O14" s="13" t="s">
        <v>22</v>
      </c>
      <c r="P14" s="5" t="s">
        <v>11</v>
      </c>
      <c r="Q14" s="14" t="s">
        <v>12</v>
      </c>
      <c r="R14" s="14">
        <v>809</v>
      </c>
      <c r="S14" s="86" t="e">
        <f t="shared" si="2"/>
        <v>#VALUE!</v>
      </c>
      <c r="T14" s="5"/>
      <c r="V14" s="84" t="s">
        <v>22</v>
      </c>
      <c r="W14" s="85" t="s">
        <v>11</v>
      </c>
      <c r="X14" s="86" t="s">
        <v>12</v>
      </c>
      <c r="Y14" s="86">
        <v>809</v>
      </c>
      <c r="Z14" s="86" t="e">
        <f t="shared" si="3"/>
        <v>#VALUE!</v>
      </c>
      <c r="AA14" s="85"/>
      <c r="AC14" s="84" t="s">
        <v>22</v>
      </c>
      <c r="AD14" s="85" t="s">
        <v>11</v>
      </c>
      <c r="AE14" s="86" t="s">
        <v>12</v>
      </c>
      <c r="AF14" s="86">
        <v>809</v>
      </c>
      <c r="AG14" s="86" t="e">
        <f t="shared" si="4"/>
        <v>#VALUE!</v>
      </c>
      <c r="AH14" s="85"/>
      <c r="AJ14" s="84" t="s">
        <v>22</v>
      </c>
      <c r="AK14" s="85" t="s">
        <v>11</v>
      </c>
      <c r="AL14" s="86" t="s">
        <v>12</v>
      </c>
      <c r="AM14" s="86">
        <v>809</v>
      </c>
      <c r="AN14" s="86" t="e">
        <f t="shared" si="5"/>
        <v>#VALUE!</v>
      </c>
      <c r="AO14" s="85"/>
      <c r="AQ14" s="84" t="s">
        <v>22</v>
      </c>
      <c r="AR14" s="85" t="s">
        <v>11</v>
      </c>
      <c r="AS14" s="86" t="s">
        <v>12</v>
      </c>
      <c r="AT14" s="86">
        <v>809</v>
      </c>
      <c r="AU14" s="86" t="e">
        <f t="shared" si="6"/>
        <v>#VALUE!</v>
      </c>
      <c r="AV14" s="85"/>
      <c r="AX14" s="84" t="s">
        <v>22</v>
      </c>
      <c r="AY14" s="85" t="s">
        <v>11</v>
      </c>
      <c r="AZ14" s="86" t="s">
        <v>12</v>
      </c>
      <c r="BA14" s="86">
        <v>809</v>
      </c>
      <c r="BB14" s="86" t="e">
        <f t="shared" si="7"/>
        <v>#VALUE!</v>
      </c>
      <c r="BC14" s="85"/>
    </row>
    <row r="15" spans="1:55" ht="14.25">
      <c r="A15" s="13" t="s">
        <v>23</v>
      </c>
      <c r="B15" s="5" t="s">
        <v>11</v>
      </c>
      <c r="C15" s="14" t="s">
        <v>12</v>
      </c>
      <c r="D15" s="14">
        <v>1031</v>
      </c>
      <c r="E15" s="86" t="e">
        <f t="shared" si="0"/>
        <v>#VALUE!</v>
      </c>
      <c r="F15" s="5"/>
      <c r="H15" s="13" t="s">
        <v>23</v>
      </c>
      <c r="I15" s="5" t="s">
        <v>11</v>
      </c>
      <c r="J15" s="14" t="s">
        <v>12</v>
      </c>
      <c r="K15" s="14">
        <v>1031</v>
      </c>
      <c r="L15" s="86" t="e">
        <f t="shared" si="1"/>
        <v>#VALUE!</v>
      </c>
      <c r="M15" s="5"/>
      <c r="O15" s="13" t="s">
        <v>23</v>
      </c>
      <c r="P15" s="5" t="s">
        <v>11</v>
      </c>
      <c r="Q15" s="14" t="s">
        <v>12</v>
      </c>
      <c r="R15" s="14">
        <v>1031</v>
      </c>
      <c r="S15" s="86" t="e">
        <f t="shared" si="2"/>
        <v>#VALUE!</v>
      </c>
      <c r="T15" s="5"/>
      <c r="V15" s="84" t="s">
        <v>23</v>
      </c>
      <c r="W15" s="85" t="s">
        <v>11</v>
      </c>
      <c r="X15" s="86" t="s">
        <v>12</v>
      </c>
      <c r="Y15" s="86">
        <v>1031</v>
      </c>
      <c r="Z15" s="86" t="e">
        <f t="shared" si="3"/>
        <v>#VALUE!</v>
      </c>
      <c r="AA15" s="85"/>
      <c r="AC15" s="84" t="s">
        <v>23</v>
      </c>
      <c r="AD15" s="85" t="s">
        <v>11</v>
      </c>
      <c r="AE15" s="86" t="s">
        <v>12</v>
      </c>
      <c r="AF15" s="86">
        <v>1031</v>
      </c>
      <c r="AG15" s="86" t="e">
        <f t="shared" si="4"/>
        <v>#VALUE!</v>
      </c>
      <c r="AH15" s="85"/>
      <c r="AJ15" s="84" t="s">
        <v>23</v>
      </c>
      <c r="AK15" s="85" t="s">
        <v>11</v>
      </c>
      <c r="AL15" s="86" t="s">
        <v>12</v>
      </c>
      <c r="AM15" s="86">
        <v>1031</v>
      </c>
      <c r="AN15" s="86" t="e">
        <f t="shared" si="5"/>
        <v>#VALUE!</v>
      </c>
      <c r="AO15" s="85"/>
      <c r="AQ15" s="84" t="s">
        <v>23</v>
      </c>
      <c r="AR15" s="85" t="s">
        <v>11</v>
      </c>
      <c r="AS15" s="86" t="s">
        <v>12</v>
      </c>
      <c r="AT15" s="86">
        <v>1031</v>
      </c>
      <c r="AU15" s="86" t="e">
        <f t="shared" si="6"/>
        <v>#VALUE!</v>
      </c>
      <c r="AV15" s="85"/>
      <c r="AX15" s="84" t="s">
        <v>23</v>
      </c>
      <c r="AY15" s="85" t="s">
        <v>11</v>
      </c>
      <c r="AZ15" s="86" t="s">
        <v>12</v>
      </c>
      <c r="BA15" s="86">
        <v>1031</v>
      </c>
      <c r="BB15" s="86" t="e">
        <f t="shared" si="7"/>
        <v>#VALUE!</v>
      </c>
      <c r="BC15" s="85"/>
    </row>
    <row r="16" spans="1:55" ht="14.25">
      <c r="A16" s="13" t="s">
        <v>24</v>
      </c>
      <c r="B16" s="5" t="s">
        <v>11</v>
      </c>
      <c r="C16" s="14" t="s">
        <v>12</v>
      </c>
      <c r="D16" s="14">
        <v>734</v>
      </c>
      <c r="E16" s="86" t="e">
        <f t="shared" si="0"/>
        <v>#VALUE!</v>
      </c>
      <c r="F16" s="5"/>
      <c r="H16" s="13" t="s">
        <v>24</v>
      </c>
      <c r="I16" s="5" t="s">
        <v>11</v>
      </c>
      <c r="J16" s="14" t="s">
        <v>12</v>
      </c>
      <c r="K16" s="14">
        <v>734</v>
      </c>
      <c r="L16" s="86" t="e">
        <f t="shared" si="1"/>
        <v>#VALUE!</v>
      </c>
      <c r="M16" s="5"/>
      <c r="O16" s="13" t="s">
        <v>24</v>
      </c>
      <c r="P16" s="5" t="s">
        <v>11</v>
      </c>
      <c r="Q16" s="14" t="s">
        <v>12</v>
      </c>
      <c r="R16" s="14">
        <v>734</v>
      </c>
      <c r="S16" s="86" t="e">
        <f t="shared" si="2"/>
        <v>#VALUE!</v>
      </c>
      <c r="T16" s="5"/>
      <c r="V16" s="19" t="s">
        <v>24</v>
      </c>
      <c r="W16" s="20" t="s">
        <v>11</v>
      </c>
      <c r="X16" s="21">
        <f>277*4</f>
        <v>1108</v>
      </c>
      <c r="Y16" s="21">
        <v>734</v>
      </c>
      <c r="Z16" s="21">
        <f t="shared" si="3"/>
        <v>1842</v>
      </c>
      <c r="AA16" s="20" t="s">
        <v>19</v>
      </c>
      <c r="AC16" s="28" t="s">
        <v>24</v>
      </c>
      <c r="AD16" s="25" t="s">
        <v>9</v>
      </c>
      <c r="AE16" s="26">
        <f>277*4</f>
        <v>1108</v>
      </c>
      <c r="AF16" s="26">
        <v>734</v>
      </c>
      <c r="AG16" s="26">
        <f t="shared" si="4"/>
        <v>1842</v>
      </c>
      <c r="AH16" s="25" t="s">
        <v>19</v>
      </c>
      <c r="AJ16" s="81" t="s">
        <v>24</v>
      </c>
      <c r="AK16" s="82" t="s">
        <v>9</v>
      </c>
      <c r="AL16" s="83">
        <f>277*4</f>
        <v>1108</v>
      </c>
      <c r="AM16" s="83">
        <v>734</v>
      </c>
      <c r="AN16" s="83">
        <f t="shared" si="5"/>
        <v>1842</v>
      </c>
      <c r="AO16" s="82" t="s">
        <v>19</v>
      </c>
      <c r="AQ16" s="81" t="s">
        <v>24</v>
      </c>
      <c r="AR16" s="82" t="s">
        <v>9</v>
      </c>
      <c r="AS16" s="83">
        <f>277*4</f>
        <v>1108</v>
      </c>
      <c r="AT16" s="83">
        <v>734</v>
      </c>
      <c r="AU16" s="83">
        <f t="shared" si="6"/>
        <v>1842</v>
      </c>
      <c r="AV16" s="82" t="s">
        <v>19</v>
      </c>
      <c r="AX16" s="81" t="s">
        <v>24</v>
      </c>
      <c r="AY16" s="82" t="s">
        <v>9</v>
      </c>
      <c r="AZ16" s="83">
        <f>277*4</f>
        <v>1108</v>
      </c>
      <c r="BA16" s="83">
        <v>734</v>
      </c>
      <c r="BB16" s="83">
        <f t="shared" si="7"/>
        <v>1842</v>
      </c>
      <c r="BC16" s="82" t="s">
        <v>19</v>
      </c>
    </row>
    <row r="17" spans="1:55" ht="14.25">
      <c r="A17" s="13" t="s">
        <v>25</v>
      </c>
      <c r="B17" s="5" t="s">
        <v>11</v>
      </c>
      <c r="C17" s="14" t="s">
        <v>12</v>
      </c>
      <c r="D17" s="14">
        <v>861</v>
      </c>
      <c r="E17" s="86" t="e">
        <f t="shared" si="0"/>
        <v>#VALUE!</v>
      </c>
      <c r="F17" s="5"/>
      <c r="H17" s="13" t="s">
        <v>25</v>
      </c>
      <c r="I17" s="5" t="s">
        <v>11</v>
      </c>
      <c r="J17" s="14" t="s">
        <v>12</v>
      </c>
      <c r="K17" s="14">
        <v>861</v>
      </c>
      <c r="L17" s="86" t="e">
        <f t="shared" si="1"/>
        <v>#VALUE!</v>
      </c>
      <c r="M17" s="5"/>
      <c r="O17" s="13" t="s">
        <v>25</v>
      </c>
      <c r="P17" s="5" t="s">
        <v>11</v>
      </c>
      <c r="Q17" s="14" t="s">
        <v>12</v>
      </c>
      <c r="R17" s="14">
        <v>861</v>
      </c>
      <c r="S17" s="86" t="e">
        <f t="shared" si="2"/>
        <v>#VALUE!</v>
      </c>
      <c r="T17" s="5"/>
      <c r="V17" s="84" t="s">
        <v>25</v>
      </c>
      <c r="W17" s="85" t="s">
        <v>11</v>
      </c>
      <c r="X17" s="86" t="s">
        <v>12</v>
      </c>
      <c r="Y17" s="86">
        <v>861</v>
      </c>
      <c r="Z17" s="86" t="e">
        <f t="shared" si="3"/>
        <v>#VALUE!</v>
      </c>
      <c r="AA17" s="85"/>
      <c r="AC17" s="84" t="s">
        <v>25</v>
      </c>
      <c r="AD17" s="85" t="s">
        <v>11</v>
      </c>
      <c r="AE17" s="86" t="s">
        <v>12</v>
      </c>
      <c r="AF17" s="86">
        <v>861</v>
      </c>
      <c r="AG17" s="86" t="e">
        <f t="shared" si="4"/>
        <v>#VALUE!</v>
      </c>
      <c r="AH17" s="85"/>
      <c r="AJ17" s="84" t="s">
        <v>25</v>
      </c>
      <c r="AK17" s="85" t="s">
        <v>11</v>
      </c>
      <c r="AL17" s="86" t="s">
        <v>12</v>
      </c>
      <c r="AM17" s="86">
        <v>861</v>
      </c>
      <c r="AN17" s="86" t="e">
        <f t="shared" si="5"/>
        <v>#VALUE!</v>
      </c>
      <c r="AO17" s="85"/>
      <c r="AQ17" s="84" t="s">
        <v>25</v>
      </c>
      <c r="AR17" s="85" t="s">
        <v>11</v>
      </c>
      <c r="AS17" s="86" t="s">
        <v>12</v>
      </c>
      <c r="AT17" s="86">
        <v>861</v>
      </c>
      <c r="AU17" s="86" t="e">
        <f t="shared" si="6"/>
        <v>#VALUE!</v>
      </c>
      <c r="AV17" s="85"/>
      <c r="AX17" s="84" t="s">
        <v>25</v>
      </c>
      <c r="AY17" s="85" t="s">
        <v>11</v>
      </c>
      <c r="AZ17" s="86" t="s">
        <v>12</v>
      </c>
      <c r="BA17" s="86">
        <v>861</v>
      </c>
      <c r="BB17" s="86" t="e">
        <f t="shared" si="7"/>
        <v>#VALUE!</v>
      </c>
      <c r="BC17" s="85"/>
    </row>
    <row r="18" spans="1:55" ht="14.25">
      <c r="A18" s="13" t="s">
        <v>26</v>
      </c>
      <c r="B18" s="5" t="s">
        <v>11</v>
      </c>
      <c r="C18" s="14" t="s">
        <v>12</v>
      </c>
      <c r="D18" s="14">
        <v>846</v>
      </c>
      <c r="E18" s="86" t="e">
        <f t="shared" si="0"/>
        <v>#VALUE!</v>
      </c>
      <c r="F18" s="5"/>
      <c r="H18" s="13" t="s">
        <v>26</v>
      </c>
      <c r="I18" s="5" t="s">
        <v>11</v>
      </c>
      <c r="J18" s="14" t="s">
        <v>12</v>
      </c>
      <c r="K18" s="14">
        <v>846</v>
      </c>
      <c r="L18" s="86" t="e">
        <f t="shared" si="1"/>
        <v>#VALUE!</v>
      </c>
      <c r="M18" s="5"/>
      <c r="O18" s="13" t="s">
        <v>26</v>
      </c>
      <c r="P18" s="5" t="s">
        <v>11</v>
      </c>
      <c r="Q18" s="14" t="s">
        <v>12</v>
      </c>
      <c r="R18" s="14">
        <v>846</v>
      </c>
      <c r="S18" s="86" t="e">
        <f t="shared" si="2"/>
        <v>#VALUE!</v>
      </c>
      <c r="T18" s="5"/>
      <c r="V18" s="19" t="s">
        <v>26</v>
      </c>
      <c r="W18" s="20" t="s">
        <v>11</v>
      </c>
      <c r="X18" s="21">
        <f>384*4</f>
        <v>1536</v>
      </c>
      <c r="Y18" s="21">
        <v>846</v>
      </c>
      <c r="Z18" s="21">
        <f t="shared" si="3"/>
        <v>2382</v>
      </c>
      <c r="AA18" s="20" t="s">
        <v>19</v>
      </c>
      <c r="AC18" s="84" t="s">
        <v>26</v>
      </c>
      <c r="AD18" s="85" t="s">
        <v>11</v>
      </c>
      <c r="AE18" s="86">
        <f>384*4</f>
        <v>1536</v>
      </c>
      <c r="AF18" s="86">
        <v>846</v>
      </c>
      <c r="AG18" s="86">
        <f t="shared" si="4"/>
        <v>2382</v>
      </c>
      <c r="AH18" s="85" t="s">
        <v>19</v>
      </c>
      <c r="AJ18" s="84" t="s">
        <v>26</v>
      </c>
      <c r="AK18" s="85" t="s">
        <v>11</v>
      </c>
      <c r="AL18" s="86">
        <f>384*4</f>
        <v>1536</v>
      </c>
      <c r="AM18" s="86">
        <v>846</v>
      </c>
      <c r="AN18" s="86">
        <f t="shared" si="5"/>
        <v>2382</v>
      </c>
      <c r="AO18" s="85" t="s">
        <v>19</v>
      </c>
      <c r="AQ18" s="84" t="s">
        <v>26</v>
      </c>
      <c r="AR18" s="85" t="s">
        <v>11</v>
      </c>
      <c r="AS18" s="86">
        <f>384*4</f>
        <v>1536</v>
      </c>
      <c r="AT18" s="86">
        <v>846</v>
      </c>
      <c r="AU18" s="86">
        <f t="shared" si="6"/>
        <v>2382</v>
      </c>
      <c r="AV18" s="85" t="s">
        <v>19</v>
      </c>
      <c r="AX18" s="84" t="s">
        <v>26</v>
      </c>
      <c r="AY18" s="85" t="s">
        <v>11</v>
      </c>
      <c r="AZ18" s="86">
        <f>384*4</f>
        <v>1536</v>
      </c>
      <c r="BA18" s="86">
        <v>846</v>
      </c>
      <c r="BB18" s="86">
        <f t="shared" si="7"/>
        <v>2382</v>
      </c>
      <c r="BC18" s="85" t="s">
        <v>19</v>
      </c>
    </row>
    <row r="19" spans="1:55" ht="14.25">
      <c r="A19" s="13" t="s">
        <v>27</v>
      </c>
      <c r="B19" s="5" t="s">
        <v>11</v>
      </c>
      <c r="C19" s="14" t="s">
        <v>12</v>
      </c>
      <c r="D19" s="14">
        <v>647</v>
      </c>
      <c r="E19" s="86" t="e">
        <f t="shared" si="0"/>
        <v>#VALUE!</v>
      </c>
      <c r="F19" s="5"/>
      <c r="H19" s="13" t="s">
        <v>27</v>
      </c>
      <c r="I19" s="5" t="s">
        <v>11</v>
      </c>
      <c r="J19" s="14" t="s">
        <v>12</v>
      </c>
      <c r="K19" s="14">
        <v>647</v>
      </c>
      <c r="L19" s="86" t="e">
        <f t="shared" si="1"/>
        <v>#VALUE!</v>
      </c>
      <c r="M19" s="5"/>
      <c r="O19" s="13" t="s">
        <v>27</v>
      </c>
      <c r="P19" s="5" t="s">
        <v>11</v>
      </c>
      <c r="Q19" s="14" t="s">
        <v>12</v>
      </c>
      <c r="R19" s="14">
        <v>647</v>
      </c>
      <c r="S19" s="86" t="e">
        <f t="shared" si="2"/>
        <v>#VALUE!</v>
      </c>
      <c r="T19" s="5"/>
      <c r="V19" s="19" t="s">
        <v>27</v>
      </c>
      <c r="W19" s="20" t="s">
        <v>11</v>
      </c>
      <c r="X19" s="21">
        <f>324*4</f>
        <v>1296</v>
      </c>
      <c r="Y19" s="21">
        <v>647</v>
      </c>
      <c r="Z19" s="21">
        <f t="shared" si="3"/>
        <v>1943</v>
      </c>
      <c r="AA19" s="20" t="s">
        <v>19</v>
      </c>
      <c r="AC19" s="19" t="s">
        <v>27</v>
      </c>
      <c r="AD19" s="20" t="s">
        <v>11</v>
      </c>
      <c r="AE19" s="21">
        <f>148*4</f>
        <v>592</v>
      </c>
      <c r="AF19" s="21">
        <v>647</v>
      </c>
      <c r="AG19" s="21">
        <f t="shared" si="4"/>
        <v>1239</v>
      </c>
      <c r="AH19" s="20" t="s">
        <v>19</v>
      </c>
      <c r="AJ19" s="28" t="s">
        <v>27</v>
      </c>
      <c r="AK19" s="25" t="s">
        <v>9</v>
      </c>
      <c r="AL19" s="26">
        <f>148*4</f>
        <v>592</v>
      </c>
      <c r="AM19" s="26">
        <v>647</v>
      </c>
      <c r="AN19" s="26">
        <f t="shared" si="5"/>
        <v>1239</v>
      </c>
      <c r="AO19" s="25" t="s">
        <v>19</v>
      </c>
      <c r="AQ19" s="81" t="s">
        <v>27</v>
      </c>
      <c r="AR19" s="82" t="s">
        <v>9</v>
      </c>
      <c r="AS19" s="83">
        <f>148*4</f>
        <v>592</v>
      </c>
      <c r="AT19" s="83">
        <v>647</v>
      </c>
      <c r="AU19" s="83">
        <f t="shared" si="6"/>
        <v>1239</v>
      </c>
      <c r="AV19" s="82" t="s">
        <v>19</v>
      </c>
      <c r="AX19" s="81" t="s">
        <v>27</v>
      </c>
      <c r="AY19" s="82" t="s">
        <v>9</v>
      </c>
      <c r="AZ19" s="83">
        <f>148*4</f>
        <v>592</v>
      </c>
      <c r="BA19" s="83">
        <v>647</v>
      </c>
      <c r="BB19" s="83">
        <f t="shared" si="7"/>
        <v>1239</v>
      </c>
      <c r="BC19" s="82" t="s">
        <v>19</v>
      </c>
    </row>
    <row r="20" spans="1:55" ht="14.25">
      <c r="A20" s="13" t="s">
        <v>28</v>
      </c>
      <c r="B20" s="5" t="s">
        <v>11</v>
      </c>
      <c r="C20" s="14" t="s">
        <v>12</v>
      </c>
      <c r="D20" s="14">
        <v>550</v>
      </c>
      <c r="E20" s="86" t="e">
        <f t="shared" si="0"/>
        <v>#VALUE!</v>
      </c>
      <c r="F20" s="5"/>
      <c r="H20" s="13" t="s">
        <v>28</v>
      </c>
      <c r="I20" s="5" t="s">
        <v>11</v>
      </c>
      <c r="J20" s="14" t="s">
        <v>12</v>
      </c>
      <c r="K20" s="14">
        <v>550</v>
      </c>
      <c r="L20" s="86" t="e">
        <f t="shared" si="1"/>
        <v>#VALUE!</v>
      </c>
      <c r="M20" s="5"/>
      <c r="O20" s="13" t="s">
        <v>28</v>
      </c>
      <c r="P20" s="5" t="s">
        <v>11</v>
      </c>
      <c r="Q20" s="14" t="s">
        <v>12</v>
      </c>
      <c r="R20" s="14">
        <v>550</v>
      </c>
      <c r="S20" s="86" t="e">
        <f t="shared" si="2"/>
        <v>#VALUE!</v>
      </c>
      <c r="T20" s="5"/>
      <c r="V20" s="84" t="s">
        <v>28</v>
      </c>
      <c r="W20" s="85" t="s">
        <v>11</v>
      </c>
      <c r="X20" s="86" t="s">
        <v>12</v>
      </c>
      <c r="Y20" s="86">
        <v>550</v>
      </c>
      <c r="Z20" s="86" t="e">
        <f t="shared" si="3"/>
        <v>#VALUE!</v>
      </c>
      <c r="AA20" s="85"/>
      <c r="AC20" s="19" t="s">
        <v>28</v>
      </c>
      <c r="AD20" s="20" t="s">
        <v>11</v>
      </c>
      <c r="AE20" s="21">
        <f>257*4</f>
        <v>1028</v>
      </c>
      <c r="AF20" s="21">
        <v>550</v>
      </c>
      <c r="AG20" s="21">
        <f t="shared" si="4"/>
        <v>1578</v>
      </c>
      <c r="AH20" s="20" t="s">
        <v>19</v>
      </c>
      <c r="AJ20" s="84" t="s">
        <v>28</v>
      </c>
      <c r="AK20" s="85" t="s">
        <v>11</v>
      </c>
      <c r="AL20" s="86">
        <f>257*4</f>
        <v>1028</v>
      </c>
      <c r="AM20" s="86">
        <v>550</v>
      </c>
      <c r="AN20" s="86">
        <f t="shared" si="5"/>
        <v>1578</v>
      </c>
      <c r="AO20" s="85" t="s">
        <v>19</v>
      </c>
      <c r="AQ20" s="19" t="s">
        <v>28</v>
      </c>
      <c r="AR20" s="20" t="s">
        <v>11</v>
      </c>
      <c r="AS20" s="21">
        <f>216*4</f>
        <v>864</v>
      </c>
      <c r="AT20" s="21">
        <v>550</v>
      </c>
      <c r="AU20" s="21">
        <f t="shared" si="6"/>
        <v>1414</v>
      </c>
      <c r="AV20" s="20" t="s">
        <v>31</v>
      </c>
      <c r="AX20" s="84" t="s">
        <v>28</v>
      </c>
      <c r="AY20" s="85" t="s">
        <v>11</v>
      </c>
      <c r="AZ20" s="86">
        <f>216*4</f>
        <v>864</v>
      </c>
      <c r="BA20" s="86">
        <v>550</v>
      </c>
      <c r="BB20" s="86">
        <f t="shared" si="7"/>
        <v>1414</v>
      </c>
      <c r="BC20" s="85" t="s">
        <v>31</v>
      </c>
    </row>
    <row r="21" spans="1:55" ht="14.25">
      <c r="A21" s="13" t="s">
        <v>29</v>
      </c>
      <c r="B21" s="5" t="s">
        <v>11</v>
      </c>
      <c r="C21" s="14" t="s">
        <v>12</v>
      </c>
      <c r="D21" s="14">
        <v>530</v>
      </c>
      <c r="E21" s="86" t="e">
        <f t="shared" si="0"/>
        <v>#VALUE!</v>
      </c>
      <c r="F21" s="5"/>
      <c r="H21" s="13" t="s">
        <v>29</v>
      </c>
      <c r="I21" s="5" t="s">
        <v>11</v>
      </c>
      <c r="J21" s="14" t="s">
        <v>12</v>
      </c>
      <c r="K21" s="14">
        <v>530</v>
      </c>
      <c r="L21" s="86" t="e">
        <f t="shared" si="1"/>
        <v>#VALUE!</v>
      </c>
      <c r="M21" s="5"/>
      <c r="O21" s="13" t="s">
        <v>29</v>
      </c>
      <c r="P21" s="5" t="s">
        <v>11</v>
      </c>
      <c r="Q21" s="14" t="s">
        <v>12</v>
      </c>
      <c r="R21" s="14">
        <v>530</v>
      </c>
      <c r="S21" s="86" t="e">
        <f t="shared" si="2"/>
        <v>#VALUE!</v>
      </c>
      <c r="T21" s="5"/>
      <c r="V21" s="84" t="s">
        <v>29</v>
      </c>
      <c r="W21" s="85" t="s">
        <v>11</v>
      </c>
      <c r="X21" s="86" t="s">
        <v>12</v>
      </c>
      <c r="Y21" s="86">
        <v>530</v>
      </c>
      <c r="Z21" s="86" t="e">
        <f t="shared" si="3"/>
        <v>#VALUE!</v>
      </c>
      <c r="AA21" s="85"/>
      <c r="AC21" s="84" t="s">
        <v>29</v>
      </c>
      <c r="AD21" s="85" t="s">
        <v>11</v>
      </c>
      <c r="AE21" s="86" t="s">
        <v>12</v>
      </c>
      <c r="AF21" s="86">
        <v>530</v>
      </c>
      <c r="AG21" s="86" t="e">
        <f t="shared" si="4"/>
        <v>#VALUE!</v>
      </c>
      <c r="AH21" s="85"/>
      <c r="AJ21" s="84" t="s">
        <v>29</v>
      </c>
      <c r="AK21" s="85" t="s">
        <v>11</v>
      </c>
      <c r="AL21" s="86" t="s">
        <v>12</v>
      </c>
      <c r="AM21" s="86">
        <v>530</v>
      </c>
      <c r="AN21" s="86" t="e">
        <f t="shared" si="5"/>
        <v>#VALUE!</v>
      </c>
      <c r="AO21" s="85"/>
      <c r="AQ21" s="84" t="s">
        <v>29</v>
      </c>
      <c r="AR21" s="85" t="s">
        <v>11</v>
      </c>
      <c r="AS21" s="86" t="s">
        <v>12</v>
      </c>
      <c r="AT21" s="86">
        <v>530</v>
      </c>
      <c r="AU21" s="86" t="e">
        <f t="shared" si="6"/>
        <v>#VALUE!</v>
      </c>
      <c r="AV21" s="85"/>
      <c r="AX21" s="84" t="s">
        <v>29</v>
      </c>
      <c r="AY21" s="85" t="s">
        <v>11</v>
      </c>
      <c r="AZ21" s="86" t="s">
        <v>12</v>
      </c>
      <c r="BA21" s="86">
        <v>530</v>
      </c>
      <c r="BB21" s="86" t="e">
        <f t="shared" si="7"/>
        <v>#VALUE!</v>
      </c>
      <c r="BC21" s="85"/>
    </row>
    <row r="22" spans="1:55" ht="14.25">
      <c r="A22" s="13" t="s">
        <v>30</v>
      </c>
      <c r="B22" s="5" t="s">
        <v>11</v>
      </c>
      <c r="C22" s="14" t="s">
        <v>12</v>
      </c>
      <c r="D22" s="14">
        <v>538</v>
      </c>
      <c r="E22" s="86" t="e">
        <f t="shared" si="0"/>
        <v>#VALUE!</v>
      </c>
      <c r="F22" s="5"/>
      <c r="H22" s="13" t="s">
        <v>30</v>
      </c>
      <c r="I22" s="5" t="s">
        <v>11</v>
      </c>
      <c r="J22" s="14" t="s">
        <v>12</v>
      </c>
      <c r="K22" s="14">
        <v>538</v>
      </c>
      <c r="L22" s="86" t="e">
        <f t="shared" si="1"/>
        <v>#VALUE!</v>
      </c>
      <c r="M22" s="5"/>
      <c r="O22" s="13" t="s">
        <v>30</v>
      </c>
      <c r="P22" s="5" t="s">
        <v>11</v>
      </c>
      <c r="Q22" s="14" t="s">
        <v>12</v>
      </c>
      <c r="R22" s="14">
        <v>538</v>
      </c>
      <c r="S22" s="86" t="e">
        <f t="shared" si="2"/>
        <v>#VALUE!</v>
      </c>
      <c r="T22" s="5"/>
      <c r="V22" s="84" t="s">
        <v>30</v>
      </c>
      <c r="W22" s="85" t="s">
        <v>11</v>
      </c>
      <c r="X22" s="86" t="s">
        <v>12</v>
      </c>
      <c r="Y22" s="86">
        <v>538</v>
      </c>
      <c r="Z22" s="86" t="e">
        <f t="shared" si="3"/>
        <v>#VALUE!</v>
      </c>
      <c r="AA22" s="85"/>
      <c r="AC22" s="84" t="s">
        <v>30</v>
      </c>
      <c r="AD22" s="85" t="s">
        <v>11</v>
      </c>
      <c r="AE22" s="86" t="s">
        <v>12</v>
      </c>
      <c r="AF22" s="86">
        <v>538</v>
      </c>
      <c r="AG22" s="86" t="e">
        <f t="shared" si="4"/>
        <v>#VALUE!</v>
      </c>
      <c r="AH22" s="85"/>
      <c r="AJ22" s="19" t="s">
        <v>30</v>
      </c>
      <c r="AK22" s="20" t="s">
        <v>11</v>
      </c>
      <c r="AL22" s="21">
        <f>264*4</f>
        <v>1056</v>
      </c>
      <c r="AM22" s="21">
        <v>538</v>
      </c>
      <c r="AN22" s="21">
        <f t="shared" si="5"/>
        <v>1594</v>
      </c>
      <c r="AO22" s="20" t="s">
        <v>27</v>
      </c>
      <c r="AQ22" s="84" t="s">
        <v>30</v>
      </c>
      <c r="AR22" s="85" t="s">
        <v>11</v>
      </c>
      <c r="AS22" s="86">
        <f>264*4</f>
        <v>1056</v>
      </c>
      <c r="AT22" s="86">
        <v>538</v>
      </c>
      <c r="AU22" s="86">
        <f t="shared" si="6"/>
        <v>1594</v>
      </c>
      <c r="AV22" s="85" t="s">
        <v>27</v>
      </c>
      <c r="AX22" s="84" t="s">
        <v>30</v>
      </c>
      <c r="AY22" s="85" t="s">
        <v>11</v>
      </c>
      <c r="AZ22" s="86">
        <f>264*4</f>
        <v>1056</v>
      </c>
      <c r="BA22" s="86">
        <v>538</v>
      </c>
      <c r="BB22" s="86">
        <f t="shared" si="7"/>
        <v>1594</v>
      </c>
      <c r="BC22" s="85" t="s">
        <v>27</v>
      </c>
    </row>
    <row r="23" spans="1:55" ht="14.25">
      <c r="A23" s="13" t="s">
        <v>31</v>
      </c>
      <c r="B23" s="5" t="s">
        <v>11</v>
      </c>
      <c r="C23" s="14" t="s">
        <v>12</v>
      </c>
      <c r="D23" s="14">
        <v>448</v>
      </c>
      <c r="E23" s="86" t="e">
        <f t="shared" si="0"/>
        <v>#VALUE!</v>
      </c>
      <c r="F23" s="5"/>
      <c r="H23" s="13" t="s">
        <v>31</v>
      </c>
      <c r="I23" s="5" t="s">
        <v>11</v>
      </c>
      <c r="J23" s="14" t="s">
        <v>12</v>
      </c>
      <c r="K23" s="14">
        <v>448</v>
      </c>
      <c r="L23" s="86" t="e">
        <f t="shared" si="1"/>
        <v>#VALUE!</v>
      </c>
      <c r="M23" s="5"/>
      <c r="O23" s="13" t="s">
        <v>31</v>
      </c>
      <c r="P23" s="5" t="s">
        <v>11</v>
      </c>
      <c r="Q23" s="14" t="s">
        <v>12</v>
      </c>
      <c r="R23" s="14">
        <v>448</v>
      </c>
      <c r="S23" s="86" t="e">
        <f t="shared" si="2"/>
        <v>#VALUE!</v>
      </c>
      <c r="T23" s="5"/>
      <c r="V23" s="84" t="s">
        <v>31</v>
      </c>
      <c r="W23" s="85" t="s">
        <v>11</v>
      </c>
      <c r="X23" s="86" t="s">
        <v>12</v>
      </c>
      <c r="Y23" s="86">
        <v>448</v>
      </c>
      <c r="Z23" s="86" t="e">
        <f t="shared" si="3"/>
        <v>#VALUE!</v>
      </c>
      <c r="AA23" s="85"/>
      <c r="AC23" s="84" t="s">
        <v>31</v>
      </c>
      <c r="AD23" s="85" t="s">
        <v>11</v>
      </c>
      <c r="AE23" s="86" t="s">
        <v>12</v>
      </c>
      <c r="AF23" s="86">
        <v>448</v>
      </c>
      <c r="AG23" s="86" t="e">
        <f t="shared" si="4"/>
        <v>#VALUE!</v>
      </c>
      <c r="AH23" s="85"/>
      <c r="AJ23" s="19" t="s">
        <v>31</v>
      </c>
      <c r="AK23" s="20" t="s">
        <v>11</v>
      </c>
      <c r="AL23" s="21">
        <f>186*4</f>
        <v>744</v>
      </c>
      <c r="AM23" s="21">
        <v>448</v>
      </c>
      <c r="AN23" s="21">
        <f t="shared" si="5"/>
        <v>1192</v>
      </c>
      <c r="AO23" s="20" t="s">
        <v>27</v>
      </c>
      <c r="AQ23" s="28" t="s">
        <v>31</v>
      </c>
      <c r="AR23" s="25" t="s">
        <v>9</v>
      </c>
      <c r="AS23" s="26">
        <f>186*4</f>
        <v>744</v>
      </c>
      <c r="AT23" s="26">
        <v>448</v>
      </c>
      <c r="AU23" s="26">
        <f t="shared" si="6"/>
        <v>1192</v>
      </c>
      <c r="AV23" s="25" t="s">
        <v>27</v>
      </c>
      <c r="AX23" s="81" t="s">
        <v>31</v>
      </c>
      <c r="AY23" s="82" t="s">
        <v>9</v>
      </c>
      <c r="AZ23" s="83">
        <f>186*4</f>
        <v>744</v>
      </c>
      <c r="BA23" s="83">
        <v>448</v>
      </c>
      <c r="BB23" s="83">
        <f t="shared" si="7"/>
        <v>1192</v>
      </c>
      <c r="BC23" s="82" t="s">
        <v>27</v>
      </c>
    </row>
    <row r="24" spans="1:55" ht="14.25">
      <c r="A24" s="13" t="s">
        <v>32</v>
      </c>
      <c r="B24" s="5" t="s">
        <v>11</v>
      </c>
      <c r="C24" s="14" t="s">
        <v>12</v>
      </c>
      <c r="D24" s="14">
        <v>434</v>
      </c>
      <c r="E24" s="86" t="e">
        <f t="shared" si="0"/>
        <v>#VALUE!</v>
      </c>
      <c r="F24" s="5"/>
      <c r="H24" s="13" t="s">
        <v>32</v>
      </c>
      <c r="I24" s="5" t="s">
        <v>11</v>
      </c>
      <c r="J24" s="14" t="s">
        <v>12</v>
      </c>
      <c r="K24" s="14">
        <v>434</v>
      </c>
      <c r="L24" s="86" t="e">
        <f t="shared" si="1"/>
        <v>#VALUE!</v>
      </c>
      <c r="M24" s="5"/>
      <c r="O24" s="13" t="s">
        <v>32</v>
      </c>
      <c r="P24" s="5" t="s">
        <v>11</v>
      </c>
      <c r="Q24" s="14" t="s">
        <v>12</v>
      </c>
      <c r="R24" s="14">
        <v>434</v>
      </c>
      <c r="S24" s="86" t="e">
        <f t="shared" si="2"/>
        <v>#VALUE!</v>
      </c>
      <c r="T24" s="5"/>
      <c r="V24" s="84" t="s">
        <v>32</v>
      </c>
      <c r="W24" s="85" t="s">
        <v>11</v>
      </c>
      <c r="X24" s="86" t="s">
        <v>12</v>
      </c>
      <c r="Y24" s="86">
        <v>434</v>
      </c>
      <c r="Z24" s="86" t="e">
        <f t="shared" si="3"/>
        <v>#VALUE!</v>
      </c>
      <c r="AA24" s="85"/>
      <c r="AC24" s="84" t="s">
        <v>32</v>
      </c>
      <c r="AD24" s="85" t="s">
        <v>11</v>
      </c>
      <c r="AE24" s="86" t="s">
        <v>12</v>
      </c>
      <c r="AF24" s="86">
        <v>434</v>
      </c>
      <c r="AG24" s="86" t="e">
        <f t="shared" si="4"/>
        <v>#VALUE!</v>
      </c>
      <c r="AH24" s="85"/>
      <c r="AJ24" s="84" t="s">
        <v>32</v>
      </c>
      <c r="AK24" s="85" t="s">
        <v>11</v>
      </c>
      <c r="AL24" s="86" t="s">
        <v>12</v>
      </c>
      <c r="AM24" s="86">
        <v>434</v>
      </c>
      <c r="AN24" s="86" t="e">
        <f t="shared" si="5"/>
        <v>#VALUE!</v>
      </c>
      <c r="AO24" s="85"/>
      <c r="AQ24" s="84" t="s">
        <v>32</v>
      </c>
      <c r="AR24" s="85" t="s">
        <v>11</v>
      </c>
      <c r="AS24" s="86" t="s">
        <v>12</v>
      </c>
      <c r="AT24" s="86">
        <v>434</v>
      </c>
      <c r="AU24" s="86" t="e">
        <f t="shared" si="6"/>
        <v>#VALUE!</v>
      </c>
      <c r="AV24" s="85"/>
      <c r="AX24" s="19" t="s">
        <v>32</v>
      </c>
      <c r="AY24" s="20" t="s">
        <v>11</v>
      </c>
      <c r="AZ24" s="21" t="s">
        <v>12</v>
      </c>
      <c r="BA24" s="21">
        <v>434</v>
      </c>
      <c r="BB24" s="21" t="e">
        <f t="shared" si="7"/>
        <v>#VALUE!</v>
      </c>
      <c r="BC24" s="20" t="s">
        <v>35</v>
      </c>
    </row>
    <row r="25" spans="1:55" ht="14.25">
      <c r="A25" s="13" t="s">
        <v>33</v>
      </c>
      <c r="B25" s="5" t="s">
        <v>11</v>
      </c>
      <c r="C25" s="14" t="s">
        <v>12</v>
      </c>
      <c r="D25" s="14">
        <v>442</v>
      </c>
      <c r="E25" s="86" t="e">
        <f t="shared" si="0"/>
        <v>#VALUE!</v>
      </c>
      <c r="F25" s="5"/>
      <c r="H25" s="13" t="s">
        <v>33</v>
      </c>
      <c r="I25" s="5" t="s">
        <v>11</v>
      </c>
      <c r="J25" s="14" t="s">
        <v>12</v>
      </c>
      <c r="K25" s="14">
        <v>442</v>
      </c>
      <c r="L25" s="86" t="e">
        <f t="shared" si="1"/>
        <v>#VALUE!</v>
      </c>
      <c r="M25" s="5"/>
      <c r="O25" s="13" t="s">
        <v>33</v>
      </c>
      <c r="P25" s="5" t="s">
        <v>11</v>
      </c>
      <c r="Q25" s="14" t="s">
        <v>12</v>
      </c>
      <c r="R25" s="14">
        <v>442</v>
      </c>
      <c r="S25" s="86" t="e">
        <f t="shared" si="2"/>
        <v>#VALUE!</v>
      </c>
      <c r="T25" s="5"/>
      <c r="V25" s="84" t="s">
        <v>33</v>
      </c>
      <c r="W25" s="85" t="s">
        <v>11</v>
      </c>
      <c r="X25" s="86" t="s">
        <v>12</v>
      </c>
      <c r="Y25" s="86">
        <v>442</v>
      </c>
      <c r="Z25" s="86" t="e">
        <f t="shared" si="3"/>
        <v>#VALUE!</v>
      </c>
      <c r="AA25" s="85"/>
      <c r="AC25" s="84" t="s">
        <v>33</v>
      </c>
      <c r="AD25" s="85" t="s">
        <v>11</v>
      </c>
      <c r="AE25" s="86" t="s">
        <v>12</v>
      </c>
      <c r="AF25" s="86">
        <v>442</v>
      </c>
      <c r="AG25" s="86" t="e">
        <f t="shared" si="4"/>
        <v>#VALUE!</v>
      </c>
      <c r="AH25" s="85"/>
      <c r="AJ25" s="84" t="s">
        <v>33</v>
      </c>
      <c r="AK25" s="85" t="s">
        <v>11</v>
      </c>
      <c r="AL25" s="86" t="s">
        <v>12</v>
      </c>
      <c r="AM25" s="86">
        <v>442</v>
      </c>
      <c r="AN25" s="86" t="e">
        <f t="shared" si="5"/>
        <v>#VALUE!</v>
      </c>
      <c r="AO25" s="85"/>
      <c r="AQ25" s="19" t="s">
        <v>33</v>
      </c>
      <c r="AR25" s="20" t="s">
        <v>11</v>
      </c>
      <c r="AS25" s="21">
        <f>210*4</f>
        <v>840</v>
      </c>
      <c r="AT25" s="21">
        <v>442</v>
      </c>
      <c r="AU25" s="21">
        <f t="shared" si="6"/>
        <v>1282</v>
      </c>
      <c r="AV25" s="20" t="s">
        <v>31</v>
      </c>
      <c r="AX25" s="84" t="s">
        <v>33</v>
      </c>
      <c r="AY25" s="85" t="s">
        <v>11</v>
      </c>
      <c r="AZ25" s="86">
        <f>210*4</f>
        <v>840</v>
      </c>
      <c r="BA25" s="86">
        <v>442</v>
      </c>
      <c r="BB25" s="86">
        <f t="shared" si="7"/>
        <v>1282</v>
      </c>
      <c r="BC25" s="85" t="s">
        <v>31</v>
      </c>
    </row>
    <row r="26" spans="1:55" ht="14.25">
      <c r="A26" s="13" t="s">
        <v>34</v>
      </c>
      <c r="B26" s="5" t="s">
        <v>11</v>
      </c>
      <c r="C26" s="14" t="s">
        <v>12</v>
      </c>
      <c r="D26" s="14">
        <v>241</v>
      </c>
      <c r="E26" s="86" t="e">
        <f t="shared" si="0"/>
        <v>#VALUE!</v>
      </c>
      <c r="F26" s="5"/>
      <c r="H26" s="13" t="s">
        <v>34</v>
      </c>
      <c r="I26" s="5" t="s">
        <v>11</v>
      </c>
      <c r="J26" s="14" t="s">
        <v>12</v>
      </c>
      <c r="K26" s="14">
        <v>241</v>
      </c>
      <c r="L26" s="86" t="e">
        <f t="shared" si="1"/>
        <v>#VALUE!</v>
      </c>
      <c r="M26" s="5"/>
      <c r="O26" s="13" t="s">
        <v>34</v>
      </c>
      <c r="P26" s="5" t="s">
        <v>11</v>
      </c>
      <c r="Q26" s="14" t="s">
        <v>12</v>
      </c>
      <c r="R26" s="14">
        <v>241</v>
      </c>
      <c r="S26" s="86" t="e">
        <f t="shared" si="2"/>
        <v>#VALUE!</v>
      </c>
      <c r="T26" s="5"/>
      <c r="V26" s="84" t="s">
        <v>34</v>
      </c>
      <c r="W26" s="85" t="s">
        <v>11</v>
      </c>
      <c r="X26" s="86" t="s">
        <v>12</v>
      </c>
      <c r="Y26" s="86">
        <v>241</v>
      </c>
      <c r="Z26" s="86" t="e">
        <f t="shared" si="3"/>
        <v>#VALUE!</v>
      </c>
      <c r="AA26" s="85"/>
      <c r="AC26" s="84" t="s">
        <v>34</v>
      </c>
      <c r="AD26" s="85" t="s">
        <v>11</v>
      </c>
      <c r="AE26" s="86" t="s">
        <v>12</v>
      </c>
      <c r="AF26" s="86">
        <v>241</v>
      </c>
      <c r="AG26" s="86" t="e">
        <f t="shared" si="4"/>
        <v>#VALUE!</v>
      </c>
      <c r="AH26" s="85"/>
      <c r="AJ26" s="84" t="s">
        <v>34</v>
      </c>
      <c r="AK26" s="85" t="s">
        <v>11</v>
      </c>
      <c r="AL26" s="86" t="s">
        <v>12</v>
      </c>
      <c r="AM26" s="86">
        <v>241</v>
      </c>
      <c r="AN26" s="86" t="e">
        <f t="shared" si="5"/>
        <v>#VALUE!</v>
      </c>
      <c r="AO26" s="85"/>
      <c r="AQ26" s="84" t="s">
        <v>34</v>
      </c>
      <c r="AR26" s="85" t="s">
        <v>11</v>
      </c>
      <c r="AS26" s="86" t="s">
        <v>12</v>
      </c>
      <c r="AT26" s="86">
        <v>241</v>
      </c>
      <c r="AU26" s="86" t="e">
        <f t="shared" si="6"/>
        <v>#VALUE!</v>
      </c>
      <c r="AV26" s="85"/>
      <c r="AX26" s="19" t="s">
        <v>34</v>
      </c>
      <c r="AY26" s="20" t="s">
        <v>11</v>
      </c>
      <c r="AZ26" s="21" t="s">
        <v>12</v>
      </c>
      <c r="BA26" s="21">
        <v>241</v>
      </c>
      <c r="BB26" s="21" t="e">
        <f t="shared" si="7"/>
        <v>#VALUE!</v>
      </c>
      <c r="BC26" s="20" t="s">
        <v>35</v>
      </c>
    </row>
    <row r="27" spans="1:55" ht="14.25">
      <c r="A27" s="13" t="s">
        <v>35</v>
      </c>
      <c r="B27" s="5" t="s">
        <v>11</v>
      </c>
      <c r="C27" s="14" t="s">
        <v>12</v>
      </c>
      <c r="D27" s="14">
        <v>154</v>
      </c>
      <c r="E27" s="86" t="e">
        <f t="shared" si="0"/>
        <v>#VALUE!</v>
      </c>
      <c r="F27" s="5"/>
      <c r="H27" s="13" t="s">
        <v>35</v>
      </c>
      <c r="I27" s="5" t="s">
        <v>11</v>
      </c>
      <c r="J27" s="14" t="s">
        <v>12</v>
      </c>
      <c r="K27" s="14">
        <v>154</v>
      </c>
      <c r="L27" s="86" t="e">
        <f t="shared" si="1"/>
        <v>#VALUE!</v>
      </c>
      <c r="M27" s="5"/>
      <c r="O27" s="13" t="s">
        <v>35</v>
      </c>
      <c r="P27" s="5" t="s">
        <v>11</v>
      </c>
      <c r="Q27" s="14" t="s">
        <v>12</v>
      </c>
      <c r="R27" s="14">
        <v>154</v>
      </c>
      <c r="S27" s="86" t="e">
        <f t="shared" si="2"/>
        <v>#VALUE!</v>
      </c>
      <c r="T27" s="5"/>
      <c r="V27" s="84" t="s">
        <v>35</v>
      </c>
      <c r="W27" s="85" t="s">
        <v>11</v>
      </c>
      <c r="X27" s="86" t="s">
        <v>12</v>
      </c>
      <c r="Y27" s="86">
        <v>154</v>
      </c>
      <c r="Z27" s="86" t="e">
        <f t="shared" si="3"/>
        <v>#VALUE!</v>
      </c>
      <c r="AA27" s="85"/>
      <c r="AC27" s="84" t="s">
        <v>35</v>
      </c>
      <c r="AD27" s="85" t="s">
        <v>11</v>
      </c>
      <c r="AE27" s="86" t="s">
        <v>12</v>
      </c>
      <c r="AF27" s="86">
        <v>154</v>
      </c>
      <c r="AG27" s="86" t="e">
        <f t="shared" si="4"/>
        <v>#VALUE!</v>
      </c>
      <c r="AH27" s="85"/>
      <c r="AJ27" s="84" t="s">
        <v>35</v>
      </c>
      <c r="AK27" s="85" t="s">
        <v>11</v>
      </c>
      <c r="AL27" s="86" t="s">
        <v>12</v>
      </c>
      <c r="AM27" s="86">
        <v>154</v>
      </c>
      <c r="AN27" s="86" t="e">
        <f t="shared" si="5"/>
        <v>#VALUE!</v>
      </c>
      <c r="AO27" s="85"/>
      <c r="AQ27" s="19" t="s">
        <v>35</v>
      </c>
      <c r="AR27" s="20" t="s">
        <v>11</v>
      </c>
      <c r="AS27" s="21">
        <f>282*2</f>
        <v>564</v>
      </c>
      <c r="AT27" s="21">
        <v>154</v>
      </c>
      <c r="AU27" s="21">
        <f t="shared" si="6"/>
        <v>718</v>
      </c>
      <c r="AV27" s="20" t="s">
        <v>31</v>
      </c>
      <c r="AX27" s="28" t="s">
        <v>35</v>
      </c>
      <c r="AY27" s="25" t="s">
        <v>9</v>
      </c>
      <c r="AZ27" s="26">
        <f>282*2</f>
        <v>564</v>
      </c>
      <c r="BA27" s="26">
        <v>154</v>
      </c>
      <c r="BB27" s="26">
        <f t="shared" si="7"/>
        <v>718</v>
      </c>
      <c r="BC27" s="25" t="s">
        <v>31</v>
      </c>
    </row>
    <row r="28" spans="1:55" ht="14.25">
      <c r="A28" s="13" t="s">
        <v>41</v>
      </c>
      <c r="B28" s="5" t="s">
        <v>11</v>
      </c>
      <c r="C28" s="14" t="s">
        <v>12</v>
      </c>
      <c r="D28" s="14">
        <v>0</v>
      </c>
      <c r="E28" s="14" t="s">
        <v>12</v>
      </c>
      <c r="F28" s="5"/>
      <c r="H28" s="13" t="s">
        <v>41</v>
      </c>
      <c r="I28" s="5" t="s">
        <v>11</v>
      </c>
      <c r="J28" s="14" t="s">
        <v>12</v>
      </c>
      <c r="K28" s="14">
        <v>0</v>
      </c>
      <c r="L28" s="14" t="s">
        <v>12</v>
      </c>
      <c r="M28" s="5"/>
      <c r="O28" s="13" t="s">
        <v>41</v>
      </c>
      <c r="P28" s="5" t="s">
        <v>11</v>
      </c>
      <c r="Q28" s="14" t="s">
        <v>12</v>
      </c>
      <c r="R28" s="14">
        <v>0</v>
      </c>
      <c r="S28" s="14" t="s">
        <v>12</v>
      </c>
      <c r="T28" s="5"/>
      <c r="V28" s="84" t="s">
        <v>41</v>
      </c>
      <c r="W28" s="85" t="s">
        <v>11</v>
      </c>
      <c r="X28" s="86" t="s">
        <v>12</v>
      </c>
      <c r="Y28" s="86">
        <v>0</v>
      </c>
      <c r="Z28" s="86" t="s">
        <v>12</v>
      </c>
      <c r="AA28" s="85"/>
      <c r="AC28" s="84" t="s">
        <v>41</v>
      </c>
      <c r="AD28" s="85" t="s">
        <v>11</v>
      </c>
      <c r="AE28" s="86" t="s">
        <v>12</v>
      </c>
      <c r="AF28" s="86">
        <v>0</v>
      </c>
      <c r="AG28" s="86" t="s">
        <v>12</v>
      </c>
      <c r="AH28" s="85"/>
      <c r="AJ28" s="84" t="s">
        <v>41</v>
      </c>
      <c r="AK28" s="85" t="s">
        <v>11</v>
      </c>
      <c r="AL28" s="86" t="s">
        <v>12</v>
      </c>
      <c r="AM28" s="86">
        <v>0</v>
      </c>
      <c r="AN28" s="86" t="s">
        <v>12</v>
      </c>
      <c r="AO28" s="85"/>
      <c r="AQ28" s="84" t="s">
        <v>41</v>
      </c>
      <c r="AR28" s="85" t="s">
        <v>11</v>
      </c>
      <c r="AS28" s="86" t="s">
        <v>12</v>
      </c>
      <c r="AT28" s="86">
        <v>0</v>
      </c>
      <c r="AU28" s="86" t="s">
        <v>12</v>
      </c>
      <c r="AV28" s="85"/>
      <c r="AX28" s="19" t="s">
        <v>41</v>
      </c>
      <c r="AY28" s="20" t="s">
        <v>11</v>
      </c>
      <c r="AZ28" s="21" t="s">
        <v>12</v>
      </c>
      <c r="BA28" s="21">
        <v>0</v>
      </c>
      <c r="BB28" s="21" t="s">
        <v>12</v>
      </c>
      <c r="BC28" s="20" t="s">
        <v>35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47A06-68E7-49A0-AEBD-B43F81758B60}">
  <dimension ref="A1:EI64"/>
  <sheetViews>
    <sheetView zoomScale="115" zoomScaleNormal="115" workbookViewId="0">
      <selection activeCell="DM45" sqref="DM45"/>
    </sheetView>
  </sheetViews>
  <sheetFormatPr defaultRowHeight="14.25"/>
  <cols>
    <col min="1" max="3" width="9.140625" style="38"/>
    <col min="4" max="5" width="9.140625" style="40"/>
    <col min="6" max="33" width="9.140625" style="38"/>
    <col min="34" max="34" width="9.140625" style="40"/>
    <col min="35" max="16384" width="9.140625" style="38"/>
  </cols>
  <sheetData>
    <row r="1" spans="1:139">
      <c r="A1" s="1" t="s">
        <v>55</v>
      </c>
      <c r="B1" s="1"/>
      <c r="C1" s="1"/>
      <c r="D1" s="8"/>
      <c r="E1" s="8"/>
      <c r="F1" s="1"/>
    </row>
    <row r="2" spans="1:139">
      <c r="A2" s="5" t="s">
        <v>2</v>
      </c>
      <c r="B2" s="5" t="s">
        <v>3</v>
      </c>
      <c r="C2" s="5" t="s">
        <v>42</v>
      </c>
      <c r="D2" s="5" t="s">
        <v>5</v>
      </c>
      <c r="E2" s="5" t="s">
        <v>6</v>
      </c>
      <c r="F2" s="5" t="s">
        <v>7</v>
      </c>
      <c r="H2" s="5" t="s">
        <v>2</v>
      </c>
      <c r="I2" s="5" t="s">
        <v>3</v>
      </c>
      <c r="J2" s="5" t="s">
        <v>42</v>
      </c>
      <c r="K2" s="5" t="s">
        <v>5</v>
      </c>
      <c r="L2" s="5" t="s">
        <v>6</v>
      </c>
      <c r="M2" s="5" t="s">
        <v>7</v>
      </c>
      <c r="O2" s="5" t="s">
        <v>2</v>
      </c>
      <c r="P2" s="5" t="s">
        <v>3</v>
      </c>
      <c r="Q2" s="5" t="s">
        <v>42</v>
      </c>
      <c r="R2" s="5" t="s">
        <v>5</v>
      </c>
      <c r="S2" s="5" t="s">
        <v>6</v>
      </c>
      <c r="T2" s="5" t="s">
        <v>7</v>
      </c>
      <c r="V2" s="5" t="s">
        <v>2</v>
      </c>
      <c r="W2" s="5" t="s">
        <v>3</v>
      </c>
      <c r="X2" s="5" t="s">
        <v>42</v>
      </c>
      <c r="Y2" s="5" t="s">
        <v>5</v>
      </c>
      <c r="Z2" s="5" t="s">
        <v>6</v>
      </c>
      <c r="AA2" s="5" t="s">
        <v>7</v>
      </c>
      <c r="AC2" s="5" t="s">
        <v>2</v>
      </c>
      <c r="AD2" s="5" t="s">
        <v>3</v>
      </c>
      <c r="AE2" s="5" t="s">
        <v>42</v>
      </c>
      <c r="AF2" s="5" t="s">
        <v>5</v>
      </c>
      <c r="AG2" s="5" t="s">
        <v>6</v>
      </c>
      <c r="AH2" s="5" t="s">
        <v>7</v>
      </c>
      <c r="AJ2" s="5" t="s">
        <v>2</v>
      </c>
      <c r="AK2" s="5" t="s">
        <v>3</v>
      </c>
      <c r="AL2" s="5" t="s">
        <v>42</v>
      </c>
      <c r="AM2" s="5" t="s">
        <v>5</v>
      </c>
      <c r="AN2" s="5" t="s">
        <v>6</v>
      </c>
      <c r="AO2" s="5" t="s">
        <v>7</v>
      </c>
      <c r="AQ2" s="5" t="s">
        <v>2</v>
      </c>
      <c r="AR2" s="5" t="s">
        <v>3</v>
      </c>
      <c r="AS2" s="5" t="s">
        <v>42</v>
      </c>
      <c r="AT2" s="5" t="s">
        <v>5</v>
      </c>
      <c r="AU2" s="5" t="s">
        <v>6</v>
      </c>
      <c r="AV2" s="5" t="s">
        <v>7</v>
      </c>
      <c r="AX2" s="5" t="s">
        <v>2</v>
      </c>
      <c r="AY2" s="5" t="s">
        <v>3</v>
      </c>
      <c r="AZ2" s="5" t="s">
        <v>42</v>
      </c>
      <c r="BA2" s="5" t="s">
        <v>5</v>
      </c>
      <c r="BB2" s="5" t="s">
        <v>6</v>
      </c>
      <c r="BC2" s="5" t="s">
        <v>7</v>
      </c>
      <c r="BE2" s="5" t="s">
        <v>2</v>
      </c>
      <c r="BF2" s="5" t="s">
        <v>3</v>
      </c>
      <c r="BG2" s="5" t="s">
        <v>42</v>
      </c>
      <c r="BH2" s="5" t="s">
        <v>5</v>
      </c>
      <c r="BI2" s="5" t="s">
        <v>6</v>
      </c>
      <c r="BJ2" s="5" t="s">
        <v>7</v>
      </c>
      <c r="BL2" s="5" t="s">
        <v>2</v>
      </c>
      <c r="BM2" s="5" t="s">
        <v>3</v>
      </c>
      <c r="BN2" s="5" t="s">
        <v>42</v>
      </c>
      <c r="BO2" s="5" t="s">
        <v>5</v>
      </c>
      <c r="BP2" s="5" t="s">
        <v>6</v>
      </c>
      <c r="BQ2" s="5" t="s">
        <v>7</v>
      </c>
      <c r="BS2" s="5" t="s">
        <v>2</v>
      </c>
      <c r="BT2" s="5" t="s">
        <v>3</v>
      </c>
      <c r="BU2" s="5" t="s">
        <v>42</v>
      </c>
      <c r="BV2" s="5" t="s">
        <v>5</v>
      </c>
      <c r="BW2" s="5" t="s">
        <v>6</v>
      </c>
      <c r="BX2" s="5" t="s">
        <v>7</v>
      </c>
      <c r="BZ2" s="5" t="s">
        <v>2</v>
      </c>
      <c r="CA2" s="5" t="s">
        <v>3</v>
      </c>
      <c r="CB2" s="5" t="s">
        <v>42</v>
      </c>
      <c r="CC2" s="5" t="s">
        <v>5</v>
      </c>
      <c r="CD2" s="5" t="s">
        <v>6</v>
      </c>
      <c r="CE2" s="5" t="s">
        <v>7</v>
      </c>
      <c r="CG2" s="5" t="s">
        <v>2</v>
      </c>
      <c r="CH2" s="5" t="s">
        <v>3</v>
      </c>
      <c r="CI2" s="5" t="s">
        <v>42</v>
      </c>
      <c r="CJ2" s="5" t="s">
        <v>5</v>
      </c>
      <c r="CK2" s="5" t="s">
        <v>6</v>
      </c>
      <c r="CL2" s="5" t="s">
        <v>7</v>
      </c>
      <c r="CN2" s="5" t="s">
        <v>2</v>
      </c>
      <c r="CO2" s="5" t="s">
        <v>3</v>
      </c>
      <c r="CP2" s="5" t="s">
        <v>42</v>
      </c>
      <c r="CQ2" s="5" t="s">
        <v>5</v>
      </c>
      <c r="CR2" s="5" t="s">
        <v>6</v>
      </c>
      <c r="CS2" s="5" t="s">
        <v>7</v>
      </c>
      <c r="CU2" s="5" t="s">
        <v>2</v>
      </c>
      <c r="CV2" s="5" t="s">
        <v>3</v>
      </c>
      <c r="CW2" s="5" t="s">
        <v>42</v>
      </c>
      <c r="CX2" s="5" t="s">
        <v>5</v>
      </c>
      <c r="CY2" s="5" t="s">
        <v>6</v>
      </c>
      <c r="CZ2" s="5" t="s">
        <v>7</v>
      </c>
      <c r="DB2" s="5" t="s">
        <v>2</v>
      </c>
      <c r="DC2" s="5" t="s">
        <v>3</v>
      </c>
      <c r="DD2" s="5" t="s">
        <v>42</v>
      </c>
      <c r="DE2" s="5" t="s">
        <v>5</v>
      </c>
      <c r="DF2" s="5" t="s">
        <v>6</v>
      </c>
      <c r="DG2" s="5" t="s">
        <v>7</v>
      </c>
      <c r="DI2" s="5" t="s">
        <v>2</v>
      </c>
      <c r="DJ2" s="5" t="s">
        <v>3</v>
      </c>
      <c r="DK2" s="5" t="s">
        <v>42</v>
      </c>
      <c r="DL2" s="5" t="s">
        <v>5</v>
      </c>
      <c r="DM2" s="5" t="s">
        <v>6</v>
      </c>
      <c r="DN2" s="5" t="s">
        <v>7</v>
      </c>
      <c r="DP2" s="5" t="s">
        <v>2</v>
      </c>
      <c r="DQ2" s="5" t="s">
        <v>3</v>
      </c>
      <c r="DR2" s="5" t="s">
        <v>42</v>
      </c>
      <c r="DS2" s="5" t="s">
        <v>5</v>
      </c>
      <c r="DT2" s="5" t="s">
        <v>6</v>
      </c>
      <c r="DU2" s="5" t="s">
        <v>7</v>
      </c>
      <c r="DW2" s="5" t="s">
        <v>2</v>
      </c>
      <c r="DX2" s="5" t="s">
        <v>3</v>
      </c>
      <c r="DY2" s="5" t="s">
        <v>42</v>
      </c>
      <c r="DZ2" s="5" t="s">
        <v>5</v>
      </c>
      <c r="EA2" s="5" t="s">
        <v>6</v>
      </c>
      <c r="EB2" s="5" t="s">
        <v>7</v>
      </c>
      <c r="ED2" s="5" t="s">
        <v>2</v>
      </c>
      <c r="EE2" s="5" t="s">
        <v>3</v>
      </c>
      <c r="EF2" s="5" t="s">
        <v>42</v>
      </c>
      <c r="EG2" s="5" t="s">
        <v>5</v>
      </c>
      <c r="EH2" s="5" t="s">
        <v>6</v>
      </c>
      <c r="EI2" s="5" t="s">
        <v>7</v>
      </c>
    </row>
    <row r="3" spans="1:139">
      <c r="A3" s="22" t="s">
        <v>8</v>
      </c>
      <c r="B3" s="23" t="s">
        <v>9</v>
      </c>
      <c r="C3" s="23">
        <v>0</v>
      </c>
      <c r="D3" s="23">
        <v>964</v>
      </c>
      <c r="E3" s="23">
        <f>C3+D3</f>
        <v>964</v>
      </c>
      <c r="F3" s="23"/>
      <c r="H3" s="2" t="s">
        <v>8</v>
      </c>
      <c r="I3" s="8" t="s">
        <v>9</v>
      </c>
      <c r="J3" s="8">
        <v>0</v>
      </c>
      <c r="K3" s="8">
        <v>964</v>
      </c>
      <c r="L3" s="8">
        <f>J3+K3</f>
        <v>964</v>
      </c>
      <c r="M3" s="8"/>
      <c r="O3" s="2" t="s">
        <v>8</v>
      </c>
      <c r="P3" s="8" t="s">
        <v>9</v>
      </c>
      <c r="Q3" s="8">
        <v>0</v>
      </c>
      <c r="R3" s="8">
        <v>964</v>
      </c>
      <c r="S3" s="8">
        <f>Q3+R3</f>
        <v>964</v>
      </c>
      <c r="T3" s="8"/>
      <c r="V3" s="2" t="s">
        <v>8</v>
      </c>
      <c r="W3" s="8" t="s">
        <v>9</v>
      </c>
      <c r="X3" s="8">
        <v>0</v>
      </c>
      <c r="Y3" s="8">
        <v>964</v>
      </c>
      <c r="Z3" s="8">
        <f>X3+Y3</f>
        <v>964</v>
      </c>
      <c r="AA3" s="8"/>
      <c r="AC3" s="2" t="s">
        <v>8</v>
      </c>
      <c r="AD3" s="8" t="s">
        <v>9</v>
      </c>
      <c r="AE3" s="8">
        <v>0</v>
      </c>
      <c r="AF3" s="8">
        <v>964</v>
      </c>
      <c r="AG3" s="8">
        <f>AE3+AF3</f>
        <v>964</v>
      </c>
      <c r="AH3" s="8"/>
      <c r="AJ3" s="2" t="s">
        <v>8</v>
      </c>
      <c r="AK3" s="8" t="s">
        <v>9</v>
      </c>
      <c r="AL3" s="8">
        <v>0</v>
      </c>
      <c r="AM3" s="8">
        <v>964</v>
      </c>
      <c r="AN3" s="8">
        <f>AL3+AM3</f>
        <v>964</v>
      </c>
      <c r="AO3" s="8"/>
      <c r="AQ3" s="2" t="s">
        <v>8</v>
      </c>
      <c r="AR3" s="8" t="s">
        <v>9</v>
      </c>
      <c r="AS3" s="8">
        <v>0</v>
      </c>
      <c r="AT3" s="8">
        <v>964</v>
      </c>
      <c r="AU3" s="8">
        <f>AS3+AT3</f>
        <v>964</v>
      </c>
      <c r="AV3" s="8"/>
      <c r="AX3" s="2" t="s">
        <v>8</v>
      </c>
      <c r="AY3" s="8" t="s">
        <v>9</v>
      </c>
      <c r="AZ3" s="8">
        <v>0</v>
      </c>
      <c r="BA3" s="8">
        <v>964</v>
      </c>
      <c r="BB3" s="8">
        <f>AZ3+BA3</f>
        <v>964</v>
      </c>
      <c r="BC3" s="8"/>
      <c r="BE3" s="2" t="s">
        <v>8</v>
      </c>
      <c r="BF3" s="8" t="s">
        <v>9</v>
      </c>
      <c r="BG3" s="8">
        <v>0</v>
      </c>
      <c r="BH3" s="8">
        <v>964</v>
      </c>
      <c r="BI3" s="8">
        <f>BG3+BH3</f>
        <v>964</v>
      </c>
      <c r="BJ3" s="8"/>
      <c r="BL3" s="2" t="s">
        <v>8</v>
      </c>
      <c r="BM3" s="8" t="s">
        <v>9</v>
      </c>
      <c r="BN3" s="8">
        <v>0</v>
      </c>
      <c r="BO3" s="8">
        <v>964</v>
      </c>
      <c r="BP3" s="8">
        <f>BN3+BO3</f>
        <v>964</v>
      </c>
      <c r="BQ3" s="8"/>
      <c r="BS3" s="2" t="s">
        <v>8</v>
      </c>
      <c r="BT3" s="8" t="s">
        <v>9</v>
      </c>
      <c r="BU3" s="8">
        <v>0</v>
      </c>
      <c r="BV3" s="8">
        <v>964</v>
      </c>
      <c r="BW3" s="8">
        <f>BU3+BV3</f>
        <v>964</v>
      </c>
      <c r="BX3" s="8"/>
      <c r="BZ3" s="2" t="s">
        <v>8</v>
      </c>
      <c r="CA3" s="8" t="s">
        <v>9</v>
      </c>
      <c r="CB3" s="8">
        <v>0</v>
      </c>
      <c r="CC3" s="8">
        <v>964</v>
      </c>
      <c r="CD3" s="8">
        <f>CB3+CC3</f>
        <v>964</v>
      </c>
      <c r="CE3" s="8"/>
      <c r="CG3" s="2" t="s">
        <v>8</v>
      </c>
      <c r="CH3" s="8" t="s">
        <v>9</v>
      </c>
      <c r="CI3" s="8">
        <v>0</v>
      </c>
      <c r="CJ3" s="8">
        <v>964</v>
      </c>
      <c r="CK3" s="8">
        <f>CI3+CJ3</f>
        <v>964</v>
      </c>
      <c r="CL3" s="8"/>
      <c r="CN3" s="2" t="s">
        <v>8</v>
      </c>
      <c r="CO3" s="8" t="s">
        <v>9</v>
      </c>
      <c r="CP3" s="8">
        <v>0</v>
      </c>
      <c r="CQ3" s="8">
        <v>964</v>
      </c>
      <c r="CR3" s="8">
        <f>CP3+CQ3</f>
        <v>964</v>
      </c>
      <c r="CS3" s="8"/>
      <c r="CU3" s="2" t="s">
        <v>8</v>
      </c>
      <c r="CV3" s="8" t="s">
        <v>9</v>
      </c>
      <c r="CW3" s="8">
        <v>0</v>
      </c>
      <c r="CX3" s="8">
        <v>964</v>
      </c>
      <c r="CY3" s="8">
        <f>CW3+CX3</f>
        <v>964</v>
      </c>
      <c r="CZ3" s="8"/>
      <c r="DB3" s="2" t="s">
        <v>8</v>
      </c>
      <c r="DC3" s="8" t="s">
        <v>9</v>
      </c>
      <c r="DD3" s="8">
        <v>0</v>
      </c>
      <c r="DE3" s="8">
        <v>964</v>
      </c>
      <c r="DF3" s="8">
        <f>DD3+DE3</f>
        <v>964</v>
      </c>
      <c r="DG3" s="8"/>
      <c r="DI3" s="2" t="s">
        <v>8</v>
      </c>
      <c r="DJ3" s="8" t="s">
        <v>9</v>
      </c>
      <c r="DK3" s="8">
        <v>0</v>
      </c>
      <c r="DL3" s="8">
        <v>964</v>
      </c>
      <c r="DM3" s="8">
        <f>DK3+DL3</f>
        <v>964</v>
      </c>
      <c r="DN3" s="8"/>
      <c r="DP3" s="2" t="s">
        <v>8</v>
      </c>
      <c r="DQ3" s="8" t="s">
        <v>9</v>
      </c>
      <c r="DR3" s="8">
        <v>0</v>
      </c>
      <c r="DS3" s="8">
        <v>964</v>
      </c>
      <c r="DT3" s="8">
        <f>DR3+DS3</f>
        <v>964</v>
      </c>
      <c r="DU3" s="8"/>
      <c r="DW3" s="2" t="s">
        <v>8</v>
      </c>
      <c r="DX3" s="8" t="s">
        <v>9</v>
      </c>
      <c r="DY3" s="8">
        <v>0</v>
      </c>
      <c r="DZ3" s="8">
        <v>964</v>
      </c>
      <c r="EA3" s="8">
        <f>DY3+DZ3</f>
        <v>964</v>
      </c>
      <c r="EB3" s="8"/>
      <c r="ED3" s="2" t="s">
        <v>8</v>
      </c>
      <c r="EE3" s="8" t="s">
        <v>9</v>
      </c>
      <c r="EF3" s="8">
        <v>0</v>
      </c>
      <c r="EG3" s="8">
        <v>964</v>
      </c>
      <c r="EH3" s="8">
        <f>EF3+EG3</f>
        <v>964</v>
      </c>
      <c r="EI3" s="8"/>
    </row>
    <row r="4" spans="1:139">
      <c r="A4" s="13" t="s">
        <v>10</v>
      </c>
      <c r="B4" s="5" t="s">
        <v>11</v>
      </c>
      <c r="C4" s="5" t="s">
        <v>12</v>
      </c>
      <c r="D4" s="5">
        <v>575</v>
      </c>
      <c r="E4" s="5" t="e">
        <f t="shared" ref="E4:E13" si="0">C4+D4</f>
        <v>#VALUE!</v>
      </c>
      <c r="F4" s="5"/>
      <c r="H4" s="13" t="s">
        <v>10</v>
      </c>
      <c r="I4" s="5" t="s">
        <v>11</v>
      </c>
      <c r="J4" s="5" t="s">
        <v>12</v>
      </c>
      <c r="K4" s="5">
        <v>575</v>
      </c>
      <c r="L4" s="5" t="e">
        <f t="shared" ref="L4:L13" si="1">J4+K4</f>
        <v>#VALUE!</v>
      </c>
      <c r="M4" s="5"/>
      <c r="O4" s="13" t="s">
        <v>10</v>
      </c>
      <c r="P4" s="5" t="s">
        <v>11</v>
      </c>
      <c r="Q4" s="5" t="s">
        <v>12</v>
      </c>
      <c r="R4" s="5">
        <v>575</v>
      </c>
      <c r="S4" s="5" t="e">
        <f t="shared" ref="S4:S13" si="2">Q4+R4</f>
        <v>#VALUE!</v>
      </c>
      <c r="T4" s="5"/>
      <c r="V4" s="13" t="s">
        <v>10</v>
      </c>
      <c r="W4" s="5" t="s">
        <v>11</v>
      </c>
      <c r="X4" s="5" t="s">
        <v>12</v>
      </c>
      <c r="Y4" s="5">
        <v>575</v>
      </c>
      <c r="Z4" s="5" t="e">
        <f t="shared" ref="Z4:Z13" si="3">X4+Y4</f>
        <v>#VALUE!</v>
      </c>
      <c r="AA4" s="5"/>
      <c r="AC4" s="13" t="s">
        <v>10</v>
      </c>
      <c r="AD4" s="5" t="s">
        <v>11</v>
      </c>
      <c r="AE4" s="5" t="s">
        <v>12</v>
      </c>
      <c r="AF4" s="5">
        <v>575</v>
      </c>
      <c r="AG4" s="5" t="e">
        <f t="shared" ref="AG4:AG13" si="4">AE4+AF4</f>
        <v>#VALUE!</v>
      </c>
      <c r="AH4" s="5"/>
      <c r="AJ4" s="13" t="s">
        <v>10</v>
      </c>
      <c r="AK4" s="5" t="s">
        <v>11</v>
      </c>
      <c r="AL4" s="5" t="s">
        <v>12</v>
      </c>
      <c r="AM4" s="5">
        <v>575</v>
      </c>
      <c r="AN4" s="5" t="e">
        <f t="shared" ref="AN4:AN13" si="5">AL4+AM4</f>
        <v>#VALUE!</v>
      </c>
      <c r="AO4" s="5"/>
      <c r="AQ4" s="13" t="s">
        <v>10</v>
      </c>
      <c r="AR4" s="5" t="s">
        <v>11</v>
      </c>
      <c r="AS4" s="5" t="s">
        <v>12</v>
      </c>
      <c r="AT4" s="5">
        <v>575</v>
      </c>
      <c r="AU4" s="5" t="e">
        <f t="shared" ref="AU4:AU13" si="6">AS4+AT4</f>
        <v>#VALUE!</v>
      </c>
      <c r="AV4" s="5"/>
      <c r="AX4" s="13" t="s">
        <v>10</v>
      </c>
      <c r="AY4" s="5" t="s">
        <v>11</v>
      </c>
      <c r="AZ4" s="5" t="s">
        <v>12</v>
      </c>
      <c r="BA4" s="5">
        <v>575</v>
      </c>
      <c r="BB4" s="5" t="e">
        <f t="shared" ref="BB4:BB13" si="7">AZ4+BA4</f>
        <v>#VALUE!</v>
      </c>
      <c r="BC4" s="5"/>
      <c r="BE4" s="13" t="s">
        <v>10</v>
      </c>
      <c r="BF4" s="5" t="s">
        <v>11</v>
      </c>
      <c r="BG4" s="5" t="s">
        <v>12</v>
      </c>
      <c r="BH4" s="5">
        <v>575</v>
      </c>
      <c r="BI4" s="5" t="e">
        <f t="shared" ref="BI4:BI13" si="8">BG4+BH4</f>
        <v>#VALUE!</v>
      </c>
      <c r="BJ4" s="5"/>
      <c r="BL4" s="13" t="s">
        <v>10</v>
      </c>
      <c r="BM4" s="5" t="s">
        <v>11</v>
      </c>
      <c r="BN4" s="5" t="s">
        <v>12</v>
      </c>
      <c r="BO4" s="5">
        <v>575</v>
      </c>
      <c r="BP4" s="5" t="e">
        <f t="shared" ref="BP4:BP13" si="9">BN4+BO4</f>
        <v>#VALUE!</v>
      </c>
      <c r="BQ4" s="5"/>
      <c r="BS4" s="13" t="s">
        <v>10</v>
      </c>
      <c r="BT4" s="5" t="s">
        <v>11</v>
      </c>
      <c r="BU4" s="5" t="s">
        <v>12</v>
      </c>
      <c r="BV4" s="5">
        <v>575</v>
      </c>
      <c r="BW4" s="5" t="e">
        <f t="shared" ref="BW4:BW13" si="10">BU4+BV4</f>
        <v>#VALUE!</v>
      </c>
      <c r="BX4" s="5"/>
      <c r="BZ4" s="13" t="s">
        <v>10</v>
      </c>
      <c r="CA4" s="5" t="s">
        <v>11</v>
      </c>
      <c r="CB4" s="5" t="s">
        <v>12</v>
      </c>
      <c r="CC4" s="5">
        <v>575</v>
      </c>
      <c r="CD4" s="5" t="e">
        <f t="shared" ref="CD4:CD13" si="11">CB4+CC4</f>
        <v>#VALUE!</v>
      </c>
      <c r="CE4" s="5"/>
      <c r="CG4" s="13" t="s">
        <v>10</v>
      </c>
      <c r="CH4" s="5" t="s">
        <v>11</v>
      </c>
      <c r="CI4" s="5" t="s">
        <v>12</v>
      </c>
      <c r="CJ4" s="5">
        <v>575</v>
      </c>
      <c r="CK4" s="5" t="e">
        <f t="shared" ref="CK4:CK13" si="12">CI4+CJ4</f>
        <v>#VALUE!</v>
      </c>
      <c r="CL4" s="5"/>
      <c r="CN4" s="13" t="s">
        <v>10</v>
      </c>
      <c r="CO4" s="5" t="s">
        <v>11</v>
      </c>
      <c r="CP4" s="5" t="s">
        <v>12</v>
      </c>
      <c r="CQ4" s="5">
        <v>575</v>
      </c>
      <c r="CR4" s="5" t="e">
        <f t="shared" ref="CR4:CR13" si="13">CP4+CQ4</f>
        <v>#VALUE!</v>
      </c>
      <c r="CS4" s="5"/>
      <c r="CU4" s="13" t="s">
        <v>10</v>
      </c>
      <c r="CV4" s="5" t="s">
        <v>11</v>
      </c>
      <c r="CW4" s="5" t="s">
        <v>12</v>
      </c>
      <c r="CX4" s="5">
        <v>575</v>
      </c>
      <c r="CY4" s="5" t="e">
        <f t="shared" ref="CY4:CY13" si="14">CW4+CX4</f>
        <v>#VALUE!</v>
      </c>
      <c r="CZ4" s="5"/>
      <c r="DB4" s="13" t="s">
        <v>10</v>
      </c>
      <c r="DC4" s="5" t="s">
        <v>11</v>
      </c>
      <c r="DD4" s="5" t="s">
        <v>12</v>
      </c>
      <c r="DE4" s="5">
        <v>575</v>
      </c>
      <c r="DF4" s="5" t="e">
        <f t="shared" ref="DF4:DF13" si="15">DD4+DE4</f>
        <v>#VALUE!</v>
      </c>
      <c r="DG4" s="5"/>
      <c r="DI4" s="13" t="s">
        <v>10</v>
      </c>
      <c r="DJ4" s="5" t="s">
        <v>11</v>
      </c>
      <c r="DK4" s="5" t="s">
        <v>12</v>
      </c>
      <c r="DL4" s="5">
        <v>575</v>
      </c>
      <c r="DM4" s="5" t="e">
        <f t="shared" ref="DM4:DM13" si="16">DK4+DL4</f>
        <v>#VALUE!</v>
      </c>
      <c r="DN4" s="5"/>
      <c r="DP4" s="13" t="s">
        <v>10</v>
      </c>
      <c r="DQ4" s="5" t="s">
        <v>11</v>
      </c>
      <c r="DR4" s="5" t="s">
        <v>12</v>
      </c>
      <c r="DS4" s="5">
        <v>575</v>
      </c>
      <c r="DT4" s="5" t="e">
        <f t="shared" ref="DT4:DT13" si="17">DR4+DS4</f>
        <v>#VALUE!</v>
      </c>
      <c r="DU4" s="5"/>
      <c r="DW4" s="13" t="s">
        <v>10</v>
      </c>
      <c r="DX4" s="5" t="s">
        <v>11</v>
      </c>
      <c r="DY4" s="5" t="s">
        <v>12</v>
      </c>
      <c r="DZ4" s="5">
        <v>575</v>
      </c>
      <c r="EA4" s="5" t="e">
        <f t="shared" ref="EA4:EA13" si="18">DY4+DZ4</f>
        <v>#VALUE!</v>
      </c>
      <c r="EB4" s="5"/>
      <c r="ED4" s="13" t="s">
        <v>10</v>
      </c>
      <c r="EE4" s="5" t="s">
        <v>11</v>
      </c>
      <c r="EF4" s="5" t="s">
        <v>12</v>
      </c>
      <c r="EG4" s="5">
        <v>575</v>
      </c>
      <c r="EH4" s="5" t="e">
        <f t="shared" ref="EH4:EH13" si="19">EF4+EG4</f>
        <v>#VALUE!</v>
      </c>
      <c r="EI4" s="5"/>
    </row>
    <row r="5" spans="1:139">
      <c r="A5" s="13" t="s">
        <v>13</v>
      </c>
      <c r="B5" s="5" t="s">
        <v>11</v>
      </c>
      <c r="C5" s="5" t="s">
        <v>12</v>
      </c>
      <c r="D5" s="5">
        <v>510</v>
      </c>
      <c r="E5" s="5" t="e">
        <f t="shared" si="0"/>
        <v>#VALUE!</v>
      </c>
      <c r="F5" s="5"/>
      <c r="H5" s="13" t="s">
        <v>13</v>
      </c>
      <c r="I5" s="5" t="s">
        <v>11</v>
      </c>
      <c r="J5" s="5" t="s">
        <v>12</v>
      </c>
      <c r="K5" s="5">
        <v>510</v>
      </c>
      <c r="L5" s="5" t="e">
        <f t="shared" si="1"/>
        <v>#VALUE!</v>
      </c>
      <c r="M5" s="5"/>
      <c r="O5" s="13" t="s">
        <v>13</v>
      </c>
      <c r="P5" s="5" t="s">
        <v>11</v>
      </c>
      <c r="Q5" s="5" t="s">
        <v>12</v>
      </c>
      <c r="R5" s="5">
        <v>510</v>
      </c>
      <c r="S5" s="5" t="e">
        <f t="shared" si="2"/>
        <v>#VALUE!</v>
      </c>
      <c r="T5" s="5"/>
      <c r="V5" s="13" t="s">
        <v>13</v>
      </c>
      <c r="W5" s="5" t="s">
        <v>11</v>
      </c>
      <c r="X5" s="5" t="s">
        <v>12</v>
      </c>
      <c r="Y5" s="5">
        <v>510</v>
      </c>
      <c r="Z5" s="5" t="e">
        <f t="shared" si="3"/>
        <v>#VALUE!</v>
      </c>
      <c r="AA5" s="5"/>
      <c r="AC5" s="13" t="s">
        <v>13</v>
      </c>
      <c r="AD5" s="5" t="s">
        <v>11</v>
      </c>
      <c r="AE5" s="5" t="s">
        <v>12</v>
      </c>
      <c r="AF5" s="5">
        <v>510</v>
      </c>
      <c r="AG5" s="5" t="e">
        <f t="shared" si="4"/>
        <v>#VALUE!</v>
      </c>
      <c r="AH5" s="5"/>
      <c r="AJ5" s="13" t="s">
        <v>13</v>
      </c>
      <c r="AK5" s="5" t="s">
        <v>11</v>
      </c>
      <c r="AL5" s="5" t="s">
        <v>12</v>
      </c>
      <c r="AM5" s="5">
        <v>510</v>
      </c>
      <c r="AN5" s="5" t="e">
        <f t="shared" si="5"/>
        <v>#VALUE!</v>
      </c>
      <c r="AO5" s="5"/>
      <c r="AQ5" s="13" t="s">
        <v>13</v>
      </c>
      <c r="AR5" s="5" t="s">
        <v>11</v>
      </c>
      <c r="AS5" s="5" t="s">
        <v>12</v>
      </c>
      <c r="AT5" s="5">
        <v>510</v>
      </c>
      <c r="AU5" s="5" t="e">
        <f t="shared" si="6"/>
        <v>#VALUE!</v>
      </c>
      <c r="AV5" s="5"/>
      <c r="AX5" s="13" t="s">
        <v>13</v>
      </c>
      <c r="AY5" s="5" t="s">
        <v>11</v>
      </c>
      <c r="AZ5" s="5" t="s">
        <v>12</v>
      </c>
      <c r="BA5" s="5">
        <v>510</v>
      </c>
      <c r="BB5" s="5" t="e">
        <f t="shared" si="7"/>
        <v>#VALUE!</v>
      </c>
      <c r="BC5" s="5"/>
      <c r="BE5" s="13" t="s">
        <v>13</v>
      </c>
      <c r="BF5" s="5" t="s">
        <v>11</v>
      </c>
      <c r="BG5" s="5" t="s">
        <v>12</v>
      </c>
      <c r="BH5" s="5">
        <v>510</v>
      </c>
      <c r="BI5" s="5" t="e">
        <f t="shared" si="8"/>
        <v>#VALUE!</v>
      </c>
      <c r="BJ5" s="5"/>
      <c r="BL5" s="13" t="s">
        <v>13</v>
      </c>
      <c r="BM5" s="5" t="s">
        <v>11</v>
      </c>
      <c r="BN5" s="5" t="s">
        <v>12</v>
      </c>
      <c r="BO5" s="5">
        <v>510</v>
      </c>
      <c r="BP5" s="5" t="e">
        <f t="shared" si="9"/>
        <v>#VALUE!</v>
      </c>
      <c r="BQ5" s="5"/>
      <c r="BS5" s="13" t="s">
        <v>13</v>
      </c>
      <c r="BT5" s="5" t="s">
        <v>11</v>
      </c>
      <c r="BU5" s="5" t="s">
        <v>12</v>
      </c>
      <c r="BV5" s="5">
        <v>510</v>
      </c>
      <c r="BW5" s="5" t="e">
        <f t="shared" si="10"/>
        <v>#VALUE!</v>
      </c>
      <c r="BX5" s="5"/>
      <c r="BZ5" s="13" t="s">
        <v>13</v>
      </c>
      <c r="CA5" s="5" t="s">
        <v>11</v>
      </c>
      <c r="CB5" s="5" t="s">
        <v>12</v>
      </c>
      <c r="CC5" s="5">
        <v>510</v>
      </c>
      <c r="CD5" s="5" t="e">
        <f t="shared" si="11"/>
        <v>#VALUE!</v>
      </c>
      <c r="CE5" s="5"/>
      <c r="CG5" s="13" t="s">
        <v>13</v>
      </c>
      <c r="CH5" s="5" t="s">
        <v>11</v>
      </c>
      <c r="CI5" s="5" t="s">
        <v>12</v>
      </c>
      <c r="CJ5" s="5">
        <v>510</v>
      </c>
      <c r="CK5" s="5" t="e">
        <f t="shared" si="12"/>
        <v>#VALUE!</v>
      </c>
      <c r="CL5" s="5"/>
      <c r="CN5" s="13" t="s">
        <v>13</v>
      </c>
      <c r="CO5" s="5" t="s">
        <v>11</v>
      </c>
      <c r="CP5" s="5" t="s">
        <v>12</v>
      </c>
      <c r="CQ5" s="5">
        <v>510</v>
      </c>
      <c r="CR5" s="5" t="e">
        <f t="shared" si="13"/>
        <v>#VALUE!</v>
      </c>
      <c r="CS5" s="5"/>
      <c r="CU5" s="13" t="s">
        <v>13</v>
      </c>
      <c r="CV5" s="5" t="s">
        <v>11</v>
      </c>
      <c r="CW5" s="5" t="s">
        <v>12</v>
      </c>
      <c r="CX5" s="5">
        <v>510</v>
      </c>
      <c r="CY5" s="5" t="e">
        <f t="shared" si="14"/>
        <v>#VALUE!</v>
      </c>
      <c r="CZ5" s="5"/>
      <c r="DB5" s="13" t="s">
        <v>13</v>
      </c>
      <c r="DC5" s="5" t="s">
        <v>11</v>
      </c>
      <c r="DD5" s="5" t="s">
        <v>12</v>
      </c>
      <c r="DE5" s="5">
        <v>510</v>
      </c>
      <c r="DF5" s="5" t="e">
        <f t="shared" si="15"/>
        <v>#VALUE!</v>
      </c>
      <c r="DG5" s="5"/>
      <c r="DI5" s="13" t="s">
        <v>13</v>
      </c>
      <c r="DJ5" s="5" t="s">
        <v>11</v>
      </c>
      <c r="DK5" s="5" t="s">
        <v>12</v>
      </c>
      <c r="DL5" s="5">
        <v>510</v>
      </c>
      <c r="DM5" s="5" t="e">
        <f t="shared" si="16"/>
        <v>#VALUE!</v>
      </c>
      <c r="DN5" s="5"/>
      <c r="DP5" s="13" t="s">
        <v>13</v>
      </c>
      <c r="DQ5" s="5" t="s">
        <v>11</v>
      </c>
      <c r="DR5" s="5" t="s">
        <v>12</v>
      </c>
      <c r="DS5" s="5">
        <v>510</v>
      </c>
      <c r="DT5" s="5" t="e">
        <f t="shared" si="17"/>
        <v>#VALUE!</v>
      </c>
      <c r="DU5" s="5"/>
      <c r="DW5" s="13" t="s">
        <v>13</v>
      </c>
      <c r="DX5" s="5" t="s">
        <v>11</v>
      </c>
      <c r="DY5" s="5" t="s">
        <v>12</v>
      </c>
      <c r="DZ5" s="5">
        <v>510</v>
      </c>
      <c r="EA5" s="5" t="e">
        <f t="shared" si="18"/>
        <v>#VALUE!</v>
      </c>
      <c r="EB5" s="5"/>
      <c r="ED5" s="13" t="s">
        <v>13</v>
      </c>
      <c r="EE5" s="5" t="s">
        <v>11</v>
      </c>
      <c r="EF5" s="5" t="s">
        <v>12</v>
      </c>
      <c r="EG5" s="5">
        <v>510</v>
      </c>
      <c r="EH5" s="5" t="e">
        <f t="shared" si="19"/>
        <v>#VALUE!</v>
      </c>
      <c r="EI5" s="5"/>
    </row>
    <row r="6" spans="1:139">
      <c r="A6" s="13" t="s">
        <v>14</v>
      </c>
      <c r="B6" s="5" t="s">
        <v>11</v>
      </c>
      <c r="C6" s="5" t="s">
        <v>12</v>
      </c>
      <c r="D6" s="5">
        <v>540</v>
      </c>
      <c r="E6" s="5" t="e">
        <f t="shared" si="0"/>
        <v>#VALUE!</v>
      </c>
      <c r="F6" s="5"/>
      <c r="H6" s="13" t="s">
        <v>14</v>
      </c>
      <c r="I6" s="5" t="s">
        <v>11</v>
      </c>
      <c r="J6" s="5" t="s">
        <v>12</v>
      </c>
      <c r="K6" s="5">
        <v>540</v>
      </c>
      <c r="L6" s="5" t="e">
        <f t="shared" si="1"/>
        <v>#VALUE!</v>
      </c>
      <c r="M6" s="5"/>
      <c r="O6" s="13" t="s">
        <v>14</v>
      </c>
      <c r="P6" s="5" t="s">
        <v>11</v>
      </c>
      <c r="Q6" s="5" t="s">
        <v>12</v>
      </c>
      <c r="R6" s="5">
        <v>540</v>
      </c>
      <c r="S6" s="5" t="e">
        <f t="shared" si="2"/>
        <v>#VALUE!</v>
      </c>
      <c r="T6" s="5"/>
      <c r="V6" s="13" t="s">
        <v>14</v>
      </c>
      <c r="W6" s="5" t="s">
        <v>11</v>
      </c>
      <c r="X6" s="5" t="s">
        <v>12</v>
      </c>
      <c r="Y6" s="5">
        <v>540</v>
      </c>
      <c r="Z6" s="5" t="e">
        <f t="shared" si="3"/>
        <v>#VALUE!</v>
      </c>
      <c r="AA6" s="5"/>
      <c r="AC6" s="13" t="s">
        <v>14</v>
      </c>
      <c r="AD6" s="5" t="s">
        <v>11</v>
      </c>
      <c r="AE6" s="5" t="s">
        <v>12</v>
      </c>
      <c r="AF6" s="5">
        <v>540</v>
      </c>
      <c r="AG6" s="5" t="e">
        <f t="shared" si="4"/>
        <v>#VALUE!</v>
      </c>
      <c r="AH6" s="5"/>
      <c r="AJ6" s="13" t="s">
        <v>14</v>
      </c>
      <c r="AK6" s="5" t="s">
        <v>11</v>
      </c>
      <c r="AL6" s="5" t="s">
        <v>12</v>
      </c>
      <c r="AM6" s="5">
        <v>540</v>
      </c>
      <c r="AN6" s="5" t="e">
        <f t="shared" si="5"/>
        <v>#VALUE!</v>
      </c>
      <c r="AO6" s="5"/>
      <c r="AQ6" s="13" t="s">
        <v>14</v>
      </c>
      <c r="AR6" s="5" t="s">
        <v>11</v>
      </c>
      <c r="AS6" s="5" t="s">
        <v>12</v>
      </c>
      <c r="AT6" s="5">
        <v>540</v>
      </c>
      <c r="AU6" s="5" t="e">
        <f t="shared" si="6"/>
        <v>#VALUE!</v>
      </c>
      <c r="AV6" s="5"/>
      <c r="AX6" s="13" t="s">
        <v>14</v>
      </c>
      <c r="AY6" s="5" t="s">
        <v>11</v>
      </c>
      <c r="AZ6" s="5" t="s">
        <v>12</v>
      </c>
      <c r="BA6" s="5">
        <v>540</v>
      </c>
      <c r="BB6" s="5" t="e">
        <f t="shared" si="7"/>
        <v>#VALUE!</v>
      </c>
      <c r="BC6" s="5"/>
      <c r="BE6" s="13" t="s">
        <v>14</v>
      </c>
      <c r="BF6" s="5" t="s">
        <v>11</v>
      </c>
      <c r="BG6" s="5" t="s">
        <v>12</v>
      </c>
      <c r="BH6" s="5">
        <v>540</v>
      </c>
      <c r="BI6" s="5" t="e">
        <f t="shared" si="8"/>
        <v>#VALUE!</v>
      </c>
      <c r="BJ6" s="5"/>
      <c r="BL6" s="13" t="s">
        <v>14</v>
      </c>
      <c r="BM6" s="5" t="s">
        <v>11</v>
      </c>
      <c r="BN6" s="5" t="s">
        <v>12</v>
      </c>
      <c r="BO6" s="5">
        <v>540</v>
      </c>
      <c r="BP6" s="5" t="e">
        <f t="shared" si="9"/>
        <v>#VALUE!</v>
      </c>
      <c r="BQ6" s="5"/>
      <c r="BS6" s="13" t="s">
        <v>14</v>
      </c>
      <c r="BT6" s="5" t="s">
        <v>11</v>
      </c>
      <c r="BU6" s="5" t="s">
        <v>12</v>
      </c>
      <c r="BV6" s="5">
        <v>540</v>
      </c>
      <c r="BW6" s="5" t="e">
        <f t="shared" si="10"/>
        <v>#VALUE!</v>
      </c>
      <c r="BX6" s="5"/>
      <c r="BZ6" s="13" t="s">
        <v>14</v>
      </c>
      <c r="CA6" s="5" t="s">
        <v>11</v>
      </c>
      <c r="CB6" s="5" t="s">
        <v>12</v>
      </c>
      <c r="CC6" s="5">
        <v>540</v>
      </c>
      <c r="CD6" s="5" t="e">
        <f t="shared" si="11"/>
        <v>#VALUE!</v>
      </c>
      <c r="CE6" s="5"/>
      <c r="CG6" s="13" t="s">
        <v>14</v>
      </c>
      <c r="CH6" s="5" t="s">
        <v>11</v>
      </c>
      <c r="CI6" s="5" t="s">
        <v>12</v>
      </c>
      <c r="CJ6" s="5">
        <v>540</v>
      </c>
      <c r="CK6" s="5" t="e">
        <f t="shared" si="12"/>
        <v>#VALUE!</v>
      </c>
      <c r="CL6" s="5"/>
      <c r="CN6" s="13" t="s">
        <v>14</v>
      </c>
      <c r="CO6" s="5" t="s">
        <v>11</v>
      </c>
      <c r="CP6" s="5" t="s">
        <v>12</v>
      </c>
      <c r="CQ6" s="5">
        <v>540</v>
      </c>
      <c r="CR6" s="5" t="e">
        <f t="shared" si="13"/>
        <v>#VALUE!</v>
      </c>
      <c r="CS6" s="5"/>
      <c r="CU6" s="13" t="s">
        <v>14</v>
      </c>
      <c r="CV6" s="5" t="s">
        <v>11</v>
      </c>
      <c r="CW6" s="5" t="s">
        <v>12</v>
      </c>
      <c r="CX6" s="5">
        <v>540</v>
      </c>
      <c r="CY6" s="5" t="e">
        <f t="shared" si="14"/>
        <v>#VALUE!</v>
      </c>
      <c r="CZ6" s="5"/>
      <c r="DB6" s="19" t="s">
        <v>14</v>
      </c>
      <c r="DC6" s="20" t="s">
        <v>11</v>
      </c>
      <c r="DD6" s="20">
        <f>192*1</f>
        <v>192</v>
      </c>
      <c r="DE6" s="20">
        <v>540</v>
      </c>
      <c r="DF6" s="20">
        <f t="shared" si="15"/>
        <v>732</v>
      </c>
      <c r="DG6" s="20" t="s">
        <v>25</v>
      </c>
      <c r="DI6" s="13" t="s">
        <v>14</v>
      </c>
      <c r="DJ6" s="5" t="s">
        <v>11</v>
      </c>
      <c r="DK6" s="5">
        <f>192*1</f>
        <v>192</v>
      </c>
      <c r="DL6" s="5">
        <v>540</v>
      </c>
      <c r="DM6" s="5">
        <f t="shared" si="16"/>
        <v>732</v>
      </c>
      <c r="DN6" s="5" t="s">
        <v>25</v>
      </c>
      <c r="DP6" s="13" t="s">
        <v>14</v>
      </c>
      <c r="DQ6" s="5" t="s">
        <v>11</v>
      </c>
      <c r="DR6" s="5">
        <f>192*1</f>
        <v>192</v>
      </c>
      <c r="DS6" s="5">
        <v>540</v>
      </c>
      <c r="DT6" s="5">
        <f t="shared" si="17"/>
        <v>732</v>
      </c>
      <c r="DU6" s="5" t="s">
        <v>25</v>
      </c>
      <c r="DW6" s="13" t="s">
        <v>14</v>
      </c>
      <c r="DX6" s="5" t="s">
        <v>11</v>
      </c>
      <c r="DY6" s="5">
        <f>192*1</f>
        <v>192</v>
      </c>
      <c r="DZ6" s="5">
        <v>540</v>
      </c>
      <c r="EA6" s="5">
        <f t="shared" si="18"/>
        <v>732</v>
      </c>
      <c r="EB6" s="5" t="s">
        <v>25</v>
      </c>
      <c r="ED6" s="13" t="s">
        <v>14</v>
      </c>
      <c r="EE6" s="5" t="s">
        <v>11</v>
      </c>
      <c r="EF6" s="5">
        <f>192*1</f>
        <v>192</v>
      </c>
      <c r="EG6" s="5">
        <v>540</v>
      </c>
      <c r="EH6" s="5">
        <f t="shared" si="19"/>
        <v>732</v>
      </c>
      <c r="EI6" s="5" t="s">
        <v>25</v>
      </c>
    </row>
    <row r="7" spans="1:139">
      <c r="A7" s="13" t="s">
        <v>15</v>
      </c>
      <c r="B7" s="5" t="s">
        <v>11</v>
      </c>
      <c r="C7" s="5" t="s">
        <v>12</v>
      </c>
      <c r="D7" s="5">
        <v>574</v>
      </c>
      <c r="E7" s="5" t="e">
        <f t="shared" si="0"/>
        <v>#VALUE!</v>
      </c>
      <c r="F7" s="5"/>
      <c r="H7" s="13" t="s">
        <v>15</v>
      </c>
      <c r="I7" s="5" t="s">
        <v>11</v>
      </c>
      <c r="J7" s="5" t="s">
        <v>12</v>
      </c>
      <c r="K7" s="5">
        <v>574</v>
      </c>
      <c r="L7" s="5" t="e">
        <f t="shared" si="1"/>
        <v>#VALUE!</v>
      </c>
      <c r="M7" s="5"/>
      <c r="O7" s="13" t="s">
        <v>15</v>
      </c>
      <c r="P7" s="5" t="s">
        <v>11</v>
      </c>
      <c r="Q7" s="5" t="s">
        <v>12</v>
      </c>
      <c r="R7" s="5">
        <v>574</v>
      </c>
      <c r="S7" s="5" t="e">
        <f t="shared" si="2"/>
        <v>#VALUE!</v>
      </c>
      <c r="T7" s="5"/>
      <c r="V7" s="13" t="s">
        <v>15</v>
      </c>
      <c r="W7" s="5" t="s">
        <v>11</v>
      </c>
      <c r="X7" s="5" t="s">
        <v>12</v>
      </c>
      <c r="Y7" s="5">
        <v>574</v>
      </c>
      <c r="Z7" s="5" t="e">
        <f t="shared" si="3"/>
        <v>#VALUE!</v>
      </c>
      <c r="AA7" s="5"/>
      <c r="AC7" s="13" t="s">
        <v>15</v>
      </c>
      <c r="AD7" s="5" t="s">
        <v>11</v>
      </c>
      <c r="AE7" s="5" t="s">
        <v>12</v>
      </c>
      <c r="AF7" s="5">
        <v>574</v>
      </c>
      <c r="AG7" s="5" t="e">
        <f t="shared" si="4"/>
        <v>#VALUE!</v>
      </c>
      <c r="AH7" s="5"/>
      <c r="AJ7" s="13" t="s">
        <v>15</v>
      </c>
      <c r="AK7" s="5" t="s">
        <v>11</v>
      </c>
      <c r="AL7" s="5" t="s">
        <v>12</v>
      </c>
      <c r="AM7" s="5">
        <v>574</v>
      </c>
      <c r="AN7" s="5" t="e">
        <f t="shared" si="5"/>
        <v>#VALUE!</v>
      </c>
      <c r="AO7" s="5"/>
      <c r="AQ7" s="13" t="s">
        <v>15</v>
      </c>
      <c r="AR7" s="5" t="s">
        <v>11</v>
      </c>
      <c r="AS7" s="5" t="s">
        <v>12</v>
      </c>
      <c r="AT7" s="5">
        <v>574</v>
      </c>
      <c r="AU7" s="5" t="e">
        <f t="shared" si="6"/>
        <v>#VALUE!</v>
      </c>
      <c r="AV7" s="5"/>
      <c r="AX7" s="13" t="s">
        <v>15</v>
      </c>
      <c r="AY7" s="5" t="s">
        <v>11</v>
      </c>
      <c r="AZ7" s="5" t="s">
        <v>12</v>
      </c>
      <c r="BA7" s="5">
        <v>574</v>
      </c>
      <c r="BB7" s="5" t="e">
        <f t="shared" si="7"/>
        <v>#VALUE!</v>
      </c>
      <c r="BC7" s="5"/>
      <c r="BE7" s="13" t="s">
        <v>15</v>
      </c>
      <c r="BF7" s="5" t="s">
        <v>11</v>
      </c>
      <c r="BG7" s="5" t="s">
        <v>12</v>
      </c>
      <c r="BH7" s="5">
        <v>574</v>
      </c>
      <c r="BI7" s="5" t="e">
        <f t="shared" si="8"/>
        <v>#VALUE!</v>
      </c>
      <c r="BJ7" s="5"/>
      <c r="BL7" s="13" t="s">
        <v>15</v>
      </c>
      <c r="BM7" s="5" t="s">
        <v>11</v>
      </c>
      <c r="BN7" s="5" t="s">
        <v>12</v>
      </c>
      <c r="BO7" s="5">
        <v>574</v>
      </c>
      <c r="BP7" s="5" t="e">
        <f t="shared" si="9"/>
        <v>#VALUE!</v>
      </c>
      <c r="BQ7" s="5"/>
      <c r="BS7" s="13" t="s">
        <v>15</v>
      </c>
      <c r="BT7" s="5" t="s">
        <v>11</v>
      </c>
      <c r="BU7" s="5" t="s">
        <v>12</v>
      </c>
      <c r="BV7" s="5">
        <v>574</v>
      </c>
      <c r="BW7" s="5" t="e">
        <f t="shared" si="10"/>
        <v>#VALUE!</v>
      </c>
      <c r="BX7" s="5"/>
      <c r="BZ7" s="13" t="s">
        <v>15</v>
      </c>
      <c r="CA7" s="5" t="s">
        <v>11</v>
      </c>
      <c r="CB7" s="5" t="s">
        <v>12</v>
      </c>
      <c r="CC7" s="5">
        <v>574</v>
      </c>
      <c r="CD7" s="5" t="e">
        <f t="shared" si="11"/>
        <v>#VALUE!</v>
      </c>
      <c r="CE7" s="5"/>
      <c r="CG7" s="13" t="s">
        <v>15</v>
      </c>
      <c r="CH7" s="5" t="s">
        <v>11</v>
      </c>
      <c r="CI7" s="5" t="s">
        <v>12</v>
      </c>
      <c r="CJ7" s="5">
        <v>574</v>
      </c>
      <c r="CK7" s="5" t="e">
        <f t="shared" si="12"/>
        <v>#VALUE!</v>
      </c>
      <c r="CL7" s="5"/>
      <c r="CN7" s="13" t="s">
        <v>15</v>
      </c>
      <c r="CO7" s="5" t="s">
        <v>11</v>
      </c>
      <c r="CP7" s="5" t="s">
        <v>12</v>
      </c>
      <c r="CQ7" s="5">
        <v>574</v>
      </c>
      <c r="CR7" s="5" t="e">
        <f t="shared" si="13"/>
        <v>#VALUE!</v>
      </c>
      <c r="CS7" s="5"/>
      <c r="CU7" s="13" t="s">
        <v>15</v>
      </c>
      <c r="CV7" s="5" t="s">
        <v>11</v>
      </c>
      <c r="CW7" s="5" t="s">
        <v>12</v>
      </c>
      <c r="CX7" s="5">
        <v>574</v>
      </c>
      <c r="CY7" s="5" t="e">
        <f t="shared" si="14"/>
        <v>#VALUE!</v>
      </c>
      <c r="CZ7" s="5"/>
      <c r="DB7" s="13" t="s">
        <v>15</v>
      </c>
      <c r="DC7" s="5" t="s">
        <v>11</v>
      </c>
      <c r="DD7" s="5" t="s">
        <v>12</v>
      </c>
      <c r="DE7" s="5">
        <v>574</v>
      </c>
      <c r="DF7" s="5" t="e">
        <f t="shared" si="15"/>
        <v>#VALUE!</v>
      </c>
      <c r="DG7" s="5"/>
      <c r="DI7" s="13" t="s">
        <v>15</v>
      </c>
      <c r="DJ7" s="5" t="s">
        <v>11</v>
      </c>
      <c r="DK7" s="5" t="s">
        <v>12</v>
      </c>
      <c r="DL7" s="5">
        <v>574</v>
      </c>
      <c r="DM7" s="5" t="e">
        <f t="shared" si="16"/>
        <v>#VALUE!</v>
      </c>
      <c r="DN7" s="5"/>
      <c r="DP7" s="13" t="s">
        <v>15</v>
      </c>
      <c r="DQ7" s="5" t="s">
        <v>11</v>
      </c>
      <c r="DR7" s="5" t="s">
        <v>12</v>
      </c>
      <c r="DS7" s="5">
        <v>574</v>
      </c>
      <c r="DT7" s="5" t="e">
        <f t="shared" si="17"/>
        <v>#VALUE!</v>
      </c>
      <c r="DU7" s="5"/>
      <c r="DW7" s="13" t="s">
        <v>15</v>
      </c>
      <c r="DX7" s="5" t="s">
        <v>11</v>
      </c>
      <c r="DY7" s="5" t="s">
        <v>12</v>
      </c>
      <c r="DZ7" s="5">
        <v>574</v>
      </c>
      <c r="EA7" s="5" t="e">
        <f t="shared" si="18"/>
        <v>#VALUE!</v>
      </c>
      <c r="EB7" s="5"/>
      <c r="ED7" s="13" t="s">
        <v>15</v>
      </c>
      <c r="EE7" s="5" t="s">
        <v>11</v>
      </c>
      <c r="EF7" s="5" t="s">
        <v>12</v>
      </c>
      <c r="EG7" s="5">
        <v>574</v>
      </c>
      <c r="EH7" s="5" t="e">
        <f t="shared" si="19"/>
        <v>#VALUE!</v>
      </c>
      <c r="EI7" s="5"/>
    </row>
    <row r="8" spans="1:139">
      <c r="A8" s="19" t="s">
        <v>16</v>
      </c>
      <c r="B8" s="20" t="s">
        <v>11</v>
      </c>
      <c r="C8" s="20">
        <f>56*2</f>
        <v>112</v>
      </c>
      <c r="D8" s="20">
        <v>982</v>
      </c>
      <c r="E8" s="20">
        <f t="shared" si="0"/>
        <v>1094</v>
      </c>
      <c r="F8" s="20" t="s">
        <v>8</v>
      </c>
      <c r="H8" s="13" t="s">
        <v>16</v>
      </c>
      <c r="I8" s="5" t="s">
        <v>11</v>
      </c>
      <c r="J8" s="5">
        <f>56*2</f>
        <v>112</v>
      </c>
      <c r="K8" s="5">
        <v>982</v>
      </c>
      <c r="L8" s="5">
        <f t="shared" si="1"/>
        <v>1094</v>
      </c>
      <c r="M8" s="5" t="s">
        <v>8</v>
      </c>
      <c r="O8" s="13" t="s">
        <v>16</v>
      </c>
      <c r="P8" s="5" t="s">
        <v>11</v>
      </c>
      <c r="Q8" s="5">
        <f>56*2</f>
        <v>112</v>
      </c>
      <c r="R8" s="5">
        <v>982</v>
      </c>
      <c r="S8" s="5">
        <f t="shared" si="2"/>
        <v>1094</v>
      </c>
      <c r="T8" s="5" t="s">
        <v>8</v>
      </c>
      <c r="V8" s="13" t="s">
        <v>16</v>
      </c>
      <c r="W8" s="5" t="s">
        <v>11</v>
      </c>
      <c r="X8" s="5">
        <f>56*2</f>
        <v>112</v>
      </c>
      <c r="Y8" s="5">
        <v>982</v>
      </c>
      <c r="Z8" s="5">
        <f t="shared" si="3"/>
        <v>1094</v>
      </c>
      <c r="AA8" s="5" t="s">
        <v>8</v>
      </c>
      <c r="AC8" s="13" t="s">
        <v>16</v>
      </c>
      <c r="AD8" s="5" t="s">
        <v>11</v>
      </c>
      <c r="AE8" s="5">
        <f>56*2</f>
        <v>112</v>
      </c>
      <c r="AF8" s="5">
        <v>982</v>
      </c>
      <c r="AG8" s="5">
        <f t="shared" si="4"/>
        <v>1094</v>
      </c>
      <c r="AH8" s="5" t="s">
        <v>8</v>
      </c>
      <c r="AJ8" s="13" t="s">
        <v>16</v>
      </c>
      <c r="AK8" s="5" t="s">
        <v>11</v>
      </c>
      <c r="AL8" s="5">
        <f>56*2</f>
        <v>112</v>
      </c>
      <c r="AM8" s="5">
        <v>982</v>
      </c>
      <c r="AN8" s="5">
        <f t="shared" si="5"/>
        <v>1094</v>
      </c>
      <c r="AO8" s="5" t="s">
        <v>8</v>
      </c>
      <c r="AQ8" s="13" t="s">
        <v>16</v>
      </c>
      <c r="AR8" s="5" t="s">
        <v>11</v>
      </c>
      <c r="AS8" s="5">
        <f>56*2</f>
        <v>112</v>
      </c>
      <c r="AT8" s="5">
        <v>982</v>
      </c>
      <c r="AU8" s="5">
        <f t="shared" si="6"/>
        <v>1094</v>
      </c>
      <c r="AV8" s="5" t="s">
        <v>8</v>
      </c>
      <c r="AX8" s="13" t="s">
        <v>16</v>
      </c>
      <c r="AY8" s="5" t="s">
        <v>11</v>
      </c>
      <c r="AZ8" s="5">
        <f>56*2</f>
        <v>112</v>
      </c>
      <c r="BA8" s="5">
        <v>982</v>
      </c>
      <c r="BB8" s="5">
        <f t="shared" si="7"/>
        <v>1094</v>
      </c>
      <c r="BC8" s="5" t="s">
        <v>8</v>
      </c>
      <c r="BE8" s="13" t="s">
        <v>16</v>
      </c>
      <c r="BF8" s="5" t="s">
        <v>11</v>
      </c>
      <c r="BG8" s="5">
        <f>56*2</f>
        <v>112</v>
      </c>
      <c r="BH8" s="5">
        <v>982</v>
      </c>
      <c r="BI8" s="5">
        <f t="shared" si="8"/>
        <v>1094</v>
      </c>
      <c r="BJ8" s="5" t="s">
        <v>8</v>
      </c>
      <c r="BL8" s="13" t="s">
        <v>16</v>
      </c>
      <c r="BM8" s="5" t="s">
        <v>11</v>
      </c>
      <c r="BN8" s="5">
        <f>56*2</f>
        <v>112</v>
      </c>
      <c r="BO8" s="5">
        <v>982</v>
      </c>
      <c r="BP8" s="5">
        <f t="shared" si="9"/>
        <v>1094</v>
      </c>
      <c r="BQ8" s="5" t="s">
        <v>8</v>
      </c>
      <c r="BS8" s="13" t="s">
        <v>16</v>
      </c>
      <c r="BT8" s="5" t="s">
        <v>11</v>
      </c>
      <c r="BU8" s="5">
        <f>56*2</f>
        <v>112</v>
      </c>
      <c r="BV8" s="5">
        <v>982</v>
      </c>
      <c r="BW8" s="5">
        <f t="shared" si="10"/>
        <v>1094</v>
      </c>
      <c r="BX8" s="5" t="s">
        <v>8</v>
      </c>
      <c r="BZ8" s="13" t="s">
        <v>16</v>
      </c>
      <c r="CA8" s="5" t="s">
        <v>11</v>
      </c>
      <c r="CB8" s="5">
        <f>56*2</f>
        <v>112</v>
      </c>
      <c r="CC8" s="5">
        <v>982</v>
      </c>
      <c r="CD8" s="5">
        <f t="shared" si="11"/>
        <v>1094</v>
      </c>
      <c r="CE8" s="5" t="s">
        <v>8</v>
      </c>
      <c r="CG8" s="13" t="s">
        <v>16</v>
      </c>
      <c r="CH8" s="5" t="s">
        <v>11</v>
      </c>
      <c r="CI8" s="5">
        <f>56*2</f>
        <v>112</v>
      </c>
      <c r="CJ8" s="5">
        <v>982</v>
      </c>
      <c r="CK8" s="5">
        <f t="shared" si="12"/>
        <v>1094</v>
      </c>
      <c r="CL8" s="5" t="s">
        <v>8</v>
      </c>
      <c r="CN8" s="13" t="s">
        <v>16</v>
      </c>
      <c r="CO8" s="5" t="s">
        <v>11</v>
      </c>
      <c r="CP8" s="5">
        <f>56*2</f>
        <v>112</v>
      </c>
      <c r="CQ8" s="5">
        <v>982</v>
      </c>
      <c r="CR8" s="5">
        <f t="shared" si="13"/>
        <v>1094</v>
      </c>
      <c r="CS8" s="5" t="s">
        <v>8</v>
      </c>
      <c r="CU8" s="13" t="s">
        <v>16</v>
      </c>
      <c r="CV8" s="5" t="s">
        <v>11</v>
      </c>
      <c r="CW8" s="5">
        <f>56*2</f>
        <v>112</v>
      </c>
      <c r="CX8" s="5">
        <v>982</v>
      </c>
      <c r="CY8" s="5">
        <f t="shared" si="14"/>
        <v>1094</v>
      </c>
      <c r="CZ8" s="5" t="s">
        <v>8</v>
      </c>
      <c r="DB8" s="13" t="s">
        <v>16</v>
      </c>
      <c r="DC8" s="5" t="s">
        <v>11</v>
      </c>
      <c r="DD8" s="5">
        <f>56*2</f>
        <v>112</v>
      </c>
      <c r="DE8" s="5">
        <v>982</v>
      </c>
      <c r="DF8" s="5">
        <f t="shared" si="15"/>
        <v>1094</v>
      </c>
      <c r="DG8" s="5" t="s">
        <v>8</v>
      </c>
      <c r="DI8" s="13" t="s">
        <v>16</v>
      </c>
      <c r="DJ8" s="5" t="s">
        <v>11</v>
      </c>
      <c r="DK8" s="5">
        <f>56*2</f>
        <v>112</v>
      </c>
      <c r="DL8" s="5">
        <v>982</v>
      </c>
      <c r="DM8" s="5">
        <f t="shared" si="16"/>
        <v>1094</v>
      </c>
      <c r="DN8" s="5" t="s">
        <v>8</v>
      </c>
      <c r="DP8" s="13" t="s">
        <v>16</v>
      </c>
      <c r="DQ8" s="5" t="s">
        <v>11</v>
      </c>
      <c r="DR8" s="5">
        <f>56*2</f>
        <v>112</v>
      </c>
      <c r="DS8" s="5">
        <v>982</v>
      </c>
      <c r="DT8" s="5">
        <f t="shared" si="17"/>
        <v>1094</v>
      </c>
      <c r="DU8" s="5" t="s">
        <v>8</v>
      </c>
      <c r="DW8" s="13" t="s">
        <v>16</v>
      </c>
      <c r="DX8" s="5" t="s">
        <v>11</v>
      </c>
      <c r="DY8" s="5">
        <f>56*2</f>
        <v>112</v>
      </c>
      <c r="DZ8" s="5">
        <v>982</v>
      </c>
      <c r="EA8" s="5">
        <f t="shared" si="18"/>
        <v>1094</v>
      </c>
      <c r="EB8" s="5" t="s">
        <v>8</v>
      </c>
      <c r="ED8" s="13" t="s">
        <v>16</v>
      </c>
      <c r="EE8" s="5" t="s">
        <v>11</v>
      </c>
      <c r="EF8" s="5">
        <f>56*2</f>
        <v>112</v>
      </c>
      <c r="EG8" s="5">
        <v>982</v>
      </c>
      <c r="EH8" s="5">
        <f t="shared" si="19"/>
        <v>1094</v>
      </c>
      <c r="EI8" s="5" t="s">
        <v>8</v>
      </c>
    </row>
    <row r="9" spans="1:139">
      <c r="A9" s="13" t="s">
        <v>17</v>
      </c>
      <c r="B9" s="5" t="s">
        <v>11</v>
      </c>
      <c r="C9" s="5" t="s">
        <v>12</v>
      </c>
      <c r="D9" s="5">
        <v>434</v>
      </c>
      <c r="E9" s="5" t="e">
        <f t="shared" si="0"/>
        <v>#VALUE!</v>
      </c>
      <c r="F9" s="5"/>
      <c r="H9" s="13" t="s">
        <v>17</v>
      </c>
      <c r="I9" s="5" t="s">
        <v>11</v>
      </c>
      <c r="J9" s="5" t="s">
        <v>12</v>
      </c>
      <c r="K9" s="5">
        <v>434</v>
      </c>
      <c r="L9" s="5" t="e">
        <f t="shared" si="1"/>
        <v>#VALUE!</v>
      </c>
      <c r="M9" s="5"/>
      <c r="O9" s="13" t="s">
        <v>17</v>
      </c>
      <c r="P9" s="5" t="s">
        <v>11</v>
      </c>
      <c r="Q9" s="5" t="s">
        <v>12</v>
      </c>
      <c r="R9" s="5">
        <v>434</v>
      </c>
      <c r="S9" s="5" t="e">
        <f t="shared" si="2"/>
        <v>#VALUE!</v>
      </c>
      <c r="T9" s="5"/>
      <c r="V9" s="13" t="s">
        <v>17</v>
      </c>
      <c r="W9" s="5" t="s">
        <v>11</v>
      </c>
      <c r="X9" s="5" t="s">
        <v>12</v>
      </c>
      <c r="Y9" s="5">
        <v>434</v>
      </c>
      <c r="Z9" s="5" t="e">
        <f t="shared" si="3"/>
        <v>#VALUE!</v>
      </c>
      <c r="AA9" s="5"/>
      <c r="AC9" s="13" t="s">
        <v>17</v>
      </c>
      <c r="AD9" s="5" t="s">
        <v>11</v>
      </c>
      <c r="AE9" s="5" t="s">
        <v>12</v>
      </c>
      <c r="AF9" s="5">
        <v>434</v>
      </c>
      <c r="AG9" s="5" t="e">
        <f t="shared" si="4"/>
        <v>#VALUE!</v>
      </c>
      <c r="AH9" s="5"/>
      <c r="AJ9" s="13" t="s">
        <v>17</v>
      </c>
      <c r="AK9" s="5" t="s">
        <v>11</v>
      </c>
      <c r="AL9" s="5" t="s">
        <v>12</v>
      </c>
      <c r="AM9" s="5">
        <v>434</v>
      </c>
      <c r="AN9" s="5" t="e">
        <f t="shared" si="5"/>
        <v>#VALUE!</v>
      </c>
      <c r="AO9" s="5"/>
      <c r="AQ9" s="13" t="s">
        <v>17</v>
      </c>
      <c r="AR9" s="5" t="s">
        <v>11</v>
      </c>
      <c r="AS9" s="5" t="s">
        <v>12</v>
      </c>
      <c r="AT9" s="5">
        <v>434</v>
      </c>
      <c r="AU9" s="5" t="e">
        <f t="shared" si="6"/>
        <v>#VALUE!</v>
      </c>
      <c r="AV9" s="5"/>
      <c r="AX9" s="13" t="s">
        <v>17</v>
      </c>
      <c r="AY9" s="5" t="s">
        <v>11</v>
      </c>
      <c r="AZ9" s="5" t="s">
        <v>12</v>
      </c>
      <c r="BA9" s="5">
        <v>434</v>
      </c>
      <c r="BB9" s="5" t="e">
        <f t="shared" si="7"/>
        <v>#VALUE!</v>
      </c>
      <c r="BC9" s="5"/>
      <c r="BE9" s="13" t="s">
        <v>17</v>
      </c>
      <c r="BF9" s="5" t="s">
        <v>11</v>
      </c>
      <c r="BG9" s="5" t="s">
        <v>12</v>
      </c>
      <c r="BH9" s="5">
        <v>434</v>
      </c>
      <c r="BI9" s="5" t="e">
        <f t="shared" si="8"/>
        <v>#VALUE!</v>
      </c>
      <c r="BJ9" s="5"/>
      <c r="BL9" s="13" t="s">
        <v>17</v>
      </c>
      <c r="BM9" s="5" t="s">
        <v>11</v>
      </c>
      <c r="BN9" s="5" t="s">
        <v>12</v>
      </c>
      <c r="BO9" s="5">
        <v>434</v>
      </c>
      <c r="BP9" s="5" t="e">
        <f t="shared" si="9"/>
        <v>#VALUE!</v>
      </c>
      <c r="BQ9" s="5"/>
      <c r="BS9" s="13" t="s">
        <v>17</v>
      </c>
      <c r="BT9" s="5" t="s">
        <v>11</v>
      </c>
      <c r="BU9" s="5" t="s">
        <v>12</v>
      </c>
      <c r="BV9" s="5">
        <v>434</v>
      </c>
      <c r="BW9" s="5" t="e">
        <f t="shared" si="10"/>
        <v>#VALUE!</v>
      </c>
      <c r="BX9" s="5"/>
      <c r="BZ9" s="13" t="s">
        <v>17</v>
      </c>
      <c r="CA9" s="5" t="s">
        <v>11</v>
      </c>
      <c r="CB9" s="5" t="s">
        <v>12</v>
      </c>
      <c r="CC9" s="5">
        <v>434</v>
      </c>
      <c r="CD9" s="5" t="e">
        <f t="shared" si="11"/>
        <v>#VALUE!</v>
      </c>
      <c r="CE9" s="5"/>
      <c r="CG9" s="13" t="s">
        <v>17</v>
      </c>
      <c r="CH9" s="5" t="s">
        <v>11</v>
      </c>
      <c r="CI9" s="5" t="s">
        <v>12</v>
      </c>
      <c r="CJ9" s="5">
        <v>434</v>
      </c>
      <c r="CK9" s="5" t="e">
        <f t="shared" si="12"/>
        <v>#VALUE!</v>
      </c>
      <c r="CL9" s="5"/>
      <c r="CN9" s="13" t="s">
        <v>17</v>
      </c>
      <c r="CO9" s="5" t="s">
        <v>11</v>
      </c>
      <c r="CP9" s="5" t="s">
        <v>12</v>
      </c>
      <c r="CQ9" s="5">
        <v>434</v>
      </c>
      <c r="CR9" s="5" t="e">
        <f t="shared" si="13"/>
        <v>#VALUE!</v>
      </c>
      <c r="CS9" s="5"/>
      <c r="CU9" s="13" t="s">
        <v>17</v>
      </c>
      <c r="CV9" s="5" t="s">
        <v>11</v>
      </c>
      <c r="CW9" s="5" t="s">
        <v>12</v>
      </c>
      <c r="CX9" s="5">
        <v>434</v>
      </c>
      <c r="CY9" s="5" t="e">
        <f t="shared" si="14"/>
        <v>#VALUE!</v>
      </c>
      <c r="CZ9" s="5"/>
      <c r="DB9" s="13" t="s">
        <v>17</v>
      </c>
      <c r="DC9" s="5" t="s">
        <v>11</v>
      </c>
      <c r="DD9" s="5" t="s">
        <v>12</v>
      </c>
      <c r="DE9" s="5">
        <v>434</v>
      </c>
      <c r="DF9" s="5" t="e">
        <f t="shared" si="15"/>
        <v>#VALUE!</v>
      </c>
      <c r="DG9" s="5"/>
      <c r="DI9" s="13" t="s">
        <v>17</v>
      </c>
      <c r="DJ9" s="5" t="s">
        <v>11</v>
      </c>
      <c r="DK9" s="5" t="s">
        <v>12</v>
      </c>
      <c r="DL9" s="5">
        <v>434</v>
      </c>
      <c r="DM9" s="5" t="e">
        <f t="shared" si="16"/>
        <v>#VALUE!</v>
      </c>
      <c r="DN9" s="5"/>
      <c r="DP9" s="13" t="s">
        <v>17</v>
      </c>
      <c r="DQ9" s="5" t="s">
        <v>11</v>
      </c>
      <c r="DR9" s="5" t="s">
        <v>12</v>
      </c>
      <c r="DS9" s="5">
        <v>434</v>
      </c>
      <c r="DT9" s="5" t="e">
        <f t="shared" si="17"/>
        <v>#VALUE!</v>
      </c>
      <c r="DU9" s="5"/>
      <c r="DW9" s="13" t="s">
        <v>17</v>
      </c>
      <c r="DX9" s="5" t="s">
        <v>11</v>
      </c>
      <c r="DY9" s="5" t="s">
        <v>12</v>
      </c>
      <c r="DZ9" s="5">
        <v>434</v>
      </c>
      <c r="EA9" s="5" t="e">
        <f t="shared" si="18"/>
        <v>#VALUE!</v>
      </c>
      <c r="EB9" s="5"/>
      <c r="ED9" s="13" t="s">
        <v>17</v>
      </c>
      <c r="EE9" s="5" t="s">
        <v>11</v>
      </c>
      <c r="EF9" s="5" t="s">
        <v>12</v>
      </c>
      <c r="EG9" s="5">
        <v>434</v>
      </c>
      <c r="EH9" s="5" t="e">
        <f t="shared" si="19"/>
        <v>#VALUE!</v>
      </c>
      <c r="EI9" s="5"/>
    </row>
    <row r="10" spans="1:139">
      <c r="A10" s="13" t="s">
        <v>18</v>
      </c>
      <c r="B10" s="5" t="s">
        <v>11</v>
      </c>
      <c r="C10" s="5" t="s">
        <v>12</v>
      </c>
      <c r="D10" s="5">
        <v>360</v>
      </c>
      <c r="E10" s="5" t="e">
        <f t="shared" si="0"/>
        <v>#VALUE!</v>
      </c>
      <c r="F10" s="5"/>
      <c r="H10" s="13" t="s">
        <v>18</v>
      </c>
      <c r="I10" s="5" t="s">
        <v>11</v>
      </c>
      <c r="J10" s="5" t="s">
        <v>12</v>
      </c>
      <c r="K10" s="5">
        <v>360</v>
      </c>
      <c r="L10" s="5" t="e">
        <f t="shared" si="1"/>
        <v>#VALUE!</v>
      </c>
      <c r="M10" s="5"/>
      <c r="O10" s="13" t="s">
        <v>18</v>
      </c>
      <c r="P10" s="5" t="s">
        <v>11</v>
      </c>
      <c r="Q10" s="5" t="s">
        <v>12</v>
      </c>
      <c r="R10" s="5">
        <v>360</v>
      </c>
      <c r="S10" s="5" t="e">
        <f t="shared" si="2"/>
        <v>#VALUE!</v>
      </c>
      <c r="T10" s="5"/>
      <c r="V10" s="13" t="s">
        <v>18</v>
      </c>
      <c r="W10" s="5" t="s">
        <v>11</v>
      </c>
      <c r="X10" s="5" t="s">
        <v>12</v>
      </c>
      <c r="Y10" s="5">
        <v>360</v>
      </c>
      <c r="Z10" s="5" t="e">
        <f t="shared" si="3"/>
        <v>#VALUE!</v>
      </c>
      <c r="AA10" s="5"/>
      <c r="AC10" s="13" t="s">
        <v>18</v>
      </c>
      <c r="AD10" s="5" t="s">
        <v>11</v>
      </c>
      <c r="AE10" s="5" t="s">
        <v>12</v>
      </c>
      <c r="AF10" s="5">
        <v>360</v>
      </c>
      <c r="AG10" s="5" t="e">
        <f t="shared" si="4"/>
        <v>#VALUE!</v>
      </c>
      <c r="AH10" s="5"/>
      <c r="AJ10" s="13" t="s">
        <v>18</v>
      </c>
      <c r="AK10" s="5" t="s">
        <v>11</v>
      </c>
      <c r="AL10" s="5" t="s">
        <v>12</v>
      </c>
      <c r="AM10" s="5">
        <v>360</v>
      </c>
      <c r="AN10" s="5" t="e">
        <f t="shared" si="5"/>
        <v>#VALUE!</v>
      </c>
      <c r="AO10" s="5"/>
      <c r="AQ10" s="13" t="s">
        <v>18</v>
      </c>
      <c r="AR10" s="5" t="s">
        <v>11</v>
      </c>
      <c r="AS10" s="5" t="s">
        <v>12</v>
      </c>
      <c r="AT10" s="5">
        <v>360</v>
      </c>
      <c r="AU10" s="5" t="e">
        <f t="shared" si="6"/>
        <v>#VALUE!</v>
      </c>
      <c r="AV10" s="5"/>
      <c r="AX10" s="13" t="s">
        <v>18</v>
      </c>
      <c r="AY10" s="5" t="s">
        <v>11</v>
      </c>
      <c r="AZ10" s="5" t="s">
        <v>12</v>
      </c>
      <c r="BA10" s="5">
        <v>360</v>
      </c>
      <c r="BB10" s="5" t="e">
        <f t="shared" si="7"/>
        <v>#VALUE!</v>
      </c>
      <c r="BC10" s="5"/>
      <c r="BE10" s="13" t="s">
        <v>18</v>
      </c>
      <c r="BF10" s="5" t="s">
        <v>11</v>
      </c>
      <c r="BG10" s="5" t="s">
        <v>12</v>
      </c>
      <c r="BH10" s="5">
        <v>360</v>
      </c>
      <c r="BI10" s="5" t="e">
        <f t="shared" si="8"/>
        <v>#VALUE!</v>
      </c>
      <c r="BJ10" s="5"/>
      <c r="BL10" s="13" t="s">
        <v>18</v>
      </c>
      <c r="BM10" s="5" t="s">
        <v>11</v>
      </c>
      <c r="BN10" s="5" t="s">
        <v>12</v>
      </c>
      <c r="BO10" s="5">
        <v>360</v>
      </c>
      <c r="BP10" s="5" t="e">
        <f t="shared" si="9"/>
        <v>#VALUE!</v>
      </c>
      <c r="BQ10" s="5"/>
      <c r="BS10" s="13" t="s">
        <v>18</v>
      </c>
      <c r="BT10" s="5" t="s">
        <v>11</v>
      </c>
      <c r="BU10" s="5" t="s">
        <v>12</v>
      </c>
      <c r="BV10" s="5">
        <v>360</v>
      </c>
      <c r="BW10" s="5" t="e">
        <f t="shared" si="10"/>
        <v>#VALUE!</v>
      </c>
      <c r="BX10" s="5"/>
      <c r="BZ10" s="13" t="s">
        <v>18</v>
      </c>
      <c r="CA10" s="5" t="s">
        <v>11</v>
      </c>
      <c r="CB10" s="5" t="s">
        <v>12</v>
      </c>
      <c r="CC10" s="5">
        <v>360</v>
      </c>
      <c r="CD10" s="5" t="e">
        <f t="shared" si="11"/>
        <v>#VALUE!</v>
      </c>
      <c r="CE10" s="5"/>
      <c r="CG10" s="13" t="s">
        <v>18</v>
      </c>
      <c r="CH10" s="5" t="s">
        <v>11</v>
      </c>
      <c r="CI10" s="5" t="s">
        <v>12</v>
      </c>
      <c r="CJ10" s="5">
        <v>360</v>
      </c>
      <c r="CK10" s="5" t="e">
        <f t="shared" si="12"/>
        <v>#VALUE!</v>
      </c>
      <c r="CL10" s="5"/>
      <c r="CN10" s="13" t="s">
        <v>18</v>
      </c>
      <c r="CO10" s="5" t="s">
        <v>11</v>
      </c>
      <c r="CP10" s="5" t="s">
        <v>12</v>
      </c>
      <c r="CQ10" s="5">
        <v>360</v>
      </c>
      <c r="CR10" s="5" t="e">
        <f t="shared" si="13"/>
        <v>#VALUE!</v>
      </c>
      <c r="CS10" s="5"/>
      <c r="CU10" s="13" t="s">
        <v>18</v>
      </c>
      <c r="CV10" s="5" t="s">
        <v>11</v>
      </c>
      <c r="CW10" s="5" t="s">
        <v>12</v>
      </c>
      <c r="CX10" s="5">
        <v>360</v>
      </c>
      <c r="CY10" s="5" t="e">
        <f t="shared" si="14"/>
        <v>#VALUE!</v>
      </c>
      <c r="CZ10" s="5"/>
      <c r="DB10" s="19" t="s">
        <v>18</v>
      </c>
      <c r="DC10" s="20" t="s">
        <v>11</v>
      </c>
      <c r="DD10" s="20">
        <f>159*2</f>
        <v>318</v>
      </c>
      <c r="DE10" s="20">
        <v>360</v>
      </c>
      <c r="DF10" s="20">
        <f t="shared" si="15"/>
        <v>678</v>
      </c>
      <c r="DG10" s="20" t="s">
        <v>25</v>
      </c>
      <c r="DI10" s="13" t="s">
        <v>18</v>
      </c>
      <c r="DJ10" s="5" t="s">
        <v>11</v>
      </c>
      <c r="DK10" s="5">
        <f>159*2</f>
        <v>318</v>
      </c>
      <c r="DL10" s="5">
        <v>360</v>
      </c>
      <c r="DM10" s="5">
        <f t="shared" si="16"/>
        <v>678</v>
      </c>
      <c r="DN10" s="5" t="s">
        <v>25</v>
      </c>
      <c r="DP10" s="13" t="s">
        <v>18</v>
      </c>
      <c r="DQ10" s="5" t="s">
        <v>11</v>
      </c>
      <c r="DR10" s="5">
        <f>159*2</f>
        <v>318</v>
      </c>
      <c r="DS10" s="5">
        <v>360</v>
      </c>
      <c r="DT10" s="5">
        <f t="shared" si="17"/>
        <v>678</v>
      </c>
      <c r="DU10" s="5" t="s">
        <v>25</v>
      </c>
      <c r="DW10" s="13" t="s">
        <v>18</v>
      </c>
      <c r="DX10" s="5" t="s">
        <v>11</v>
      </c>
      <c r="DY10" s="5">
        <f>159*2</f>
        <v>318</v>
      </c>
      <c r="DZ10" s="5">
        <v>360</v>
      </c>
      <c r="EA10" s="5">
        <f t="shared" si="18"/>
        <v>678</v>
      </c>
      <c r="EB10" s="5" t="s">
        <v>25</v>
      </c>
      <c r="ED10" s="13" t="s">
        <v>18</v>
      </c>
      <c r="EE10" s="5" t="s">
        <v>11</v>
      </c>
      <c r="EF10" s="5">
        <f>159*2</f>
        <v>318</v>
      </c>
      <c r="EG10" s="5">
        <v>360</v>
      </c>
      <c r="EH10" s="5">
        <f t="shared" si="19"/>
        <v>678</v>
      </c>
      <c r="EI10" s="5" t="s">
        <v>25</v>
      </c>
    </row>
    <row r="11" spans="1:139">
      <c r="A11" s="13" t="s">
        <v>19</v>
      </c>
      <c r="B11" s="5" t="s">
        <v>11</v>
      </c>
      <c r="C11" s="5" t="s">
        <v>12</v>
      </c>
      <c r="D11" s="5">
        <v>572</v>
      </c>
      <c r="E11" s="5" t="e">
        <f t="shared" si="0"/>
        <v>#VALUE!</v>
      </c>
      <c r="F11" s="5"/>
      <c r="H11" s="13" t="s">
        <v>19</v>
      </c>
      <c r="I11" s="5" t="s">
        <v>11</v>
      </c>
      <c r="J11" s="5" t="s">
        <v>12</v>
      </c>
      <c r="K11" s="5">
        <v>572</v>
      </c>
      <c r="L11" s="5" t="e">
        <f t="shared" si="1"/>
        <v>#VALUE!</v>
      </c>
      <c r="M11" s="5"/>
      <c r="O11" s="13" t="s">
        <v>19</v>
      </c>
      <c r="P11" s="5" t="s">
        <v>11</v>
      </c>
      <c r="Q11" s="5" t="s">
        <v>12</v>
      </c>
      <c r="R11" s="5">
        <v>572</v>
      </c>
      <c r="S11" s="5" t="e">
        <f t="shared" si="2"/>
        <v>#VALUE!</v>
      </c>
      <c r="T11" s="5"/>
      <c r="V11" s="19" t="s">
        <v>19</v>
      </c>
      <c r="W11" s="20" t="s">
        <v>11</v>
      </c>
      <c r="X11" s="20">
        <f>202*4</f>
        <v>808</v>
      </c>
      <c r="Y11" s="20">
        <v>572</v>
      </c>
      <c r="Z11" s="20">
        <f t="shared" si="3"/>
        <v>1380</v>
      </c>
      <c r="AA11" s="20" t="s">
        <v>20</v>
      </c>
      <c r="AC11" s="13" t="s">
        <v>19</v>
      </c>
      <c r="AD11" s="5" t="s">
        <v>11</v>
      </c>
      <c r="AE11" s="5">
        <f>202*4</f>
        <v>808</v>
      </c>
      <c r="AF11" s="5">
        <v>572</v>
      </c>
      <c r="AG11" s="5">
        <f t="shared" si="4"/>
        <v>1380</v>
      </c>
      <c r="AH11" s="5" t="s">
        <v>20</v>
      </c>
      <c r="AJ11" s="13" t="s">
        <v>19</v>
      </c>
      <c r="AK11" s="5" t="s">
        <v>11</v>
      </c>
      <c r="AL11" s="5">
        <f>202*4</f>
        <v>808</v>
      </c>
      <c r="AM11" s="5">
        <v>572</v>
      </c>
      <c r="AN11" s="5">
        <f t="shared" si="5"/>
        <v>1380</v>
      </c>
      <c r="AO11" s="5" t="s">
        <v>20</v>
      </c>
      <c r="AQ11" s="13" t="s">
        <v>19</v>
      </c>
      <c r="AR11" s="5" t="s">
        <v>11</v>
      </c>
      <c r="AS11" s="5">
        <f>202*4</f>
        <v>808</v>
      </c>
      <c r="AT11" s="5">
        <v>572</v>
      </c>
      <c r="AU11" s="5">
        <f t="shared" si="6"/>
        <v>1380</v>
      </c>
      <c r="AV11" s="5" t="s">
        <v>20</v>
      </c>
      <c r="AX11" s="13" t="s">
        <v>19</v>
      </c>
      <c r="AY11" s="5" t="s">
        <v>11</v>
      </c>
      <c r="AZ11" s="5">
        <f>202*4</f>
        <v>808</v>
      </c>
      <c r="BA11" s="5">
        <v>572</v>
      </c>
      <c r="BB11" s="5">
        <f t="shared" si="7"/>
        <v>1380</v>
      </c>
      <c r="BC11" s="5" t="s">
        <v>20</v>
      </c>
      <c r="BE11" s="13" t="s">
        <v>19</v>
      </c>
      <c r="BF11" s="5" t="s">
        <v>11</v>
      </c>
      <c r="BG11" s="5">
        <f>202*4</f>
        <v>808</v>
      </c>
      <c r="BH11" s="5">
        <v>572</v>
      </c>
      <c r="BI11" s="5">
        <f t="shared" si="8"/>
        <v>1380</v>
      </c>
      <c r="BJ11" s="5" t="s">
        <v>20</v>
      </c>
      <c r="BL11" s="13" t="s">
        <v>19</v>
      </c>
      <c r="BM11" s="5" t="s">
        <v>11</v>
      </c>
      <c r="BN11" s="5">
        <f>202*4</f>
        <v>808</v>
      </c>
      <c r="BO11" s="5">
        <v>572</v>
      </c>
      <c r="BP11" s="5">
        <f t="shared" si="9"/>
        <v>1380</v>
      </c>
      <c r="BQ11" s="5" t="s">
        <v>20</v>
      </c>
      <c r="BS11" s="13" t="s">
        <v>19</v>
      </c>
      <c r="BT11" s="5" t="s">
        <v>11</v>
      </c>
      <c r="BU11" s="5">
        <f>202*4</f>
        <v>808</v>
      </c>
      <c r="BV11" s="5">
        <v>572</v>
      </c>
      <c r="BW11" s="5">
        <f t="shared" si="10"/>
        <v>1380</v>
      </c>
      <c r="BX11" s="5" t="s">
        <v>20</v>
      </c>
      <c r="BZ11" s="13" t="s">
        <v>19</v>
      </c>
      <c r="CA11" s="5" t="s">
        <v>11</v>
      </c>
      <c r="CB11" s="5">
        <f>202*4</f>
        <v>808</v>
      </c>
      <c r="CC11" s="5">
        <v>572</v>
      </c>
      <c r="CD11" s="5">
        <f t="shared" si="11"/>
        <v>1380</v>
      </c>
      <c r="CE11" s="5" t="s">
        <v>20</v>
      </c>
      <c r="CG11" s="13" t="s">
        <v>19</v>
      </c>
      <c r="CH11" s="5" t="s">
        <v>11</v>
      </c>
      <c r="CI11" s="5">
        <f>202*4</f>
        <v>808</v>
      </c>
      <c r="CJ11" s="5">
        <v>572</v>
      </c>
      <c r="CK11" s="5">
        <f t="shared" si="12"/>
        <v>1380</v>
      </c>
      <c r="CL11" s="5" t="s">
        <v>20</v>
      </c>
      <c r="CN11" s="13" t="s">
        <v>19</v>
      </c>
      <c r="CO11" s="5" t="s">
        <v>11</v>
      </c>
      <c r="CP11" s="5">
        <f>202*4</f>
        <v>808</v>
      </c>
      <c r="CQ11" s="5">
        <v>572</v>
      </c>
      <c r="CR11" s="5">
        <f t="shared" si="13"/>
        <v>1380</v>
      </c>
      <c r="CS11" s="5" t="s">
        <v>20</v>
      </c>
      <c r="CU11" s="19" t="s">
        <v>19</v>
      </c>
      <c r="CV11" s="20" t="s">
        <v>11</v>
      </c>
      <c r="CW11" s="20">
        <f>191*4</f>
        <v>764</v>
      </c>
      <c r="CX11" s="20">
        <v>572</v>
      </c>
      <c r="CY11" s="20">
        <f t="shared" si="14"/>
        <v>1336</v>
      </c>
      <c r="CZ11" s="20" t="s">
        <v>32</v>
      </c>
      <c r="DB11" s="13" t="s">
        <v>19</v>
      </c>
      <c r="DC11" s="5" t="s">
        <v>11</v>
      </c>
      <c r="DD11" s="5">
        <f>191*4</f>
        <v>764</v>
      </c>
      <c r="DE11" s="5">
        <v>572</v>
      </c>
      <c r="DF11" s="5">
        <f t="shared" si="15"/>
        <v>1336</v>
      </c>
      <c r="DG11" s="5" t="s">
        <v>32</v>
      </c>
      <c r="DI11" s="13" t="s">
        <v>19</v>
      </c>
      <c r="DJ11" s="5" t="s">
        <v>11</v>
      </c>
      <c r="DK11" s="5">
        <f>191*4</f>
        <v>764</v>
      </c>
      <c r="DL11" s="5">
        <v>572</v>
      </c>
      <c r="DM11" s="5">
        <f t="shared" si="16"/>
        <v>1336</v>
      </c>
      <c r="DN11" s="5" t="s">
        <v>32</v>
      </c>
      <c r="DP11" s="13" t="s">
        <v>19</v>
      </c>
      <c r="DQ11" s="5" t="s">
        <v>11</v>
      </c>
      <c r="DR11" s="5">
        <f>191*4</f>
        <v>764</v>
      </c>
      <c r="DS11" s="5">
        <v>572</v>
      </c>
      <c r="DT11" s="5">
        <f t="shared" si="17"/>
        <v>1336</v>
      </c>
      <c r="DU11" s="5" t="s">
        <v>32</v>
      </c>
      <c r="DW11" s="13" t="s">
        <v>19</v>
      </c>
      <c r="DX11" s="5" t="s">
        <v>11</v>
      </c>
      <c r="DY11" s="5">
        <f>191*4</f>
        <v>764</v>
      </c>
      <c r="DZ11" s="5">
        <v>572</v>
      </c>
      <c r="EA11" s="5">
        <f t="shared" si="18"/>
        <v>1336</v>
      </c>
      <c r="EB11" s="5" t="s">
        <v>32</v>
      </c>
      <c r="ED11" s="13" t="s">
        <v>19</v>
      </c>
      <c r="EE11" s="5" t="s">
        <v>11</v>
      </c>
      <c r="EF11" s="5">
        <f>191*4</f>
        <v>764</v>
      </c>
      <c r="EG11" s="5">
        <v>572</v>
      </c>
      <c r="EH11" s="5">
        <f t="shared" si="19"/>
        <v>1336</v>
      </c>
      <c r="EI11" s="5" t="s">
        <v>32</v>
      </c>
    </row>
    <row r="12" spans="1:139">
      <c r="A12" s="13" t="s">
        <v>20</v>
      </c>
      <c r="B12" s="5" t="s">
        <v>11</v>
      </c>
      <c r="C12" s="5" t="s">
        <v>12</v>
      </c>
      <c r="D12" s="5">
        <v>712</v>
      </c>
      <c r="E12" s="5" t="e">
        <f t="shared" si="0"/>
        <v>#VALUE!</v>
      </c>
      <c r="F12" s="5"/>
      <c r="H12" s="13" t="s">
        <v>20</v>
      </c>
      <c r="I12" s="5" t="s">
        <v>11</v>
      </c>
      <c r="J12" s="5" t="s">
        <v>12</v>
      </c>
      <c r="K12" s="5">
        <v>712</v>
      </c>
      <c r="L12" s="5" t="e">
        <f t="shared" si="1"/>
        <v>#VALUE!</v>
      </c>
      <c r="M12" s="5"/>
      <c r="O12" s="19" t="s">
        <v>20</v>
      </c>
      <c r="P12" s="20" t="s">
        <v>11</v>
      </c>
      <c r="Q12" s="20">
        <f>74*1</f>
        <v>74</v>
      </c>
      <c r="R12" s="20">
        <v>712</v>
      </c>
      <c r="S12" s="20">
        <f t="shared" si="2"/>
        <v>786</v>
      </c>
      <c r="T12" s="20" t="s">
        <v>21</v>
      </c>
      <c r="V12" s="28" t="s">
        <v>20</v>
      </c>
      <c r="W12" s="25" t="s">
        <v>9</v>
      </c>
      <c r="X12" s="25">
        <f>74*1</f>
        <v>74</v>
      </c>
      <c r="Y12" s="25">
        <v>712</v>
      </c>
      <c r="Z12" s="25">
        <f t="shared" si="3"/>
        <v>786</v>
      </c>
      <c r="AA12" s="25" t="s">
        <v>21</v>
      </c>
      <c r="AC12" s="2" t="s">
        <v>20</v>
      </c>
      <c r="AD12" s="8" t="s">
        <v>9</v>
      </c>
      <c r="AE12" s="8">
        <f>74*1</f>
        <v>74</v>
      </c>
      <c r="AF12" s="8">
        <v>712</v>
      </c>
      <c r="AG12" s="8">
        <f t="shared" si="4"/>
        <v>786</v>
      </c>
      <c r="AH12" s="8" t="s">
        <v>21</v>
      </c>
      <c r="AJ12" s="2" t="s">
        <v>20</v>
      </c>
      <c r="AK12" s="8" t="s">
        <v>9</v>
      </c>
      <c r="AL12" s="8">
        <f>74*1</f>
        <v>74</v>
      </c>
      <c r="AM12" s="8">
        <v>712</v>
      </c>
      <c r="AN12" s="8">
        <f t="shared" si="5"/>
        <v>786</v>
      </c>
      <c r="AO12" s="8" t="s">
        <v>21</v>
      </c>
      <c r="AQ12" s="2" t="s">
        <v>20</v>
      </c>
      <c r="AR12" s="8" t="s">
        <v>9</v>
      </c>
      <c r="AS12" s="8">
        <f>74*1</f>
        <v>74</v>
      </c>
      <c r="AT12" s="8">
        <v>712</v>
      </c>
      <c r="AU12" s="8">
        <f t="shared" si="6"/>
        <v>786</v>
      </c>
      <c r="AV12" s="8" t="s">
        <v>21</v>
      </c>
      <c r="AX12" s="2" t="s">
        <v>20</v>
      </c>
      <c r="AY12" s="8" t="s">
        <v>9</v>
      </c>
      <c r="AZ12" s="8">
        <f>74*1</f>
        <v>74</v>
      </c>
      <c r="BA12" s="8">
        <v>712</v>
      </c>
      <c r="BB12" s="8">
        <f t="shared" si="7"/>
        <v>786</v>
      </c>
      <c r="BC12" s="8" t="s">
        <v>21</v>
      </c>
      <c r="BE12" s="2" t="s">
        <v>20</v>
      </c>
      <c r="BF12" s="8" t="s">
        <v>9</v>
      </c>
      <c r="BG12" s="8">
        <f>74*1</f>
        <v>74</v>
      </c>
      <c r="BH12" s="8">
        <v>712</v>
      </c>
      <c r="BI12" s="8">
        <f t="shared" si="8"/>
        <v>786</v>
      </c>
      <c r="BJ12" s="8" t="s">
        <v>21</v>
      </c>
      <c r="BL12" s="2" t="s">
        <v>20</v>
      </c>
      <c r="BM12" s="8" t="s">
        <v>9</v>
      </c>
      <c r="BN12" s="8">
        <f>74*1</f>
        <v>74</v>
      </c>
      <c r="BO12" s="8">
        <v>712</v>
      </c>
      <c r="BP12" s="8">
        <f t="shared" si="9"/>
        <v>786</v>
      </c>
      <c r="BQ12" s="8" t="s">
        <v>21</v>
      </c>
      <c r="BS12" s="2" t="s">
        <v>20</v>
      </c>
      <c r="BT12" s="8" t="s">
        <v>9</v>
      </c>
      <c r="BU12" s="8">
        <f>74*1</f>
        <v>74</v>
      </c>
      <c r="BV12" s="8">
        <v>712</v>
      </c>
      <c r="BW12" s="8">
        <f t="shared" si="10"/>
        <v>786</v>
      </c>
      <c r="BX12" s="8" t="s">
        <v>21</v>
      </c>
      <c r="BZ12" s="2" t="s">
        <v>20</v>
      </c>
      <c r="CA12" s="8" t="s">
        <v>9</v>
      </c>
      <c r="CB12" s="8">
        <f>74*1</f>
        <v>74</v>
      </c>
      <c r="CC12" s="8">
        <v>712</v>
      </c>
      <c r="CD12" s="8">
        <f t="shared" si="11"/>
        <v>786</v>
      </c>
      <c r="CE12" s="8" t="s">
        <v>21</v>
      </c>
      <c r="CG12" s="2" t="s">
        <v>20</v>
      </c>
      <c r="CH12" s="8" t="s">
        <v>9</v>
      </c>
      <c r="CI12" s="8">
        <f>74*1</f>
        <v>74</v>
      </c>
      <c r="CJ12" s="8">
        <v>712</v>
      </c>
      <c r="CK12" s="8">
        <f t="shared" si="12"/>
        <v>786</v>
      </c>
      <c r="CL12" s="8" t="s">
        <v>21</v>
      </c>
      <c r="CN12" s="2" t="s">
        <v>20</v>
      </c>
      <c r="CO12" s="8" t="s">
        <v>9</v>
      </c>
      <c r="CP12" s="8">
        <f>74*1</f>
        <v>74</v>
      </c>
      <c r="CQ12" s="8">
        <v>712</v>
      </c>
      <c r="CR12" s="8">
        <f t="shared" si="13"/>
        <v>786</v>
      </c>
      <c r="CS12" s="8" t="s">
        <v>21</v>
      </c>
      <c r="CU12" s="2" t="s">
        <v>20</v>
      </c>
      <c r="CV12" s="8" t="s">
        <v>9</v>
      </c>
      <c r="CW12" s="8">
        <f>74*1</f>
        <v>74</v>
      </c>
      <c r="CX12" s="8">
        <v>712</v>
      </c>
      <c r="CY12" s="8">
        <f t="shared" si="14"/>
        <v>786</v>
      </c>
      <c r="CZ12" s="8" t="s">
        <v>21</v>
      </c>
      <c r="DB12" s="2" t="s">
        <v>20</v>
      </c>
      <c r="DC12" s="8" t="s">
        <v>9</v>
      </c>
      <c r="DD12" s="8">
        <f>74*1</f>
        <v>74</v>
      </c>
      <c r="DE12" s="8">
        <v>712</v>
      </c>
      <c r="DF12" s="8">
        <f t="shared" si="15"/>
        <v>786</v>
      </c>
      <c r="DG12" s="8" t="s">
        <v>21</v>
      </c>
      <c r="DI12" s="2" t="s">
        <v>20</v>
      </c>
      <c r="DJ12" s="8" t="s">
        <v>9</v>
      </c>
      <c r="DK12" s="8">
        <f>74*1</f>
        <v>74</v>
      </c>
      <c r="DL12" s="8">
        <v>712</v>
      </c>
      <c r="DM12" s="8">
        <f t="shared" si="16"/>
        <v>786</v>
      </c>
      <c r="DN12" s="8" t="s">
        <v>21</v>
      </c>
      <c r="DP12" s="2" t="s">
        <v>20</v>
      </c>
      <c r="DQ12" s="8" t="s">
        <v>9</v>
      </c>
      <c r="DR12" s="8">
        <f>74*1</f>
        <v>74</v>
      </c>
      <c r="DS12" s="8">
        <v>712</v>
      </c>
      <c r="DT12" s="8">
        <f t="shared" si="17"/>
        <v>786</v>
      </c>
      <c r="DU12" s="8" t="s">
        <v>21</v>
      </c>
      <c r="DW12" s="2" t="s">
        <v>20</v>
      </c>
      <c r="DX12" s="8" t="s">
        <v>9</v>
      </c>
      <c r="DY12" s="8">
        <f>74*1</f>
        <v>74</v>
      </c>
      <c r="DZ12" s="8">
        <v>712</v>
      </c>
      <c r="EA12" s="8">
        <f t="shared" si="18"/>
        <v>786</v>
      </c>
      <c r="EB12" s="8" t="s">
        <v>21</v>
      </c>
      <c r="ED12" s="2" t="s">
        <v>20</v>
      </c>
      <c r="EE12" s="8" t="s">
        <v>9</v>
      </c>
      <c r="EF12" s="8">
        <f>74*1</f>
        <v>74</v>
      </c>
      <c r="EG12" s="8">
        <v>712</v>
      </c>
      <c r="EH12" s="8">
        <f t="shared" si="19"/>
        <v>786</v>
      </c>
      <c r="EI12" s="8" t="s">
        <v>21</v>
      </c>
    </row>
    <row r="13" spans="1:139">
      <c r="A13" s="13" t="s">
        <v>21</v>
      </c>
      <c r="B13" s="5" t="s">
        <v>11</v>
      </c>
      <c r="C13" s="5" t="s">
        <v>12</v>
      </c>
      <c r="D13" s="5">
        <v>804</v>
      </c>
      <c r="E13" s="5" t="e">
        <f t="shared" si="0"/>
        <v>#VALUE!</v>
      </c>
      <c r="F13" s="5"/>
      <c r="H13" s="19" t="s">
        <v>21</v>
      </c>
      <c r="I13" s="20" t="s">
        <v>11</v>
      </c>
      <c r="J13" s="20">
        <f>152*1</f>
        <v>152</v>
      </c>
      <c r="K13" s="20">
        <v>804</v>
      </c>
      <c r="L13" s="20">
        <f t="shared" si="1"/>
        <v>956</v>
      </c>
      <c r="M13" s="20" t="s">
        <v>28</v>
      </c>
      <c r="O13" s="28" t="s">
        <v>21</v>
      </c>
      <c r="P13" s="25" t="s">
        <v>9</v>
      </c>
      <c r="Q13" s="25">
        <f>152*1</f>
        <v>152</v>
      </c>
      <c r="R13" s="25">
        <v>804</v>
      </c>
      <c r="S13" s="25">
        <f t="shared" si="2"/>
        <v>956</v>
      </c>
      <c r="T13" s="25" t="s">
        <v>28</v>
      </c>
      <c r="V13" s="2" t="s">
        <v>21</v>
      </c>
      <c r="W13" s="8" t="s">
        <v>9</v>
      </c>
      <c r="X13" s="8">
        <f>152*1</f>
        <v>152</v>
      </c>
      <c r="Y13" s="8">
        <v>804</v>
      </c>
      <c r="Z13" s="8">
        <f t="shared" si="3"/>
        <v>956</v>
      </c>
      <c r="AA13" s="8" t="s">
        <v>28</v>
      </c>
      <c r="AC13" s="2" t="s">
        <v>21</v>
      </c>
      <c r="AD13" s="8" t="s">
        <v>9</v>
      </c>
      <c r="AE13" s="8">
        <f>152*1</f>
        <v>152</v>
      </c>
      <c r="AF13" s="8">
        <v>804</v>
      </c>
      <c r="AG13" s="8">
        <f t="shared" si="4"/>
        <v>956</v>
      </c>
      <c r="AH13" s="8" t="s">
        <v>28</v>
      </c>
      <c r="AJ13" s="2" t="s">
        <v>21</v>
      </c>
      <c r="AK13" s="8" t="s">
        <v>9</v>
      </c>
      <c r="AL13" s="8">
        <f>152*1</f>
        <v>152</v>
      </c>
      <c r="AM13" s="8">
        <v>804</v>
      </c>
      <c r="AN13" s="8">
        <f t="shared" si="5"/>
        <v>956</v>
      </c>
      <c r="AO13" s="8" t="s">
        <v>28</v>
      </c>
      <c r="AQ13" s="2" t="s">
        <v>21</v>
      </c>
      <c r="AR13" s="8" t="s">
        <v>9</v>
      </c>
      <c r="AS13" s="8">
        <f>152*1</f>
        <v>152</v>
      </c>
      <c r="AT13" s="8">
        <v>804</v>
      </c>
      <c r="AU13" s="8">
        <f t="shared" si="6"/>
        <v>956</v>
      </c>
      <c r="AV13" s="8" t="s">
        <v>28</v>
      </c>
      <c r="AX13" s="2" t="s">
        <v>21</v>
      </c>
      <c r="AY13" s="8" t="s">
        <v>9</v>
      </c>
      <c r="AZ13" s="8">
        <f>152*1</f>
        <v>152</v>
      </c>
      <c r="BA13" s="8">
        <v>804</v>
      </c>
      <c r="BB13" s="8">
        <f t="shared" si="7"/>
        <v>956</v>
      </c>
      <c r="BC13" s="8" t="s">
        <v>28</v>
      </c>
      <c r="BE13" s="2" t="s">
        <v>21</v>
      </c>
      <c r="BF13" s="8" t="s">
        <v>9</v>
      </c>
      <c r="BG13" s="8">
        <f>152*1</f>
        <v>152</v>
      </c>
      <c r="BH13" s="8">
        <v>804</v>
      </c>
      <c r="BI13" s="8">
        <f t="shared" si="8"/>
        <v>956</v>
      </c>
      <c r="BJ13" s="8" t="s">
        <v>28</v>
      </c>
      <c r="BL13" s="2" t="s">
        <v>21</v>
      </c>
      <c r="BM13" s="8" t="s">
        <v>9</v>
      </c>
      <c r="BN13" s="8">
        <f>152*1</f>
        <v>152</v>
      </c>
      <c r="BO13" s="8">
        <v>804</v>
      </c>
      <c r="BP13" s="8">
        <f t="shared" si="9"/>
        <v>956</v>
      </c>
      <c r="BQ13" s="8" t="s">
        <v>28</v>
      </c>
      <c r="BS13" s="2" t="s">
        <v>21</v>
      </c>
      <c r="BT13" s="8" t="s">
        <v>9</v>
      </c>
      <c r="BU13" s="8">
        <f>152*1</f>
        <v>152</v>
      </c>
      <c r="BV13" s="8">
        <v>804</v>
      </c>
      <c r="BW13" s="8">
        <f t="shared" si="10"/>
        <v>956</v>
      </c>
      <c r="BX13" s="8" t="s">
        <v>28</v>
      </c>
      <c r="BZ13" s="2" t="s">
        <v>21</v>
      </c>
      <c r="CA13" s="8" t="s">
        <v>9</v>
      </c>
      <c r="CB13" s="8">
        <f>152*1</f>
        <v>152</v>
      </c>
      <c r="CC13" s="8">
        <v>804</v>
      </c>
      <c r="CD13" s="8">
        <f t="shared" si="11"/>
        <v>956</v>
      </c>
      <c r="CE13" s="8" t="s">
        <v>28</v>
      </c>
      <c r="CG13" s="2" t="s">
        <v>21</v>
      </c>
      <c r="CH13" s="8" t="s">
        <v>9</v>
      </c>
      <c r="CI13" s="8">
        <f>152*1</f>
        <v>152</v>
      </c>
      <c r="CJ13" s="8">
        <v>804</v>
      </c>
      <c r="CK13" s="8">
        <f t="shared" si="12"/>
        <v>956</v>
      </c>
      <c r="CL13" s="8" t="s">
        <v>28</v>
      </c>
      <c r="CN13" s="2" t="s">
        <v>21</v>
      </c>
      <c r="CO13" s="8" t="s">
        <v>9</v>
      </c>
      <c r="CP13" s="8">
        <f>152*1</f>
        <v>152</v>
      </c>
      <c r="CQ13" s="8">
        <v>804</v>
      </c>
      <c r="CR13" s="8">
        <f t="shared" si="13"/>
        <v>956</v>
      </c>
      <c r="CS13" s="8" t="s">
        <v>28</v>
      </c>
      <c r="CU13" s="2" t="s">
        <v>21</v>
      </c>
      <c r="CV13" s="8" t="s">
        <v>9</v>
      </c>
      <c r="CW13" s="8">
        <f>152*1</f>
        <v>152</v>
      </c>
      <c r="CX13" s="8">
        <v>804</v>
      </c>
      <c r="CY13" s="8">
        <f t="shared" si="14"/>
        <v>956</v>
      </c>
      <c r="CZ13" s="8" t="s">
        <v>28</v>
      </c>
      <c r="DB13" s="2" t="s">
        <v>21</v>
      </c>
      <c r="DC13" s="8" t="s">
        <v>9</v>
      </c>
      <c r="DD13" s="8">
        <f>152*1</f>
        <v>152</v>
      </c>
      <c r="DE13" s="8">
        <v>804</v>
      </c>
      <c r="DF13" s="8">
        <f t="shared" si="15"/>
        <v>956</v>
      </c>
      <c r="DG13" s="8" t="s">
        <v>28</v>
      </c>
      <c r="DI13" s="2" t="s">
        <v>21</v>
      </c>
      <c r="DJ13" s="8" t="s">
        <v>9</v>
      </c>
      <c r="DK13" s="8">
        <f>152*1</f>
        <v>152</v>
      </c>
      <c r="DL13" s="8">
        <v>804</v>
      </c>
      <c r="DM13" s="8">
        <f t="shared" si="16"/>
        <v>956</v>
      </c>
      <c r="DN13" s="8" t="s">
        <v>28</v>
      </c>
      <c r="DP13" s="2" t="s">
        <v>21</v>
      </c>
      <c r="DQ13" s="8" t="s">
        <v>9</v>
      </c>
      <c r="DR13" s="8">
        <f>152*1</f>
        <v>152</v>
      </c>
      <c r="DS13" s="8">
        <v>804</v>
      </c>
      <c r="DT13" s="8">
        <f t="shared" si="17"/>
        <v>956</v>
      </c>
      <c r="DU13" s="8" t="s">
        <v>28</v>
      </c>
      <c r="DW13" s="2" t="s">
        <v>21</v>
      </c>
      <c r="DX13" s="8" t="s">
        <v>9</v>
      </c>
      <c r="DY13" s="8">
        <f>152*1</f>
        <v>152</v>
      </c>
      <c r="DZ13" s="8">
        <v>804</v>
      </c>
      <c r="EA13" s="8">
        <f t="shared" si="18"/>
        <v>956</v>
      </c>
      <c r="EB13" s="8" t="s">
        <v>28</v>
      </c>
      <c r="ED13" s="2" t="s">
        <v>21</v>
      </c>
      <c r="EE13" s="8" t="s">
        <v>9</v>
      </c>
      <c r="EF13" s="8">
        <f>152*1</f>
        <v>152</v>
      </c>
      <c r="EG13" s="8">
        <v>804</v>
      </c>
      <c r="EH13" s="8">
        <f t="shared" si="19"/>
        <v>956</v>
      </c>
      <c r="EI13" s="8" t="s">
        <v>28</v>
      </c>
    </row>
    <row r="14" spans="1:139">
      <c r="A14" s="13" t="s">
        <v>23</v>
      </c>
      <c r="B14" s="5" t="s">
        <v>11</v>
      </c>
      <c r="C14" s="5" t="s">
        <v>12</v>
      </c>
      <c r="D14" s="5">
        <v>385</v>
      </c>
      <c r="E14" s="5" t="e">
        <f t="shared" ref="E14:E41" si="20">C14+D14</f>
        <v>#VALUE!</v>
      </c>
      <c r="F14" s="5"/>
      <c r="H14" s="13" t="s">
        <v>23</v>
      </c>
      <c r="I14" s="5" t="s">
        <v>11</v>
      </c>
      <c r="J14" s="5" t="s">
        <v>12</v>
      </c>
      <c r="K14" s="5">
        <v>385</v>
      </c>
      <c r="L14" s="5" t="e">
        <f t="shared" ref="L14:L41" si="21">J14+K14</f>
        <v>#VALUE!</v>
      </c>
      <c r="M14" s="5"/>
      <c r="O14" s="13" t="s">
        <v>23</v>
      </c>
      <c r="P14" s="5" t="s">
        <v>11</v>
      </c>
      <c r="Q14" s="5" t="s">
        <v>12</v>
      </c>
      <c r="R14" s="5">
        <v>385</v>
      </c>
      <c r="S14" s="5" t="e">
        <f t="shared" ref="S14:S41" si="22">Q14+R14</f>
        <v>#VALUE!</v>
      </c>
      <c r="T14" s="5"/>
      <c r="V14" s="13" t="s">
        <v>23</v>
      </c>
      <c r="W14" s="5" t="s">
        <v>11</v>
      </c>
      <c r="X14" s="5" t="s">
        <v>12</v>
      </c>
      <c r="Y14" s="5">
        <v>385</v>
      </c>
      <c r="Z14" s="5" t="e">
        <f t="shared" ref="Z14:Z41" si="23">X14+Y14</f>
        <v>#VALUE!</v>
      </c>
      <c r="AA14" s="5"/>
      <c r="AC14" s="13" t="s">
        <v>23</v>
      </c>
      <c r="AD14" s="5" t="s">
        <v>11</v>
      </c>
      <c r="AE14" s="5" t="s">
        <v>12</v>
      </c>
      <c r="AF14" s="5">
        <v>385</v>
      </c>
      <c r="AG14" s="5" t="e">
        <f t="shared" ref="AG14:AG41" si="24">AE14+AF14</f>
        <v>#VALUE!</v>
      </c>
      <c r="AH14" s="5"/>
      <c r="AJ14" s="13" t="s">
        <v>23</v>
      </c>
      <c r="AK14" s="5" t="s">
        <v>11</v>
      </c>
      <c r="AL14" s="5" t="s">
        <v>12</v>
      </c>
      <c r="AM14" s="5">
        <v>385</v>
      </c>
      <c r="AN14" s="5" t="e">
        <f t="shared" ref="AN14:AN41" si="25">AL14+AM14</f>
        <v>#VALUE!</v>
      </c>
      <c r="AO14" s="5"/>
      <c r="AQ14" s="13" t="s">
        <v>23</v>
      </c>
      <c r="AR14" s="5" t="s">
        <v>11</v>
      </c>
      <c r="AS14" s="5" t="s">
        <v>12</v>
      </c>
      <c r="AT14" s="5">
        <v>385</v>
      </c>
      <c r="AU14" s="5" t="e">
        <f t="shared" ref="AU14:AU41" si="26">AS14+AT14</f>
        <v>#VALUE!</v>
      </c>
      <c r="AV14" s="5"/>
      <c r="AX14" s="13" t="s">
        <v>23</v>
      </c>
      <c r="AY14" s="5" t="s">
        <v>11</v>
      </c>
      <c r="AZ14" s="5" t="s">
        <v>12</v>
      </c>
      <c r="BA14" s="5">
        <v>385</v>
      </c>
      <c r="BB14" s="5" t="e">
        <f t="shared" ref="BB14:BB41" si="27">AZ14+BA14</f>
        <v>#VALUE!</v>
      </c>
      <c r="BC14" s="5"/>
      <c r="BE14" s="13" t="s">
        <v>23</v>
      </c>
      <c r="BF14" s="5" t="s">
        <v>11</v>
      </c>
      <c r="BG14" s="5" t="s">
        <v>12</v>
      </c>
      <c r="BH14" s="5">
        <v>385</v>
      </c>
      <c r="BI14" s="5" t="e">
        <f t="shared" ref="BI14:BI41" si="28">BG14+BH14</f>
        <v>#VALUE!</v>
      </c>
      <c r="BJ14" s="5"/>
      <c r="BL14" s="13" t="s">
        <v>23</v>
      </c>
      <c r="BM14" s="5" t="s">
        <v>11</v>
      </c>
      <c r="BN14" s="5" t="s">
        <v>12</v>
      </c>
      <c r="BO14" s="5">
        <v>385</v>
      </c>
      <c r="BP14" s="5" t="e">
        <f t="shared" ref="BP14:BP41" si="29">BN14+BO14</f>
        <v>#VALUE!</v>
      </c>
      <c r="BQ14" s="5"/>
      <c r="BS14" s="13" t="s">
        <v>23</v>
      </c>
      <c r="BT14" s="5" t="s">
        <v>11</v>
      </c>
      <c r="BU14" s="5" t="s">
        <v>12</v>
      </c>
      <c r="BV14" s="5">
        <v>385</v>
      </c>
      <c r="BW14" s="5" t="e">
        <f t="shared" ref="BW14:BW41" si="30">BU14+BV14</f>
        <v>#VALUE!</v>
      </c>
      <c r="BX14" s="5"/>
      <c r="BZ14" s="13" t="s">
        <v>23</v>
      </c>
      <c r="CA14" s="5" t="s">
        <v>11</v>
      </c>
      <c r="CB14" s="5" t="s">
        <v>12</v>
      </c>
      <c r="CC14" s="5">
        <v>385</v>
      </c>
      <c r="CD14" s="5" t="e">
        <f t="shared" ref="CD14:CD41" si="31">CB14+CC14</f>
        <v>#VALUE!</v>
      </c>
      <c r="CE14" s="5"/>
      <c r="CG14" s="13" t="s">
        <v>23</v>
      </c>
      <c r="CH14" s="5" t="s">
        <v>11</v>
      </c>
      <c r="CI14" s="5" t="s">
        <v>12</v>
      </c>
      <c r="CJ14" s="5">
        <v>385</v>
      </c>
      <c r="CK14" s="5" t="e">
        <f t="shared" ref="CK14:CK41" si="32">CI14+CJ14</f>
        <v>#VALUE!</v>
      </c>
      <c r="CL14" s="5"/>
      <c r="CN14" s="13" t="s">
        <v>23</v>
      </c>
      <c r="CO14" s="5" t="s">
        <v>11</v>
      </c>
      <c r="CP14" s="5" t="s">
        <v>12</v>
      </c>
      <c r="CQ14" s="5">
        <v>385</v>
      </c>
      <c r="CR14" s="5" t="e">
        <f t="shared" ref="CR14:CR41" si="33">CP14+CQ14</f>
        <v>#VALUE!</v>
      </c>
      <c r="CS14" s="5"/>
      <c r="CU14" s="13" t="s">
        <v>23</v>
      </c>
      <c r="CV14" s="5" t="s">
        <v>11</v>
      </c>
      <c r="CW14" s="5" t="s">
        <v>12</v>
      </c>
      <c r="CX14" s="5">
        <v>385</v>
      </c>
      <c r="CY14" s="5" t="e">
        <f t="shared" ref="CY14:CY41" si="34">CW14+CX14</f>
        <v>#VALUE!</v>
      </c>
      <c r="CZ14" s="5"/>
      <c r="DB14" s="13" t="s">
        <v>23</v>
      </c>
      <c r="DC14" s="5" t="s">
        <v>11</v>
      </c>
      <c r="DD14" s="5" t="s">
        <v>12</v>
      </c>
      <c r="DE14" s="5">
        <v>385</v>
      </c>
      <c r="DF14" s="5" t="e">
        <f t="shared" ref="DF14:DF41" si="35">DD14+DE14</f>
        <v>#VALUE!</v>
      </c>
      <c r="DG14" s="5"/>
      <c r="DI14" s="13" t="s">
        <v>23</v>
      </c>
      <c r="DJ14" s="5" t="s">
        <v>11</v>
      </c>
      <c r="DK14" s="5" t="s">
        <v>12</v>
      </c>
      <c r="DL14" s="5">
        <v>385</v>
      </c>
      <c r="DM14" s="5" t="e">
        <f t="shared" ref="DM14:DM41" si="36">DK14+DL14</f>
        <v>#VALUE!</v>
      </c>
      <c r="DN14" s="5"/>
      <c r="DP14" s="13" t="s">
        <v>23</v>
      </c>
      <c r="DQ14" s="5" t="s">
        <v>11</v>
      </c>
      <c r="DR14" s="5" t="s">
        <v>12</v>
      </c>
      <c r="DS14" s="5">
        <v>385</v>
      </c>
      <c r="DT14" s="5" t="e">
        <f t="shared" ref="DT14:DT41" si="37">DR14+DS14</f>
        <v>#VALUE!</v>
      </c>
      <c r="DU14" s="5"/>
      <c r="DW14" s="13" t="s">
        <v>23</v>
      </c>
      <c r="DX14" s="5" t="s">
        <v>11</v>
      </c>
      <c r="DY14" s="5" t="s">
        <v>12</v>
      </c>
      <c r="DZ14" s="5">
        <v>385</v>
      </c>
      <c r="EA14" s="5" t="e">
        <f t="shared" ref="EA14:EA41" si="38">DY14+DZ14</f>
        <v>#VALUE!</v>
      </c>
      <c r="EB14" s="5"/>
      <c r="ED14" s="13" t="s">
        <v>23</v>
      </c>
      <c r="EE14" s="5" t="s">
        <v>11</v>
      </c>
      <c r="EF14" s="5" t="s">
        <v>12</v>
      </c>
      <c r="EG14" s="5">
        <v>385</v>
      </c>
      <c r="EH14" s="5" t="e">
        <f t="shared" ref="EH14:EH41" si="39">EF14+EG14</f>
        <v>#VALUE!</v>
      </c>
      <c r="EI14" s="5"/>
    </row>
    <row r="15" spans="1:139">
      <c r="A15" s="13" t="s">
        <v>24</v>
      </c>
      <c r="B15" s="5" t="s">
        <v>11</v>
      </c>
      <c r="C15" s="5" t="s">
        <v>12</v>
      </c>
      <c r="D15" s="5">
        <v>256</v>
      </c>
      <c r="E15" s="5" t="e">
        <f t="shared" si="20"/>
        <v>#VALUE!</v>
      </c>
      <c r="F15" s="5"/>
      <c r="H15" s="13" t="s">
        <v>24</v>
      </c>
      <c r="I15" s="5" t="s">
        <v>11</v>
      </c>
      <c r="J15" s="5" t="s">
        <v>12</v>
      </c>
      <c r="K15" s="5">
        <v>256</v>
      </c>
      <c r="L15" s="5" t="e">
        <f t="shared" si="21"/>
        <v>#VALUE!</v>
      </c>
      <c r="M15" s="5"/>
      <c r="O15" s="13" t="s">
        <v>24</v>
      </c>
      <c r="P15" s="5" t="s">
        <v>11</v>
      </c>
      <c r="Q15" s="5" t="s">
        <v>12</v>
      </c>
      <c r="R15" s="5">
        <v>256</v>
      </c>
      <c r="S15" s="5" t="e">
        <f t="shared" si="22"/>
        <v>#VALUE!</v>
      </c>
      <c r="T15" s="5"/>
      <c r="V15" s="13" t="s">
        <v>24</v>
      </c>
      <c r="W15" s="5" t="s">
        <v>11</v>
      </c>
      <c r="X15" s="5" t="s">
        <v>12</v>
      </c>
      <c r="Y15" s="5">
        <v>256</v>
      </c>
      <c r="Z15" s="5" t="e">
        <f t="shared" si="23"/>
        <v>#VALUE!</v>
      </c>
      <c r="AA15" s="5"/>
      <c r="AC15" s="13" t="s">
        <v>24</v>
      </c>
      <c r="AD15" s="5" t="s">
        <v>11</v>
      </c>
      <c r="AE15" s="5" t="s">
        <v>12</v>
      </c>
      <c r="AF15" s="5">
        <v>256</v>
      </c>
      <c r="AG15" s="5" t="e">
        <f t="shared" si="24"/>
        <v>#VALUE!</v>
      </c>
      <c r="AH15" s="5"/>
      <c r="AJ15" s="13" t="s">
        <v>24</v>
      </c>
      <c r="AK15" s="5" t="s">
        <v>11</v>
      </c>
      <c r="AL15" s="5" t="s">
        <v>12</v>
      </c>
      <c r="AM15" s="5">
        <v>256</v>
      </c>
      <c r="AN15" s="5" t="e">
        <f t="shared" si="25"/>
        <v>#VALUE!</v>
      </c>
      <c r="AO15" s="5"/>
      <c r="AQ15" s="13" t="s">
        <v>24</v>
      </c>
      <c r="AR15" s="5" t="s">
        <v>11</v>
      </c>
      <c r="AS15" s="5" t="s">
        <v>12</v>
      </c>
      <c r="AT15" s="5">
        <v>256</v>
      </c>
      <c r="AU15" s="5" t="e">
        <f t="shared" si="26"/>
        <v>#VALUE!</v>
      </c>
      <c r="AV15" s="5"/>
      <c r="AX15" s="13" t="s">
        <v>24</v>
      </c>
      <c r="AY15" s="5" t="s">
        <v>11</v>
      </c>
      <c r="AZ15" s="5" t="s">
        <v>12</v>
      </c>
      <c r="BA15" s="5">
        <v>256</v>
      </c>
      <c r="BB15" s="5" t="e">
        <f t="shared" si="27"/>
        <v>#VALUE!</v>
      </c>
      <c r="BC15" s="5"/>
      <c r="BE15" s="13" t="s">
        <v>24</v>
      </c>
      <c r="BF15" s="5" t="s">
        <v>11</v>
      </c>
      <c r="BG15" s="5" t="s">
        <v>12</v>
      </c>
      <c r="BH15" s="5">
        <v>256</v>
      </c>
      <c r="BI15" s="5" t="e">
        <f t="shared" si="28"/>
        <v>#VALUE!</v>
      </c>
      <c r="BJ15" s="5"/>
      <c r="BL15" s="13" t="s">
        <v>24</v>
      </c>
      <c r="BM15" s="5" t="s">
        <v>11</v>
      </c>
      <c r="BN15" s="5" t="s">
        <v>12</v>
      </c>
      <c r="BO15" s="5">
        <v>256</v>
      </c>
      <c r="BP15" s="5" t="e">
        <f t="shared" si="29"/>
        <v>#VALUE!</v>
      </c>
      <c r="BQ15" s="5"/>
      <c r="BS15" s="13" t="s">
        <v>24</v>
      </c>
      <c r="BT15" s="5" t="s">
        <v>11</v>
      </c>
      <c r="BU15" s="5" t="s">
        <v>12</v>
      </c>
      <c r="BV15" s="5">
        <v>256</v>
      </c>
      <c r="BW15" s="5" t="e">
        <f t="shared" si="30"/>
        <v>#VALUE!</v>
      </c>
      <c r="BX15" s="5"/>
      <c r="BZ15" s="13" t="s">
        <v>24</v>
      </c>
      <c r="CA15" s="5" t="s">
        <v>11</v>
      </c>
      <c r="CB15" s="5" t="s">
        <v>12</v>
      </c>
      <c r="CC15" s="5">
        <v>256</v>
      </c>
      <c r="CD15" s="5" t="e">
        <f t="shared" si="31"/>
        <v>#VALUE!</v>
      </c>
      <c r="CE15" s="5"/>
      <c r="CG15" s="13" t="s">
        <v>24</v>
      </c>
      <c r="CH15" s="5" t="s">
        <v>11</v>
      </c>
      <c r="CI15" s="5" t="s">
        <v>12</v>
      </c>
      <c r="CJ15" s="5">
        <v>256</v>
      </c>
      <c r="CK15" s="5" t="e">
        <f t="shared" si="32"/>
        <v>#VALUE!</v>
      </c>
      <c r="CL15" s="5"/>
      <c r="CN15" s="13" t="s">
        <v>24</v>
      </c>
      <c r="CO15" s="5" t="s">
        <v>11</v>
      </c>
      <c r="CP15" s="5" t="s">
        <v>12</v>
      </c>
      <c r="CQ15" s="5">
        <v>256</v>
      </c>
      <c r="CR15" s="5" t="e">
        <f t="shared" si="33"/>
        <v>#VALUE!</v>
      </c>
      <c r="CS15" s="5"/>
      <c r="CU15" s="13" t="s">
        <v>24</v>
      </c>
      <c r="CV15" s="5" t="s">
        <v>11</v>
      </c>
      <c r="CW15" s="5" t="s">
        <v>12</v>
      </c>
      <c r="CX15" s="5">
        <v>256</v>
      </c>
      <c r="CY15" s="5" t="e">
        <f t="shared" si="34"/>
        <v>#VALUE!</v>
      </c>
      <c r="CZ15" s="5"/>
      <c r="DB15" s="13" t="s">
        <v>24</v>
      </c>
      <c r="DC15" s="5" t="s">
        <v>11</v>
      </c>
      <c r="DD15" s="5" t="s">
        <v>12</v>
      </c>
      <c r="DE15" s="5">
        <v>256</v>
      </c>
      <c r="DF15" s="5" t="e">
        <f t="shared" si="35"/>
        <v>#VALUE!</v>
      </c>
      <c r="DG15" s="5"/>
      <c r="DI15" s="13" t="s">
        <v>24</v>
      </c>
      <c r="DJ15" s="5" t="s">
        <v>11</v>
      </c>
      <c r="DK15" s="5" t="s">
        <v>12</v>
      </c>
      <c r="DL15" s="5">
        <v>256</v>
      </c>
      <c r="DM15" s="5" t="e">
        <f t="shared" si="36"/>
        <v>#VALUE!</v>
      </c>
      <c r="DN15" s="5"/>
      <c r="DP15" s="13" t="s">
        <v>24</v>
      </c>
      <c r="DQ15" s="5" t="s">
        <v>11</v>
      </c>
      <c r="DR15" s="5" t="s">
        <v>12</v>
      </c>
      <c r="DS15" s="5">
        <v>256</v>
      </c>
      <c r="DT15" s="5" t="e">
        <f t="shared" si="37"/>
        <v>#VALUE!</v>
      </c>
      <c r="DU15" s="5"/>
      <c r="DW15" s="13" t="s">
        <v>24</v>
      </c>
      <c r="DX15" s="5" t="s">
        <v>11</v>
      </c>
      <c r="DY15" s="5" t="s">
        <v>12</v>
      </c>
      <c r="DZ15" s="5">
        <v>256</v>
      </c>
      <c r="EA15" s="5" t="e">
        <f t="shared" si="38"/>
        <v>#VALUE!</v>
      </c>
      <c r="EB15" s="5"/>
      <c r="ED15" s="13" t="s">
        <v>24</v>
      </c>
      <c r="EE15" s="5" t="s">
        <v>11</v>
      </c>
      <c r="EF15" s="5" t="s">
        <v>12</v>
      </c>
      <c r="EG15" s="5">
        <v>256</v>
      </c>
      <c r="EH15" s="5" t="e">
        <f t="shared" si="39"/>
        <v>#VALUE!</v>
      </c>
      <c r="EI15" s="5"/>
    </row>
    <row r="16" spans="1:139">
      <c r="A16" s="13" t="s">
        <v>25</v>
      </c>
      <c r="B16" s="5" t="s">
        <v>11</v>
      </c>
      <c r="C16" s="5" t="s">
        <v>12</v>
      </c>
      <c r="D16" s="5">
        <v>325</v>
      </c>
      <c r="E16" s="5" t="e">
        <f t="shared" si="20"/>
        <v>#VALUE!</v>
      </c>
      <c r="F16" s="5"/>
      <c r="H16" s="13" t="s">
        <v>25</v>
      </c>
      <c r="I16" s="5" t="s">
        <v>11</v>
      </c>
      <c r="J16" s="5" t="s">
        <v>12</v>
      </c>
      <c r="K16" s="5">
        <v>325</v>
      </c>
      <c r="L16" s="5" t="e">
        <f t="shared" si="21"/>
        <v>#VALUE!</v>
      </c>
      <c r="M16" s="5"/>
      <c r="O16" s="13" t="s">
        <v>25</v>
      </c>
      <c r="P16" s="5" t="s">
        <v>11</v>
      </c>
      <c r="Q16" s="5" t="s">
        <v>12</v>
      </c>
      <c r="R16" s="5">
        <v>325</v>
      </c>
      <c r="S16" s="5" t="e">
        <f t="shared" si="22"/>
        <v>#VALUE!</v>
      </c>
      <c r="T16" s="5"/>
      <c r="V16" s="13" t="s">
        <v>25</v>
      </c>
      <c r="W16" s="5" t="s">
        <v>11</v>
      </c>
      <c r="X16" s="5" t="s">
        <v>12</v>
      </c>
      <c r="Y16" s="5">
        <v>325</v>
      </c>
      <c r="Z16" s="5" t="e">
        <f t="shared" si="23"/>
        <v>#VALUE!</v>
      </c>
      <c r="AA16" s="5"/>
      <c r="AC16" s="13" t="s">
        <v>25</v>
      </c>
      <c r="AD16" s="5" t="s">
        <v>11</v>
      </c>
      <c r="AE16" s="5" t="s">
        <v>12</v>
      </c>
      <c r="AF16" s="5">
        <v>325</v>
      </c>
      <c r="AG16" s="5" t="e">
        <f t="shared" si="24"/>
        <v>#VALUE!</v>
      </c>
      <c r="AH16" s="5"/>
      <c r="AJ16" s="13" t="s">
        <v>25</v>
      </c>
      <c r="AK16" s="5" t="s">
        <v>11</v>
      </c>
      <c r="AL16" s="5" t="s">
        <v>12</v>
      </c>
      <c r="AM16" s="5">
        <v>325</v>
      </c>
      <c r="AN16" s="5" t="e">
        <f t="shared" si="25"/>
        <v>#VALUE!</v>
      </c>
      <c r="AO16" s="5"/>
      <c r="AQ16" s="13" t="s">
        <v>25</v>
      </c>
      <c r="AR16" s="5" t="s">
        <v>11</v>
      </c>
      <c r="AS16" s="5" t="s">
        <v>12</v>
      </c>
      <c r="AT16" s="5">
        <v>325</v>
      </c>
      <c r="AU16" s="5" t="e">
        <f t="shared" si="26"/>
        <v>#VALUE!</v>
      </c>
      <c r="AV16" s="5"/>
      <c r="AX16" s="13" t="s">
        <v>25</v>
      </c>
      <c r="AY16" s="5" t="s">
        <v>11</v>
      </c>
      <c r="AZ16" s="5" t="s">
        <v>12</v>
      </c>
      <c r="BA16" s="5">
        <v>325</v>
      </c>
      <c r="BB16" s="5" t="e">
        <f t="shared" si="27"/>
        <v>#VALUE!</v>
      </c>
      <c r="BC16" s="5"/>
      <c r="BE16" s="13" t="s">
        <v>25</v>
      </c>
      <c r="BF16" s="5" t="s">
        <v>11</v>
      </c>
      <c r="BG16" s="5" t="s">
        <v>12</v>
      </c>
      <c r="BH16" s="5">
        <v>325</v>
      </c>
      <c r="BI16" s="5" t="e">
        <f t="shared" si="28"/>
        <v>#VALUE!</v>
      </c>
      <c r="BJ16" s="5"/>
      <c r="BL16" s="13" t="s">
        <v>25</v>
      </c>
      <c r="BM16" s="5" t="s">
        <v>11</v>
      </c>
      <c r="BN16" s="5" t="s">
        <v>12</v>
      </c>
      <c r="BO16" s="5">
        <v>325</v>
      </c>
      <c r="BP16" s="5" t="e">
        <f t="shared" si="29"/>
        <v>#VALUE!</v>
      </c>
      <c r="BQ16" s="5"/>
      <c r="BS16" s="13" t="s">
        <v>25</v>
      </c>
      <c r="BT16" s="5" t="s">
        <v>11</v>
      </c>
      <c r="BU16" s="5" t="s">
        <v>12</v>
      </c>
      <c r="BV16" s="5">
        <v>325</v>
      </c>
      <c r="BW16" s="5" t="e">
        <f t="shared" si="30"/>
        <v>#VALUE!</v>
      </c>
      <c r="BX16" s="5"/>
      <c r="BZ16" s="13" t="s">
        <v>25</v>
      </c>
      <c r="CA16" s="5" t="s">
        <v>11</v>
      </c>
      <c r="CB16" s="5" t="s">
        <v>12</v>
      </c>
      <c r="CC16" s="5">
        <v>325</v>
      </c>
      <c r="CD16" s="5" t="e">
        <f t="shared" si="31"/>
        <v>#VALUE!</v>
      </c>
      <c r="CE16" s="5"/>
      <c r="CG16" s="13" t="s">
        <v>25</v>
      </c>
      <c r="CH16" s="5" t="s">
        <v>11</v>
      </c>
      <c r="CI16" s="5" t="s">
        <v>12</v>
      </c>
      <c r="CJ16" s="5">
        <v>325</v>
      </c>
      <c r="CK16" s="5" t="e">
        <f t="shared" si="32"/>
        <v>#VALUE!</v>
      </c>
      <c r="CL16" s="5"/>
      <c r="CN16" s="13" t="s">
        <v>25</v>
      </c>
      <c r="CO16" s="5" t="s">
        <v>11</v>
      </c>
      <c r="CP16" s="5" t="s">
        <v>12</v>
      </c>
      <c r="CQ16" s="5">
        <v>325</v>
      </c>
      <c r="CR16" s="5" t="e">
        <f t="shared" si="33"/>
        <v>#VALUE!</v>
      </c>
      <c r="CS16" s="5"/>
      <c r="CU16" s="19" t="s">
        <v>25</v>
      </c>
      <c r="CV16" s="20" t="s">
        <v>11</v>
      </c>
      <c r="CW16" s="20">
        <f>210*2</f>
        <v>420</v>
      </c>
      <c r="CX16" s="20">
        <v>325</v>
      </c>
      <c r="CY16" s="20">
        <f t="shared" si="34"/>
        <v>745</v>
      </c>
      <c r="CZ16" s="20" t="s">
        <v>32</v>
      </c>
      <c r="DB16" s="28" t="s">
        <v>25</v>
      </c>
      <c r="DC16" s="25" t="s">
        <v>9</v>
      </c>
      <c r="DD16" s="25">
        <f>210*2</f>
        <v>420</v>
      </c>
      <c r="DE16" s="25">
        <v>325</v>
      </c>
      <c r="DF16" s="25">
        <f t="shared" si="35"/>
        <v>745</v>
      </c>
      <c r="DG16" s="25" t="s">
        <v>32</v>
      </c>
      <c r="DI16" s="2" t="s">
        <v>25</v>
      </c>
      <c r="DJ16" s="8" t="s">
        <v>9</v>
      </c>
      <c r="DK16" s="8">
        <f>210*2</f>
        <v>420</v>
      </c>
      <c r="DL16" s="8">
        <v>325</v>
      </c>
      <c r="DM16" s="8">
        <f t="shared" si="36"/>
        <v>745</v>
      </c>
      <c r="DN16" s="8" t="s">
        <v>32</v>
      </c>
      <c r="DP16" s="2" t="s">
        <v>25</v>
      </c>
      <c r="DQ16" s="8" t="s">
        <v>9</v>
      </c>
      <c r="DR16" s="8">
        <f>210*2</f>
        <v>420</v>
      </c>
      <c r="DS16" s="8">
        <v>325</v>
      </c>
      <c r="DT16" s="8">
        <f t="shared" si="37"/>
        <v>745</v>
      </c>
      <c r="DU16" s="8" t="s">
        <v>32</v>
      </c>
      <c r="DW16" s="2" t="s">
        <v>25</v>
      </c>
      <c r="DX16" s="8" t="s">
        <v>9</v>
      </c>
      <c r="DY16" s="8">
        <f>210*2</f>
        <v>420</v>
      </c>
      <c r="DZ16" s="8">
        <v>325</v>
      </c>
      <c r="EA16" s="8">
        <f t="shared" si="38"/>
        <v>745</v>
      </c>
      <c r="EB16" s="8" t="s">
        <v>32</v>
      </c>
      <c r="ED16" s="2" t="s">
        <v>25</v>
      </c>
      <c r="EE16" s="8" t="s">
        <v>9</v>
      </c>
      <c r="EF16" s="8">
        <f>210*2</f>
        <v>420</v>
      </c>
      <c r="EG16" s="8">
        <v>325</v>
      </c>
      <c r="EH16" s="8">
        <f t="shared" si="39"/>
        <v>745</v>
      </c>
      <c r="EI16" s="8" t="s">
        <v>32</v>
      </c>
    </row>
    <row r="17" spans="1:139">
      <c r="A17" s="13" t="s">
        <v>26</v>
      </c>
      <c r="B17" s="5" t="s">
        <v>11</v>
      </c>
      <c r="C17" s="5" t="s">
        <v>12</v>
      </c>
      <c r="D17" s="5">
        <v>672</v>
      </c>
      <c r="E17" s="5" t="e">
        <f t="shared" si="20"/>
        <v>#VALUE!</v>
      </c>
      <c r="F17" s="5"/>
      <c r="H17" s="13" t="s">
        <v>26</v>
      </c>
      <c r="I17" s="5" t="s">
        <v>11</v>
      </c>
      <c r="J17" s="5" t="s">
        <v>12</v>
      </c>
      <c r="K17" s="5">
        <v>672</v>
      </c>
      <c r="L17" s="5" t="e">
        <f t="shared" si="21"/>
        <v>#VALUE!</v>
      </c>
      <c r="M17" s="5"/>
      <c r="O17" s="13" t="s">
        <v>26</v>
      </c>
      <c r="P17" s="5" t="s">
        <v>11</v>
      </c>
      <c r="Q17" s="5" t="s">
        <v>12</v>
      </c>
      <c r="R17" s="5">
        <v>672</v>
      </c>
      <c r="S17" s="5" t="e">
        <f t="shared" si="22"/>
        <v>#VALUE!</v>
      </c>
      <c r="T17" s="5"/>
      <c r="V17" s="19" t="s">
        <v>26</v>
      </c>
      <c r="W17" s="20" t="s">
        <v>11</v>
      </c>
      <c r="X17" s="20">
        <f>111*4</f>
        <v>444</v>
      </c>
      <c r="Y17" s="20">
        <v>672</v>
      </c>
      <c r="Z17" s="20">
        <f t="shared" si="23"/>
        <v>1116</v>
      </c>
      <c r="AA17" s="20" t="s">
        <v>20</v>
      </c>
      <c r="AC17" s="28" t="s">
        <v>26</v>
      </c>
      <c r="AD17" s="25" t="s">
        <v>9</v>
      </c>
      <c r="AE17" s="25">
        <f>111*4</f>
        <v>444</v>
      </c>
      <c r="AF17" s="25">
        <v>672</v>
      </c>
      <c r="AG17" s="25">
        <f t="shared" si="24"/>
        <v>1116</v>
      </c>
      <c r="AH17" s="25" t="s">
        <v>20</v>
      </c>
      <c r="AJ17" s="2" t="s">
        <v>26</v>
      </c>
      <c r="AK17" s="8" t="s">
        <v>9</v>
      </c>
      <c r="AL17" s="8">
        <f>111*4</f>
        <v>444</v>
      </c>
      <c r="AM17" s="8">
        <v>672</v>
      </c>
      <c r="AN17" s="8">
        <f t="shared" si="25"/>
        <v>1116</v>
      </c>
      <c r="AO17" s="8" t="s">
        <v>20</v>
      </c>
      <c r="AQ17" s="2" t="s">
        <v>26</v>
      </c>
      <c r="AR17" s="8" t="s">
        <v>9</v>
      </c>
      <c r="AS17" s="8">
        <f>111*4</f>
        <v>444</v>
      </c>
      <c r="AT17" s="8">
        <v>672</v>
      </c>
      <c r="AU17" s="8">
        <f t="shared" si="26"/>
        <v>1116</v>
      </c>
      <c r="AV17" s="8" t="s">
        <v>20</v>
      </c>
      <c r="AX17" s="2" t="s">
        <v>26</v>
      </c>
      <c r="AY17" s="8" t="s">
        <v>9</v>
      </c>
      <c r="AZ17" s="8">
        <f>111*4</f>
        <v>444</v>
      </c>
      <c r="BA17" s="8">
        <v>672</v>
      </c>
      <c r="BB17" s="8">
        <f t="shared" si="27"/>
        <v>1116</v>
      </c>
      <c r="BC17" s="8" t="s">
        <v>20</v>
      </c>
      <c r="BE17" s="2" t="s">
        <v>26</v>
      </c>
      <c r="BF17" s="8" t="s">
        <v>9</v>
      </c>
      <c r="BG17" s="8">
        <f>111*4</f>
        <v>444</v>
      </c>
      <c r="BH17" s="8">
        <v>672</v>
      </c>
      <c r="BI17" s="8">
        <f t="shared" si="28"/>
        <v>1116</v>
      </c>
      <c r="BJ17" s="8" t="s">
        <v>20</v>
      </c>
      <c r="BL17" s="2" t="s">
        <v>26</v>
      </c>
      <c r="BM17" s="8" t="s">
        <v>9</v>
      </c>
      <c r="BN17" s="8">
        <f>111*4</f>
        <v>444</v>
      </c>
      <c r="BO17" s="8">
        <v>672</v>
      </c>
      <c r="BP17" s="8">
        <f t="shared" si="29"/>
        <v>1116</v>
      </c>
      <c r="BQ17" s="8" t="s">
        <v>20</v>
      </c>
      <c r="BS17" s="2" t="s">
        <v>26</v>
      </c>
      <c r="BT17" s="8" t="s">
        <v>9</v>
      </c>
      <c r="BU17" s="8">
        <f>111*4</f>
        <v>444</v>
      </c>
      <c r="BV17" s="8">
        <v>672</v>
      </c>
      <c r="BW17" s="8">
        <f t="shared" si="30"/>
        <v>1116</v>
      </c>
      <c r="BX17" s="8" t="s">
        <v>20</v>
      </c>
      <c r="BZ17" s="2" t="s">
        <v>26</v>
      </c>
      <c r="CA17" s="8" t="s">
        <v>9</v>
      </c>
      <c r="CB17" s="8">
        <f>111*4</f>
        <v>444</v>
      </c>
      <c r="CC17" s="8">
        <v>672</v>
      </c>
      <c r="CD17" s="8">
        <f t="shared" si="31"/>
        <v>1116</v>
      </c>
      <c r="CE17" s="8" t="s">
        <v>20</v>
      </c>
      <c r="CG17" s="2" t="s">
        <v>26</v>
      </c>
      <c r="CH17" s="8" t="s">
        <v>9</v>
      </c>
      <c r="CI17" s="8">
        <f>111*4</f>
        <v>444</v>
      </c>
      <c r="CJ17" s="8">
        <v>672</v>
      </c>
      <c r="CK17" s="8">
        <f t="shared" si="32"/>
        <v>1116</v>
      </c>
      <c r="CL17" s="8" t="s">
        <v>20</v>
      </c>
      <c r="CN17" s="2" t="s">
        <v>26</v>
      </c>
      <c r="CO17" s="8" t="s">
        <v>9</v>
      </c>
      <c r="CP17" s="8">
        <f>111*4</f>
        <v>444</v>
      </c>
      <c r="CQ17" s="8">
        <v>672</v>
      </c>
      <c r="CR17" s="8">
        <f t="shared" si="33"/>
        <v>1116</v>
      </c>
      <c r="CS17" s="8" t="s">
        <v>20</v>
      </c>
      <c r="CU17" s="2" t="s">
        <v>26</v>
      </c>
      <c r="CV17" s="8" t="s">
        <v>9</v>
      </c>
      <c r="CW17" s="8">
        <f>111*4</f>
        <v>444</v>
      </c>
      <c r="CX17" s="8">
        <v>672</v>
      </c>
      <c r="CY17" s="8">
        <f t="shared" si="34"/>
        <v>1116</v>
      </c>
      <c r="CZ17" s="8" t="s">
        <v>20</v>
      </c>
      <c r="DB17" s="2" t="s">
        <v>26</v>
      </c>
      <c r="DC17" s="8" t="s">
        <v>9</v>
      </c>
      <c r="DD17" s="8">
        <f>111*4</f>
        <v>444</v>
      </c>
      <c r="DE17" s="8">
        <v>672</v>
      </c>
      <c r="DF17" s="8">
        <f t="shared" si="35"/>
        <v>1116</v>
      </c>
      <c r="DG17" s="8" t="s">
        <v>20</v>
      </c>
      <c r="DI17" s="2" t="s">
        <v>26</v>
      </c>
      <c r="DJ17" s="8" t="s">
        <v>9</v>
      </c>
      <c r="DK17" s="8">
        <f>111*4</f>
        <v>444</v>
      </c>
      <c r="DL17" s="8">
        <v>672</v>
      </c>
      <c r="DM17" s="8">
        <f t="shared" si="36"/>
        <v>1116</v>
      </c>
      <c r="DN17" s="8" t="s">
        <v>20</v>
      </c>
      <c r="DP17" s="2" t="s">
        <v>26</v>
      </c>
      <c r="DQ17" s="8" t="s">
        <v>9</v>
      </c>
      <c r="DR17" s="8">
        <f>111*4</f>
        <v>444</v>
      </c>
      <c r="DS17" s="8">
        <v>672</v>
      </c>
      <c r="DT17" s="8">
        <f t="shared" si="37"/>
        <v>1116</v>
      </c>
      <c r="DU17" s="8" t="s">
        <v>20</v>
      </c>
      <c r="DW17" s="2" t="s">
        <v>26</v>
      </c>
      <c r="DX17" s="8" t="s">
        <v>9</v>
      </c>
      <c r="DY17" s="8">
        <f>111*4</f>
        <v>444</v>
      </c>
      <c r="DZ17" s="8">
        <v>672</v>
      </c>
      <c r="EA17" s="8">
        <f t="shared" si="38"/>
        <v>1116</v>
      </c>
      <c r="EB17" s="8" t="s">
        <v>20</v>
      </c>
      <c r="ED17" s="2" t="s">
        <v>26</v>
      </c>
      <c r="EE17" s="8" t="s">
        <v>9</v>
      </c>
      <c r="EF17" s="8">
        <f>111*4</f>
        <v>444</v>
      </c>
      <c r="EG17" s="8">
        <v>672</v>
      </c>
      <c r="EH17" s="8">
        <f t="shared" si="39"/>
        <v>1116</v>
      </c>
      <c r="EI17" s="8" t="s">
        <v>20</v>
      </c>
    </row>
    <row r="18" spans="1:139">
      <c r="A18" s="13" t="s">
        <v>27</v>
      </c>
      <c r="B18" s="5" t="s">
        <v>11</v>
      </c>
      <c r="C18" s="5" t="s">
        <v>12</v>
      </c>
      <c r="D18" s="5">
        <v>751</v>
      </c>
      <c r="E18" s="5" t="e">
        <f t="shared" si="20"/>
        <v>#VALUE!</v>
      </c>
      <c r="F18" s="5"/>
      <c r="H18" s="13" t="s">
        <v>27</v>
      </c>
      <c r="I18" s="5" t="s">
        <v>11</v>
      </c>
      <c r="J18" s="5" t="s">
        <v>12</v>
      </c>
      <c r="K18" s="5">
        <v>751</v>
      </c>
      <c r="L18" s="5" t="e">
        <f t="shared" si="21"/>
        <v>#VALUE!</v>
      </c>
      <c r="M18" s="5"/>
      <c r="O18" s="19" t="s">
        <v>27</v>
      </c>
      <c r="P18" s="20" t="s">
        <v>11</v>
      </c>
      <c r="Q18" s="20">
        <f>106*1</f>
        <v>106</v>
      </c>
      <c r="R18" s="20">
        <v>751</v>
      </c>
      <c r="S18" s="20">
        <f t="shared" si="22"/>
        <v>857</v>
      </c>
      <c r="T18" s="20" t="s">
        <v>21</v>
      </c>
      <c r="V18" s="13" t="s">
        <v>27</v>
      </c>
      <c r="W18" s="5" t="s">
        <v>11</v>
      </c>
      <c r="X18" s="5">
        <f>106*1</f>
        <v>106</v>
      </c>
      <c r="Y18" s="5">
        <v>751</v>
      </c>
      <c r="Z18" s="5">
        <f t="shared" si="23"/>
        <v>857</v>
      </c>
      <c r="AA18" s="5" t="s">
        <v>21</v>
      </c>
      <c r="AC18" s="19" t="s">
        <v>27</v>
      </c>
      <c r="AD18" s="20" t="s">
        <v>11</v>
      </c>
      <c r="AE18" s="20">
        <f>34*4</f>
        <v>136</v>
      </c>
      <c r="AF18" s="20">
        <v>751</v>
      </c>
      <c r="AG18" s="20">
        <f t="shared" si="24"/>
        <v>887</v>
      </c>
      <c r="AH18" s="20" t="s">
        <v>26</v>
      </c>
      <c r="AJ18" s="28" t="s">
        <v>27</v>
      </c>
      <c r="AK18" s="25" t="s">
        <v>9</v>
      </c>
      <c r="AL18" s="25">
        <f>34*4</f>
        <v>136</v>
      </c>
      <c r="AM18" s="25">
        <v>751</v>
      </c>
      <c r="AN18" s="25">
        <f t="shared" si="25"/>
        <v>887</v>
      </c>
      <c r="AO18" s="25" t="s">
        <v>26</v>
      </c>
      <c r="AQ18" s="2" t="s">
        <v>27</v>
      </c>
      <c r="AR18" s="8" t="s">
        <v>9</v>
      </c>
      <c r="AS18" s="8">
        <f>34*4</f>
        <v>136</v>
      </c>
      <c r="AT18" s="8">
        <v>751</v>
      </c>
      <c r="AU18" s="8">
        <f t="shared" si="26"/>
        <v>887</v>
      </c>
      <c r="AV18" s="8" t="s">
        <v>26</v>
      </c>
      <c r="AX18" s="2" t="s">
        <v>27</v>
      </c>
      <c r="AY18" s="8" t="s">
        <v>9</v>
      </c>
      <c r="AZ18" s="8">
        <f>34*4</f>
        <v>136</v>
      </c>
      <c r="BA18" s="8">
        <v>751</v>
      </c>
      <c r="BB18" s="8">
        <f t="shared" si="27"/>
        <v>887</v>
      </c>
      <c r="BC18" s="8" t="s">
        <v>26</v>
      </c>
      <c r="BE18" s="2" t="s">
        <v>27</v>
      </c>
      <c r="BF18" s="8" t="s">
        <v>9</v>
      </c>
      <c r="BG18" s="8">
        <f>34*4</f>
        <v>136</v>
      </c>
      <c r="BH18" s="8">
        <v>751</v>
      </c>
      <c r="BI18" s="8">
        <f t="shared" si="28"/>
        <v>887</v>
      </c>
      <c r="BJ18" s="8" t="s">
        <v>26</v>
      </c>
      <c r="BL18" s="2" t="s">
        <v>27</v>
      </c>
      <c r="BM18" s="8" t="s">
        <v>9</v>
      </c>
      <c r="BN18" s="8">
        <f>34*4</f>
        <v>136</v>
      </c>
      <c r="BO18" s="8">
        <v>751</v>
      </c>
      <c r="BP18" s="8">
        <f t="shared" si="29"/>
        <v>887</v>
      </c>
      <c r="BQ18" s="8" t="s">
        <v>26</v>
      </c>
      <c r="BS18" s="2" t="s">
        <v>27</v>
      </c>
      <c r="BT18" s="8" t="s">
        <v>9</v>
      </c>
      <c r="BU18" s="8">
        <f>34*4</f>
        <v>136</v>
      </c>
      <c r="BV18" s="8">
        <v>751</v>
      </c>
      <c r="BW18" s="8">
        <f t="shared" si="30"/>
        <v>887</v>
      </c>
      <c r="BX18" s="8" t="s">
        <v>26</v>
      </c>
      <c r="BZ18" s="2" t="s">
        <v>27</v>
      </c>
      <c r="CA18" s="8" t="s">
        <v>9</v>
      </c>
      <c r="CB18" s="8">
        <f>34*4</f>
        <v>136</v>
      </c>
      <c r="CC18" s="8">
        <v>751</v>
      </c>
      <c r="CD18" s="8">
        <f t="shared" si="31"/>
        <v>887</v>
      </c>
      <c r="CE18" s="8" t="s">
        <v>26</v>
      </c>
      <c r="CG18" s="2" t="s">
        <v>27</v>
      </c>
      <c r="CH18" s="8" t="s">
        <v>9</v>
      </c>
      <c r="CI18" s="8">
        <f>34*4</f>
        <v>136</v>
      </c>
      <c r="CJ18" s="8">
        <v>751</v>
      </c>
      <c r="CK18" s="8">
        <f t="shared" si="32"/>
        <v>887</v>
      </c>
      <c r="CL18" s="8" t="s">
        <v>26</v>
      </c>
      <c r="CN18" s="2" t="s">
        <v>27</v>
      </c>
      <c r="CO18" s="8" t="s">
        <v>9</v>
      </c>
      <c r="CP18" s="8">
        <f>34*4</f>
        <v>136</v>
      </c>
      <c r="CQ18" s="8">
        <v>751</v>
      </c>
      <c r="CR18" s="8">
        <f t="shared" si="33"/>
        <v>887</v>
      </c>
      <c r="CS18" s="8" t="s">
        <v>26</v>
      </c>
      <c r="CU18" s="2" t="s">
        <v>27</v>
      </c>
      <c r="CV18" s="8" t="s">
        <v>9</v>
      </c>
      <c r="CW18" s="8">
        <f>34*4</f>
        <v>136</v>
      </c>
      <c r="CX18" s="8">
        <v>751</v>
      </c>
      <c r="CY18" s="8">
        <f t="shared" si="34"/>
        <v>887</v>
      </c>
      <c r="CZ18" s="8" t="s">
        <v>26</v>
      </c>
      <c r="DB18" s="2" t="s">
        <v>27</v>
      </c>
      <c r="DC18" s="8" t="s">
        <v>9</v>
      </c>
      <c r="DD18" s="8">
        <f>34*4</f>
        <v>136</v>
      </c>
      <c r="DE18" s="8">
        <v>751</v>
      </c>
      <c r="DF18" s="8">
        <f t="shared" si="35"/>
        <v>887</v>
      </c>
      <c r="DG18" s="8" t="s">
        <v>26</v>
      </c>
      <c r="DI18" s="2" t="s">
        <v>27</v>
      </c>
      <c r="DJ18" s="8" t="s">
        <v>9</v>
      </c>
      <c r="DK18" s="8">
        <f>34*4</f>
        <v>136</v>
      </c>
      <c r="DL18" s="8">
        <v>751</v>
      </c>
      <c r="DM18" s="8">
        <f t="shared" si="36"/>
        <v>887</v>
      </c>
      <c r="DN18" s="8" t="s">
        <v>26</v>
      </c>
      <c r="DP18" s="2" t="s">
        <v>27</v>
      </c>
      <c r="DQ18" s="8" t="s">
        <v>9</v>
      </c>
      <c r="DR18" s="8">
        <f>34*4</f>
        <v>136</v>
      </c>
      <c r="DS18" s="8">
        <v>751</v>
      </c>
      <c r="DT18" s="8">
        <f t="shared" si="37"/>
        <v>887</v>
      </c>
      <c r="DU18" s="8" t="s">
        <v>26</v>
      </c>
      <c r="DW18" s="2" t="s">
        <v>27</v>
      </c>
      <c r="DX18" s="8" t="s">
        <v>9</v>
      </c>
      <c r="DY18" s="8">
        <f>34*4</f>
        <v>136</v>
      </c>
      <c r="DZ18" s="8">
        <v>751</v>
      </c>
      <c r="EA18" s="8">
        <f t="shared" si="38"/>
        <v>887</v>
      </c>
      <c r="EB18" s="8" t="s">
        <v>26</v>
      </c>
      <c r="ED18" s="2" t="s">
        <v>27</v>
      </c>
      <c r="EE18" s="8" t="s">
        <v>9</v>
      </c>
      <c r="EF18" s="8">
        <f>34*4</f>
        <v>136</v>
      </c>
      <c r="EG18" s="8">
        <v>751</v>
      </c>
      <c r="EH18" s="8">
        <f t="shared" si="39"/>
        <v>887</v>
      </c>
      <c r="EI18" s="8" t="s">
        <v>26</v>
      </c>
    </row>
    <row r="19" spans="1:139">
      <c r="A19" s="19" t="s">
        <v>28</v>
      </c>
      <c r="B19" s="20" t="s">
        <v>11</v>
      </c>
      <c r="C19" s="20">
        <f>66*1</f>
        <v>66</v>
      </c>
      <c r="D19" s="20">
        <v>917</v>
      </c>
      <c r="E19" s="20">
        <f t="shared" si="20"/>
        <v>983</v>
      </c>
      <c r="F19" s="20" t="s">
        <v>8</v>
      </c>
      <c r="H19" s="28" t="s">
        <v>28</v>
      </c>
      <c r="I19" s="25" t="s">
        <v>9</v>
      </c>
      <c r="J19" s="25">
        <f>66*1</f>
        <v>66</v>
      </c>
      <c r="K19" s="25">
        <v>917</v>
      </c>
      <c r="L19" s="25">
        <f t="shared" si="21"/>
        <v>983</v>
      </c>
      <c r="M19" s="25" t="s">
        <v>8</v>
      </c>
      <c r="O19" s="2" t="s">
        <v>28</v>
      </c>
      <c r="P19" s="8" t="s">
        <v>9</v>
      </c>
      <c r="Q19" s="8">
        <f>66*1</f>
        <v>66</v>
      </c>
      <c r="R19" s="8">
        <v>917</v>
      </c>
      <c r="S19" s="8">
        <f t="shared" si="22"/>
        <v>983</v>
      </c>
      <c r="T19" s="8" t="s">
        <v>8</v>
      </c>
      <c r="V19" s="2" t="s">
        <v>28</v>
      </c>
      <c r="W19" s="8" t="s">
        <v>9</v>
      </c>
      <c r="X19" s="8">
        <f>66*1</f>
        <v>66</v>
      </c>
      <c r="Y19" s="8">
        <v>917</v>
      </c>
      <c r="Z19" s="8">
        <f t="shared" si="23"/>
        <v>983</v>
      </c>
      <c r="AA19" s="8" t="s">
        <v>8</v>
      </c>
      <c r="AC19" s="2" t="s">
        <v>28</v>
      </c>
      <c r="AD19" s="8" t="s">
        <v>9</v>
      </c>
      <c r="AE19" s="8">
        <f>66*1</f>
        <v>66</v>
      </c>
      <c r="AF19" s="8">
        <v>917</v>
      </c>
      <c r="AG19" s="8">
        <f t="shared" si="24"/>
        <v>983</v>
      </c>
      <c r="AH19" s="8" t="s">
        <v>8</v>
      </c>
      <c r="AJ19" s="2" t="s">
        <v>28</v>
      </c>
      <c r="AK19" s="8" t="s">
        <v>9</v>
      </c>
      <c r="AL19" s="8">
        <f>66*1</f>
        <v>66</v>
      </c>
      <c r="AM19" s="8">
        <v>917</v>
      </c>
      <c r="AN19" s="8">
        <f t="shared" si="25"/>
        <v>983</v>
      </c>
      <c r="AO19" s="8" t="s">
        <v>8</v>
      </c>
      <c r="AQ19" s="2" t="s">
        <v>28</v>
      </c>
      <c r="AR19" s="8" t="s">
        <v>9</v>
      </c>
      <c r="AS19" s="8">
        <f>66*1</f>
        <v>66</v>
      </c>
      <c r="AT19" s="8">
        <v>917</v>
      </c>
      <c r="AU19" s="8">
        <f t="shared" si="26"/>
        <v>983</v>
      </c>
      <c r="AV19" s="8" t="s">
        <v>8</v>
      </c>
      <c r="AX19" s="2" t="s">
        <v>28</v>
      </c>
      <c r="AY19" s="8" t="s">
        <v>9</v>
      </c>
      <c r="AZ19" s="8">
        <f>66*1</f>
        <v>66</v>
      </c>
      <c r="BA19" s="8">
        <v>917</v>
      </c>
      <c r="BB19" s="8">
        <f t="shared" si="27"/>
        <v>983</v>
      </c>
      <c r="BC19" s="8" t="s">
        <v>8</v>
      </c>
      <c r="BE19" s="2" t="s">
        <v>28</v>
      </c>
      <c r="BF19" s="8" t="s">
        <v>9</v>
      </c>
      <c r="BG19" s="8">
        <f>66*1</f>
        <v>66</v>
      </c>
      <c r="BH19" s="8">
        <v>917</v>
      </c>
      <c r="BI19" s="8">
        <f t="shared" si="28"/>
        <v>983</v>
      </c>
      <c r="BJ19" s="8" t="s">
        <v>8</v>
      </c>
      <c r="BL19" s="2" t="s">
        <v>28</v>
      </c>
      <c r="BM19" s="8" t="s">
        <v>9</v>
      </c>
      <c r="BN19" s="8">
        <f>66*1</f>
        <v>66</v>
      </c>
      <c r="BO19" s="8">
        <v>917</v>
      </c>
      <c r="BP19" s="8">
        <f t="shared" si="29"/>
        <v>983</v>
      </c>
      <c r="BQ19" s="8" t="s">
        <v>8</v>
      </c>
      <c r="BS19" s="2" t="s">
        <v>28</v>
      </c>
      <c r="BT19" s="8" t="s">
        <v>9</v>
      </c>
      <c r="BU19" s="8">
        <f>66*1</f>
        <v>66</v>
      </c>
      <c r="BV19" s="8">
        <v>917</v>
      </c>
      <c r="BW19" s="8">
        <f t="shared" si="30"/>
        <v>983</v>
      </c>
      <c r="BX19" s="8" t="s">
        <v>8</v>
      </c>
      <c r="BZ19" s="2" t="s">
        <v>28</v>
      </c>
      <c r="CA19" s="8" t="s">
        <v>9</v>
      </c>
      <c r="CB19" s="8">
        <f>66*1</f>
        <v>66</v>
      </c>
      <c r="CC19" s="8">
        <v>917</v>
      </c>
      <c r="CD19" s="8">
        <f t="shared" si="31"/>
        <v>983</v>
      </c>
      <c r="CE19" s="8" t="s">
        <v>8</v>
      </c>
      <c r="CG19" s="2" t="s">
        <v>28</v>
      </c>
      <c r="CH19" s="8" t="s">
        <v>9</v>
      </c>
      <c r="CI19" s="8">
        <f>66*1</f>
        <v>66</v>
      </c>
      <c r="CJ19" s="8">
        <v>917</v>
      </c>
      <c r="CK19" s="8">
        <f t="shared" si="32"/>
        <v>983</v>
      </c>
      <c r="CL19" s="8" t="s">
        <v>8</v>
      </c>
      <c r="CN19" s="2" t="s">
        <v>28</v>
      </c>
      <c r="CO19" s="8" t="s">
        <v>9</v>
      </c>
      <c r="CP19" s="8">
        <f>66*1</f>
        <v>66</v>
      </c>
      <c r="CQ19" s="8">
        <v>917</v>
      </c>
      <c r="CR19" s="8">
        <f t="shared" si="33"/>
        <v>983</v>
      </c>
      <c r="CS19" s="8" t="s">
        <v>8</v>
      </c>
      <c r="CU19" s="2" t="s">
        <v>28</v>
      </c>
      <c r="CV19" s="8" t="s">
        <v>9</v>
      </c>
      <c r="CW19" s="8">
        <f>66*1</f>
        <v>66</v>
      </c>
      <c r="CX19" s="8">
        <v>917</v>
      </c>
      <c r="CY19" s="8">
        <f t="shared" si="34"/>
        <v>983</v>
      </c>
      <c r="CZ19" s="8" t="s">
        <v>8</v>
      </c>
      <c r="DB19" s="2" t="s">
        <v>28</v>
      </c>
      <c r="DC19" s="8" t="s">
        <v>9</v>
      </c>
      <c r="DD19" s="8">
        <f>66*1</f>
        <v>66</v>
      </c>
      <c r="DE19" s="8">
        <v>917</v>
      </c>
      <c r="DF19" s="8">
        <f t="shared" si="35"/>
        <v>983</v>
      </c>
      <c r="DG19" s="8" t="s">
        <v>8</v>
      </c>
      <c r="DI19" s="2" t="s">
        <v>28</v>
      </c>
      <c r="DJ19" s="8" t="s">
        <v>9</v>
      </c>
      <c r="DK19" s="8">
        <f>66*1</f>
        <v>66</v>
      </c>
      <c r="DL19" s="8">
        <v>917</v>
      </c>
      <c r="DM19" s="8">
        <f t="shared" si="36"/>
        <v>983</v>
      </c>
      <c r="DN19" s="8" t="s">
        <v>8</v>
      </c>
      <c r="DP19" s="2" t="s">
        <v>28</v>
      </c>
      <c r="DQ19" s="8" t="s">
        <v>9</v>
      </c>
      <c r="DR19" s="8">
        <f>66*1</f>
        <v>66</v>
      </c>
      <c r="DS19" s="8">
        <v>917</v>
      </c>
      <c r="DT19" s="8">
        <f t="shared" si="37"/>
        <v>983</v>
      </c>
      <c r="DU19" s="8" t="s">
        <v>8</v>
      </c>
      <c r="DW19" s="2" t="s">
        <v>28</v>
      </c>
      <c r="DX19" s="8" t="s">
        <v>9</v>
      </c>
      <c r="DY19" s="8">
        <f>66*1</f>
        <v>66</v>
      </c>
      <c r="DZ19" s="8">
        <v>917</v>
      </c>
      <c r="EA19" s="8">
        <f t="shared" si="38"/>
        <v>983</v>
      </c>
      <c r="EB19" s="8" t="s">
        <v>8</v>
      </c>
      <c r="ED19" s="2" t="s">
        <v>28</v>
      </c>
      <c r="EE19" s="8" t="s">
        <v>9</v>
      </c>
      <c r="EF19" s="8">
        <f>66*1</f>
        <v>66</v>
      </c>
      <c r="EG19" s="8">
        <v>917</v>
      </c>
      <c r="EH19" s="8">
        <f t="shared" si="39"/>
        <v>983</v>
      </c>
      <c r="EI19" s="8" t="s">
        <v>8</v>
      </c>
    </row>
    <row r="20" spans="1:139">
      <c r="A20" s="19" t="s">
        <v>29</v>
      </c>
      <c r="B20" s="20" t="s">
        <v>11</v>
      </c>
      <c r="C20" s="20">
        <f>100*2</f>
        <v>200</v>
      </c>
      <c r="D20" s="20">
        <v>1044</v>
      </c>
      <c r="E20" s="20">
        <f t="shared" si="20"/>
        <v>1244</v>
      </c>
      <c r="F20" s="20" t="s">
        <v>8</v>
      </c>
      <c r="H20" s="13" t="s">
        <v>29</v>
      </c>
      <c r="I20" s="5" t="s">
        <v>11</v>
      </c>
      <c r="J20" s="5">
        <f>100*2</f>
        <v>200</v>
      </c>
      <c r="K20" s="5">
        <v>1044</v>
      </c>
      <c r="L20" s="5">
        <f t="shared" si="21"/>
        <v>1244</v>
      </c>
      <c r="M20" s="5" t="s">
        <v>8</v>
      </c>
      <c r="O20" s="13" t="s">
        <v>29</v>
      </c>
      <c r="P20" s="5" t="s">
        <v>11</v>
      </c>
      <c r="Q20" s="5">
        <f>100*2</f>
        <v>200</v>
      </c>
      <c r="R20" s="5">
        <v>1044</v>
      </c>
      <c r="S20" s="5">
        <f t="shared" si="22"/>
        <v>1244</v>
      </c>
      <c r="T20" s="5" t="s">
        <v>8</v>
      </c>
      <c r="V20" s="13" t="s">
        <v>29</v>
      </c>
      <c r="W20" s="5" t="s">
        <v>11</v>
      </c>
      <c r="X20" s="5">
        <f>100*2</f>
        <v>200</v>
      </c>
      <c r="Y20" s="5">
        <v>1044</v>
      </c>
      <c r="Z20" s="5">
        <f t="shared" si="23"/>
        <v>1244</v>
      </c>
      <c r="AA20" s="5" t="s">
        <v>8</v>
      </c>
      <c r="AC20" s="13" t="s">
        <v>29</v>
      </c>
      <c r="AD20" s="5" t="s">
        <v>11</v>
      </c>
      <c r="AE20" s="5">
        <f>100*2</f>
        <v>200</v>
      </c>
      <c r="AF20" s="5">
        <v>1044</v>
      </c>
      <c r="AG20" s="5">
        <f t="shared" si="24"/>
        <v>1244</v>
      </c>
      <c r="AH20" s="5" t="s">
        <v>8</v>
      </c>
      <c r="AJ20" s="13" t="s">
        <v>29</v>
      </c>
      <c r="AK20" s="5" t="s">
        <v>11</v>
      </c>
      <c r="AL20" s="5">
        <f>100*2</f>
        <v>200</v>
      </c>
      <c r="AM20" s="5">
        <v>1044</v>
      </c>
      <c r="AN20" s="5">
        <f t="shared" si="25"/>
        <v>1244</v>
      </c>
      <c r="AO20" s="5" t="s">
        <v>8</v>
      </c>
      <c r="AQ20" s="13" t="s">
        <v>29</v>
      </c>
      <c r="AR20" s="5" t="s">
        <v>11</v>
      </c>
      <c r="AS20" s="5">
        <f>100*2</f>
        <v>200</v>
      </c>
      <c r="AT20" s="5">
        <v>1044</v>
      </c>
      <c r="AU20" s="5">
        <f t="shared" si="26"/>
        <v>1244</v>
      </c>
      <c r="AV20" s="5" t="s">
        <v>8</v>
      </c>
      <c r="AX20" s="19" t="s">
        <v>29</v>
      </c>
      <c r="AY20" s="20" t="s">
        <v>11</v>
      </c>
      <c r="AZ20" s="20">
        <f>244*2</f>
        <v>488</v>
      </c>
      <c r="BA20" s="20">
        <v>1044</v>
      </c>
      <c r="BB20" s="20">
        <f t="shared" si="27"/>
        <v>1532</v>
      </c>
      <c r="BC20" s="20" t="s">
        <v>35</v>
      </c>
      <c r="BE20" s="13" t="s">
        <v>29</v>
      </c>
      <c r="BF20" s="5" t="s">
        <v>11</v>
      </c>
      <c r="BG20" s="5">
        <f>244*2</f>
        <v>488</v>
      </c>
      <c r="BH20" s="5">
        <v>1044</v>
      </c>
      <c r="BI20" s="5">
        <f t="shared" si="28"/>
        <v>1532</v>
      </c>
      <c r="BJ20" s="5" t="s">
        <v>35</v>
      </c>
      <c r="BL20" s="13" t="s">
        <v>29</v>
      </c>
      <c r="BM20" s="5" t="s">
        <v>11</v>
      </c>
      <c r="BN20" s="5">
        <f>244*2</f>
        <v>488</v>
      </c>
      <c r="BO20" s="5">
        <v>1044</v>
      </c>
      <c r="BP20" s="5">
        <f t="shared" si="29"/>
        <v>1532</v>
      </c>
      <c r="BQ20" s="5" t="s">
        <v>35</v>
      </c>
      <c r="BS20" s="13" t="s">
        <v>29</v>
      </c>
      <c r="BT20" s="5" t="s">
        <v>11</v>
      </c>
      <c r="BU20" s="5">
        <f>244*2</f>
        <v>488</v>
      </c>
      <c r="BV20" s="5">
        <v>1044</v>
      </c>
      <c r="BW20" s="5">
        <f t="shared" si="30"/>
        <v>1532</v>
      </c>
      <c r="BX20" s="5" t="s">
        <v>35</v>
      </c>
      <c r="BZ20" s="13" t="s">
        <v>29</v>
      </c>
      <c r="CA20" s="5" t="s">
        <v>11</v>
      </c>
      <c r="CB20" s="5">
        <f>244*2</f>
        <v>488</v>
      </c>
      <c r="CC20" s="5">
        <v>1044</v>
      </c>
      <c r="CD20" s="5">
        <f t="shared" si="31"/>
        <v>1532</v>
      </c>
      <c r="CE20" s="5" t="s">
        <v>35</v>
      </c>
      <c r="CG20" s="13" t="s">
        <v>29</v>
      </c>
      <c r="CH20" s="5" t="s">
        <v>11</v>
      </c>
      <c r="CI20" s="5">
        <f>244*2</f>
        <v>488</v>
      </c>
      <c r="CJ20" s="5">
        <v>1044</v>
      </c>
      <c r="CK20" s="5">
        <f t="shared" si="32"/>
        <v>1532</v>
      </c>
      <c r="CL20" s="5" t="s">
        <v>35</v>
      </c>
      <c r="CN20" s="13" t="s">
        <v>29</v>
      </c>
      <c r="CO20" s="5" t="s">
        <v>11</v>
      </c>
      <c r="CP20" s="5">
        <f>244*2</f>
        <v>488</v>
      </c>
      <c r="CQ20" s="5">
        <v>1044</v>
      </c>
      <c r="CR20" s="5">
        <f t="shared" si="33"/>
        <v>1532</v>
      </c>
      <c r="CS20" s="5" t="s">
        <v>35</v>
      </c>
      <c r="CU20" s="13" t="s">
        <v>29</v>
      </c>
      <c r="CV20" s="5" t="s">
        <v>11</v>
      </c>
      <c r="CW20" s="5">
        <f>244*2</f>
        <v>488</v>
      </c>
      <c r="CX20" s="5">
        <v>1044</v>
      </c>
      <c r="CY20" s="5">
        <f t="shared" si="34"/>
        <v>1532</v>
      </c>
      <c r="CZ20" s="5" t="s">
        <v>35</v>
      </c>
      <c r="DB20" s="13" t="s">
        <v>29</v>
      </c>
      <c r="DC20" s="5" t="s">
        <v>11</v>
      </c>
      <c r="DD20" s="5">
        <f>244*2</f>
        <v>488</v>
      </c>
      <c r="DE20" s="5">
        <v>1044</v>
      </c>
      <c r="DF20" s="5">
        <f t="shared" si="35"/>
        <v>1532</v>
      </c>
      <c r="DG20" s="5" t="s">
        <v>35</v>
      </c>
      <c r="DI20" s="13" t="s">
        <v>29</v>
      </c>
      <c r="DJ20" s="5" t="s">
        <v>11</v>
      </c>
      <c r="DK20" s="5">
        <f>244*2</f>
        <v>488</v>
      </c>
      <c r="DL20" s="5">
        <v>1044</v>
      </c>
      <c r="DM20" s="5">
        <f t="shared" si="36"/>
        <v>1532</v>
      </c>
      <c r="DN20" s="5" t="s">
        <v>35</v>
      </c>
      <c r="DP20" s="13" t="s">
        <v>29</v>
      </c>
      <c r="DQ20" s="5" t="s">
        <v>11</v>
      </c>
      <c r="DR20" s="5">
        <f>244*2</f>
        <v>488</v>
      </c>
      <c r="DS20" s="5">
        <v>1044</v>
      </c>
      <c r="DT20" s="5">
        <f t="shared" si="37"/>
        <v>1532</v>
      </c>
      <c r="DU20" s="5" t="s">
        <v>35</v>
      </c>
      <c r="DW20" s="13" t="s">
        <v>29</v>
      </c>
      <c r="DX20" s="5" t="s">
        <v>11</v>
      </c>
      <c r="DY20" s="5">
        <f>244*2</f>
        <v>488</v>
      </c>
      <c r="DZ20" s="5">
        <v>1044</v>
      </c>
      <c r="EA20" s="5">
        <f t="shared" si="38"/>
        <v>1532</v>
      </c>
      <c r="EB20" s="5" t="s">
        <v>35</v>
      </c>
      <c r="ED20" s="13" t="s">
        <v>29</v>
      </c>
      <c r="EE20" s="5" t="s">
        <v>11</v>
      </c>
      <c r="EF20" s="5">
        <f>244*2</f>
        <v>488</v>
      </c>
      <c r="EG20" s="5">
        <v>1044</v>
      </c>
      <c r="EH20" s="5">
        <f t="shared" si="39"/>
        <v>1532</v>
      </c>
      <c r="EI20" s="5" t="s">
        <v>35</v>
      </c>
    </row>
    <row r="21" spans="1:139">
      <c r="A21" s="13" t="s">
        <v>31</v>
      </c>
      <c r="B21" s="5" t="s">
        <v>11</v>
      </c>
      <c r="C21" s="5" t="s">
        <v>12</v>
      </c>
      <c r="D21" s="5">
        <v>226</v>
      </c>
      <c r="E21" s="5" t="e">
        <f t="shared" si="20"/>
        <v>#VALUE!</v>
      </c>
      <c r="F21" s="5"/>
      <c r="H21" s="13" t="s">
        <v>31</v>
      </c>
      <c r="I21" s="5" t="s">
        <v>11</v>
      </c>
      <c r="J21" s="5" t="s">
        <v>12</v>
      </c>
      <c r="K21" s="5">
        <v>226</v>
      </c>
      <c r="L21" s="5" t="e">
        <f t="shared" si="21"/>
        <v>#VALUE!</v>
      </c>
      <c r="M21" s="5"/>
      <c r="O21" s="13" t="s">
        <v>31</v>
      </c>
      <c r="P21" s="5" t="s">
        <v>11</v>
      </c>
      <c r="Q21" s="5" t="s">
        <v>12</v>
      </c>
      <c r="R21" s="5">
        <v>226</v>
      </c>
      <c r="S21" s="5" t="e">
        <f t="shared" si="22"/>
        <v>#VALUE!</v>
      </c>
      <c r="T21" s="5"/>
      <c r="V21" s="13" t="s">
        <v>31</v>
      </c>
      <c r="W21" s="5" t="s">
        <v>11</v>
      </c>
      <c r="X21" s="5" t="s">
        <v>12</v>
      </c>
      <c r="Y21" s="5">
        <v>226</v>
      </c>
      <c r="Z21" s="5" t="e">
        <f t="shared" si="23"/>
        <v>#VALUE!</v>
      </c>
      <c r="AA21" s="5"/>
      <c r="AC21" s="13" t="s">
        <v>31</v>
      </c>
      <c r="AD21" s="5" t="s">
        <v>11</v>
      </c>
      <c r="AE21" s="5" t="s">
        <v>12</v>
      </c>
      <c r="AF21" s="5">
        <v>226</v>
      </c>
      <c r="AG21" s="5" t="e">
        <f t="shared" si="24"/>
        <v>#VALUE!</v>
      </c>
      <c r="AH21" s="5"/>
      <c r="AJ21" s="13" t="s">
        <v>31</v>
      </c>
      <c r="AK21" s="5" t="s">
        <v>11</v>
      </c>
      <c r="AL21" s="5" t="s">
        <v>12</v>
      </c>
      <c r="AM21" s="5">
        <v>226</v>
      </c>
      <c r="AN21" s="5" t="e">
        <f t="shared" si="25"/>
        <v>#VALUE!</v>
      </c>
      <c r="AO21" s="5"/>
      <c r="AQ21" s="13" t="s">
        <v>31</v>
      </c>
      <c r="AR21" s="5" t="s">
        <v>11</v>
      </c>
      <c r="AS21" s="5" t="s">
        <v>12</v>
      </c>
      <c r="AT21" s="5">
        <v>226</v>
      </c>
      <c r="AU21" s="5" t="e">
        <f t="shared" si="26"/>
        <v>#VALUE!</v>
      </c>
      <c r="AV21" s="5"/>
      <c r="AX21" s="13" t="s">
        <v>31</v>
      </c>
      <c r="AY21" s="5" t="s">
        <v>11</v>
      </c>
      <c r="AZ21" s="5" t="s">
        <v>12</v>
      </c>
      <c r="BA21" s="5">
        <v>226</v>
      </c>
      <c r="BB21" s="5" t="e">
        <f t="shared" si="27"/>
        <v>#VALUE!</v>
      </c>
      <c r="BC21" s="5"/>
      <c r="BE21" s="13" t="s">
        <v>31</v>
      </c>
      <c r="BF21" s="5" t="s">
        <v>11</v>
      </c>
      <c r="BG21" s="5" t="s">
        <v>12</v>
      </c>
      <c r="BH21" s="5">
        <v>226</v>
      </c>
      <c r="BI21" s="5" t="e">
        <f t="shared" si="28"/>
        <v>#VALUE!</v>
      </c>
      <c r="BJ21" s="5"/>
      <c r="BL21" s="13" t="s">
        <v>31</v>
      </c>
      <c r="BM21" s="5" t="s">
        <v>11</v>
      </c>
      <c r="BN21" s="5" t="s">
        <v>12</v>
      </c>
      <c r="BO21" s="5">
        <v>226</v>
      </c>
      <c r="BP21" s="5" t="e">
        <f t="shared" si="29"/>
        <v>#VALUE!</v>
      </c>
      <c r="BQ21" s="5"/>
      <c r="BS21" s="13" t="s">
        <v>31</v>
      </c>
      <c r="BT21" s="5" t="s">
        <v>11</v>
      </c>
      <c r="BU21" s="5" t="s">
        <v>12</v>
      </c>
      <c r="BV21" s="5">
        <v>226</v>
      </c>
      <c r="BW21" s="5" t="e">
        <f t="shared" si="30"/>
        <v>#VALUE!</v>
      </c>
      <c r="BX21" s="5"/>
      <c r="BZ21" s="13" t="s">
        <v>31</v>
      </c>
      <c r="CA21" s="5" t="s">
        <v>11</v>
      </c>
      <c r="CB21" s="5" t="s">
        <v>12</v>
      </c>
      <c r="CC21" s="5">
        <v>226</v>
      </c>
      <c r="CD21" s="5" t="e">
        <f t="shared" si="31"/>
        <v>#VALUE!</v>
      </c>
      <c r="CE21" s="5"/>
      <c r="CG21" s="13" t="s">
        <v>31</v>
      </c>
      <c r="CH21" s="5" t="s">
        <v>11</v>
      </c>
      <c r="CI21" s="5" t="s">
        <v>12</v>
      </c>
      <c r="CJ21" s="5">
        <v>226</v>
      </c>
      <c r="CK21" s="5" t="e">
        <f t="shared" si="32"/>
        <v>#VALUE!</v>
      </c>
      <c r="CL21" s="5"/>
      <c r="CN21" s="13" t="s">
        <v>31</v>
      </c>
      <c r="CO21" s="5" t="s">
        <v>11</v>
      </c>
      <c r="CP21" s="5" t="s">
        <v>12</v>
      </c>
      <c r="CQ21" s="5">
        <v>226</v>
      </c>
      <c r="CR21" s="5" t="e">
        <f t="shared" si="33"/>
        <v>#VALUE!</v>
      </c>
      <c r="CS21" s="5"/>
      <c r="CU21" s="13" t="s">
        <v>31</v>
      </c>
      <c r="CV21" s="5" t="s">
        <v>11</v>
      </c>
      <c r="CW21" s="5" t="s">
        <v>12</v>
      </c>
      <c r="CX21" s="5">
        <v>226</v>
      </c>
      <c r="CY21" s="5" t="e">
        <f t="shared" si="34"/>
        <v>#VALUE!</v>
      </c>
      <c r="CZ21" s="5"/>
      <c r="DB21" s="13" t="s">
        <v>31</v>
      </c>
      <c r="DC21" s="5" t="s">
        <v>11</v>
      </c>
      <c r="DD21" s="5" t="s">
        <v>12</v>
      </c>
      <c r="DE21" s="5">
        <v>226</v>
      </c>
      <c r="DF21" s="5" t="e">
        <f t="shared" si="35"/>
        <v>#VALUE!</v>
      </c>
      <c r="DG21" s="5"/>
      <c r="DI21" s="19" t="s">
        <v>31</v>
      </c>
      <c r="DJ21" s="20" t="s">
        <v>11</v>
      </c>
      <c r="DK21" s="20">
        <f>145*2</f>
        <v>290</v>
      </c>
      <c r="DL21" s="20">
        <v>226</v>
      </c>
      <c r="DM21" s="20">
        <f t="shared" si="36"/>
        <v>516</v>
      </c>
      <c r="DN21" s="20" t="s">
        <v>34</v>
      </c>
      <c r="DP21" s="19" t="s">
        <v>31</v>
      </c>
      <c r="DQ21" s="20" t="s">
        <v>11</v>
      </c>
      <c r="DR21" s="20">
        <f>260*1</f>
        <v>260</v>
      </c>
      <c r="DS21" s="20">
        <v>226</v>
      </c>
      <c r="DT21" s="20">
        <f t="shared" si="37"/>
        <v>486</v>
      </c>
      <c r="DU21" s="20" t="s">
        <v>36</v>
      </c>
      <c r="DW21" s="13" t="s">
        <v>31</v>
      </c>
      <c r="DX21" s="5" t="s">
        <v>11</v>
      </c>
      <c r="DY21" s="5">
        <f>260*1</f>
        <v>260</v>
      </c>
      <c r="DZ21" s="5">
        <v>226</v>
      </c>
      <c r="EA21" s="5">
        <f t="shared" si="38"/>
        <v>486</v>
      </c>
      <c r="EB21" s="5" t="s">
        <v>36</v>
      </c>
      <c r="ED21" s="13" t="s">
        <v>31</v>
      </c>
      <c r="EE21" s="5" t="s">
        <v>11</v>
      </c>
      <c r="EF21" s="5">
        <f>260*1</f>
        <v>260</v>
      </c>
      <c r="EG21" s="5">
        <v>226</v>
      </c>
      <c r="EH21" s="5">
        <f t="shared" si="39"/>
        <v>486</v>
      </c>
      <c r="EI21" s="5" t="s">
        <v>36</v>
      </c>
    </row>
    <row r="22" spans="1:139">
      <c r="A22" s="13" t="s">
        <v>32</v>
      </c>
      <c r="B22" s="5" t="s">
        <v>11</v>
      </c>
      <c r="C22" s="5" t="s">
        <v>12</v>
      </c>
      <c r="D22" s="5">
        <v>465</v>
      </c>
      <c r="E22" s="5" t="e">
        <f t="shared" si="20"/>
        <v>#VALUE!</v>
      </c>
      <c r="F22" s="5"/>
      <c r="H22" s="13" t="s">
        <v>32</v>
      </c>
      <c r="I22" s="5" t="s">
        <v>11</v>
      </c>
      <c r="J22" s="5" t="s">
        <v>12</v>
      </c>
      <c r="K22" s="5">
        <v>465</v>
      </c>
      <c r="L22" s="5" t="e">
        <f t="shared" si="21"/>
        <v>#VALUE!</v>
      </c>
      <c r="M22" s="5"/>
      <c r="O22" s="13" t="s">
        <v>32</v>
      </c>
      <c r="P22" s="5" t="s">
        <v>11</v>
      </c>
      <c r="Q22" s="5" t="s">
        <v>12</v>
      </c>
      <c r="R22" s="5">
        <v>465</v>
      </c>
      <c r="S22" s="5" t="e">
        <f t="shared" si="22"/>
        <v>#VALUE!</v>
      </c>
      <c r="T22" s="5"/>
      <c r="V22" s="13" t="s">
        <v>32</v>
      </c>
      <c r="W22" s="5" t="s">
        <v>11</v>
      </c>
      <c r="X22" s="5" t="s">
        <v>12</v>
      </c>
      <c r="Y22" s="5">
        <v>465</v>
      </c>
      <c r="Z22" s="5" t="e">
        <f t="shared" si="23"/>
        <v>#VALUE!</v>
      </c>
      <c r="AA22" s="5"/>
      <c r="AC22" s="13" t="s">
        <v>32</v>
      </c>
      <c r="AD22" s="5" t="s">
        <v>11</v>
      </c>
      <c r="AE22" s="5" t="s">
        <v>12</v>
      </c>
      <c r="AF22" s="5">
        <v>465</v>
      </c>
      <c r="AG22" s="5" t="e">
        <f t="shared" si="24"/>
        <v>#VALUE!</v>
      </c>
      <c r="AH22" s="5"/>
      <c r="AJ22" s="13" t="s">
        <v>32</v>
      </c>
      <c r="AK22" s="5" t="s">
        <v>11</v>
      </c>
      <c r="AL22" s="5" t="s">
        <v>12</v>
      </c>
      <c r="AM22" s="5">
        <v>465</v>
      </c>
      <c r="AN22" s="5" t="e">
        <f t="shared" si="25"/>
        <v>#VALUE!</v>
      </c>
      <c r="AO22" s="5"/>
      <c r="AQ22" s="13" t="s">
        <v>32</v>
      </c>
      <c r="AR22" s="5" t="s">
        <v>11</v>
      </c>
      <c r="AS22" s="5" t="s">
        <v>12</v>
      </c>
      <c r="AT22" s="5">
        <v>465</v>
      </c>
      <c r="AU22" s="5" t="e">
        <f t="shared" si="26"/>
        <v>#VALUE!</v>
      </c>
      <c r="AV22" s="5"/>
      <c r="AX22" s="13" t="s">
        <v>32</v>
      </c>
      <c r="AY22" s="5" t="s">
        <v>11</v>
      </c>
      <c r="AZ22" s="5" t="s">
        <v>12</v>
      </c>
      <c r="BA22" s="5">
        <v>465</v>
      </c>
      <c r="BB22" s="5" t="e">
        <f t="shared" si="27"/>
        <v>#VALUE!</v>
      </c>
      <c r="BC22" s="5"/>
      <c r="BE22" s="13" t="s">
        <v>32</v>
      </c>
      <c r="BF22" s="5" t="s">
        <v>11</v>
      </c>
      <c r="BG22" s="5" t="s">
        <v>12</v>
      </c>
      <c r="BH22" s="5">
        <v>465</v>
      </c>
      <c r="BI22" s="5" t="e">
        <f t="shared" si="28"/>
        <v>#VALUE!</v>
      </c>
      <c r="BJ22" s="5"/>
      <c r="BL22" s="13" t="s">
        <v>32</v>
      </c>
      <c r="BM22" s="5" t="s">
        <v>11</v>
      </c>
      <c r="BN22" s="5" t="s">
        <v>12</v>
      </c>
      <c r="BO22" s="5">
        <v>465</v>
      </c>
      <c r="BP22" s="5" t="e">
        <f t="shared" si="29"/>
        <v>#VALUE!</v>
      </c>
      <c r="BQ22" s="5"/>
      <c r="BS22" s="13" t="s">
        <v>32</v>
      </c>
      <c r="BT22" s="5" t="s">
        <v>11</v>
      </c>
      <c r="BU22" s="5" t="s">
        <v>12</v>
      </c>
      <c r="BV22" s="5">
        <v>465</v>
      </c>
      <c r="BW22" s="5" t="e">
        <f t="shared" si="30"/>
        <v>#VALUE!</v>
      </c>
      <c r="BX22" s="5"/>
      <c r="BZ22" s="13" t="s">
        <v>32</v>
      </c>
      <c r="CA22" s="5" t="s">
        <v>11</v>
      </c>
      <c r="CB22" s="5" t="s">
        <v>12</v>
      </c>
      <c r="CC22" s="5">
        <v>465</v>
      </c>
      <c r="CD22" s="5" t="e">
        <f t="shared" si="31"/>
        <v>#VALUE!</v>
      </c>
      <c r="CE22" s="5"/>
      <c r="CG22" s="13" t="s">
        <v>32</v>
      </c>
      <c r="CH22" s="5" t="s">
        <v>11</v>
      </c>
      <c r="CI22" s="5" t="s">
        <v>12</v>
      </c>
      <c r="CJ22" s="5">
        <v>465</v>
      </c>
      <c r="CK22" s="5" t="e">
        <f t="shared" si="32"/>
        <v>#VALUE!</v>
      </c>
      <c r="CL22" s="5"/>
      <c r="CN22" s="19" t="s">
        <v>32</v>
      </c>
      <c r="CO22" s="20" t="s">
        <v>11</v>
      </c>
      <c r="CP22" s="20">
        <f>244*2</f>
        <v>488</v>
      </c>
      <c r="CQ22" s="20">
        <v>465</v>
      </c>
      <c r="CR22" s="20">
        <f t="shared" si="33"/>
        <v>953</v>
      </c>
      <c r="CS22" s="20" t="s">
        <v>37</v>
      </c>
      <c r="CU22" s="28" t="s">
        <v>32</v>
      </c>
      <c r="CV22" s="25" t="s">
        <v>9</v>
      </c>
      <c r="CW22" s="25">
        <f>244*2</f>
        <v>488</v>
      </c>
      <c r="CX22" s="25">
        <v>465</v>
      </c>
      <c r="CY22" s="25">
        <f t="shared" si="34"/>
        <v>953</v>
      </c>
      <c r="CZ22" s="25" t="s">
        <v>37</v>
      </c>
      <c r="DB22" s="2" t="s">
        <v>32</v>
      </c>
      <c r="DC22" s="8" t="s">
        <v>9</v>
      </c>
      <c r="DD22" s="8">
        <f>244*2</f>
        <v>488</v>
      </c>
      <c r="DE22" s="8">
        <v>465</v>
      </c>
      <c r="DF22" s="8">
        <f t="shared" si="35"/>
        <v>953</v>
      </c>
      <c r="DG22" s="8" t="s">
        <v>37</v>
      </c>
      <c r="DI22" s="2" t="s">
        <v>32</v>
      </c>
      <c r="DJ22" s="8" t="s">
        <v>9</v>
      </c>
      <c r="DK22" s="8">
        <f>244*2</f>
        <v>488</v>
      </c>
      <c r="DL22" s="8">
        <v>465</v>
      </c>
      <c r="DM22" s="8">
        <f t="shared" si="36"/>
        <v>953</v>
      </c>
      <c r="DN22" s="8" t="s">
        <v>37</v>
      </c>
      <c r="DP22" s="2" t="s">
        <v>32</v>
      </c>
      <c r="DQ22" s="8" t="s">
        <v>9</v>
      </c>
      <c r="DR22" s="8">
        <f>244*2</f>
        <v>488</v>
      </c>
      <c r="DS22" s="8">
        <v>465</v>
      </c>
      <c r="DT22" s="8">
        <f t="shared" si="37"/>
        <v>953</v>
      </c>
      <c r="DU22" s="8" t="s">
        <v>37</v>
      </c>
      <c r="DW22" s="2" t="s">
        <v>32</v>
      </c>
      <c r="DX22" s="8" t="s">
        <v>9</v>
      </c>
      <c r="DY22" s="8">
        <f>244*2</f>
        <v>488</v>
      </c>
      <c r="DZ22" s="8">
        <v>465</v>
      </c>
      <c r="EA22" s="8">
        <f t="shared" si="38"/>
        <v>953</v>
      </c>
      <c r="EB22" s="8" t="s">
        <v>37</v>
      </c>
      <c r="ED22" s="2" t="s">
        <v>32</v>
      </c>
      <c r="EE22" s="8" t="s">
        <v>9</v>
      </c>
      <c r="EF22" s="8">
        <f>244*2</f>
        <v>488</v>
      </c>
      <c r="EG22" s="8">
        <v>465</v>
      </c>
      <c r="EH22" s="8">
        <f t="shared" si="39"/>
        <v>953</v>
      </c>
      <c r="EI22" s="8" t="s">
        <v>37</v>
      </c>
    </row>
    <row r="23" spans="1:139">
      <c r="A23" s="13" t="s">
        <v>33</v>
      </c>
      <c r="B23" s="5" t="s">
        <v>11</v>
      </c>
      <c r="C23" s="5" t="s">
        <v>12</v>
      </c>
      <c r="D23" s="5">
        <v>815</v>
      </c>
      <c r="E23" s="5" t="e">
        <f t="shared" si="20"/>
        <v>#VALUE!</v>
      </c>
      <c r="F23" s="5"/>
      <c r="H23" s="19" t="s">
        <v>33</v>
      </c>
      <c r="I23" s="20" t="s">
        <v>11</v>
      </c>
      <c r="J23" s="20">
        <f>142*1</f>
        <v>142</v>
      </c>
      <c r="K23" s="20">
        <v>815</v>
      </c>
      <c r="L23" s="20">
        <f t="shared" si="21"/>
        <v>957</v>
      </c>
      <c r="M23" s="20" t="s">
        <v>28</v>
      </c>
      <c r="O23" s="13" t="s">
        <v>33</v>
      </c>
      <c r="P23" s="5" t="s">
        <v>11</v>
      </c>
      <c r="Q23" s="5">
        <f>142*1</f>
        <v>142</v>
      </c>
      <c r="R23" s="5">
        <v>815</v>
      </c>
      <c r="S23" s="5">
        <f t="shared" si="22"/>
        <v>957</v>
      </c>
      <c r="T23" s="5" t="s">
        <v>28</v>
      </c>
      <c r="V23" s="13" t="s">
        <v>33</v>
      </c>
      <c r="W23" s="5" t="s">
        <v>11</v>
      </c>
      <c r="X23" s="5">
        <f>142*1</f>
        <v>142</v>
      </c>
      <c r="Y23" s="5">
        <v>815</v>
      </c>
      <c r="Z23" s="5">
        <f t="shared" si="23"/>
        <v>957</v>
      </c>
      <c r="AA23" s="5" t="s">
        <v>28</v>
      </c>
      <c r="AC23" s="13" t="s">
        <v>33</v>
      </c>
      <c r="AD23" s="5" t="s">
        <v>11</v>
      </c>
      <c r="AE23" s="5">
        <f>142*1</f>
        <v>142</v>
      </c>
      <c r="AF23" s="5">
        <v>815</v>
      </c>
      <c r="AG23" s="5">
        <f t="shared" si="24"/>
        <v>957</v>
      </c>
      <c r="AH23" s="5" t="s">
        <v>28</v>
      </c>
      <c r="AJ23" s="19" t="s">
        <v>33</v>
      </c>
      <c r="AK23" s="20" t="s">
        <v>11</v>
      </c>
      <c r="AL23" s="20">
        <f>126*4</f>
        <v>504</v>
      </c>
      <c r="AM23" s="20">
        <v>815</v>
      </c>
      <c r="AN23" s="20">
        <f t="shared" si="25"/>
        <v>1319</v>
      </c>
      <c r="AO23" s="20" t="s">
        <v>27</v>
      </c>
      <c r="AQ23" s="28" t="s">
        <v>33</v>
      </c>
      <c r="AR23" s="25" t="s">
        <v>9</v>
      </c>
      <c r="AS23" s="25">
        <f>126*4</f>
        <v>504</v>
      </c>
      <c r="AT23" s="25">
        <v>815</v>
      </c>
      <c r="AU23" s="25">
        <f t="shared" si="26"/>
        <v>1319</v>
      </c>
      <c r="AV23" s="25" t="s">
        <v>27</v>
      </c>
      <c r="AX23" s="2" t="s">
        <v>33</v>
      </c>
      <c r="AY23" s="8" t="s">
        <v>9</v>
      </c>
      <c r="AZ23" s="8">
        <f>126*4</f>
        <v>504</v>
      </c>
      <c r="BA23" s="8">
        <v>815</v>
      </c>
      <c r="BB23" s="8">
        <f t="shared" si="27"/>
        <v>1319</v>
      </c>
      <c r="BC23" s="8" t="s">
        <v>27</v>
      </c>
      <c r="BE23" s="2" t="s">
        <v>33</v>
      </c>
      <c r="BF23" s="8" t="s">
        <v>9</v>
      </c>
      <c r="BG23" s="8">
        <f>126*4</f>
        <v>504</v>
      </c>
      <c r="BH23" s="8">
        <v>815</v>
      </c>
      <c r="BI23" s="8">
        <f t="shared" si="28"/>
        <v>1319</v>
      </c>
      <c r="BJ23" s="8" t="s">
        <v>27</v>
      </c>
      <c r="BL23" s="2" t="s">
        <v>33</v>
      </c>
      <c r="BM23" s="8" t="s">
        <v>9</v>
      </c>
      <c r="BN23" s="8">
        <f>126*4</f>
        <v>504</v>
      </c>
      <c r="BO23" s="8">
        <v>815</v>
      </c>
      <c r="BP23" s="8">
        <f t="shared" si="29"/>
        <v>1319</v>
      </c>
      <c r="BQ23" s="8" t="s">
        <v>27</v>
      </c>
      <c r="BS23" s="2" t="s">
        <v>33</v>
      </c>
      <c r="BT23" s="8" t="s">
        <v>9</v>
      </c>
      <c r="BU23" s="8">
        <f>126*4</f>
        <v>504</v>
      </c>
      <c r="BV23" s="8">
        <v>815</v>
      </c>
      <c r="BW23" s="8">
        <f t="shared" si="30"/>
        <v>1319</v>
      </c>
      <c r="BX23" s="8" t="s">
        <v>27</v>
      </c>
      <c r="BZ23" s="2" t="s">
        <v>33</v>
      </c>
      <c r="CA23" s="8" t="s">
        <v>9</v>
      </c>
      <c r="CB23" s="8">
        <f>126*4</f>
        <v>504</v>
      </c>
      <c r="CC23" s="8">
        <v>815</v>
      </c>
      <c r="CD23" s="8">
        <f t="shared" si="31"/>
        <v>1319</v>
      </c>
      <c r="CE23" s="8" t="s">
        <v>27</v>
      </c>
      <c r="CG23" s="2" t="s">
        <v>33</v>
      </c>
      <c r="CH23" s="8" t="s">
        <v>9</v>
      </c>
      <c r="CI23" s="8">
        <f>126*4</f>
        <v>504</v>
      </c>
      <c r="CJ23" s="8">
        <v>815</v>
      </c>
      <c r="CK23" s="8">
        <f t="shared" si="32"/>
        <v>1319</v>
      </c>
      <c r="CL23" s="8" t="s">
        <v>27</v>
      </c>
      <c r="CN23" s="2" t="s">
        <v>33</v>
      </c>
      <c r="CO23" s="8" t="s">
        <v>9</v>
      </c>
      <c r="CP23" s="8">
        <f>126*4</f>
        <v>504</v>
      </c>
      <c r="CQ23" s="8">
        <v>815</v>
      </c>
      <c r="CR23" s="8">
        <f t="shared" si="33"/>
        <v>1319</v>
      </c>
      <c r="CS23" s="8" t="s">
        <v>27</v>
      </c>
      <c r="CU23" s="2" t="s">
        <v>33</v>
      </c>
      <c r="CV23" s="8" t="s">
        <v>9</v>
      </c>
      <c r="CW23" s="8">
        <f>126*4</f>
        <v>504</v>
      </c>
      <c r="CX23" s="8">
        <v>815</v>
      </c>
      <c r="CY23" s="8">
        <f t="shared" si="34"/>
        <v>1319</v>
      </c>
      <c r="CZ23" s="8" t="s">
        <v>27</v>
      </c>
      <c r="DB23" s="2" t="s">
        <v>33</v>
      </c>
      <c r="DC23" s="8" t="s">
        <v>9</v>
      </c>
      <c r="DD23" s="8">
        <f>126*4</f>
        <v>504</v>
      </c>
      <c r="DE23" s="8">
        <v>815</v>
      </c>
      <c r="DF23" s="8">
        <f t="shared" si="35"/>
        <v>1319</v>
      </c>
      <c r="DG23" s="8" t="s">
        <v>27</v>
      </c>
      <c r="DI23" s="2" t="s">
        <v>33</v>
      </c>
      <c r="DJ23" s="8" t="s">
        <v>9</v>
      </c>
      <c r="DK23" s="8">
        <f>126*4</f>
        <v>504</v>
      </c>
      <c r="DL23" s="8">
        <v>815</v>
      </c>
      <c r="DM23" s="8">
        <f t="shared" si="36"/>
        <v>1319</v>
      </c>
      <c r="DN23" s="8" t="s">
        <v>27</v>
      </c>
      <c r="DP23" s="2" t="s">
        <v>33</v>
      </c>
      <c r="DQ23" s="8" t="s">
        <v>9</v>
      </c>
      <c r="DR23" s="8">
        <f>126*4</f>
        <v>504</v>
      </c>
      <c r="DS23" s="8">
        <v>815</v>
      </c>
      <c r="DT23" s="8">
        <f t="shared" si="37"/>
        <v>1319</v>
      </c>
      <c r="DU23" s="8" t="s">
        <v>27</v>
      </c>
      <c r="DW23" s="2" t="s">
        <v>33</v>
      </c>
      <c r="DX23" s="8" t="s">
        <v>9</v>
      </c>
      <c r="DY23" s="8">
        <f>126*4</f>
        <v>504</v>
      </c>
      <c r="DZ23" s="8">
        <v>815</v>
      </c>
      <c r="EA23" s="8">
        <f t="shared" si="38"/>
        <v>1319</v>
      </c>
      <c r="EB23" s="8" t="s">
        <v>27</v>
      </c>
      <c r="ED23" s="2" t="s">
        <v>33</v>
      </c>
      <c r="EE23" s="8" t="s">
        <v>9</v>
      </c>
      <c r="EF23" s="8">
        <f>126*4</f>
        <v>504</v>
      </c>
      <c r="EG23" s="8">
        <v>815</v>
      </c>
      <c r="EH23" s="8">
        <f t="shared" si="39"/>
        <v>1319</v>
      </c>
      <c r="EI23" s="8" t="s">
        <v>27</v>
      </c>
    </row>
    <row r="24" spans="1:139">
      <c r="A24" s="13" t="s">
        <v>34</v>
      </c>
      <c r="B24" s="5" t="s">
        <v>11</v>
      </c>
      <c r="C24" s="5" t="s">
        <v>12</v>
      </c>
      <c r="D24" s="5">
        <v>202</v>
      </c>
      <c r="E24" s="5" t="e">
        <f t="shared" si="20"/>
        <v>#VALUE!</v>
      </c>
      <c r="F24" s="5"/>
      <c r="H24" s="13" t="s">
        <v>34</v>
      </c>
      <c r="I24" s="5" t="s">
        <v>11</v>
      </c>
      <c r="J24" s="5" t="s">
        <v>12</v>
      </c>
      <c r="K24" s="5">
        <v>202</v>
      </c>
      <c r="L24" s="5" t="e">
        <f t="shared" si="21"/>
        <v>#VALUE!</v>
      </c>
      <c r="M24" s="5"/>
      <c r="O24" s="13" t="s">
        <v>34</v>
      </c>
      <c r="P24" s="5" t="s">
        <v>11</v>
      </c>
      <c r="Q24" s="5" t="s">
        <v>12</v>
      </c>
      <c r="R24" s="5">
        <v>202</v>
      </c>
      <c r="S24" s="5" t="e">
        <f t="shared" si="22"/>
        <v>#VALUE!</v>
      </c>
      <c r="T24" s="5"/>
      <c r="V24" s="13" t="s">
        <v>34</v>
      </c>
      <c r="W24" s="5" t="s">
        <v>11</v>
      </c>
      <c r="X24" s="5" t="s">
        <v>12</v>
      </c>
      <c r="Y24" s="5">
        <v>202</v>
      </c>
      <c r="Z24" s="5" t="e">
        <f t="shared" si="23"/>
        <v>#VALUE!</v>
      </c>
      <c r="AA24" s="5"/>
      <c r="AC24" s="13" t="s">
        <v>34</v>
      </c>
      <c r="AD24" s="5" t="s">
        <v>11</v>
      </c>
      <c r="AE24" s="5" t="s">
        <v>12</v>
      </c>
      <c r="AF24" s="5">
        <v>202</v>
      </c>
      <c r="AG24" s="5" t="e">
        <f t="shared" si="24"/>
        <v>#VALUE!</v>
      </c>
      <c r="AH24" s="5"/>
      <c r="AJ24" s="13" t="s">
        <v>34</v>
      </c>
      <c r="AK24" s="5" t="s">
        <v>11</v>
      </c>
      <c r="AL24" s="5" t="s">
        <v>12</v>
      </c>
      <c r="AM24" s="5">
        <v>202</v>
      </c>
      <c r="AN24" s="5" t="e">
        <f t="shared" si="25"/>
        <v>#VALUE!</v>
      </c>
      <c r="AO24" s="5"/>
      <c r="AQ24" s="13" t="s">
        <v>34</v>
      </c>
      <c r="AR24" s="5" t="s">
        <v>11</v>
      </c>
      <c r="AS24" s="5" t="s">
        <v>12</v>
      </c>
      <c r="AT24" s="5">
        <v>202</v>
      </c>
      <c r="AU24" s="5" t="e">
        <f t="shared" si="26"/>
        <v>#VALUE!</v>
      </c>
      <c r="AV24" s="5"/>
      <c r="AX24" s="13" t="s">
        <v>34</v>
      </c>
      <c r="AY24" s="5" t="s">
        <v>11</v>
      </c>
      <c r="AZ24" s="5" t="s">
        <v>12</v>
      </c>
      <c r="BA24" s="5">
        <v>202</v>
      </c>
      <c r="BB24" s="5" t="e">
        <f t="shared" si="27"/>
        <v>#VALUE!</v>
      </c>
      <c r="BC24" s="5"/>
      <c r="BE24" s="13" t="s">
        <v>34</v>
      </c>
      <c r="BF24" s="5" t="s">
        <v>11</v>
      </c>
      <c r="BG24" s="5" t="s">
        <v>12</v>
      </c>
      <c r="BH24" s="5">
        <v>202</v>
      </c>
      <c r="BI24" s="5" t="e">
        <f t="shared" si="28"/>
        <v>#VALUE!</v>
      </c>
      <c r="BJ24" s="5"/>
      <c r="BL24" s="13" t="s">
        <v>34</v>
      </c>
      <c r="BM24" s="5" t="s">
        <v>11</v>
      </c>
      <c r="BN24" s="5" t="s">
        <v>12</v>
      </c>
      <c r="BO24" s="5">
        <v>202</v>
      </c>
      <c r="BP24" s="5" t="e">
        <f t="shared" si="29"/>
        <v>#VALUE!</v>
      </c>
      <c r="BQ24" s="5"/>
      <c r="BS24" s="13" t="s">
        <v>34</v>
      </c>
      <c r="BT24" s="5" t="s">
        <v>11</v>
      </c>
      <c r="BU24" s="5" t="s">
        <v>12</v>
      </c>
      <c r="BV24" s="5">
        <v>202</v>
      </c>
      <c r="BW24" s="5" t="e">
        <f t="shared" si="30"/>
        <v>#VALUE!</v>
      </c>
      <c r="BX24" s="5"/>
      <c r="BZ24" s="13" t="s">
        <v>34</v>
      </c>
      <c r="CA24" s="5" t="s">
        <v>11</v>
      </c>
      <c r="CB24" s="5" t="s">
        <v>12</v>
      </c>
      <c r="CC24" s="5">
        <v>202</v>
      </c>
      <c r="CD24" s="5" t="e">
        <f t="shared" si="31"/>
        <v>#VALUE!</v>
      </c>
      <c r="CE24" s="5"/>
      <c r="CG24" s="13" t="s">
        <v>34</v>
      </c>
      <c r="CH24" s="5" t="s">
        <v>11</v>
      </c>
      <c r="CI24" s="5" t="s">
        <v>12</v>
      </c>
      <c r="CJ24" s="5">
        <v>202</v>
      </c>
      <c r="CK24" s="5" t="e">
        <f t="shared" si="32"/>
        <v>#VALUE!</v>
      </c>
      <c r="CL24" s="5"/>
      <c r="CN24" s="13" t="s">
        <v>34</v>
      </c>
      <c r="CO24" s="5" t="s">
        <v>11</v>
      </c>
      <c r="CP24" s="5" t="s">
        <v>12</v>
      </c>
      <c r="CQ24" s="5">
        <v>202</v>
      </c>
      <c r="CR24" s="5" t="e">
        <f t="shared" si="33"/>
        <v>#VALUE!</v>
      </c>
      <c r="CS24" s="5"/>
      <c r="CU24" s="13" t="s">
        <v>34</v>
      </c>
      <c r="CV24" s="5" t="s">
        <v>11</v>
      </c>
      <c r="CW24" s="5" t="s">
        <v>12</v>
      </c>
      <c r="CX24" s="5">
        <v>202</v>
      </c>
      <c r="CY24" s="5" t="e">
        <f t="shared" si="34"/>
        <v>#VALUE!</v>
      </c>
      <c r="CZ24" s="5"/>
      <c r="DB24" s="19" t="s">
        <v>34</v>
      </c>
      <c r="DC24" s="20" t="s">
        <v>11</v>
      </c>
      <c r="DD24" s="20">
        <f>95*2</f>
        <v>190</v>
      </c>
      <c r="DE24" s="20">
        <v>202</v>
      </c>
      <c r="DF24" s="20">
        <f t="shared" si="35"/>
        <v>392</v>
      </c>
      <c r="DG24" s="20" t="s">
        <v>25</v>
      </c>
      <c r="DI24" s="28" t="s">
        <v>34</v>
      </c>
      <c r="DJ24" s="25" t="s">
        <v>9</v>
      </c>
      <c r="DK24" s="25">
        <f>95*2</f>
        <v>190</v>
      </c>
      <c r="DL24" s="25">
        <v>202</v>
      </c>
      <c r="DM24" s="25">
        <f t="shared" si="36"/>
        <v>392</v>
      </c>
      <c r="DN24" s="25" t="s">
        <v>25</v>
      </c>
      <c r="DP24" s="2" t="s">
        <v>34</v>
      </c>
      <c r="DQ24" s="8" t="s">
        <v>9</v>
      </c>
      <c r="DR24" s="8">
        <f>95*2</f>
        <v>190</v>
      </c>
      <c r="DS24" s="8">
        <v>202</v>
      </c>
      <c r="DT24" s="8">
        <f t="shared" si="37"/>
        <v>392</v>
      </c>
      <c r="DU24" s="8" t="s">
        <v>25</v>
      </c>
      <c r="DW24" s="2" t="s">
        <v>34</v>
      </c>
      <c r="DX24" s="8" t="s">
        <v>9</v>
      </c>
      <c r="DY24" s="8">
        <f>95*2</f>
        <v>190</v>
      </c>
      <c r="DZ24" s="8">
        <v>202</v>
      </c>
      <c r="EA24" s="8">
        <f t="shared" si="38"/>
        <v>392</v>
      </c>
      <c r="EB24" s="8" t="s">
        <v>25</v>
      </c>
      <c r="ED24" s="2" t="s">
        <v>34</v>
      </c>
      <c r="EE24" s="8" t="s">
        <v>9</v>
      </c>
      <c r="EF24" s="8">
        <f>95*2</f>
        <v>190</v>
      </c>
      <c r="EG24" s="8">
        <v>202</v>
      </c>
      <c r="EH24" s="8">
        <f t="shared" si="39"/>
        <v>392</v>
      </c>
      <c r="EI24" s="8" t="s">
        <v>25</v>
      </c>
    </row>
    <row r="25" spans="1:139">
      <c r="A25" s="13" t="s">
        <v>35</v>
      </c>
      <c r="B25" s="5" t="s">
        <v>11</v>
      </c>
      <c r="C25" s="5" t="s">
        <v>12</v>
      </c>
      <c r="D25" s="5">
        <v>883</v>
      </c>
      <c r="E25" s="5" t="e">
        <f t="shared" si="20"/>
        <v>#VALUE!</v>
      </c>
      <c r="F25" s="5"/>
      <c r="H25" s="13" t="s">
        <v>35</v>
      </c>
      <c r="I25" s="5" t="s">
        <v>11</v>
      </c>
      <c r="J25" s="5" t="s">
        <v>12</v>
      </c>
      <c r="K25" s="5">
        <v>883</v>
      </c>
      <c r="L25" s="5" t="e">
        <f t="shared" si="21"/>
        <v>#VALUE!</v>
      </c>
      <c r="M25" s="5"/>
      <c r="O25" s="13" t="s">
        <v>35</v>
      </c>
      <c r="P25" s="5" t="s">
        <v>11</v>
      </c>
      <c r="Q25" s="5" t="s">
        <v>12</v>
      </c>
      <c r="R25" s="5">
        <v>883</v>
      </c>
      <c r="S25" s="5" t="e">
        <f t="shared" si="22"/>
        <v>#VALUE!</v>
      </c>
      <c r="T25" s="5"/>
      <c r="V25" s="13" t="s">
        <v>35</v>
      </c>
      <c r="W25" s="5" t="s">
        <v>11</v>
      </c>
      <c r="X25" s="5" t="s">
        <v>12</v>
      </c>
      <c r="Y25" s="5">
        <v>883</v>
      </c>
      <c r="Z25" s="5" t="e">
        <f t="shared" si="23"/>
        <v>#VALUE!</v>
      </c>
      <c r="AA25" s="5"/>
      <c r="AC25" s="13" t="s">
        <v>35</v>
      </c>
      <c r="AD25" s="5" t="s">
        <v>11</v>
      </c>
      <c r="AE25" s="5" t="s">
        <v>12</v>
      </c>
      <c r="AF25" s="5">
        <v>883</v>
      </c>
      <c r="AG25" s="5" t="e">
        <f t="shared" si="24"/>
        <v>#VALUE!</v>
      </c>
      <c r="AH25" s="5"/>
      <c r="AJ25" s="13" t="s">
        <v>35</v>
      </c>
      <c r="AK25" s="5" t="s">
        <v>11</v>
      </c>
      <c r="AL25" s="5" t="s">
        <v>12</v>
      </c>
      <c r="AM25" s="5">
        <v>883</v>
      </c>
      <c r="AN25" s="5" t="e">
        <f t="shared" si="25"/>
        <v>#VALUE!</v>
      </c>
      <c r="AO25" s="5"/>
      <c r="AQ25" s="19" t="s">
        <v>35</v>
      </c>
      <c r="AR25" s="20" t="s">
        <v>11</v>
      </c>
      <c r="AS25" s="20">
        <f>64*1</f>
        <v>64</v>
      </c>
      <c r="AT25" s="20">
        <v>883</v>
      </c>
      <c r="AU25" s="20">
        <f t="shared" si="26"/>
        <v>947</v>
      </c>
      <c r="AV25" s="20" t="s">
        <v>33</v>
      </c>
      <c r="AX25" s="28" t="s">
        <v>35</v>
      </c>
      <c r="AY25" s="25" t="s">
        <v>9</v>
      </c>
      <c r="AZ25" s="25">
        <f>64*1</f>
        <v>64</v>
      </c>
      <c r="BA25" s="25">
        <v>883</v>
      </c>
      <c r="BB25" s="25">
        <f t="shared" si="27"/>
        <v>947</v>
      </c>
      <c r="BC25" s="25" t="s">
        <v>33</v>
      </c>
      <c r="BE25" s="2" t="s">
        <v>35</v>
      </c>
      <c r="BF25" s="8" t="s">
        <v>9</v>
      </c>
      <c r="BG25" s="8">
        <f>64*1</f>
        <v>64</v>
      </c>
      <c r="BH25" s="8">
        <v>883</v>
      </c>
      <c r="BI25" s="8">
        <f t="shared" si="28"/>
        <v>947</v>
      </c>
      <c r="BJ25" s="8" t="s">
        <v>33</v>
      </c>
      <c r="BL25" s="2" t="s">
        <v>35</v>
      </c>
      <c r="BM25" s="8" t="s">
        <v>9</v>
      </c>
      <c r="BN25" s="8">
        <f>64*1</f>
        <v>64</v>
      </c>
      <c r="BO25" s="8">
        <v>883</v>
      </c>
      <c r="BP25" s="8">
        <f t="shared" si="29"/>
        <v>947</v>
      </c>
      <c r="BQ25" s="8" t="s">
        <v>33</v>
      </c>
      <c r="BS25" s="2" t="s">
        <v>35</v>
      </c>
      <c r="BT25" s="8" t="s">
        <v>9</v>
      </c>
      <c r="BU25" s="8">
        <f>64*1</f>
        <v>64</v>
      </c>
      <c r="BV25" s="8">
        <v>883</v>
      </c>
      <c r="BW25" s="8">
        <f t="shared" si="30"/>
        <v>947</v>
      </c>
      <c r="BX25" s="8" t="s">
        <v>33</v>
      </c>
      <c r="BZ25" s="2" t="s">
        <v>35</v>
      </c>
      <c r="CA25" s="8" t="s">
        <v>9</v>
      </c>
      <c r="CB25" s="8">
        <f>64*1</f>
        <v>64</v>
      </c>
      <c r="CC25" s="8">
        <v>883</v>
      </c>
      <c r="CD25" s="8">
        <f t="shared" si="31"/>
        <v>947</v>
      </c>
      <c r="CE25" s="8" t="s">
        <v>33</v>
      </c>
      <c r="CG25" s="2" t="s">
        <v>35</v>
      </c>
      <c r="CH25" s="8" t="s">
        <v>9</v>
      </c>
      <c r="CI25" s="8">
        <f>64*1</f>
        <v>64</v>
      </c>
      <c r="CJ25" s="8">
        <v>883</v>
      </c>
      <c r="CK25" s="8">
        <f t="shared" si="32"/>
        <v>947</v>
      </c>
      <c r="CL25" s="8" t="s">
        <v>33</v>
      </c>
      <c r="CN25" s="2" t="s">
        <v>35</v>
      </c>
      <c r="CO25" s="8" t="s">
        <v>9</v>
      </c>
      <c r="CP25" s="8">
        <f>64*1</f>
        <v>64</v>
      </c>
      <c r="CQ25" s="8">
        <v>883</v>
      </c>
      <c r="CR25" s="8">
        <f t="shared" si="33"/>
        <v>947</v>
      </c>
      <c r="CS25" s="8" t="s">
        <v>33</v>
      </c>
      <c r="CU25" s="2" t="s">
        <v>35</v>
      </c>
      <c r="CV25" s="8" t="s">
        <v>9</v>
      </c>
      <c r="CW25" s="8">
        <f>64*1</f>
        <v>64</v>
      </c>
      <c r="CX25" s="8">
        <v>883</v>
      </c>
      <c r="CY25" s="8">
        <f t="shared" si="34"/>
        <v>947</v>
      </c>
      <c r="CZ25" s="8" t="s">
        <v>33</v>
      </c>
      <c r="DB25" s="2" t="s">
        <v>35</v>
      </c>
      <c r="DC25" s="8" t="s">
        <v>9</v>
      </c>
      <c r="DD25" s="8">
        <f>64*1</f>
        <v>64</v>
      </c>
      <c r="DE25" s="8">
        <v>883</v>
      </c>
      <c r="DF25" s="8">
        <f t="shared" si="35"/>
        <v>947</v>
      </c>
      <c r="DG25" s="8" t="s">
        <v>33</v>
      </c>
      <c r="DI25" s="2" t="s">
        <v>35</v>
      </c>
      <c r="DJ25" s="8" t="s">
        <v>9</v>
      </c>
      <c r="DK25" s="8">
        <f>64*1</f>
        <v>64</v>
      </c>
      <c r="DL25" s="8">
        <v>883</v>
      </c>
      <c r="DM25" s="8">
        <f t="shared" si="36"/>
        <v>947</v>
      </c>
      <c r="DN25" s="8" t="s">
        <v>33</v>
      </c>
      <c r="DP25" s="2" t="s">
        <v>35</v>
      </c>
      <c r="DQ25" s="8" t="s">
        <v>9</v>
      </c>
      <c r="DR25" s="8">
        <f>64*1</f>
        <v>64</v>
      </c>
      <c r="DS25" s="8">
        <v>883</v>
      </c>
      <c r="DT25" s="8">
        <f t="shared" si="37"/>
        <v>947</v>
      </c>
      <c r="DU25" s="8" t="s">
        <v>33</v>
      </c>
      <c r="DW25" s="2" t="s">
        <v>35</v>
      </c>
      <c r="DX25" s="8" t="s">
        <v>9</v>
      </c>
      <c r="DY25" s="8">
        <f>64*1</f>
        <v>64</v>
      </c>
      <c r="DZ25" s="8">
        <v>883</v>
      </c>
      <c r="EA25" s="8">
        <f t="shared" si="38"/>
        <v>947</v>
      </c>
      <c r="EB25" s="8" t="s">
        <v>33</v>
      </c>
      <c r="ED25" s="2" t="s">
        <v>35</v>
      </c>
      <c r="EE25" s="8" t="s">
        <v>9</v>
      </c>
      <c r="EF25" s="8">
        <f>64*1</f>
        <v>64</v>
      </c>
      <c r="EG25" s="8">
        <v>883</v>
      </c>
      <c r="EH25" s="8">
        <f t="shared" si="39"/>
        <v>947</v>
      </c>
      <c r="EI25" s="8" t="s">
        <v>33</v>
      </c>
    </row>
    <row r="26" spans="1:139">
      <c r="A26" s="37" t="s">
        <v>36</v>
      </c>
      <c r="B26" s="5" t="s">
        <v>11</v>
      </c>
      <c r="C26" s="5" t="s">
        <v>12</v>
      </c>
      <c r="D26" s="39">
        <v>198</v>
      </c>
      <c r="E26" s="5" t="e">
        <f t="shared" si="20"/>
        <v>#VALUE!</v>
      </c>
      <c r="F26" s="36"/>
      <c r="H26" s="37" t="s">
        <v>36</v>
      </c>
      <c r="I26" s="5" t="s">
        <v>11</v>
      </c>
      <c r="J26" s="5" t="s">
        <v>12</v>
      </c>
      <c r="K26" s="39">
        <v>198</v>
      </c>
      <c r="L26" s="5" t="e">
        <f t="shared" si="21"/>
        <v>#VALUE!</v>
      </c>
      <c r="M26" s="36"/>
      <c r="O26" s="37" t="s">
        <v>36</v>
      </c>
      <c r="P26" s="5" t="s">
        <v>11</v>
      </c>
      <c r="Q26" s="5" t="s">
        <v>12</v>
      </c>
      <c r="R26" s="39">
        <v>198</v>
      </c>
      <c r="S26" s="5" t="e">
        <f t="shared" si="22"/>
        <v>#VALUE!</v>
      </c>
      <c r="T26" s="36"/>
      <c r="V26" s="37" t="s">
        <v>36</v>
      </c>
      <c r="W26" s="5" t="s">
        <v>11</v>
      </c>
      <c r="X26" s="5" t="s">
        <v>12</v>
      </c>
      <c r="Y26" s="39">
        <v>198</v>
      </c>
      <c r="Z26" s="5" t="e">
        <f t="shared" si="23"/>
        <v>#VALUE!</v>
      </c>
      <c r="AA26" s="36"/>
      <c r="AC26" s="37" t="s">
        <v>36</v>
      </c>
      <c r="AD26" s="5" t="s">
        <v>11</v>
      </c>
      <c r="AE26" s="5" t="s">
        <v>12</v>
      </c>
      <c r="AF26" s="39">
        <v>198</v>
      </c>
      <c r="AG26" s="5" t="e">
        <f t="shared" si="24"/>
        <v>#VALUE!</v>
      </c>
      <c r="AH26" s="39"/>
      <c r="AJ26" s="37" t="s">
        <v>36</v>
      </c>
      <c r="AK26" s="5" t="s">
        <v>11</v>
      </c>
      <c r="AL26" s="5" t="s">
        <v>12</v>
      </c>
      <c r="AM26" s="39">
        <v>198</v>
      </c>
      <c r="AN26" s="5" t="e">
        <f t="shared" si="25"/>
        <v>#VALUE!</v>
      </c>
      <c r="AO26" s="39"/>
      <c r="AQ26" s="37" t="s">
        <v>36</v>
      </c>
      <c r="AR26" s="5" t="s">
        <v>11</v>
      </c>
      <c r="AS26" s="5" t="s">
        <v>12</v>
      </c>
      <c r="AT26" s="39">
        <v>198</v>
      </c>
      <c r="AU26" s="5" t="e">
        <f t="shared" si="26"/>
        <v>#VALUE!</v>
      </c>
      <c r="AV26" s="39"/>
      <c r="AX26" s="37" t="s">
        <v>36</v>
      </c>
      <c r="AY26" s="5" t="s">
        <v>11</v>
      </c>
      <c r="AZ26" s="5" t="s">
        <v>12</v>
      </c>
      <c r="BA26" s="39">
        <v>198</v>
      </c>
      <c r="BB26" s="5" t="e">
        <f t="shared" si="27"/>
        <v>#VALUE!</v>
      </c>
      <c r="BC26" s="39"/>
      <c r="BE26" s="37" t="s">
        <v>36</v>
      </c>
      <c r="BF26" s="5" t="s">
        <v>11</v>
      </c>
      <c r="BG26" s="5" t="s">
        <v>12</v>
      </c>
      <c r="BH26" s="39">
        <v>198</v>
      </c>
      <c r="BI26" s="5" t="e">
        <f t="shared" si="28"/>
        <v>#VALUE!</v>
      </c>
      <c r="BJ26" s="39"/>
      <c r="BL26" s="37" t="s">
        <v>36</v>
      </c>
      <c r="BM26" s="5" t="s">
        <v>11</v>
      </c>
      <c r="BN26" s="5" t="s">
        <v>12</v>
      </c>
      <c r="BO26" s="39">
        <v>198</v>
      </c>
      <c r="BP26" s="5" t="e">
        <f t="shared" si="29"/>
        <v>#VALUE!</v>
      </c>
      <c r="BQ26" s="39"/>
      <c r="BS26" s="37" t="s">
        <v>36</v>
      </c>
      <c r="BT26" s="5" t="s">
        <v>11</v>
      </c>
      <c r="BU26" s="5" t="s">
        <v>12</v>
      </c>
      <c r="BV26" s="39">
        <v>198</v>
      </c>
      <c r="BW26" s="5" t="e">
        <f t="shared" si="30"/>
        <v>#VALUE!</v>
      </c>
      <c r="BX26" s="39"/>
      <c r="BZ26" s="37" t="s">
        <v>36</v>
      </c>
      <c r="CA26" s="5" t="s">
        <v>11</v>
      </c>
      <c r="CB26" s="5" t="s">
        <v>12</v>
      </c>
      <c r="CC26" s="39">
        <v>198</v>
      </c>
      <c r="CD26" s="5" t="e">
        <f t="shared" si="31"/>
        <v>#VALUE!</v>
      </c>
      <c r="CE26" s="39"/>
      <c r="CG26" s="37" t="s">
        <v>36</v>
      </c>
      <c r="CH26" s="5" t="s">
        <v>11</v>
      </c>
      <c r="CI26" s="5" t="s">
        <v>12</v>
      </c>
      <c r="CJ26" s="39">
        <v>198</v>
      </c>
      <c r="CK26" s="5" t="e">
        <f t="shared" si="32"/>
        <v>#VALUE!</v>
      </c>
      <c r="CL26" s="39"/>
      <c r="CN26" s="37" t="s">
        <v>36</v>
      </c>
      <c r="CO26" s="5" t="s">
        <v>11</v>
      </c>
      <c r="CP26" s="5" t="s">
        <v>12</v>
      </c>
      <c r="CQ26" s="39">
        <v>198</v>
      </c>
      <c r="CR26" s="5" t="e">
        <f t="shared" si="33"/>
        <v>#VALUE!</v>
      </c>
      <c r="CS26" s="39"/>
      <c r="CU26" s="37" t="s">
        <v>36</v>
      </c>
      <c r="CV26" s="5" t="s">
        <v>11</v>
      </c>
      <c r="CW26" s="5" t="s">
        <v>12</v>
      </c>
      <c r="CX26" s="39">
        <v>198</v>
      </c>
      <c r="CY26" s="5" t="e">
        <f t="shared" si="34"/>
        <v>#VALUE!</v>
      </c>
      <c r="CZ26" s="39"/>
      <c r="DB26" s="37" t="s">
        <v>36</v>
      </c>
      <c r="DC26" s="5" t="s">
        <v>11</v>
      </c>
      <c r="DD26" s="5" t="s">
        <v>12</v>
      </c>
      <c r="DE26" s="39">
        <v>198</v>
      </c>
      <c r="DF26" s="5" t="e">
        <f t="shared" si="35"/>
        <v>#VALUE!</v>
      </c>
      <c r="DG26" s="39"/>
      <c r="DI26" s="41" t="s">
        <v>36</v>
      </c>
      <c r="DJ26" s="20" t="s">
        <v>11</v>
      </c>
      <c r="DK26" s="20">
        <f>112*1</f>
        <v>112</v>
      </c>
      <c r="DL26" s="42">
        <v>198</v>
      </c>
      <c r="DM26" s="20">
        <f t="shared" si="36"/>
        <v>310</v>
      </c>
      <c r="DN26" s="42" t="s">
        <v>34</v>
      </c>
      <c r="DP26" s="44" t="s">
        <v>36</v>
      </c>
      <c r="DQ26" s="25" t="s">
        <v>9</v>
      </c>
      <c r="DR26" s="25">
        <f>112*1</f>
        <v>112</v>
      </c>
      <c r="DS26" s="45">
        <v>198</v>
      </c>
      <c r="DT26" s="25">
        <f t="shared" si="37"/>
        <v>310</v>
      </c>
      <c r="DU26" s="45" t="s">
        <v>34</v>
      </c>
      <c r="DW26" s="43" t="s">
        <v>36</v>
      </c>
      <c r="DX26" s="8" t="s">
        <v>9</v>
      </c>
      <c r="DY26" s="8">
        <f>112*1</f>
        <v>112</v>
      </c>
      <c r="DZ26" s="40">
        <v>198</v>
      </c>
      <c r="EA26" s="8">
        <f t="shared" si="38"/>
        <v>310</v>
      </c>
      <c r="EB26" s="40" t="s">
        <v>34</v>
      </c>
      <c r="ED26" s="43" t="s">
        <v>36</v>
      </c>
      <c r="EE26" s="8" t="s">
        <v>9</v>
      </c>
      <c r="EF26" s="8">
        <f>112*1</f>
        <v>112</v>
      </c>
      <c r="EG26" s="40">
        <v>198</v>
      </c>
      <c r="EH26" s="8">
        <f t="shared" si="39"/>
        <v>310</v>
      </c>
      <c r="EI26" s="40" t="s">
        <v>34</v>
      </c>
    </row>
    <row r="27" spans="1:139">
      <c r="A27" s="37" t="s">
        <v>37</v>
      </c>
      <c r="B27" s="5" t="s">
        <v>11</v>
      </c>
      <c r="C27" s="5" t="s">
        <v>12</v>
      </c>
      <c r="D27" s="39">
        <v>620</v>
      </c>
      <c r="E27" s="5" t="e">
        <f t="shared" si="20"/>
        <v>#VALUE!</v>
      </c>
      <c r="F27" s="36"/>
      <c r="H27" s="37" t="s">
        <v>37</v>
      </c>
      <c r="I27" s="5" t="s">
        <v>11</v>
      </c>
      <c r="J27" s="5" t="s">
        <v>12</v>
      </c>
      <c r="K27" s="39">
        <v>620</v>
      </c>
      <c r="L27" s="5" t="e">
        <f t="shared" si="21"/>
        <v>#VALUE!</v>
      </c>
      <c r="M27" s="36"/>
      <c r="O27" s="37" t="s">
        <v>37</v>
      </c>
      <c r="P27" s="5" t="s">
        <v>11</v>
      </c>
      <c r="Q27" s="5" t="s">
        <v>12</v>
      </c>
      <c r="R27" s="39">
        <v>620</v>
      </c>
      <c r="S27" s="5" t="e">
        <f t="shared" si="22"/>
        <v>#VALUE!</v>
      </c>
      <c r="T27" s="36"/>
      <c r="V27" s="37" t="s">
        <v>37</v>
      </c>
      <c r="W27" s="5" t="s">
        <v>11</v>
      </c>
      <c r="X27" s="5" t="s">
        <v>12</v>
      </c>
      <c r="Y27" s="39">
        <v>620</v>
      </c>
      <c r="Z27" s="5" t="e">
        <f t="shared" si="23"/>
        <v>#VALUE!</v>
      </c>
      <c r="AA27" s="36"/>
      <c r="AC27" s="41" t="s">
        <v>37</v>
      </c>
      <c r="AD27" s="20" t="s">
        <v>11</v>
      </c>
      <c r="AE27" s="20">
        <f>227*4</f>
        <v>908</v>
      </c>
      <c r="AF27" s="42">
        <v>620</v>
      </c>
      <c r="AG27" s="20">
        <f t="shared" si="24"/>
        <v>1528</v>
      </c>
      <c r="AH27" s="42" t="s">
        <v>26</v>
      </c>
      <c r="AJ27" s="37" t="s">
        <v>37</v>
      </c>
      <c r="AK27" s="5" t="s">
        <v>11</v>
      </c>
      <c r="AL27" s="5">
        <f>227*4</f>
        <v>908</v>
      </c>
      <c r="AM27" s="39">
        <v>620</v>
      </c>
      <c r="AN27" s="5">
        <f t="shared" si="25"/>
        <v>1528</v>
      </c>
      <c r="AO27" s="39" t="s">
        <v>26</v>
      </c>
      <c r="AQ27" s="37" t="s">
        <v>37</v>
      </c>
      <c r="AR27" s="5" t="s">
        <v>11</v>
      </c>
      <c r="AS27" s="5">
        <f>227*4</f>
        <v>908</v>
      </c>
      <c r="AT27" s="39">
        <v>620</v>
      </c>
      <c r="AU27" s="5">
        <f t="shared" si="26"/>
        <v>1528</v>
      </c>
      <c r="AV27" s="39" t="s">
        <v>26</v>
      </c>
      <c r="AX27" s="37" t="s">
        <v>37</v>
      </c>
      <c r="AY27" s="5" t="s">
        <v>11</v>
      </c>
      <c r="AZ27" s="5">
        <f>227*4</f>
        <v>908</v>
      </c>
      <c r="BA27" s="39">
        <v>620</v>
      </c>
      <c r="BB27" s="5">
        <f t="shared" si="27"/>
        <v>1528</v>
      </c>
      <c r="BC27" s="39" t="s">
        <v>26</v>
      </c>
      <c r="BE27" s="37" t="s">
        <v>37</v>
      </c>
      <c r="BF27" s="5" t="s">
        <v>11</v>
      </c>
      <c r="BG27" s="5">
        <f>227*4</f>
        <v>908</v>
      </c>
      <c r="BH27" s="39">
        <v>620</v>
      </c>
      <c r="BI27" s="5">
        <f t="shared" si="28"/>
        <v>1528</v>
      </c>
      <c r="BJ27" s="39" t="s">
        <v>26</v>
      </c>
      <c r="BL27" s="37" t="s">
        <v>37</v>
      </c>
      <c r="BM27" s="5" t="s">
        <v>11</v>
      </c>
      <c r="BN27" s="5">
        <f>227*4</f>
        <v>908</v>
      </c>
      <c r="BO27" s="39">
        <v>620</v>
      </c>
      <c r="BP27" s="5">
        <f t="shared" si="29"/>
        <v>1528</v>
      </c>
      <c r="BQ27" s="39" t="s">
        <v>26</v>
      </c>
      <c r="BS27" s="37" t="s">
        <v>37</v>
      </c>
      <c r="BT27" s="5" t="s">
        <v>11</v>
      </c>
      <c r="BU27" s="5">
        <f>227*4</f>
        <v>908</v>
      </c>
      <c r="BV27" s="39">
        <v>620</v>
      </c>
      <c r="BW27" s="5">
        <f t="shared" si="30"/>
        <v>1528</v>
      </c>
      <c r="BX27" s="39" t="s">
        <v>26</v>
      </c>
      <c r="BZ27" s="37" t="s">
        <v>37</v>
      </c>
      <c r="CA27" s="5" t="s">
        <v>11</v>
      </c>
      <c r="CB27" s="5">
        <f>227*4</f>
        <v>908</v>
      </c>
      <c r="CC27" s="39">
        <v>620</v>
      </c>
      <c r="CD27" s="5">
        <f t="shared" si="31"/>
        <v>1528</v>
      </c>
      <c r="CE27" s="39" t="s">
        <v>26</v>
      </c>
      <c r="CG27" s="41" t="s">
        <v>37</v>
      </c>
      <c r="CH27" s="20" t="s">
        <v>11</v>
      </c>
      <c r="CI27" s="20">
        <f>151*4</f>
        <v>604</v>
      </c>
      <c r="CJ27" s="42">
        <v>620</v>
      </c>
      <c r="CK27" s="20">
        <f t="shared" si="32"/>
        <v>1224</v>
      </c>
      <c r="CL27" s="42" t="s">
        <v>46</v>
      </c>
      <c r="CN27" s="44" t="s">
        <v>37</v>
      </c>
      <c r="CO27" s="25" t="s">
        <v>9</v>
      </c>
      <c r="CP27" s="25">
        <f>151*4</f>
        <v>604</v>
      </c>
      <c r="CQ27" s="45">
        <v>620</v>
      </c>
      <c r="CR27" s="25">
        <f t="shared" si="33"/>
        <v>1224</v>
      </c>
      <c r="CS27" s="45" t="s">
        <v>46</v>
      </c>
      <c r="CU27" s="43" t="s">
        <v>37</v>
      </c>
      <c r="CV27" s="8" t="s">
        <v>9</v>
      </c>
      <c r="CW27" s="8">
        <f>151*4</f>
        <v>604</v>
      </c>
      <c r="CX27" s="40">
        <v>620</v>
      </c>
      <c r="CY27" s="8">
        <f t="shared" si="34"/>
        <v>1224</v>
      </c>
      <c r="CZ27" s="40" t="s">
        <v>46</v>
      </c>
      <c r="DB27" s="43" t="s">
        <v>37</v>
      </c>
      <c r="DC27" s="8" t="s">
        <v>9</v>
      </c>
      <c r="DD27" s="8">
        <f>151*4</f>
        <v>604</v>
      </c>
      <c r="DE27" s="40">
        <v>620</v>
      </c>
      <c r="DF27" s="8">
        <f t="shared" si="35"/>
        <v>1224</v>
      </c>
      <c r="DG27" s="40" t="s">
        <v>46</v>
      </c>
      <c r="DI27" s="43" t="s">
        <v>37</v>
      </c>
      <c r="DJ27" s="8" t="s">
        <v>9</v>
      </c>
      <c r="DK27" s="8">
        <f>151*4</f>
        <v>604</v>
      </c>
      <c r="DL27" s="40">
        <v>620</v>
      </c>
      <c r="DM27" s="8">
        <f t="shared" si="36"/>
        <v>1224</v>
      </c>
      <c r="DN27" s="40" t="s">
        <v>46</v>
      </c>
      <c r="DP27" s="43" t="s">
        <v>37</v>
      </c>
      <c r="DQ27" s="8" t="s">
        <v>9</v>
      </c>
      <c r="DR27" s="8">
        <f>151*4</f>
        <v>604</v>
      </c>
      <c r="DS27" s="40">
        <v>620</v>
      </c>
      <c r="DT27" s="8">
        <f t="shared" si="37"/>
        <v>1224</v>
      </c>
      <c r="DU27" s="40" t="s">
        <v>46</v>
      </c>
      <c r="DW27" s="43" t="s">
        <v>37</v>
      </c>
      <c r="DX27" s="8" t="s">
        <v>9</v>
      </c>
      <c r="DY27" s="8">
        <f>151*4</f>
        <v>604</v>
      </c>
      <c r="DZ27" s="40">
        <v>620</v>
      </c>
      <c r="EA27" s="8">
        <f t="shared" si="38"/>
        <v>1224</v>
      </c>
      <c r="EB27" s="40" t="s">
        <v>46</v>
      </c>
      <c r="ED27" s="43" t="s">
        <v>37</v>
      </c>
      <c r="EE27" s="8" t="s">
        <v>9</v>
      </c>
      <c r="EF27" s="8">
        <f>151*4</f>
        <v>604</v>
      </c>
      <c r="EG27" s="40">
        <v>620</v>
      </c>
      <c r="EH27" s="8">
        <f t="shared" si="39"/>
        <v>1224</v>
      </c>
      <c r="EI27" s="40" t="s">
        <v>46</v>
      </c>
    </row>
    <row r="28" spans="1:139">
      <c r="A28" s="37" t="s">
        <v>38</v>
      </c>
      <c r="B28" s="5" t="s">
        <v>11</v>
      </c>
      <c r="C28" s="5" t="s">
        <v>12</v>
      </c>
      <c r="D28" s="39">
        <v>227</v>
      </c>
      <c r="E28" s="5" t="e">
        <f t="shared" si="20"/>
        <v>#VALUE!</v>
      </c>
      <c r="F28" s="36"/>
      <c r="H28" s="37" t="s">
        <v>38</v>
      </c>
      <c r="I28" s="5" t="s">
        <v>11</v>
      </c>
      <c r="J28" s="5" t="s">
        <v>12</v>
      </c>
      <c r="K28" s="39">
        <v>227</v>
      </c>
      <c r="L28" s="5" t="e">
        <f t="shared" si="21"/>
        <v>#VALUE!</v>
      </c>
      <c r="M28" s="36"/>
      <c r="O28" s="37" t="s">
        <v>38</v>
      </c>
      <c r="P28" s="5" t="s">
        <v>11</v>
      </c>
      <c r="Q28" s="5" t="s">
        <v>12</v>
      </c>
      <c r="R28" s="39">
        <v>227</v>
      </c>
      <c r="S28" s="5" t="e">
        <f t="shared" si="22"/>
        <v>#VALUE!</v>
      </c>
      <c r="T28" s="36"/>
      <c r="V28" s="37" t="s">
        <v>38</v>
      </c>
      <c r="W28" s="5" t="s">
        <v>11</v>
      </c>
      <c r="X28" s="5" t="s">
        <v>12</v>
      </c>
      <c r="Y28" s="39">
        <v>227</v>
      </c>
      <c r="Z28" s="5" t="e">
        <f t="shared" si="23"/>
        <v>#VALUE!</v>
      </c>
      <c r="AA28" s="36"/>
      <c r="AC28" s="37" t="s">
        <v>38</v>
      </c>
      <c r="AD28" s="5" t="s">
        <v>11</v>
      </c>
      <c r="AE28" s="5" t="s">
        <v>12</v>
      </c>
      <c r="AF28" s="39">
        <v>227</v>
      </c>
      <c r="AG28" s="5" t="e">
        <f t="shared" si="24"/>
        <v>#VALUE!</v>
      </c>
      <c r="AH28" s="39"/>
      <c r="AJ28" s="37" t="s">
        <v>38</v>
      </c>
      <c r="AK28" s="5" t="s">
        <v>11</v>
      </c>
      <c r="AL28" s="5" t="s">
        <v>12</v>
      </c>
      <c r="AM28" s="39">
        <v>227</v>
      </c>
      <c r="AN28" s="5" t="e">
        <f t="shared" si="25"/>
        <v>#VALUE!</v>
      </c>
      <c r="AO28" s="39"/>
      <c r="AQ28" s="37" t="s">
        <v>38</v>
      </c>
      <c r="AR28" s="5" t="s">
        <v>11</v>
      </c>
      <c r="AS28" s="5" t="s">
        <v>12</v>
      </c>
      <c r="AT28" s="39">
        <v>227</v>
      </c>
      <c r="AU28" s="5" t="e">
        <f t="shared" si="26"/>
        <v>#VALUE!</v>
      </c>
      <c r="AV28" s="39"/>
      <c r="AX28" s="37" t="s">
        <v>38</v>
      </c>
      <c r="AY28" s="5" t="s">
        <v>11</v>
      </c>
      <c r="AZ28" s="5" t="s">
        <v>12</v>
      </c>
      <c r="BA28" s="39">
        <v>227</v>
      </c>
      <c r="BB28" s="5" t="e">
        <f t="shared" si="27"/>
        <v>#VALUE!</v>
      </c>
      <c r="BC28" s="39"/>
      <c r="BE28" s="37" t="s">
        <v>38</v>
      </c>
      <c r="BF28" s="5" t="s">
        <v>11</v>
      </c>
      <c r="BG28" s="5" t="s">
        <v>12</v>
      </c>
      <c r="BH28" s="39">
        <v>227</v>
      </c>
      <c r="BI28" s="5" t="e">
        <f t="shared" si="28"/>
        <v>#VALUE!</v>
      </c>
      <c r="BJ28" s="39"/>
      <c r="BL28" s="37" t="s">
        <v>38</v>
      </c>
      <c r="BM28" s="5" t="s">
        <v>11</v>
      </c>
      <c r="BN28" s="5" t="s">
        <v>12</v>
      </c>
      <c r="BO28" s="39">
        <v>227</v>
      </c>
      <c r="BP28" s="5" t="e">
        <f t="shared" si="29"/>
        <v>#VALUE!</v>
      </c>
      <c r="BQ28" s="39"/>
      <c r="BS28" s="37" t="s">
        <v>38</v>
      </c>
      <c r="BT28" s="5" t="s">
        <v>11</v>
      </c>
      <c r="BU28" s="5" t="s">
        <v>12</v>
      </c>
      <c r="BV28" s="39">
        <v>227</v>
      </c>
      <c r="BW28" s="5" t="e">
        <f t="shared" si="30"/>
        <v>#VALUE!</v>
      </c>
      <c r="BX28" s="39"/>
      <c r="BZ28" s="37" t="s">
        <v>38</v>
      </c>
      <c r="CA28" s="5" t="s">
        <v>11</v>
      </c>
      <c r="CB28" s="5" t="s">
        <v>12</v>
      </c>
      <c r="CC28" s="39">
        <v>227</v>
      </c>
      <c r="CD28" s="5" t="e">
        <f t="shared" si="31"/>
        <v>#VALUE!</v>
      </c>
      <c r="CE28" s="39"/>
      <c r="CG28" s="37" t="s">
        <v>38</v>
      </c>
      <c r="CH28" s="5" t="s">
        <v>11</v>
      </c>
      <c r="CI28" s="5" t="s">
        <v>12</v>
      </c>
      <c r="CJ28" s="39">
        <v>227</v>
      </c>
      <c r="CK28" s="5" t="e">
        <f t="shared" si="32"/>
        <v>#VALUE!</v>
      </c>
      <c r="CL28" s="39"/>
      <c r="CN28" s="37" t="s">
        <v>38</v>
      </c>
      <c r="CO28" s="5" t="s">
        <v>11</v>
      </c>
      <c r="CP28" s="5" t="s">
        <v>12</v>
      </c>
      <c r="CQ28" s="39">
        <v>227</v>
      </c>
      <c r="CR28" s="5" t="e">
        <f t="shared" si="33"/>
        <v>#VALUE!</v>
      </c>
      <c r="CS28" s="39"/>
      <c r="CU28" s="37" t="s">
        <v>38</v>
      </c>
      <c r="CV28" s="5" t="s">
        <v>11</v>
      </c>
      <c r="CW28" s="5" t="s">
        <v>12</v>
      </c>
      <c r="CX28" s="39">
        <v>227</v>
      </c>
      <c r="CY28" s="5" t="e">
        <f t="shared" si="34"/>
        <v>#VALUE!</v>
      </c>
      <c r="CZ28" s="39"/>
      <c r="DB28" s="37" t="s">
        <v>38</v>
      </c>
      <c r="DC28" s="5" t="s">
        <v>11</v>
      </c>
      <c r="DD28" s="5" t="s">
        <v>12</v>
      </c>
      <c r="DE28" s="39">
        <v>227</v>
      </c>
      <c r="DF28" s="5" t="e">
        <f t="shared" si="35"/>
        <v>#VALUE!</v>
      </c>
      <c r="DG28" s="39"/>
      <c r="DI28" s="37" t="s">
        <v>38</v>
      </c>
      <c r="DJ28" s="5" t="s">
        <v>11</v>
      </c>
      <c r="DK28" s="5" t="s">
        <v>12</v>
      </c>
      <c r="DL28" s="39">
        <v>227</v>
      </c>
      <c r="DM28" s="5" t="e">
        <f t="shared" si="36"/>
        <v>#VALUE!</v>
      </c>
      <c r="DN28" s="39"/>
      <c r="DP28" s="41" t="s">
        <v>38</v>
      </c>
      <c r="DQ28" s="20" t="s">
        <v>11</v>
      </c>
      <c r="DR28" s="20">
        <f>127*1</f>
        <v>127</v>
      </c>
      <c r="DS28" s="42">
        <v>227</v>
      </c>
      <c r="DT28" s="20">
        <f t="shared" si="37"/>
        <v>354</v>
      </c>
      <c r="DU28" s="42" t="s">
        <v>36</v>
      </c>
      <c r="DW28" s="44" t="s">
        <v>38</v>
      </c>
      <c r="DX28" s="25" t="s">
        <v>9</v>
      </c>
      <c r="DY28" s="25">
        <f>127*1</f>
        <v>127</v>
      </c>
      <c r="DZ28" s="45">
        <v>227</v>
      </c>
      <c r="EA28" s="25">
        <f t="shared" si="38"/>
        <v>354</v>
      </c>
      <c r="EB28" s="45" t="s">
        <v>36</v>
      </c>
      <c r="ED28" s="43" t="s">
        <v>38</v>
      </c>
      <c r="EE28" s="8" t="s">
        <v>9</v>
      </c>
      <c r="EF28" s="8">
        <f>127*1</f>
        <v>127</v>
      </c>
      <c r="EG28" s="40">
        <v>227</v>
      </c>
      <c r="EH28" s="8">
        <f t="shared" si="39"/>
        <v>354</v>
      </c>
      <c r="EI28" s="40" t="s">
        <v>36</v>
      </c>
    </row>
    <row r="29" spans="1:139">
      <c r="A29" s="37" t="s">
        <v>39</v>
      </c>
      <c r="B29" s="5" t="s">
        <v>11</v>
      </c>
      <c r="C29" s="5" t="s">
        <v>12</v>
      </c>
      <c r="D29" s="39">
        <v>283</v>
      </c>
      <c r="E29" s="5" t="e">
        <f t="shared" si="20"/>
        <v>#VALUE!</v>
      </c>
      <c r="F29" s="36"/>
      <c r="H29" s="37" t="s">
        <v>39</v>
      </c>
      <c r="I29" s="5" t="s">
        <v>11</v>
      </c>
      <c r="J29" s="5" t="s">
        <v>12</v>
      </c>
      <c r="K29" s="39">
        <v>283</v>
      </c>
      <c r="L29" s="5" t="e">
        <f t="shared" si="21"/>
        <v>#VALUE!</v>
      </c>
      <c r="M29" s="36"/>
      <c r="O29" s="37" t="s">
        <v>39</v>
      </c>
      <c r="P29" s="5" t="s">
        <v>11</v>
      </c>
      <c r="Q29" s="5" t="s">
        <v>12</v>
      </c>
      <c r="R29" s="39">
        <v>283</v>
      </c>
      <c r="S29" s="5" t="e">
        <f t="shared" si="22"/>
        <v>#VALUE!</v>
      </c>
      <c r="T29" s="36"/>
      <c r="V29" s="37" t="s">
        <v>39</v>
      </c>
      <c r="W29" s="5" t="s">
        <v>11</v>
      </c>
      <c r="X29" s="5" t="s">
        <v>12</v>
      </c>
      <c r="Y29" s="39">
        <v>283</v>
      </c>
      <c r="Z29" s="5" t="e">
        <f t="shared" si="23"/>
        <v>#VALUE!</v>
      </c>
      <c r="AA29" s="36"/>
      <c r="AC29" s="37" t="s">
        <v>39</v>
      </c>
      <c r="AD29" s="5" t="s">
        <v>11</v>
      </c>
      <c r="AE29" s="5" t="s">
        <v>12</v>
      </c>
      <c r="AF29" s="39">
        <v>283</v>
      </c>
      <c r="AG29" s="5" t="e">
        <f t="shared" si="24"/>
        <v>#VALUE!</v>
      </c>
      <c r="AH29" s="39"/>
      <c r="AJ29" s="37" t="s">
        <v>39</v>
      </c>
      <c r="AK29" s="5" t="s">
        <v>11</v>
      </c>
      <c r="AL29" s="5" t="s">
        <v>12</v>
      </c>
      <c r="AM29" s="39">
        <v>283</v>
      </c>
      <c r="AN29" s="5" t="e">
        <f t="shared" si="25"/>
        <v>#VALUE!</v>
      </c>
      <c r="AO29" s="39"/>
      <c r="AQ29" s="37" t="s">
        <v>39</v>
      </c>
      <c r="AR29" s="5" t="s">
        <v>11</v>
      </c>
      <c r="AS29" s="5" t="s">
        <v>12</v>
      </c>
      <c r="AT29" s="39">
        <v>283</v>
      </c>
      <c r="AU29" s="5" t="e">
        <f t="shared" si="26"/>
        <v>#VALUE!</v>
      </c>
      <c r="AV29" s="39"/>
      <c r="AX29" s="37" t="s">
        <v>39</v>
      </c>
      <c r="AY29" s="5" t="s">
        <v>11</v>
      </c>
      <c r="AZ29" s="5" t="s">
        <v>12</v>
      </c>
      <c r="BA29" s="39">
        <v>283</v>
      </c>
      <c r="BB29" s="5" t="e">
        <f t="shared" si="27"/>
        <v>#VALUE!</v>
      </c>
      <c r="BC29" s="39"/>
      <c r="BE29" s="37" t="s">
        <v>39</v>
      </c>
      <c r="BF29" s="5" t="s">
        <v>11</v>
      </c>
      <c r="BG29" s="5" t="s">
        <v>12</v>
      </c>
      <c r="BH29" s="39">
        <v>283</v>
      </c>
      <c r="BI29" s="5" t="e">
        <f t="shared" si="28"/>
        <v>#VALUE!</v>
      </c>
      <c r="BJ29" s="39"/>
      <c r="BL29" s="37" t="s">
        <v>39</v>
      </c>
      <c r="BM29" s="5" t="s">
        <v>11</v>
      </c>
      <c r="BN29" s="5" t="s">
        <v>12</v>
      </c>
      <c r="BO29" s="39">
        <v>283</v>
      </c>
      <c r="BP29" s="5" t="e">
        <f t="shared" si="29"/>
        <v>#VALUE!</v>
      </c>
      <c r="BQ29" s="39"/>
      <c r="BS29" s="37" t="s">
        <v>39</v>
      </c>
      <c r="BT29" s="5" t="s">
        <v>11</v>
      </c>
      <c r="BU29" s="5" t="s">
        <v>12</v>
      </c>
      <c r="BV29" s="39">
        <v>283</v>
      </c>
      <c r="BW29" s="5" t="e">
        <f t="shared" si="30"/>
        <v>#VALUE!</v>
      </c>
      <c r="BX29" s="39"/>
      <c r="BZ29" s="37" t="s">
        <v>39</v>
      </c>
      <c r="CA29" s="5" t="s">
        <v>11</v>
      </c>
      <c r="CB29" s="5" t="s">
        <v>12</v>
      </c>
      <c r="CC29" s="39">
        <v>283</v>
      </c>
      <c r="CD29" s="5" t="e">
        <f t="shared" si="31"/>
        <v>#VALUE!</v>
      </c>
      <c r="CE29" s="39"/>
      <c r="CG29" s="37" t="s">
        <v>39</v>
      </c>
      <c r="CH29" s="5" t="s">
        <v>11</v>
      </c>
      <c r="CI29" s="5" t="s">
        <v>12</v>
      </c>
      <c r="CJ29" s="39">
        <v>283</v>
      </c>
      <c r="CK29" s="5" t="e">
        <f t="shared" si="32"/>
        <v>#VALUE!</v>
      </c>
      <c r="CL29" s="39"/>
      <c r="CN29" s="37" t="s">
        <v>39</v>
      </c>
      <c r="CO29" s="5" t="s">
        <v>11</v>
      </c>
      <c r="CP29" s="5" t="s">
        <v>12</v>
      </c>
      <c r="CQ29" s="39">
        <v>283</v>
      </c>
      <c r="CR29" s="5" t="e">
        <f t="shared" si="33"/>
        <v>#VALUE!</v>
      </c>
      <c r="CS29" s="39"/>
      <c r="CU29" s="37" t="s">
        <v>39</v>
      </c>
      <c r="CV29" s="5" t="s">
        <v>11</v>
      </c>
      <c r="CW29" s="5" t="s">
        <v>12</v>
      </c>
      <c r="CX29" s="39">
        <v>283</v>
      </c>
      <c r="CY29" s="5" t="e">
        <f t="shared" si="34"/>
        <v>#VALUE!</v>
      </c>
      <c r="CZ29" s="39"/>
      <c r="DB29" s="37" t="s">
        <v>39</v>
      </c>
      <c r="DC29" s="5" t="s">
        <v>11</v>
      </c>
      <c r="DD29" s="5" t="s">
        <v>12</v>
      </c>
      <c r="DE29" s="39">
        <v>283</v>
      </c>
      <c r="DF29" s="5" t="e">
        <f t="shared" si="35"/>
        <v>#VALUE!</v>
      </c>
      <c r="DG29" s="39"/>
      <c r="DI29" s="41" t="s">
        <v>39</v>
      </c>
      <c r="DJ29" s="20" t="s">
        <v>11</v>
      </c>
      <c r="DK29" s="20">
        <f>212*2</f>
        <v>424</v>
      </c>
      <c r="DL29" s="42">
        <v>283</v>
      </c>
      <c r="DM29" s="20">
        <f t="shared" si="36"/>
        <v>707</v>
      </c>
      <c r="DN29" s="42" t="s">
        <v>34</v>
      </c>
      <c r="DP29" s="41" t="s">
        <v>39</v>
      </c>
      <c r="DQ29" s="20" t="s">
        <v>11</v>
      </c>
      <c r="DR29" s="20">
        <f>84*1</f>
        <v>84</v>
      </c>
      <c r="DS29" s="42">
        <v>283</v>
      </c>
      <c r="DT29" s="20">
        <f t="shared" si="37"/>
        <v>367</v>
      </c>
      <c r="DU29" s="42" t="s">
        <v>36</v>
      </c>
      <c r="DW29" s="37" t="s">
        <v>39</v>
      </c>
      <c r="DX29" s="5" t="s">
        <v>11</v>
      </c>
      <c r="DY29" s="5">
        <f>84*1</f>
        <v>84</v>
      </c>
      <c r="DZ29" s="39">
        <v>283</v>
      </c>
      <c r="EA29" s="5">
        <f t="shared" si="38"/>
        <v>367</v>
      </c>
      <c r="EB29" s="39" t="s">
        <v>36</v>
      </c>
      <c r="ED29" s="37" t="s">
        <v>39</v>
      </c>
      <c r="EE29" s="5" t="s">
        <v>11</v>
      </c>
      <c r="EF29" s="5">
        <f>84*1</f>
        <v>84</v>
      </c>
      <c r="EG29" s="39">
        <v>283</v>
      </c>
      <c r="EH29" s="5">
        <f t="shared" si="39"/>
        <v>367</v>
      </c>
      <c r="EI29" s="39" t="s">
        <v>36</v>
      </c>
    </row>
    <row r="30" spans="1:139">
      <c r="A30" s="37" t="s">
        <v>40</v>
      </c>
      <c r="B30" s="5" t="s">
        <v>11</v>
      </c>
      <c r="C30" s="5" t="s">
        <v>12</v>
      </c>
      <c r="D30" s="39">
        <v>357</v>
      </c>
      <c r="E30" s="5" t="e">
        <f t="shared" si="20"/>
        <v>#VALUE!</v>
      </c>
      <c r="F30" s="36"/>
      <c r="H30" s="37" t="s">
        <v>40</v>
      </c>
      <c r="I30" s="5" t="s">
        <v>11</v>
      </c>
      <c r="J30" s="5" t="s">
        <v>12</v>
      </c>
      <c r="K30" s="39">
        <v>357</v>
      </c>
      <c r="L30" s="5" t="e">
        <f t="shared" si="21"/>
        <v>#VALUE!</v>
      </c>
      <c r="M30" s="36"/>
      <c r="O30" s="37" t="s">
        <v>40</v>
      </c>
      <c r="P30" s="5" t="s">
        <v>11</v>
      </c>
      <c r="Q30" s="5" t="s">
        <v>12</v>
      </c>
      <c r="R30" s="39">
        <v>357</v>
      </c>
      <c r="S30" s="5" t="e">
        <f t="shared" si="22"/>
        <v>#VALUE!</v>
      </c>
      <c r="T30" s="36"/>
      <c r="V30" s="37" t="s">
        <v>40</v>
      </c>
      <c r="W30" s="5" t="s">
        <v>11</v>
      </c>
      <c r="X30" s="5" t="s">
        <v>12</v>
      </c>
      <c r="Y30" s="39">
        <v>357</v>
      </c>
      <c r="Z30" s="5" t="e">
        <f t="shared" si="23"/>
        <v>#VALUE!</v>
      </c>
      <c r="AA30" s="36"/>
      <c r="AC30" s="37" t="s">
        <v>40</v>
      </c>
      <c r="AD30" s="5" t="s">
        <v>11</v>
      </c>
      <c r="AE30" s="5" t="s">
        <v>12</v>
      </c>
      <c r="AF30" s="39">
        <v>357</v>
      </c>
      <c r="AG30" s="5" t="e">
        <f t="shared" si="24"/>
        <v>#VALUE!</v>
      </c>
      <c r="AH30" s="39"/>
      <c r="AJ30" s="37" t="s">
        <v>40</v>
      </c>
      <c r="AK30" s="5" t="s">
        <v>11</v>
      </c>
      <c r="AL30" s="5" t="s">
        <v>12</v>
      </c>
      <c r="AM30" s="39">
        <v>357</v>
      </c>
      <c r="AN30" s="5" t="e">
        <f t="shared" si="25"/>
        <v>#VALUE!</v>
      </c>
      <c r="AO30" s="39"/>
      <c r="AQ30" s="37" t="s">
        <v>40</v>
      </c>
      <c r="AR30" s="5" t="s">
        <v>11</v>
      </c>
      <c r="AS30" s="5" t="s">
        <v>12</v>
      </c>
      <c r="AT30" s="39">
        <v>357</v>
      </c>
      <c r="AU30" s="5" t="e">
        <f t="shared" si="26"/>
        <v>#VALUE!</v>
      </c>
      <c r="AV30" s="39"/>
      <c r="AX30" s="37" t="s">
        <v>40</v>
      </c>
      <c r="AY30" s="5" t="s">
        <v>11</v>
      </c>
      <c r="AZ30" s="5" t="s">
        <v>12</v>
      </c>
      <c r="BA30" s="39">
        <v>357</v>
      </c>
      <c r="BB30" s="5" t="e">
        <f t="shared" si="27"/>
        <v>#VALUE!</v>
      </c>
      <c r="BC30" s="39"/>
      <c r="BE30" s="37" t="s">
        <v>40</v>
      </c>
      <c r="BF30" s="5" t="s">
        <v>11</v>
      </c>
      <c r="BG30" s="5" t="s">
        <v>12</v>
      </c>
      <c r="BH30" s="39">
        <v>357</v>
      </c>
      <c r="BI30" s="5" t="e">
        <f t="shared" si="28"/>
        <v>#VALUE!</v>
      </c>
      <c r="BJ30" s="39"/>
      <c r="BL30" s="37" t="s">
        <v>40</v>
      </c>
      <c r="BM30" s="5" t="s">
        <v>11</v>
      </c>
      <c r="BN30" s="5" t="s">
        <v>12</v>
      </c>
      <c r="BO30" s="39">
        <v>357</v>
      </c>
      <c r="BP30" s="5" t="e">
        <f t="shared" si="29"/>
        <v>#VALUE!</v>
      </c>
      <c r="BQ30" s="39"/>
      <c r="BS30" s="37" t="s">
        <v>40</v>
      </c>
      <c r="BT30" s="5" t="s">
        <v>11</v>
      </c>
      <c r="BU30" s="5" t="s">
        <v>12</v>
      </c>
      <c r="BV30" s="39">
        <v>357</v>
      </c>
      <c r="BW30" s="5" t="e">
        <f t="shared" si="30"/>
        <v>#VALUE!</v>
      </c>
      <c r="BX30" s="39"/>
      <c r="BZ30" s="37" t="s">
        <v>40</v>
      </c>
      <c r="CA30" s="5" t="s">
        <v>11</v>
      </c>
      <c r="CB30" s="5" t="s">
        <v>12</v>
      </c>
      <c r="CC30" s="39">
        <v>357</v>
      </c>
      <c r="CD30" s="5" t="e">
        <f t="shared" si="31"/>
        <v>#VALUE!</v>
      </c>
      <c r="CE30" s="39"/>
      <c r="CG30" s="37" t="s">
        <v>40</v>
      </c>
      <c r="CH30" s="5" t="s">
        <v>11</v>
      </c>
      <c r="CI30" s="5" t="s">
        <v>12</v>
      </c>
      <c r="CJ30" s="39">
        <v>357</v>
      </c>
      <c r="CK30" s="5" t="e">
        <f t="shared" si="32"/>
        <v>#VALUE!</v>
      </c>
      <c r="CL30" s="39"/>
      <c r="CN30" s="37" t="s">
        <v>40</v>
      </c>
      <c r="CO30" s="5" t="s">
        <v>11</v>
      </c>
      <c r="CP30" s="5" t="s">
        <v>12</v>
      </c>
      <c r="CQ30" s="39">
        <v>357</v>
      </c>
      <c r="CR30" s="5" t="e">
        <f t="shared" si="33"/>
        <v>#VALUE!</v>
      </c>
      <c r="CS30" s="39"/>
      <c r="CU30" s="37" t="s">
        <v>40</v>
      </c>
      <c r="CV30" s="5" t="s">
        <v>11</v>
      </c>
      <c r="CW30" s="5" t="s">
        <v>12</v>
      </c>
      <c r="CX30" s="39">
        <v>357</v>
      </c>
      <c r="CY30" s="5" t="e">
        <f t="shared" si="34"/>
        <v>#VALUE!</v>
      </c>
      <c r="CZ30" s="39"/>
      <c r="DB30" s="37" t="s">
        <v>40</v>
      </c>
      <c r="DC30" s="5" t="s">
        <v>11</v>
      </c>
      <c r="DD30" s="5" t="s">
        <v>12</v>
      </c>
      <c r="DE30" s="39">
        <v>357</v>
      </c>
      <c r="DF30" s="5" t="e">
        <f t="shared" si="35"/>
        <v>#VALUE!</v>
      </c>
      <c r="DG30" s="39"/>
      <c r="DI30" s="37" t="s">
        <v>40</v>
      </c>
      <c r="DJ30" s="5" t="s">
        <v>11</v>
      </c>
      <c r="DK30" s="5" t="s">
        <v>12</v>
      </c>
      <c r="DL30" s="39">
        <v>357</v>
      </c>
      <c r="DM30" s="5" t="e">
        <f t="shared" si="36"/>
        <v>#VALUE!</v>
      </c>
      <c r="DN30" s="39"/>
      <c r="DP30" s="37" t="s">
        <v>40</v>
      </c>
      <c r="DQ30" s="5" t="s">
        <v>11</v>
      </c>
      <c r="DR30" s="5" t="s">
        <v>12</v>
      </c>
      <c r="DS30" s="39">
        <v>357</v>
      </c>
      <c r="DT30" s="5" t="e">
        <f t="shared" si="37"/>
        <v>#VALUE!</v>
      </c>
      <c r="DU30" s="39"/>
      <c r="DW30" s="41" t="s">
        <v>40</v>
      </c>
      <c r="DX30" s="20" t="s">
        <v>11</v>
      </c>
      <c r="DY30" s="20">
        <f>146*1</f>
        <v>146</v>
      </c>
      <c r="DZ30" s="42">
        <v>357</v>
      </c>
      <c r="EA30" s="20">
        <f t="shared" si="38"/>
        <v>503</v>
      </c>
      <c r="EB30" s="42" t="s">
        <v>38</v>
      </c>
      <c r="ED30" s="44" t="s">
        <v>40</v>
      </c>
      <c r="EE30" s="25" t="s">
        <v>9</v>
      </c>
      <c r="EF30" s="25">
        <f>146*1</f>
        <v>146</v>
      </c>
      <c r="EG30" s="45">
        <v>357</v>
      </c>
      <c r="EH30" s="25">
        <f t="shared" si="39"/>
        <v>503</v>
      </c>
      <c r="EI30" s="45" t="s">
        <v>38</v>
      </c>
    </row>
    <row r="31" spans="1:139">
      <c r="A31" s="37" t="s">
        <v>45</v>
      </c>
      <c r="B31" s="5" t="s">
        <v>11</v>
      </c>
      <c r="C31" s="5" t="s">
        <v>12</v>
      </c>
      <c r="D31" s="39">
        <v>442</v>
      </c>
      <c r="E31" s="5" t="e">
        <f t="shared" si="20"/>
        <v>#VALUE!</v>
      </c>
      <c r="F31" s="36"/>
      <c r="H31" s="37" t="s">
        <v>45</v>
      </c>
      <c r="I31" s="5" t="s">
        <v>11</v>
      </c>
      <c r="J31" s="5" t="s">
        <v>12</v>
      </c>
      <c r="K31" s="39">
        <v>442</v>
      </c>
      <c r="L31" s="5" t="e">
        <f t="shared" si="21"/>
        <v>#VALUE!</v>
      </c>
      <c r="M31" s="36"/>
      <c r="O31" s="37" t="s">
        <v>45</v>
      </c>
      <c r="P31" s="5" t="s">
        <v>11</v>
      </c>
      <c r="Q31" s="5" t="s">
        <v>12</v>
      </c>
      <c r="R31" s="39">
        <v>442</v>
      </c>
      <c r="S31" s="5" t="e">
        <f t="shared" si="22"/>
        <v>#VALUE!</v>
      </c>
      <c r="T31" s="36"/>
      <c r="V31" s="37" t="s">
        <v>45</v>
      </c>
      <c r="W31" s="5" t="s">
        <v>11</v>
      </c>
      <c r="X31" s="5" t="s">
        <v>12</v>
      </c>
      <c r="Y31" s="39">
        <v>442</v>
      </c>
      <c r="Z31" s="5" t="e">
        <f t="shared" si="23"/>
        <v>#VALUE!</v>
      </c>
      <c r="AA31" s="36"/>
      <c r="AC31" s="37" t="s">
        <v>45</v>
      </c>
      <c r="AD31" s="5" t="s">
        <v>11</v>
      </c>
      <c r="AE31" s="5" t="s">
        <v>12</v>
      </c>
      <c r="AF31" s="39">
        <v>442</v>
      </c>
      <c r="AG31" s="5" t="e">
        <f t="shared" si="24"/>
        <v>#VALUE!</v>
      </c>
      <c r="AH31" s="39"/>
      <c r="AJ31" s="37" t="s">
        <v>45</v>
      </c>
      <c r="AK31" s="5" t="s">
        <v>11</v>
      </c>
      <c r="AL31" s="5" t="s">
        <v>12</v>
      </c>
      <c r="AM31" s="39">
        <v>442</v>
      </c>
      <c r="AN31" s="5" t="e">
        <f t="shared" si="25"/>
        <v>#VALUE!</v>
      </c>
      <c r="AO31" s="39"/>
      <c r="AQ31" s="37" t="s">
        <v>45</v>
      </c>
      <c r="AR31" s="5" t="s">
        <v>11</v>
      </c>
      <c r="AS31" s="5" t="s">
        <v>12</v>
      </c>
      <c r="AT31" s="39">
        <v>442</v>
      </c>
      <c r="AU31" s="5" t="e">
        <f t="shared" si="26"/>
        <v>#VALUE!</v>
      </c>
      <c r="AV31" s="39"/>
      <c r="AX31" s="37" t="s">
        <v>45</v>
      </c>
      <c r="AY31" s="5" t="s">
        <v>11</v>
      </c>
      <c r="AZ31" s="5" t="s">
        <v>12</v>
      </c>
      <c r="BA31" s="39">
        <v>442</v>
      </c>
      <c r="BB31" s="5" t="e">
        <f t="shared" si="27"/>
        <v>#VALUE!</v>
      </c>
      <c r="BC31" s="39"/>
      <c r="BE31" s="37" t="s">
        <v>45</v>
      </c>
      <c r="BF31" s="5" t="s">
        <v>11</v>
      </c>
      <c r="BG31" s="5" t="s">
        <v>12</v>
      </c>
      <c r="BH31" s="39">
        <v>442</v>
      </c>
      <c r="BI31" s="5" t="e">
        <f t="shared" si="28"/>
        <v>#VALUE!</v>
      </c>
      <c r="BJ31" s="39"/>
      <c r="BL31" s="37" t="s">
        <v>45</v>
      </c>
      <c r="BM31" s="5" t="s">
        <v>11</v>
      </c>
      <c r="BN31" s="5" t="s">
        <v>12</v>
      </c>
      <c r="BO31" s="39">
        <v>442</v>
      </c>
      <c r="BP31" s="5" t="e">
        <f t="shared" si="29"/>
        <v>#VALUE!</v>
      </c>
      <c r="BQ31" s="39"/>
      <c r="BS31" s="37" t="s">
        <v>45</v>
      </c>
      <c r="BT31" s="5" t="s">
        <v>11</v>
      </c>
      <c r="BU31" s="5" t="s">
        <v>12</v>
      </c>
      <c r="BV31" s="39">
        <v>442</v>
      </c>
      <c r="BW31" s="5" t="e">
        <f t="shared" si="30"/>
        <v>#VALUE!</v>
      </c>
      <c r="BX31" s="39"/>
      <c r="BZ31" s="37" t="s">
        <v>45</v>
      </c>
      <c r="CA31" s="5" t="s">
        <v>11</v>
      </c>
      <c r="CB31" s="5" t="s">
        <v>12</v>
      </c>
      <c r="CC31" s="39">
        <v>442</v>
      </c>
      <c r="CD31" s="5" t="e">
        <f t="shared" si="31"/>
        <v>#VALUE!</v>
      </c>
      <c r="CE31" s="39"/>
      <c r="CG31" s="37" t="s">
        <v>45</v>
      </c>
      <c r="CH31" s="5" t="s">
        <v>11</v>
      </c>
      <c r="CI31" s="5" t="s">
        <v>12</v>
      </c>
      <c r="CJ31" s="39">
        <v>442</v>
      </c>
      <c r="CK31" s="5" t="e">
        <f t="shared" si="32"/>
        <v>#VALUE!</v>
      </c>
      <c r="CL31" s="39"/>
      <c r="CN31" s="41" t="s">
        <v>45</v>
      </c>
      <c r="CO31" s="20" t="s">
        <v>11</v>
      </c>
      <c r="CP31" s="20">
        <f>282*2</f>
        <v>564</v>
      </c>
      <c r="CQ31" s="42">
        <v>442</v>
      </c>
      <c r="CR31" s="20">
        <f t="shared" si="33"/>
        <v>1006</v>
      </c>
      <c r="CS31" s="42" t="s">
        <v>37</v>
      </c>
      <c r="CU31" s="37" t="s">
        <v>45</v>
      </c>
      <c r="CV31" s="5" t="s">
        <v>11</v>
      </c>
      <c r="CW31" s="5">
        <f>282*2</f>
        <v>564</v>
      </c>
      <c r="CX31" s="39">
        <v>442</v>
      </c>
      <c r="CY31" s="5">
        <f t="shared" si="34"/>
        <v>1006</v>
      </c>
      <c r="CZ31" s="39" t="s">
        <v>37</v>
      </c>
      <c r="DB31" s="37" t="s">
        <v>45</v>
      </c>
      <c r="DC31" s="5" t="s">
        <v>11</v>
      </c>
      <c r="DD31" s="5">
        <f>282*2</f>
        <v>564</v>
      </c>
      <c r="DE31" s="39">
        <v>442</v>
      </c>
      <c r="DF31" s="5">
        <f t="shared" si="35"/>
        <v>1006</v>
      </c>
      <c r="DG31" s="39" t="s">
        <v>37</v>
      </c>
      <c r="DI31" s="37" t="s">
        <v>45</v>
      </c>
      <c r="DJ31" s="5" t="s">
        <v>11</v>
      </c>
      <c r="DK31" s="5">
        <f>282*2</f>
        <v>564</v>
      </c>
      <c r="DL31" s="39">
        <v>442</v>
      </c>
      <c r="DM31" s="5">
        <f t="shared" si="36"/>
        <v>1006</v>
      </c>
      <c r="DN31" s="39" t="s">
        <v>37</v>
      </c>
      <c r="DP31" s="37" t="s">
        <v>45</v>
      </c>
      <c r="DQ31" s="5" t="s">
        <v>11</v>
      </c>
      <c r="DR31" s="5">
        <f>282*2</f>
        <v>564</v>
      </c>
      <c r="DS31" s="39">
        <v>442</v>
      </c>
      <c r="DT31" s="5">
        <f t="shared" si="37"/>
        <v>1006</v>
      </c>
      <c r="DU31" s="39" t="s">
        <v>37</v>
      </c>
      <c r="DW31" s="41" t="s">
        <v>45</v>
      </c>
      <c r="DX31" s="20" t="s">
        <v>11</v>
      </c>
      <c r="DY31" s="20">
        <f>206*1</f>
        <v>206</v>
      </c>
      <c r="DZ31" s="42">
        <v>442</v>
      </c>
      <c r="EA31" s="20">
        <f t="shared" si="38"/>
        <v>648</v>
      </c>
      <c r="EB31" s="42" t="s">
        <v>38</v>
      </c>
      <c r="ED31" s="37" t="s">
        <v>45</v>
      </c>
      <c r="EE31" s="5" t="s">
        <v>11</v>
      </c>
      <c r="EF31" s="5">
        <f>206*1</f>
        <v>206</v>
      </c>
      <c r="EG31" s="39">
        <v>442</v>
      </c>
      <c r="EH31" s="5">
        <f t="shared" si="39"/>
        <v>648</v>
      </c>
      <c r="EI31" s="39" t="s">
        <v>38</v>
      </c>
    </row>
    <row r="32" spans="1:139">
      <c r="A32" s="37" t="s">
        <v>46</v>
      </c>
      <c r="B32" s="5" t="s">
        <v>11</v>
      </c>
      <c r="C32" s="5" t="s">
        <v>12</v>
      </c>
      <c r="D32" s="39">
        <v>754</v>
      </c>
      <c r="E32" s="5" t="e">
        <f t="shared" si="20"/>
        <v>#VALUE!</v>
      </c>
      <c r="F32" s="36"/>
      <c r="H32" s="37" t="s">
        <v>46</v>
      </c>
      <c r="I32" s="5" t="s">
        <v>11</v>
      </c>
      <c r="J32" s="5" t="s">
        <v>12</v>
      </c>
      <c r="K32" s="39">
        <v>754</v>
      </c>
      <c r="L32" s="5" t="e">
        <f t="shared" si="21"/>
        <v>#VALUE!</v>
      </c>
      <c r="M32" s="36"/>
      <c r="O32" s="37" t="s">
        <v>46</v>
      </c>
      <c r="P32" s="5" t="s">
        <v>11</v>
      </c>
      <c r="Q32" s="5" t="s">
        <v>12</v>
      </c>
      <c r="R32" s="39">
        <v>754</v>
      </c>
      <c r="S32" s="5" t="e">
        <f t="shared" si="22"/>
        <v>#VALUE!</v>
      </c>
      <c r="T32" s="36"/>
      <c r="V32" s="37" t="s">
        <v>46</v>
      </c>
      <c r="W32" s="5" t="s">
        <v>11</v>
      </c>
      <c r="X32" s="5" t="s">
        <v>12</v>
      </c>
      <c r="Y32" s="39">
        <v>754</v>
      </c>
      <c r="Z32" s="5" t="e">
        <f t="shared" si="23"/>
        <v>#VALUE!</v>
      </c>
      <c r="AA32" s="36"/>
      <c r="AC32" s="37" t="s">
        <v>46</v>
      </c>
      <c r="AD32" s="5" t="s">
        <v>11</v>
      </c>
      <c r="AE32" s="5" t="s">
        <v>12</v>
      </c>
      <c r="AF32" s="39">
        <v>754</v>
      </c>
      <c r="AG32" s="5" t="e">
        <f t="shared" si="24"/>
        <v>#VALUE!</v>
      </c>
      <c r="AH32" s="39"/>
      <c r="AJ32" s="37" t="s">
        <v>46</v>
      </c>
      <c r="AK32" s="5" t="s">
        <v>11</v>
      </c>
      <c r="AL32" s="5" t="s">
        <v>12</v>
      </c>
      <c r="AM32" s="39">
        <v>754</v>
      </c>
      <c r="AN32" s="5" t="e">
        <f t="shared" si="25"/>
        <v>#VALUE!</v>
      </c>
      <c r="AO32" s="39"/>
      <c r="AQ32" s="41" t="s">
        <v>46</v>
      </c>
      <c r="AR32" s="20" t="s">
        <v>11</v>
      </c>
      <c r="AS32" s="20">
        <f>230*4</f>
        <v>920</v>
      </c>
      <c r="AT32" s="42">
        <v>754</v>
      </c>
      <c r="AU32" s="20">
        <f t="shared" si="26"/>
        <v>1674</v>
      </c>
      <c r="AV32" s="42" t="s">
        <v>33</v>
      </c>
      <c r="AX32" s="37" t="s">
        <v>46</v>
      </c>
      <c r="AY32" s="5" t="s">
        <v>11</v>
      </c>
      <c r="AZ32" s="5">
        <f>230*4</f>
        <v>920</v>
      </c>
      <c r="BA32" s="39">
        <v>754</v>
      </c>
      <c r="BB32" s="5">
        <f t="shared" si="27"/>
        <v>1674</v>
      </c>
      <c r="BC32" s="39" t="s">
        <v>33</v>
      </c>
      <c r="BE32" s="41" t="s">
        <v>46</v>
      </c>
      <c r="BF32" s="20" t="s">
        <v>11</v>
      </c>
      <c r="BG32" s="20">
        <f>168*4</f>
        <v>672</v>
      </c>
      <c r="BH32" s="42">
        <v>754</v>
      </c>
      <c r="BI32" s="20">
        <f t="shared" si="28"/>
        <v>1426</v>
      </c>
      <c r="BJ32" s="42" t="s">
        <v>33</v>
      </c>
      <c r="BL32" s="37" t="s">
        <v>46</v>
      </c>
      <c r="BM32" s="5" t="s">
        <v>11</v>
      </c>
      <c r="BN32" s="5">
        <f>168*4</f>
        <v>672</v>
      </c>
      <c r="BO32" s="39">
        <v>754</v>
      </c>
      <c r="BP32" s="5">
        <f t="shared" si="29"/>
        <v>1426</v>
      </c>
      <c r="BQ32" s="39" t="s">
        <v>49</v>
      </c>
      <c r="BS32" s="37" t="s">
        <v>46</v>
      </c>
      <c r="BT32" s="5" t="s">
        <v>11</v>
      </c>
      <c r="BU32" s="5">
        <f>168*4</f>
        <v>672</v>
      </c>
      <c r="BV32" s="39">
        <v>754</v>
      </c>
      <c r="BW32" s="5">
        <f t="shared" si="30"/>
        <v>1426</v>
      </c>
      <c r="BX32" s="39" t="s">
        <v>49</v>
      </c>
      <c r="BZ32" s="41" t="s">
        <v>46</v>
      </c>
      <c r="CA32" s="20" t="s">
        <v>11</v>
      </c>
      <c r="CB32" s="20">
        <f>104*4</f>
        <v>416</v>
      </c>
      <c r="CC32" s="42">
        <v>754</v>
      </c>
      <c r="CD32" s="20">
        <f t="shared" si="31"/>
        <v>1170</v>
      </c>
      <c r="CE32" s="42" t="s">
        <v>48</v>
      </c>
      <c r="CG32" s="44" t="s">
        <v>46</v>
      </c>
      <c r="CH32" s="25" t="s">
        <v>9</v>
      </c>
      <c r="CI32" s="25">
        <f>104*4</f>
        <v>416</v>
      </c>
      <c r="CJ32" s="45">
        <v>754</v>
      </c>
      <c r="CK32" s="25">
        <f t="shared" si="32"/>
        <v>1170</v>
      </c>
      <c r="CL32" s="45" t="s">
        <v>48</v>
      </c>
      <c r="CN32" s="37" t="s">
        <v>46</v>
      </c>
      <c r="CO32" s="5" t="s">
        <v>9</v>
      </c>
      <c r="CP32" s="5">
        <f>104*4</f>
        <v>416</v>
      </c>
      <c r="CQ32" s="39">
        <v>754</v>
      </c>
      <c r="CR32" s="5">
        <f t="shared" si="33"/>
        <v>1170</v>
      </c>
      <c r="CS32" s="39" t="s">
        <v>48</v>
      </c>
      <c r="CU32" s="37" t="s">
        <v>46</v>
      </c>
      <c r="CV32" s="5" t="s">
        <v>9</v>
      </c>
      <c r="CW32" s="5">
        <f>104*4</f>
        <v>416</v>
      </c>
      <c r="CX32" s="39">
        <v>754</v>
      </c>
      <c r="CY32" s="5">
        <f t="shared" si="34"/>
        <v>1170</v>
      </c>
      <c r="CZ32" s="39" t="s">
        <v>48</v>
      </c>
      <c r="DB32" s="37" t="s">
        <v>46</v>
      </c>
      <c r="DC32" s="5" t="s">
        <v>9</v>
      </c>
      <c r="DD32" s="5">
        <f>104*4</f>
        <v>416</v>
      </c>
      <c r="DE32" s="39">
        <v>754</v>
      </c>
      <c r="DF32" s="5">
        <f t="shared" si="35"/>
        <v>1170</v>
      </c>
      <c r="DG32" s="39" t="s">
        <v>48</v>
      </c>
      <c r="DI32" s="37" t="s">
        <v>46</v>
      </c>
      <c r="DJ32" s="5" t="s">
        <v>9</v>
      </c>
      <c r="DK32" s="5">
        <f>104*4</f>
        <v>416</v>
      </c>
      <c r="DL32" s="39">
        <v>754</v>
      </c>
      <c r="DM32" s="5">
        <f t="shared" si="36"/>
        <v>1170</v>
      </c>
      <c r="DN32" s="39" t="s">
        <v>48</v>
      </c>
      <c r="DP32" s="37" t="s">
        <v>46</v>
      </c>
      <c r="DQ32" s="5" t="s">
        <v>9</v>
      </c>
      <c r="DR32" s="5">
        <f>104*4</f>
        <v>416</v>
      </c>
      <c r="DS32" s="39">
        <v>754</v>
      </c>
      <c r="DT32" s="5">
        <f t="shared" si="37"/>
        <v>1170</v>
      </c>
      <c r="DU32" s="39" t="s">
        <v>48</v>
      </c>
      <c r="DW32" s="37" t="s">
        <v>46</v>
      </c>
      <c r="DX32" s="5" t="s">
        <v>9</v>
      </c>
      <c r="DY32" s="5">
        <f>104*4</f>
        <v>416</v>
      </c>
      <c r="DZ32" s="39">
        <v>754</v>
      </c>
      <c r="EA32" s="5">
        <f t="shared" si="38"/>
        <v>1170</v>
      </c>
      <c r="EB32" s="39" t="s">
        <v>48</v>
      </c>
      <c r="ED32" s="37" t="s">
        <v>46</v>
      </c>
      <c r="EE32" s="5" t="s">
        <v>9</v>
      </c>
      <c r="EF32" s="5">
        <f>104*4</f>
        <v>416</v>
      </c>
      <c r="EG32" s="39">
        <v>754</v>
      </c>
      <c r="EH32" s="5">
        <f t="shared" si="39"/>
        <v>1170</v>
      </c>
      <c r="EI32" s="39" t="s">
        <v>48</v>
      </c>
    </row>
    <row r="33" spans="1:139">
      <c r="A33" s="37" t="s">
        <v>47</v>
      </c>
      <c r="B33" s="5" t="s">
        <v>11</v>
      </c>
      <c r="C33" s="5" t="s">
        <v>12</v>
      </c>
      <c r="D33" s="39">
        <v>420</v>
      </c>
      <c r="E33" s="5" t="e">
        <f t="shared" si="20"/>
        <v>#VALUE!</v>
      </c>
      <c r="F33" s="36"/>
      <c r="H33" s="37" t="s">
        <v>47</v>
      </c>
      <c r="I33" s="5" t="s">
        <v>11</v>
      </c>
      <c r="J33" s="5" t="s">
        <v>12</v>
      </c>
      <c r="K33" s="39">
        <v>420</v>
      </c>
      <c r="L33" s="5" t="e">
        <f t="shared" si="21"/>
        <v>#VALUE!</v>
      </c>
      <c r="M33" s="36"/>
      <c r="O33" s="37" t="s">
        <v>47</v>
      </c>
      <c r="P33" s="5" t="s">
        <v>11</v>
      </c>
      <c r="Q33" s="5" t="s">
        <v>12</v>
      </c>
      <c r="R33" s="39">
        <v>420</v>
      </c>
      <c r="S33" s="5" t="e">
        <f t="shared" si="22"/>
        <v>#VALUE!</v>
      </c>
      <c r="T33" s="36"/>
      <c r="V33" s="37" t="s">
        <v>47</v>
      </c>
      <c r="W33" s="5" t="s">
        <v>11</v>
      </c>
      <c r="X33" s="5" t="s">
        <v>12</v>
      </c>
      <c r="Y33" s="39">
        <v>420</v>
      </c>
      <c r="Z33" s="5" t="e">
        <f t="shared" si="23"/>
        <v>#VALUE!</v>
      </c>
      <c r="AA33" s="36"/>
      <c r="AC33" s="37" t="s">
        <v>47</v>
      </c>
      <c r="AD33" s="5" t="s">
        <v>11</v>
      </c>
      <c r="AE33" s="5" t="s">
        <v>12</v>
      </c>
      <c r="AF33" s="39">
        <v>420</v>
      </c>
      <c r="AG33" s="5" t="e">
        <f t="shared" si="24"/>
        <v>#VALUE!</v>
      </c>
      <c r="AH33" s="39"/>
      <c r="AJ33" s="37" t="s">
        <v>47</v>
      </c>
      <c r="AK33" s="5" t="s">
        <v>11</v>
      </c>
      <c r="AL33" s="5" t="s">
        <v>12</v>
      </c>
      <c r="AM33" s="39">
        <v>420</v>
      </c>
      <c r="AN33" s="5" t="e">
        <f t="shared" si="25"/>
        <v>#VALUE!</v>
      </c>
      <c r="AO33" s="39"/>
      <c r="AQ33" s="37" t="s">
        <v>47</v>
      </c>
      <c r="AR33" s="5" t="s">
        <v>11</v>
      </c>
      <c r="AS33" s="5" t="s">
        <v>12</v>
      </c>
      <c r="AT33" s="39">
        <v>420</v>
      </c>
      <c r="AU33" s="5" t="e">
        <f t="shared" si="26"/>
        <v>#VALUE!</v>
      </c>
      <c r="AV33" s="39"/>
      <c r="AX33" s="37" t="s">
        <v>47</v>
      </c>
      <c r="AY33" s="5" t="s">
        <v>11</v>
      </c>
      <c r="AZ33" s="5" t="s">
        <v>12</v>
      </c>
      <c r="BA33" s="39">
        <v>420</v>
      </c>
      <c r="BB33" s="5" t="e">
        <f t="shared" si="27"/>
        <v>#VALUE!</v>
      </c>
      <c r="BC33" s="39"/>
      <c r="BE33" s="37" t="s">
        <v>47</v>
      </c>
      <c r="BF33" s="5" t="s">
        <v>11</v>
      </c>
      <c r="BG33" s="5" t="s">
        <v>12</v>
      </c>
      <c r="BH33" s="39">
        <v>420</v>
      </c>
      <c r="BI33" s="5" t="e">
        <f t="shared" si="28"/>
        <v>#VALUE!</v>
      </c>
      <c r="BJ33" s="39"/>
      <c r="BL33" s="37" t="s">
        <v>47</v>
      </c>
      <c r="BM33" s="5" t="s">
        <v>11</v>
      </c>
      <c r="BN33" s="5" t="s">
        <v>12</v>
      </c>
      <c r="BO33" s="39">
        <v>420</v>
      </c>
      <c r="BP33" s="5" t="e">
        <f t="shared" si="29"/>
        <v>#VALUE!</v>
      </c>
      <c r="BQ33" s="39"/>
      <c r="BS33" s="37" t="s">
        <v>47</v>
      </c>
      <c r="BT33" s="5" t="s">
        <v>11</v>
      </c>
      <c r="BU33" s="5" t="s">
        <v>12</v>
      </c>
      <c r="BV33" s="39">
        <v>420</v>
      </c>
      <c r="BW33" s="5" t="e">
        <f t="shared" si="30"/>
        <v>#VALUE!</v>
      </c>
      <c r="BX33" s="39"/>
      <c r="BZ33" s="37" t="s">
        <v>47</v>
      </c>
      <c r="CA33" s="5" t="s">
        <v>11</v>
      </c>
      <c r="CB33" s="5" t="s">
        <v>12</v>
      </c>
      <c r="CC33" s="39">
        <v>420</v>
      </c>
      <c r="CD33" s="5" t="e">
        <f t="shared" si="31"/>
        <v>#VALUE!</v>
      </c>
      <c r="CE33" s="39"/>
      <c r="CG33" s="37" t="s">
        <v>47</v>
      </c>
      <c r="CH33" s="5" t="s">
        <v>11</v>
      </c>
      <c r="CI33" s="5" t="s">
        <v>12</v>
      </c>
      <c r="CJ33" s="39">
        <v>420</v>
      </c>
      <c r="CK33" s="5" t="e">
        <f t="shared" si="32"/>
        <v>#VALUE!</v>
      </c>
      <c r="CL33" s="39"/>
      <c r="CN33" s="37" t="s">
        <v>47</v>
      </c>
      <c r="CO33" s="5" t="s">
        <v>11</v>
      </c>
      <c r="CP33" s="5" t="s">
        <v>12</v>
      </c>
      <c r="CQ33" s="39">
        <v>420</v>
      </c>
      <c r="CR33" s="5" t="e">
        <f t="shared" si="33"/>
        <v>#VALUE!</v>
      </c>
      <c r="CS33" s="39"/>
      <c r="CU33" s="37" t="s">
        <v>47</v>
      </c>
      <c r="CV33" s="5" t="s">
        <v>11</v>
      </c>
      <c r="CW33" s="5" t="s">
        <v>12</v>
      </c>
      <c r="CX33" s="39">
        <v>420</v>
      </c>
      <c r="CY33" s="5" t="e">
        <f t="shared" si="34"/>
        <v>#VALUE!</v>
      </c>
      <c r="CZ33" s="39"/>
      <c r="DB33" s="37" t="s">
        <v>47</v>
      </c>
      <c r="DC33" s="5" t="s">
        <v>11</v>
      </c>
      <c r="DD33" s="5" t="s">
        <v>12</v>
      </c>
      <c r="DE33" s="39">
        <v>420</v>
      </c>
      <c r="DF33" s="5" t="e">
        <f t="shared" si="35"/>
        <v>#VALUE!</v>
      </c>
      <c r="DG33" s="39"/>
      <c r="DI33" s="37" t="s">
        <v>47</v>
      </c>
      <c r="DJ33" s="5" t="s">
        <v>11</v>
      </c>
      <c r="DK33" s="5" t="s">
        <v>12</v>
      </c>
      <c r="DL33" s="39">
        <v>420</v>
      </c>
      <c r="DM33" s="5" t="e">
        <f t="shared" si="36"/>
        <v>#VALUE!</v>
      </c>
      <c r="DN33" s="39"/>
      <c r="DP33" s="37" t="s">
        <v>47</v>
      </c>
      <c r="DQ33" s="5" t="s">
        <v>11</v>
      </c>
      <c r="DR33" s="5" t="s">
        <v>12</v>
      </c>
      <c r="DS33" s="39">
        <v>420</v>
      </c>
      <c r="DT33" s="5" t="e">
        <f t="shared" si="37"/>
        <v>#VALUE!</v>
      </c>
      <c r="DU33" s="39"/>
      <c r="DW33" s="37" t="s">
        <v>47</v>
      </c>
      <c r="DX33" s="5" t="s">
        <v>11</v>
      </c>
      <c r="DY33" s="5" t="s">
        <v>12</v>
      </c>
      <c r="DZ33" s="39">
        <v>420</v>
      </c>
      <c r="EA33" s="5" t="e">
        <f t="shared" si="38"/>
        <v>#VALUE!</v>
      </c>
      <c r="EB33" s="39"/>
      <c r="ED33" s="41" t="s">
        <v>47</v>
      </c>
      <c r="EE33" s="20" t="s">
        <v>11</v>
      </c>
      <c r="EF33" s="20">
        <f>203*4</f>
        <v>812</v>
      </c>
      <c r="EG33" s="42">
        <v>420</v>
      </c>
      <c r="EH33" s="20">
        <f t="shared" si="39"/>
        <v>1232</v>
      </c>
      <c r="EI33" s="42"/>
    </row>
    <row r="34" spans="1:139">
      <c r="A34" s="37" t="s">
        <v>48</v>
      </c>
      <c r="B34" s="5" t="s">
        <v>11</v>
      </c>
      <c r="C34" s="5" t="s">
        <v>12</v>
      </c>
      <c r="D34" s="39">
        <v>724</v>
      </c>
      <c r="E34" s="5" t="e">
        <f t="shared" si="20"/>
        <v>#VALUE!</v>
      </c>
      <c r="F34" s="36"/>
      <c r="H34" s="37" t="s">
        <v>48</v>
      </c>
      <c r="I34" s="5" t="s">
        <v>11</v>
      </c>
      <c r="J34" s="5" t="s">
        <v>12</v>
      </c>
      <c r="K34" s="39">
        <v>724</v>
      </c>
      <c r="L34" s="5" t="e">
        <f t="shared" si="21"/>
        <v>#VALUE!</v>
      </c>
      <c r="M34" s="36"/>
      <c r="O34" s="37" t="s">
        <v>48</v>
      </c>
      <c r="P34" s="5" t="s">
        <v>11</v>
      </c>
      <c r="Q34" s="5" t="s">
        <v>12</v>
      </c>
      <c r="R34" s="39">
        <v>724</v>
      </c>
      <c r="S34" s="5" t="e">
        <f t="shared" si="22"/>
        <v>#VALUE!</v>
      </c>
      <c r="T34" s="36"/>
      <c r="V34" s="37" t="s">
        <v>48</v>
      </c>
      <c r="W34" s="5" t="s">
        <v>11</v>
      </c>
      <c r="X34" s="5" t="s">
        <v>12</v>
      </c>
      <c r="Y34" s="39">
        <v>724</v>
      </c>
      <c r="Z34" s="5" t="e">
        <f t="shared" si="23"/>
        <v>#VALUE!</v>
      </c>
      <c r="AA34" s="36"/>
      <c r="AC34" s="37" t="s">
        <v>48</v>
      </c>
      <c r="AD34" s="5" t="s">
        <v>11</v>
      </c>
      <c r="AE34" s="5" t="s">
        <v>12</v>
      </c>
      <c r="AF34" s="39">
        <v>724</v>
      </c>
      <c r="AG34" s="5" t="e">
        <f t="shared" si="24"/>
        <v>#VALUE!</v>
      </c>
      <c r="AH34" s="39"/>
      <c r="AJ34" s="37" t="s">
        <v>48</v>
      </c>
      <c r="AK34" s="5" t="s">
        <v>11</v>
      </c>
      <c r="AL34" s="5" t="s">
        <v>12</v>
      </c>
      <c r="AM34" s="39">
        <v>724</v>
      </c>
      <c r="AN34" s="5" t="e">
        <f t="shared" si="25"/>
        <v>#VALUE!</v>
      </c>
      <c r="AO34" s="39"/>
      <c r="AQ34" s="37" t="s">
        <v>48</v>
      </c>
      <c r="AR34" s="5" t="s">
        <v>11</v>
      </c>
      <c r="AS34" s="5" t="s">
        <v>12</v>
      </c>
      <c r="AT34" s="39">
        <v>724</v>
      </c>
      <c r="AU34" s="5" t="e">
        <f t="shared" si="26"/>
        <v>#VALUE!</v>
      </c>
      <c r="AV34" s="39"/>
      <c r="AX34" s="37" t="s">
        <v>48</v>
      </c>
      <c r="AY34" s="5" t="s">
        <v>11</v>
      </c>
      <c r="AZ34" s="5" t="s">
        <v>12</v>
      </c>
      <c r="BA34" s="39">
        <v>724</v>
      </c>
      <c r="BB34" s="5" t="e">
        <f t="shared" si="27"/>
        <v>#VALUE!</v>
      </c>
      <c r="BC34" s="39"/>
      <c r="BE34" s="37" t="s">
        <v>48</v>
      </c>
      <c r="BF34" s="5" t="s">
        <v>11</v>
      </c>
      <c r="BG34" s="5" t="s">
        <v>12</v>
      </c>
      <c r="BH34" s="39">
        <v>724</v>
      </c>
      <c r="BI34" s="5" t="e">
        <f t="shared" si="28"/>
        <v>#VALUE!</v>
      </c>
      <c r="BJ34" s="39"/>
      <c r="BL34" s="37" t="s">
        <v>48</v>
      </c>
      <c r="BM34" s="5" t="s">
        <v>11</v>
      </c>
      <c r="BN34" s="5" t="s">
        <v>12</v>
      </c>
      <c r="BO34" s="39">
        <v>724</v>
      </c>
      <c r="BP34" s="5" t="e">
        <f t="shared" si="29"/>
        <v>#VALUE!</v>
      </c>
      <c r="BQ34" s="39"/>
      <c r="BS34" s="41" t="s">
        <v>48</v>
      </c>
      <c r="BT34" s="20" t="s">
        <v>11</v>
      </c>
      <c r="BU34" s="20">
        <f>212*4</f>
        <v>848</v>
      </c>
      <c r="BV34" s="42">
        <v>724</v>
      </c>
      <c r="BW34" s="20">
        <f t="shared" si="30"/>
        <v>1572</v>
      </c>
      <c r="BX34" s="42" t="s">
        <v>52</v>
      </c>
      <c r="BZ34" s="44" t="s">
        <v>48</v>
      </c>
      <c r="CA34" s="25" t="s">
        <v>9</v>
      </c>
      <c r="CB34" s="25">
        <f>212*4</f>
        <v>848</v>
      </c>
      <c r="CC34" s="45">
        <v>724</v>
      </c>
      <c r="CD34" s="25">
        <f t="shared" si="31"/>
        <v>1572</v>
      </c>
      <c r="CE34" s="45" t="s">
        <v>52</v>
      </c>
      <c r="CG34" s="43" t="s">
        <v>48</v>
      </c>
      <c r="CH34" s="8" t="s">
        <v>9</v>
      </c>
      <c r="CI34" s="8">
        <f>212*4</f>
        <v>848</v>
      </c>
      <c r="CJ34" s="40">
        <v>724</v>
      </c>
      <c r="CK34" s="8">
        <f t="shared" si="32"/>
        <v>1572</v>
      </c>
      <c r="CL34" s="40" t="s">
        <v>52</v>
      </c>
      <c r="CN34" s="43" t="s">
        <v>48</v>
      </c>
      <c r="CO34" s="8" t="s">
        <v>9</v>
      </c>
      <c r="CP34" s="8">
        <f>212*4</f>
        <v>848</v>
      </c>
      <c r="CQ34" s="40">
        <v>724</v>
      </c>
      <c r="CR34" s="8">
        <f t="shared" si="33"/>
        <v>1572</v>
      </c>
      <c r="CS34" s="40" t="s">
        <v>52</v>
      </c>
      <c r="CU34" s="43" t="s">
        <v>48</v>
      </c>
      <c r="CV34" s="8" t="s">
        <v>9</v>
      </c>
      <c r="CW34" s="8">
        <f>212*4</f>
        <v>848</v>
      </c>
      <c r="CX34" s="40">
        <v>724</v>
      </c>
      <c r="CY34" s="8">
        <f t="shared" si="34"/>
        <v>1572</v>
      </c>
      <c r="CZ34" s="40" t="s">
        <v>52</v>
      </c>
      <c r="DB34" s="43" t="s">
        <v>48</v>
      </c>
      <c r="DC34" s="8" t="s">
        <v>9</v>
      </c>
      <c r="DD34" s="8">
        <f>212*4</f>
        <v>848</v>
      </c>
      <c r="DE34" s="40">
        <v>724</v>
      </c>
      <c r="DF34" s="8">
        <f t="shared" si="35"/>
        <v>1572</v>
      </c>
      <c r="DG34" s="40" t="s">
        <v>52</v>
      </c>
      <c r="DI34" s="43" t="s">
        <v>48</v>
      </c>
      <c r="DJ34" s="8" t="s">
        <v>9</v>
      </c>
      <c r="DK34" s="8">
        <f>212*4</f>
        <v>848</v>
      </c>
      <c r="DL34" s="40">
        <v>724</v>
      </c>
      <c r="DM34" s="8">
        <f t="shared" si="36"/>
        <v>1572</v>
      </c>
      <c r="DN34" s="40" t="s">
        <v>52</v>
      </c>
      <c r="DP34" s="43" t="s">
        <v>48</v>
      </c>
      <c r="DQ34" s="8" t="s">
        <v>9</v>
      </c>
      <c r="DR34" s="8">
        <f>212*4</f>
        <v>848</v>
      </c>
      <c r="DS34" s="40">
        <v>724</v>
      </c>
      <c r="DT34" s="8">
        <f t="shared" si="37"/>
        <v>1572</v>
      </c>
      <c r="DU34" s="40" t="s">
        <v>52</v>
      </c>
      <c r="DW34" s="43" t="s">
        <v>48</v>
      </c>
      <c r="DX34" s="8" t="s">
        <v>9</v>
      </c>
      <c r="DY34" s="8">
        <f>212*4</f>
        <v>848</v>
      </c>
      <c r="DZ34" s="40">
        <v>724</v>
      </c>
      <c r="EA34" s="8">
        <f t="shared" si="38"/>
        <v>1572</v>
      </c>
      <c r="EB34" s="40" t="s">
        <v>52</v>
      </c>
      <c r="ED34" s="43" t="s">
        <v>48</v>
      </c>
      <c r="EE34" s="8" t="s">
        <v>9</v>
      </c>
      <c r="EF34" s="8">
        <f>212*4</f>
        <v>848</v>
      </c>
      <c r="EG34" s="40">
        <v>724</v>
      </c>
      <c r="EH34" s="8">
        <f t="shared" si="39"/>
        <v>1572</v>
      </c>
      <c r="EI34" s="40" t="s">
        <v>52</v>
      </c>
    </row>
    <row r="35" spans="1:139">
      <c r="A35" s="37" t="s">
        <v>49</v>
      </c>
      <c r="B35" s="5" t="s">
        <v>11</v>
      </c>
      <c r="C35" s="5" t="s">
        <v>12</v>
      </c>
      <c r="D35" s="39">
        <v>912</v>
      </c>
      <c r="E35" s="5" t="e">
        <f t="shared" si="20"/>
        <v>#VALUE!</v>
      </c>
      <c r="F35" s="36"/>
      <c r="H35" s="37" t="s">
        <v>49</v>
      </c>
      <c r="I35" s="5" t="s">
        <v>11</v>
      </c>
      <c r="J35" s="5" t="s">
        <v>12</v>
      </c>
      <c r="K35" s="39">
        <v>912</v>
      </c>
      <c r="L35" s="5" t="e">
        <f t="shared" si="21"/>
        <v>#VALUE!</v>
      </c>
      <c r="M35" s="36"/>
      <c r="O35" s="37" t="s">
        <v>49</v>
      </c>
      <c r="P35" s="5" t="s">
        <v>11</v>
      </c>
      <c r="Q35" s="5" t="s">
        <v>12</v>
      </c>
      <c r="R35" s="39">
        <v>912</v>
      </c>
      <c r="S35" s="5" t="e">
        <f t="shared" si="22"/>
        <v>#VALUE!</v>
      </c>
      <c r="T35" s="36"/>
      <c r="V35" s="37" t="s">
        <v>49</v>
      </c>
      <c r="W35" s="5" t="s">
        <v>11</v>
      </c>
      <c r="X35" s="5" t="s">
        <v>12</v>
      </c>
      <c r="Y35" s="39">
        <v>912</v>
      </c>
      <c r="Z35" s="5" t="e">
        <f t="shared" si="23"/>
        <v>#VALUE!</v>
      </c>
      <c r="AA35" s="36"/>
      <c r="AC35" s="37" t="s">
        <v>49</v>
      </c>
      <c r="AD35" s="5" t="s">
        <v>11</v>
      </c>
      <c r="AE35" s="5" t="s">
        <v>12</v>
      </c>
      <c r="AF35" s="39">
        <v>912</v>
      </c>
      <c r="AG35" s="5" t="e">
        <f t="shared" si="24"/>
        <v>#VALUE!</v>
      </c>
      <c r="AH35" s="39"/>
      <c r="AJ35" s="37" t="s">
        <v>49</v>
      </c>
      <c r="AK35" s="5" t="s">
        <v>11</v>
      </c>
      <c r="AL35" s="5" t="s">
        <v>12</v>
      </c>
      <c r="AM35" s="39">
        <v>912</v>
      </c>
      <c r="AN35" s="5" t="e">
        <f t="shared" si="25"/>
        <v>#VALUE!</v>
      </c>
      <c r="AO35" s="39"/>
      <c r="AQ35" s="37" t="s">
        <v>49</v>
      </c>
      <c r="AR35" s="5" t="s">
        <v>11</v>
      </c>
      <c r="AS35" s="5" t="s">
        <v>12</v>
      </c>
      <c r="AT35" s="39">
        <v>912</v>
      </c>
      <c r="AU35" s="5" t="e">
        <f t="shared" si="26"/>
        <v>#VALUE!</v>
      </c>
      <c r="AV35" s="39"/>
      <c r="AX35" s="41" t="s">
        <v>49</v>
      </c>
      <c r="AY35" s="20" t="s">
        <v>11</v>
      </c>
      <c r="AZ35" s="20">
        <f>286*2</f>
        <v>572</v>
      </c>
      <c r="BA35" s="42">
        <v>912</v>
      </c>
      <c r="BB35" s="20">
        <f t="shared" si="27"/>
        <v>1484</v>
      </c>
      <c r="BC35" s="42" t="s">
        <v>35</v>
      </c>
      <c r="BE35" s="44" t="s">
        <v>49</v>
      </c>
      <c r="BF35" s="25" t="s">
        <v>9</v>
      </c>
      <c r="BG35" s="25">
        <f>286*2</f>
        <v>572</v>
      </c>
      <c r="BH35" s="45">
        <v>912</v>
      </c>
      <c r="BI35" s="25">
        <f t="shared" si="28"/>
        <v>1484</v>
      </c>
      <c r="BJ35" s="45" t="s">
        <v>35</v>
      </c>
      <c r="BL35" s="43" t="s">
        <v>49</v>
      </c>
      <c r="BM35" s="8" t="s">
        <v>9</v>
      </c>
      <c r="BN35" s="8">
        <f>286*2</f>
        <v>572</v>
      </c>
      <c r="BO35" s="40">
        <v>912</v>
      </c>
      <c r="BP35" s="8">
        <f t="shared" si="29"/>
        <v>1484</v>
      </c>
      <c r="BQ35" s="40" t="s">
        <v>35</v>
      </c>
      <c r="BS35" s="43" t="s">
        <v>49</v>
      </c>
      <c r="BT35" s="8" t="s">
        <v>9</v>
      </c>
      <c r="BU35" s="8">
        <f>286*2</f>
        <v>572</v>
      </c>
      <c r="BV35" s="40">
        <v>912</v>
      </c>
      <c r="BW35" s="8">
        <f t="shared" si="30"/>
        <v>1484</v>
      </c>
      <c r="BX35" s="40" t="s">
        <v>35</v>
      </c>
      <c r="BZ35" s="43" t="s">
        <v>49</v>
      </c>
      <c r="CA35" s="8" t="s">
        <v>9</v>
      </c>
      <c r="CB35" s="8">
        <f>286*2</f>
        <v>572</v>
      </c>
      <c r="CC35" s="40">
        <v>912</v>
      </c>
      <c r="CD35" s="8">
        <f t="shared" si="31"/>
        <v>1484</v>
      </c>
      <c r="CE35" s="40" t="s">
        <v>35</v>
      </c>
      <c r="CG35" s="43" t="s">
        <v>49</v>
      </c>
      <c r="CH35" s="8" t="s">
        <v>9</v>
      </c>
      <c r="CI35" s="8">
        <f>286*2</f>
        <v>572</v>
      </c>
      <c r="CJ35" s="40">
        <v>912</v>
      </c>
      <c r="CK35" s="8">
        <f t="shared" si="32"/>
        <v>1484</v>
      </c>
      <c r="CL35" s="40" t="s">
        <v>35</v>
      </c>
      <c r="CN35" s="43" t="s">
        <v>49</v>
      </c>
      <c r="CO35" s="8" t="s">
        <v>9</v>
      </c>
      <c r="CP35" s="8">
        <f>286*2</f>
        <v>572</v>
      </c>
      <c r="CQ35" s="40">
        <v>912</v>
      </c>
      <c r="CR35" s="8">
        <f t="shared" si="33"/>
        <v>1484</v>
      </c>
      <c r="CS35" s="40" t="s">
        <v>35</v>
      </c>
      <c r="CU35" s="43" t="s">
        <v>49</v>
      </c>
      <c r="CV35" s="8" t="s">
        <v>9</v>
      </c>
      <c r="CW35" s="8">
        <f>286*2</f>
        <v>572</v>
      </c>
      <c r="CX35" s="40">
        <v>912</v>
      </c>
      <c r="CY35" s="8">
        <f t="shared" si="34"/>
        <v>1484</v>
      </c>
      <c r="CZ35" s="40" t="s">
        <v>35</v>
      </c>
      <c r="DB35" s="43" t="s">
        <v>49</v>
      </c>
      <c r="DC35" s="8" t="s">
        <v>9</v>
      </c>
      <c r="DD35" s="8">
        <f>286*2</f>
        <v>572</v>
      </c>
      <c r="DE35" s="40">
        <v>912</v>
      </c>
      <c r="DF35" s="8">
        <f t="shared" si="35"/>
        <v>1484</v>
      </c>
      <c r="DG35" s="40" t="s">
        <v>35</v>
      </c>
      <c r="DI35" s="43" t="s">
        <v>49</v>
      </c>
      <c r="DJ35" s="8" t="s">
        <v>9</v>
      </c>
      <c r="DK35" s="8">
        <f>286*2</f>
        <v>572</v>
      </c>
      <c r="DL35" s="40">
        <v>912</v>
      </c>
      <c r="DM35" s="8">
        <f t="shared" si="36"/>
        <v>1484</v>
      </c>
      <c r="DN35" s="40" t="s">
        <v>35</v>
      </c>
      <c r="DP35" s="43" t="s">
        <v>49</v>
      </c>
      <c r="DQ35" s="8" t="s">
        <v>9</v>
      </c>
      <c r="DR35" s="8">
        <f>286*2</f>
        <v>572</v>
      </c>
      <c r="DS35" s="40">
        <v>912</v>
      </c>
      <c r="DT35" s="8">
        <f t="shared" si="37"/>
        <v>1484</v>
      </c>
      <c r="DU35" s="40" t="s">
        <v>35</v>
      </c>
      <c r="DW35" s="43" t="s">
        <v>49</v>
      </c>
      <c r="DX35" s="8" t="s">
        <v>9</v>
      </c>
      <c r="DY35" s="8">
        <f>286*2</f>
        <v>572</v>
      </c>
      <c r="DZ35" s="40">
        <v>912</v>
      </c>
      <c r="EA35" s="8">
        <f t="shared" si="38"/>
        <v>1484</v>
      </c>
      <c r="EB35" s="40" t="s">
        <v>35</v>
      </c>
      <c r="ED35" s="43" t="s">
        <v>49</v>
      </c>
      <c r="EE35" s="8" t="s">
        <v>9</v>
      </c>
      <c r="EF35" s="8">
        <f>286*2</f>
        <v>572</v>
      </c>
      <c r="EG35" s="40">
        <v>912</v>
      </c>
      <c r="EH35" s="8">
        <f t="shared" si="39"/>
        <v>1484</v>
      </c>
      <c r="EI35" s="40" t="s">
        <v>35</v>
      </c>
    </row>
    <row r="36" spans="1:139">
      <c r="A36" s="37" t="s">
        <v>50</v>
      </c>
      <c r="B36" s="5" t="s">
        <v>11</v>
      </c>
      <c r="C36" s="5" t="s">
        <v>12</v>
      </c>
      <c r="D36" s="39">
        <v>724</v>
      </c>
      <c r="E36" s="5" t="e">
        <f t="shared" si="20"/>
        <v>#VALUE!</v>
      </c>
      <c r="F36" s="36"/>
      <c r="H36" s="37" t="s">
        <v>50</v>
      </c>
      <c r="I36" s="5" t="s">
        <v>11</v>
      </c>
      <c r="J36" s="5" t="s">
        <v>12</v>
      </c>
      <c r="K36" s="39">
        <v>724</v>
      </c>
      <c r="L36" s="5" t="e">
        <f t="shared" si="21"/>
        <v>#VALUE!</v>
      </c>
      <c r="M36" s="36"/>
      <c r="O36" s="37" t="s">
        <v>50</v>
      </c>
      <c r="P36" s="5" t="s">
        <v>11</v>
      </c>
      <c r="Q36" s="5" t="s">
        <v>12</v>
      </c>
      <c r="R36" s="39">
        <v>724</v>
      </c>
      <c r="S36" s="5" t="e">
        <f t="shared" si="22"/>
        <v>#VALUE!</v>
      </c>
      <c r="T36" s="36"/>
      <c r="V36" s="37" t="s">
        <v>50</v>
      </c>
      <c r="W36" s="5" t="s">
        <v>11</v>
      </c>
      <c r="X36" s="5" t="s">
        <v>12</v>
      </c>
      <c r="Y36" s="39">
        <v>724</v>
      </c>
      <c r="Z36" s="5" t="e">
        <f t="shared" si="23"/>
        <v>#VALUE!</v>
      </c>
      <c r="AA36" s="36"/>
      <c r="AC36" s="37" t="s">
        <v>50</v>
      </c>
      <c r="AD36" s="5" t="s">
        <v>11</v>
      </c>
      <c r="AE36" s="5" t="s">
        <v>12</v>
      </c>
      <c r="AF36" s="39">
        <v>724</v>
      </c>
      <c r="AG36" s="5" t="e">
        <f t="shared" si="24"/>
        <v>#VALUE!</v>
      </c>
      <c r="AH36" s="39"/>
      <c r="AJ36" s="37" t="s">
        <v>50</v>
      </c>
      <c r="AK36" s="5" t="s">
        <v>11</v>
      </c>
      <c r="AL36" s="5" t="s">
        <v>12</v>
      </c>
      <c r="AM36" s="39">
        <v>724</v>
      </c>
      <c r="AN36" s="5" t="e">
        <f t="shared" si="25"/>
        <v>#VALUE!</v>
      </c>
      <c r="AO36" s="39"/>
      <c r="AQ36" s="37" t="s">
        <v>50</v>
      </c>
      <c r="AR36" s="5" t="s">
        <v>11</v>
      </c>
      <c r="AS36" s="5" t="s">
        <v>12</v>
      </c>
      <c r="AT36" s="39">
        <v>724</v>
      </c>
      <c r="AU36" s="5" t="e">
        <f t="shared" si="26"/>
        <v>#VALUE!</v>
      </c>
      <c r="AV36" s="39"/>
      <c r="AX36" s="37" t="s">
        <v>50</v>
      </c>
      <c r="AY36" s="5" t="s">
        <v>11</v>
      </c>
      <c r="AZ36" s="5" t="s">
        <v>12</v>
      </c>
      <c r="BA36" s="39">
        <v>724</v>
      </c>
      <c r="BB36" s="5" t="e">
        <f t="shared" si="27"/>
        <v>#VALUE!</v>
      </c>
      <c r="BC36" s="39"/>
      <c r="BE36" s="37" t="s">
        <v>50</v>
      </c>
      <c r="BF36" s="5" t="s">
        <v>11</v>
      </c>
      <c r="BG36" s="5" t="s">
        <v>12</v>
      </c>
      <c r="BH36" s="39">
        <v>724</v>
      </c>
      <c r="BI36" s="5" t="e">
        <f t="shared" si="28"/>
        <v>#VALUE!</v>
      </c>
      <c r="BJ36" s="39"/>
      <c r="BL36" s="37" t="s">
        <v>50</v>
      </c>
      <c r="BM36" s="5" t="s">
        <v>11</v>
      </c>
      <c r="BN36" s="5" t="s">
        <v>12</v>
      </c>
      <c r="BO36" s="39">
        <v>724</v>
      </c>
      <c r="BP36" s="5" t="e">
        <f t="shared" si="29"/>
        <v>#VALUE!</v>
      </c>
      <c r="BQ36" s="39"/>
      <c r="BS36" s="37" t="s">
        <v>50</v>
      </c>
      <c r="BT36" s="5" t="s">
        <v>11</v>
      </c>
      <c r="BU36" s="5" t="s">
        <v>12</v>
      </c>
      <c r="BV36" s="39">
        <v>724</v>
      </c>
      <c r="BW36" s="5" t="e">
        <f t="shared" si="30"/>
        <v>#VALUE!</v>
      </c>
      <c r="BX36" s="39"/>
      <c r="BZ36" s="41" t="s">
        <v>50</v>
      </c>
      <c r="CA36" s="20" t="s">
        <v>11</v>
      </c>
      <c r="CB36" s="20">
        <f>196*4</f>
        <v>784</v>
      </c>
      <c r="CC36" s="42">
        <v>724</v>
      </c>
      <c r="CD36" s="20">
        <f t="shared" si="31"/>
        <v>1508</v>
      </c>
      <c r="CE36" s="42" t="s">
        <v>48</v>
      </c>
      <c r="CG36" s="37" t="s">
        <v>50</v>
      </c>
      <c r="CH36" s="5" t="s">
        <v>11</v>
      </c>
      <c r="CI36" s="5">
        <f>196*4</f>
        <v>784</v>
      </c>
      <c r="CJ36" s="39">
        <v>724</v>
      </c>
      <c r="CK36" s="5">
        <f t="shared" si="32"/>
        <v>1508</v>
      </c>
      <c r="CL36" s="39" t="s">
        <v>48</v>
      </c>
      <c r="CN36" s="37" t="s">
        <v>50</v>
      </c>
      <c r="CO36" s="5" t="s">
        <v>11</v>
      </c>
      <c r="CP36" s="5">
        <f>196*4</f>
        <v>784</v>
      </c>
      <c r="CQ36" s="39">
        <v>724</v>
      </c>
      <c r="CR36" s="5">
        <f t="shared" si="33"/>
        <v>1508</v>
      </c>
      <c r="CS36" s="39" t="s">
        <v>48</v>
      </c>
      <c r="CU36" s="37" t="s">
        <v>50</v>
      </c>
      <c r="CV36" s="5" t="s">
        <v>11</v>
      </c>
      <c r="CW36" s="5">
        <f>196*4</f>
        <v>784</v>
      </c>
      <c r="CX36" s="39">
        <v>724</v>
      </c>
      <c r="CY36" s="5">
        <f t="shared" si="34"/>
        <v>1508</v>
      </c>
      <c r="CZ36" s="39" t="s">
        <v>48</v>
      </c>
      <c r="DB36" s="37" t="s">
        <v>50</v>
      </c>
      <c r="DC36" s="5" t="s">
        <v>11</v>
      </c>
      <c r="DD36" s="5">
        <f>196*4</f>
        <v>784</v>
      </c>
      <c r="DE36" s="39">
        <v>724</v>
      </c>
      <c r="DF36" s="5">
        <f t="shared" si="35"/>
        <v>1508</v>
      </c>
      <c r="DG36" s="39" t="s">
        <v>48</v>
      </c>
      <c r="DI36" s="37" t="s">
        <v>50</v>
      </c>
      <c r="DJ36" s="5" t="s">
        <v>11</v>
      </c>
      <c r="DK36" s="5">
        <f>196*4</f>
        <v>784</v>
      </c>
      <c r="DL36" s="39">
        <v>724</v>
      </c>
      <c r="DM36" s="5">
        <f t="shared" si="36"/>
        <v>1508</v>
      </c>
      <c r="DN36" s="39" t="s">
        <v>48</v>
      </c>
      <c r="DP36" s="37" t="s">
        <v>50</v>
      </c>
      <c r="DQ36" s="5" t="s">
        <v>11</v>
      </c>
      <c r="DR36" s="5">
        <f>196*4</f>
        <v>784</v>
      </c>
      <c r="DS36" s="39">
        <v>724</v>
      </c>
      <c r="DT36" s="5">
        <f t="shared" si="37"/>
        <v>1508</v>
      </c>
      <c r="DU36" s="39" t="s">
        <v>48</v>
      </c>
      <c r="DW36" s="37" t="s">
        <v>50</v>
      </c>
      <c r="DX36" s="5" t="s">
        <v>11</v>
      </c>
      <c r="DY36" s="5">
        <f>196*4</f>
        <v>784</v>
      </c>
      <c r="DZ36" s="39">
        <v>724</v>
      </c>
      <c r="EA36" s="5">
        <f t="shared" si="38"/>
        <v>1508</v>
      </c>
      <c r="EB36" s="39" t="s">
        <v>48</v>
      </c>
      <c r="ED36" s="37" t="s">
        <v>50</v>
      </c>
      <c r="EE36" s="5" t="s">
        <v>11</v>
      </c>
      <c r="EF36" s="5">
        <f>196*4</f>
        <v>784</v>
      </c>
      <c r="EG36" s="39">
        <v>724</v>
      </c>
      <c r="EH36" s="5">
        <f t="shared" si="39"/>
        <v>1508</v>
      </c>
      <c r="EI36" s="39" t="s">
        <v>48</v>
      </c>
    </row>
    <row r="37" spans="1:139">
      <c r="A37" s="37" t="s">
        <v>51</v>
      </c>
      <c r="B37" s="5" t="s">
        <v>11</v>
      </c>
      <c r="C37" s="5" t="s">
        <v>12</v>
      </c>
      <c r="D37" s="39">
        <v>983</v>
      </c>
      <c r="E37" s="5" t="e">
        <f t="shared" si="20"/>
        <v>#VALUE!</v>
      </c>
      <c r="F37" s="36"/>
      <c r="H37" s="37" t="s">
        <v>51</v>
      </c>
      <c r="I37" s="5" t="s">
        <v>11</v>
      </c>
      <c r="J37" s="5" t="s">
        <v>12</v>
      </c>
      <c r="K37" s="39">
        <v>983</v>
      </c>
      <c r="L37" s="5" t="e">
        <f t="shared" si="21"/>
        <v>#VALUE!</v>
      </c>
      <c r="M37" s="36"/>
      <c r="O37" s="37" t="s">
        <v>51</v>
      </c>
      <c r="P37" s="5" t="s">
        <v>11</v>
      </c>
      <c r="Q37" s="5" t="s">
        <v>12</v>
      </c>
      <c r="R37" s="39">
        <v>983</v>
      </c>
      <c r="S37" s="5" t="e">
        <f t="shared" si="22"/>
        <v>#VALUE!</v>
      </c>
      <c r="T37" s="36"/>
      <c r="V37" s="37" t="s">
        <v>51</v>
      </c>
      <c r="W37" s="5" t="s">
        <v>11</v>
      </c>
      <c r="X37" s="5" t="s">
        <v>12</v>
      </c>
      <c r="Y37" s="39">
        <v>983</v>
      </c>
      <c r="Z37" s="5" t="e">
        <f t="shared" si="23"/>
        <v>#VALUE!</v>
      </c>
      <c r="AA37" s="36"/>
      <c r="AC37" s="37" t="s">
        <v>51</v>
      </c>
      <c r="AD37" s="5" t="s">
        <v>11</v>
      </c>
      <c r="AE37" s="5" t="s">
        <v>12</v>
      </c>
      <c r="AF37" s="39">
        <v>983</v>
      </c>
      <c r="AG37" s="5" t="e">
        <f t="shared" si="24"/>
        <v>#VALUE!</v>
      </c>
      <c r="AH37" s="39"/>
      <c r="AJ37" s="37" t="s">
        <v>51</v>
      </c>
      <c r="AK37" s="5" t="s">
        <v>11</v>
      </c>
      <c r="AL37" s="5" t="s">
        <v>12</v>
      </c>
      <c r="AM37" s="39">
        <v>983</v>
      </c>
      <c r="AN37" s="5" t="e">
        <f t="shared" si="25"/>
        <v>#VALUE!</v>
      </c>
      <c r="AO37" s="39"/>
      <c r="AQ37" s="37" t="s">
        <v>51</v>
      </c>
      <c r="AR37" s="5" t="s">
        <v>11</v>
      </c>
      <c r="AS37" s="5" t="s">
        <v>12</v>
      </c>
      <c r="AT37" s="39">
        <v>983</v>
      </c>
      <c r="AU37" s="5" t="e">
        <f t="shared" si="26"/>
        <v>#VALUE!</v>
      </c>
      <c r="AV37" s="39"/>
      <c r="AX37" s="37" t="s">
        <v>51</v>
      </c>
      <c r="AY37" s="5" t="s">
        <v>11</v>
      </c>
      <c r="AZ37" s="5" t="s">
        <v>12</v>
      </c>
      <c r="BA37" s="39">
        <v>983</v>
      </c>
      <c r="BB37" s="5" t="e">
        <f t="shared" si="27"/>
        <v>#VALUE!</v>
      </c>
      <c r="BC37" s="39"/>
      <c r="BE37" s="41" t="s">
        <v>51</v>
      </c>
      <c r="BF37" s="20" t="s">
        <v>11</v>
      </c>
      <c r="BG37" s="20">
        <f>33*4</f>
        <v>132</v>
      </c>
      <c r="BH37" s="42">
        <v>983</v>
      </c>
      <c r="BI37" s="20">
        <f t="shared" si="28"/>
        <v>1115</v>
      </c>
      <c r="BJ37" s="42"/>
      <c r="BL37" s="44" t="s">
        <v>51</v>
      </c>
      <c r="BM37" s="25" t="s">
        <v>9</v>
      </c>
      <c r="BN37" s="25">
        <f>33*4</f>
        <v>132</v>
      </c>
      <c r="BO37" s="45">
        <v>983</v>
      </c>
      <c r="BP37" s="25">
        <f t="shared" si="29"/>
        <v>1115</v>
      </c>
      <c r="BQ37" s="45" t="s">
        <v>49</v>
      </c>
      <c r="BS37" s="43" t="s">
        <v>51</v>
      </c>
      <c r="BT37" s="8" t="s">
        <v>9</v>
      </c>
      <c r="BU37" s="8">
        <f>33*4</f>
        <v>132</v>
      </c>
      <c r="BV37" s="40">
        <v>983</v>
      </c>
      <c r="BW37" s="8">
        <f t="shared" si="30"/>
        <v>1115</v>
      </c>
      <c r="BX37" s="40" t="s">
        <v>49</v>
      </c>
      <c r="BZ37" s="43" t="s">
        <v>51</v>
      </c>
      <c r="CA37" s="8" t="s">
        <v>9</v>
      </c>
      <c r="CB37" s="8">
        <f>33*4</f>
        <v>132</v>
      </c>
      <c r="CC37" s="40">
        <v>983</v>
      </c>
      <c r="CD37" s="8">
        <f t="shared" si="31"/>
        <v>1115</v>
      </c>
      <c r="CE37" s="40" t="s">
        <v>49</v>
      </c>
      <c r="CG37" s="43" t="s">
        <v>51</v>
      </c>
      <c r="CH37" s="8" t="s">
        <v>9</v>
      </c>
      <c r="CI37" s="8">
        <f>33*4</f>
        <v>132</v>
      </c>
      <c r="CJ37" s="40">
        <v>983</v>
      </c>
      <c r="CK37" s="8">
        <f t="shared" si="32"/>
        <v>1115</v>
      </c>
      <c r="CL37" s="40" t="s">
        <v>49</v>
      </c>
      <c r="CN37" s="43" t="s">
        <v>51</v>
      </c>
      <c r="CO37" s="8" t="s">
        <v>9</v>
      </c>
      <c r="CP37" s="8">
        <f>33*4</f>
        <v>132</v>
      </c>
      <c r="CQ37" s="40">
        <v>983</v>
      </c>
      <c r="CR37" s="8">
        <f t="shared" si="33"/>
        <v>1115</v>
      </c>
      <c r="CS37" s="40" t="s">
        <v>49</v>
      </c>
      <c r="CU37" s="43" t="s">
        <v>51</v>
      </c>
      <c r="CV37" s="8" t="s">
        <v>9</v>
      </c>
      <c r="CW37" s="8">
        <f>33*4</f>
        <v>132</v>
      </c>
      <c r="CX37" s="40">
        <v>983</v>
      </c>
      <c r="CY37" s="8">
        <f t="shared" si="34"/>
        <v>1115</v>
      </c>
      <c r="CZ37" s="40" t="s">
        <v>49</v>
      </c>
      <c r="DB37" s="43" t="s">
        <v>51</v>
      </c>
      <c r="DC37" s="8" t="s">
        <v>9</v>
      </c>
      <c r="DD37" s="8">
        <f>33*4</f>
        <v>132</v>
      </c>
      <c r="DE37" s="40">
        <v>983</v>
      </c>
      <c r="DF37" s="8">
        <f t="shared" si="35"/>
        <v>1115</v>
      </c>
      <c r="DG37" s="40" t="s">
        <v>49</v>
      </c>
      <c r="DI37" s="43" t="s">
        <v>51</v>
      </c>
      <c r="DJ37" s="8" t="s">
        <v>9</v>
      </c>
      <c r="DK37" s="8">
        <f>33*4</f>
        <v>132</v>
      </c>
      <c r="DL37" s="40">
        <v>983</v>
      </c>
      <c r="DM37" s="8">
        <f t="shared" si="36"/>
        <v>1115</v>
      </c>
      <c r="DN37" s="40" t="s">
        <v>49</v>
      </c>
      <c r="DP37" s="43" t="s">
        <v>51</v>
      </c>
      <c r="DQ37" s="8" t="s">
        <v>9</v>
      </c>
      <c r="DR37" s="8">
        <f>33*4</f>
        <v>132</v>
      </c>
      <c r="DS37" s="40">
        <v>983</v>
      </c>
      <c r="DT37" s="8">
        <f t="shared" si="37"/>
        <v>1115</v>
      </c>
      <c r="DU37" s="40" t="s">
        <v>49</v>
      </c>
      <c r="DW37" s="43" t="s">
        <v>51</v>
      </c>
      <c r="DX37" s="8" t="s">
        <v>9</v>
      </c>
      <c r="DY37" s="8">
        <f>33*4</f>
        <v>132</v>
      </c>
      <c r="DZ37" s="40">
        <v>983</v>
      </c>
      <c r="EA37" s="8">
        <f t="shared" si="38"/>
        <v>1115</v>
      </c>
      <c r="EB37" s="40" t="s">
        <v>49</v>
      </c>
      <c r="ED37" s="43" t="s">
        <v>51</v>
      </c>
      <c r="EE37" s="8" t="s">
        <v>9</v>
      </c>
      <c r="EF37" s="8">
        <f>33*4</f>
        <v>132</v>
      </c>
      <c r="EG37" s="40">
        <v>983</v>
      </c>
      <c r="EH37" s="8">
        <f t="shared" si="39"/>
        <v>1115</v>
      </c>
      <c r="EI37" s="40" t="s">
        <v>49</v>
      </c>
    </row>
    <row r="38" spans="1:139">
      <c r="A38" s="37" t="s">
        <v>52</v>
      </c>
      <c r="B38" s="5" t="s">
        <v>11</v>
      </c>
      <c r="C38" s="5" t="s">
        <v>12</v>
      </c>
      <c r="D38" s="39">
        <v>934</v>
      </c>
      <c r="E38" s="5" t="e">
        <f t="shared" si="20"/>
        <v>#VALUE!</v>
      </c>
      <c r="F38" s="36"/>
      <c r="H38" s="37" t="s">
        <v>52</v>
      </c>
      <c r="I38" s="5" t="s">
        <v>11</v>
      </c>
      <c r="J38" s="5" t="s">
        <v>12</v>
      </c>
      <c r="K38" s="39">
        <v>934</v>
      </c>
      <c r="L38" s="5" t="e">
        <f t="shared" si="21"/>
        <v>#VALUE!</v>
      </c>
      <c r="M38" s="36"/>
      <c r="O38" s="37" t="s">
        <v>52</v>
      </c>
      <c r="P38" s="5" t="s">
        <v>11</v>
      </c>
      <c r="Q38" s="5" t="s">
        <v>12</v>
      </c>
      <c r="R38" s="39">
        <v>934</v>
      </c>
      <c r="S38" s="5" t="e">
        <f t="shared" si="22"/>
        <v>#VALUE!</v>
      </c>
      <c r="T38" s="36"/>
      <c r="V38" s="37" t="s">
        <v>52</v>
      </c>
      <c r="W38" s="5" t="s">
        <v>11</v>
      </c>
      <c r="X38" s="5" t="s">
        <v>12</v>
      </c>
      <c r="Y38" s="39">
        <v>934</v>
      </c>
      <c r="Z38" s="5" t="e">
        <f t="shared" si="23"/>
        <v>#VALUE!</v>
      </c>
      <c r="AA38" s="36"/>
      <c r="AC38" s="37" t="s">
        <v>52</v>
      </c>
      <c r="AD38" s="5" t="s">
        <v>11</v>
      </c>
      <c r="AE38" s="5" t="s">
        <v>12</v>
      </c>
      <c r="AF38" s="39">
        <v>934</v>
      </c>
      <c r="AG38" s="5" t="e">
        <f t="shared" si="24"/>
        <v>#VALUE!</v>
      </c>
      <c r="AH38" s="39"/>
      <c r="AJ38" s="37" t="s">
        <v>52</v>
      </c>
      <c r="AK38" s="5" t="s">
        <v>11</v>
      </c>
      <c r="AL38" s="5" t="s">
        <v>12</v>
      </c>
      <c r="AM38" s="39">
        <v>934</v>
      </c>
      <c r="AN38" s="5" t="e">
        <f t="shared" si="25"/>
        <v>#VALUE!</v>
      </c>
      <c r="AO38" s="39"/>
      <c r="AQ38" s="37" t="s">
        <v>52</v>
      </c>
      <c r="AR38" s="5" t="s">
        <v>11</v>
      </c>
      <c r="AS38" s="5" t="s">
        <v>12</v>
      </c>
      <c r="AT38" s="39">
        <v>934</v>
      </c>
      <c r="AU38" s="5" t="e">
        <f t="shared" si="26"/>
        <v>#VALUE!</v>
      </c>
      <c r="AV38" s="39"/>
      <c r="AX38" s="37" t="s">
        <v>52</v>
      </c>
      <c r="AY38" s="5" t="s">
        <v>11</v>
      </c>
      <c r="AZ38" s="5" t="s">
        <v>12</v>
      </c>
      <c r="BA38" s="39">
        <v>934</v>
      </c>
      <c r="BB38" s="5" t="e">
        <f t="shared" si="27"/>
        <v>#VALUE!</v>
      </c>
      <c r="BC38" s="39"/>
      <c r="BE38" s="37" t="s">
        <v>52</v>
      </c>
      <c r="BF38" s="5" t="s">
        <v>11</v>
      </c>
      <c r="BG38" s="5" t="s">
        <v>12</v>
      </c>
      <c r="BH38" s="39">
        <v>934</v>
      </c>
      <c r="BI38" s="5" t="e">
        <f t="shared" si="28"/>
        <v>#VALUE!</v>
      </c>
      <c r="BJ38" s="39"/>
      <c r="BL38" s="41" t="s">
        <v>52</v>
      </c>
      <c r="BM38" s="20" t="s">
        <v>11</v>
      </c>
      <c r="BN38" s="20">
        <f>74*4</f>
        <v>296</v>
      </c>
      <c r="BO38" s="42">
        <v>934</v>
      </c>
      <c r="BP38" s="20">
        <f t="shared" si="29"/>
        <v>1230</v>
      </c>
      <c r="BQ38" s="42" t="s">
        <v>51</v>
      </c>
      <c r="BS38" s="44" t="s">
        <v>52</v>
      </c>
      <c r="BT38" s="25" t="s">
        <v>9</v>
      </c>
      <c r="BU38" s="25">
        <f>74*4</f>
        <v>296</v>
      </c>
      <c r="BV38" s="45">
        <v>934</v>
      </c>
      <c r="BW38" s="25">
        <f t="shared" si="30"/>
        <v>1230</v>
      </c>
      <c r="BX38" s="45" t="s">
        <v>51</v>
      </c>
      <c r="BZ38" s="43" t="s">
        <v>52</v>
      </c>
      <c r="CA38" s="8" t="s">
        <v>9</v>
      </c>
      <c r="CB38" s="8">
        <f>74*4</f>
        <v>296</v>
      </c>
      <c r="CC38" s="40">
        <v>934</v>
      </c>
      <c r="CD38" s="8">
        <f t="shared" si="31"/>
        <v>1230</v>
      </c>
      <c r="CE38" s="40" t="s">
        <v>51</v>
      </c>
      <c r="CG38" s="43" t="s">
        <v>52</v>
      </c>
      <c r="CH38" s="8" t="s">
        <v>9</v>
      </c>
      <c r="CI38" s="8">
        <f>74*4</f>
        <v>296</v>
      </c>
      <c r="CJ38" s="40">
        <v>934</v>
      </c>
      <c r="CK38" s="8">
        <f t="shared" si="32"/>
        <v>1230</v>
      </c>
      <c r="CL38" s="40" t="s">
        <v>51</v>
      </c>
      <c r="CN38" s="43" t="s">
        <v>52</v>
      </c>
      <c r="CO38" s="8" t="s">
        <v>9</v>
      </c>
      <c r="CP38" s="8">
        <f>74*4</f>
        <v>296</v>
      </c>
      <c r="CQ38" s="40">
        <v>934</v>
      </c>
      <c r="CR38" s="8">
        <f t="shared" si="33"/>
        <v>1230</v>
      </c>
      <c r="CS38" s="40" t="s">
        <v>51</v>
      </c>
      <c r="CU38" s="43" t="s">
        <v>52</v>
      </c>
      <c r="CV38" s="8" t="s">
        <v>9</v>
      </c>
      <c r="CW38" s="8">
        <f>74*4</f>
        <v>296</v>
      </c>
      <c r="CX38" s="40">
        <v>934</v>
      </c>
      <c r="CY38" s="8">
        <f t="shared" si="34"/>
        <v>1230</v>
      </c>
      <c r="CZ38" s="40" t="s">
        <v>51</v>
      </c>
      <c r="DB38" s="43" t="s">
        <v>52</v>
      </c>
      <c r="DC38" s="8" t="s">
        <v>9</v>
      </c>
      <c r="DD38" s="8">
        <f>74*4</f>
        <v>296</v>
      </c>
      <c r="DE38" s="40">
        <v>934</v>
      </c>
      <c r="DF38" s="8">
        <f t="shared" si="35"/>
        <v>1230</v>
      </c>
      <c r="DG38" s="40" t="s">
        <v>51</v>
      </c>
      <c r="DI38" s="43" t="s">
        <v>52</v>
      </c>
      <c r="DJ38" s="8" t="s">
        <v>9</v>
      </c>
      <c r="DK38" s="8">
        <f>74*4</f>
        <v>296</v>
      </c>
      <c r="DL38" s="40">
        <v>934</v>
      </c>
      <c r="DM38" s="8">
        <f t="shared" si="36"/>
        <v>1230</v>
      </c>
      <c r="DN38" s="40" t="s">
        <v>51</v>
      </c>
      <c r="DP38" s="43" t="s">
        <v>52</v>
      </c>
      <c r="DQ38" s="8" t="s">
        <v>9</v>
      </c>
      <c r="DR38" s="8">
        <f>74*4</f>
        <v>296</v>
      </c>
      <c r="DS38" s="40">
        <v>934</v>
      </c>
      <c r="DT38" s="8">
        <f t="shared" si="37"/>
        <v>1230</v>
      </c>
      <c r="DU38" s="40" t="s">
        <v>51</v>
      </c>
      <c r="DW38" s="43" t="s">
        <v>52</v>
      </c>
      <c r="DX38" s="8" t="s">
        <v>9</v>
      </c>
      <c r="DY38" s="8">
        <f>74*4</f>
        <v>296</v>
      </c>
      <c r="DZ38" s="40">
        <v>934</v>
      </c>
      <c r="EA38" s="8">
        <f t="shared" si="38"/>
        <v>1230</v>
      </c>
      <c r="EB38" s="40" t="s">
        <v>51</v>
      </c>
      <c r="ED38" s="43" t="s">
        <v>52</v>
      </c>
      <c r="EE38" s="8" t="s">
        <v>9</v>
      </c>
      <c r="EF38" s="8">
        <f>74*4</f>
        <v>296</v>
      </c>
      <c r="EG38" s="40">
        <v>934</v>
      </c>
      <c r="EH38" s="8">
        <f t="shared" si="39"/>
        <v>1230</v>
      </c>
      <c r="EI38" s="40" t="s">
        <v>51</v>
      </c>
    </row>
    <row r="39" spans="1:139">
      <c r="A39" s="37" t="s">
        <v>53</v>
      </c>
      <c r="B39" s="5" t="s">
        <v>11</v>
      </c>
      <c r="C39" s="5" t="s">
        <v>12</v>
      </c>
      <c r="D39" s="39">
        <v>1162</v>
      </c>
      <c r="E39" s="5" t="e">
        <f t="shared" si="20"/>
        <v>#VALUE!</v>
      </c>
      <c r="F39" s="36"/>
      <c r="H39" s="37" t="s">
        <v>53</v>
      </c>
      <c r="I39" s="5" t="s">
        <v>11</v>
      </c>
      <c r="J39" s="5" t="s">
        <v>12</v>
      </c>
      <c r="K39" s="39">
        <v>1162</v>
      </c>
      <c r="L39" s="5" t="e">
        <f t="shared" si="21"/>
        <v>#VALUE!</v>
      </c>
      <c r="M39" s="36"/>
      <c r="O39" s="37" t="s">
        <v>53</v>
      </c>
      <c r="P39" s="5" t="s">
        <v>11</v>
      </c>
      <c r="Q39" s="5" t="s">
        <v>12</v>
      </c>
      <c r="R39" s="39">
        <v>1162</v>
      </c>
      <c r="S39" s="5" t="e">
        <f t="shared" si="22"/>
        <v>#VALUE!</v>
      </c>
      <c r="T39" s="36"/>
      <c r="V39" s="37" t="s">
        <v>53</v>
      </c>
      <c r="W39" s="5" t="s">
        <v>11</v>
      </c>
      <c r="X39" s="5" t="s">
        <v>12</v>
      </c>
      <c r="Y39" s="39">
        <v>1162</v>
      </c>
      <c r="Z39" s="5" t="e">
        <f t="shared" si="23"/>
        <v>#VALUE!</v>
      </c>
      <c r="AA39" s="36"/>
      <c r="AC39" s="37" t="s">
        <v>53</v>
      </c>
      <c r="AD39" s="5" t="s">
        <v>11</v>
      </c>
      <c r="AE39" s="5" t="s">
        <v>12</v>
      </c>
      <c r="AF39" s="39">
        <v>1162</v>
      </c>
      <c r="AG39" s="5" t="e">
        <f t="shared" si="24"/>
        <v>#VALUE!</v>
      </c>
      <c r="AH39" s="39"/>
      <c r="AJ39" s="37" t="s">
        <v>53</v>
      </c>
      <c r="AK39" s="5" t="s">
        <v>11</v>
      </c>
      <c r="AL39" s="5" t="s">
        <v>12</v>
      </c>
      <c r="AM39" s="39">
        <v>1162</v>
      </c>
      <c r="AN39" s="5" t="e">
        <f t="shared" si="25"/>
        <v>#VALUE!</v>
      </c>
      <c r="AO39" s="39"/>
      <c r="AQ39" s="37" t="s">
        <v>53</v>
      </c>
      <c r="AR39" s="5" t="s">
        <v>11</v>
      </c>
      <c r="AS39" s="5" t="s">
        <v>12</v>
      </c>
      <c r="AT39" s="39">
        <v>1162</v>
      </c>
      <c r="AU39" s="5" t="e">
        <f t="shared" si="26"/>
        <v>#VALUE!</v>
      </c>
      <c r="AV39" s="39"/>
      <c r="AX39" s="37" t="s">
        <v>53</v>
      </c>
      <c r="AY39" s="5" t="s">
        <v>11</v>
      </c>
      <c r="AZ39" s="5" t="s">
        <v>12</v>
      </c>
      <c r="BA39" s="39">
        <v>1162</v>
      </c>
      <c r="BB39" s="5" t="e">
        <f t="shared" si="27"/>
        <v>#VALUE!</v>
      </c>
      <c r="BC39" s="39"/>
      <c r="BE39" s="37" t="s">
        <v>53</v>
      </c>
      <c r="BF39" s="5" t="s">
        <v>11</v>
      </c>
      <c r="BG39" s="5" t="s">
        <v>12</v>
      </c>
      <c r="BH39" s="39">
        <v>1162</v>
      </c>
      <c r="BI39" s="5" t="e">
        <f t="shared" si="28"/>
        <v>#VALUE!</v>
      </c>
      <c r="BJ39" s="39"/>
      <c r="BL39" s="41" t="s">
        <v>53</v>
      </c>
      <c r="BM39" s="20" t="s">
        <v>11</v>
      </c>
      <c r="BN39" s="20">
        <f>205*4</f>
        <v>820</v>
      </c>
      <c r="BO39" s="42">
        <v>1162</v>
      </c>
      <c r="BP39" s="20">
        <f t="shared" si="29"/>
        <v>1982</v>
      </c>
      <c r="BQ39" s="42" t="s">
        <v>51</v>
      </c>
      <c r="BS39" s="37" t="s">
        <v>53</v>
      </c>
      <c r="BT39" s="5" t="s">
        <v>11</v>
      </c>
      <c r="BU39" s="5">
        <f>205*4</f>
        <v>820</v>
      </c>
      <c r="BV39" s="39">
        <v>1162</v>
      </c>
      <c r="BW39" s="5">
        <f t="shared" si="30"/>
        <v>1982</v>
      </c>
      <c r="BX39" s="39" t="s">
        <v>51</v>
      </c>
      <c r="BZ39" s="37" t="s">
        <v>53</v>
      </c>
      <c r="CA39" s="5" t="s">
        <v>11</v>
      </c>
      <c r="CB39" s="5">
        <f>205*4</f>
        <v>820</v>
      </c>
      <c r="CC39" s="39">
        <v>1162</v>
      </c>
      <c r="CD39" s="5">
        <f t="shared" si="31"/>
        <v>1982</v>
      </c>
      <c r="CE39" s="39" t="s">
        <v>51</v>
      </c>
      <c r="CG39" s="37" t="s">
        <v>53</v>
      </c>
      <c r="CH39" s="5" t="s">
        <v>11</v>
      </c>
      <c r="CI39" s="5">
        <f>205*4</f>
        <v>820</v>
      </c>
      <c r="CJ39" s="39">
        <v>1162</v>
      </c>
      <c r="CK39" s="5">
        <f t="shared" si="32"/>
        <v>1982</v>
      </c>
      <c r="CL39" s="39" t="s">
        <v>51</v>
      </c>
      <c r="CN39" s="37" t="s">
        <v>53</v>
      </c>
      <c r="CO39" s="5" t="s">
        <v>11</v>
      </c>
      <c r="CP39" s="5">
        <f>205*4</f>
        <v>820</v>
      </c>
      <c r="CQ39" s="39">
        <v>1162</v>
      </c>
      <c r="CR39" s="5">
        <f t="shared" si="33"/>
        <v>1982</v>
      </c>
      <c r="CS39" s="39" t="s">
        <v>51</v>
      </c>
      <c r="CU39" s="37" t="s">
        <v>53</v>
      </c>
      <c r="CV39" s="5" t="s">
        <v>11</v>
      </c>
      <c r="CW39" s="5">
        <f>205*4</f>
        <v>820</v>
      </c>
      <c r="CX39" s="39">
        <v>1162</v>
      </c>
      <c r="CY39" s="5">
        <f t="shared" si="34"/>
        <v>1982</v>
      </c>
      <c r="CZ39" s="39" t="s">
        <v>51</v>
      </c>
      <c r="DB39" s="37" t="s">
        <v>53</v>
      </c>
      <c r="DC39" s="5" t="s">
        <v>11</v>
      </c>
      <c r="DD39" s="5">
        <f>205*4</f>
        <v>820</v>
      </c>
      <c r="DE39" s="39">
        <v>1162</v>
      </c>
      <c r="DF39" s="5">
        <f t="shared" si="35"/>
        <v>1982</v>
      </c>
      <c r="DG39" s="39" t="s">
        <v>51</v>
      </c>
      <c r="DI39" s="37" t="s">
        <v>53</v>
      </c>
      <c r="DJ39" s="5" t="s">
        <v>11</v>
      </c>
      <c r="DK39" s="5">
        <f>205*4</f>
        <v>820</v>
      </c>
      <c r="DL39" s="39">
        <v>1162</v>
      </c>
      <c r="DM39" s="5">
        <f t="shared" si="36"/>
        <v>1982</v>
      </c>
      <c r="DN39" s="39" t="s">
        <v>51</v>
      </c>
      <c r="DP39" s="37" t="s">
        <v>53</v>
      </c>
      <c r="DQ39" s="5" t="s">
        <v>11</v>
      </c>
      <c r="DR39" s="5">
        <f>205*4</f>
        <v>820</v>
      </c>
      <c r="DS39" s="39">
        <v>1162</v>
      </c>
      <c r="DT39" s="5">
        <f t="shared" si="37"/>
        <v>1982</v>
      </c>
      <c r="DU39" s="39" t="s">
        <v>51</v>
      </c>
      <c r="DW39" s="37" t="s">
        <v>53</v>
      </c>
      <c r="DX39" s="5" t="s">
        <v>11</v>
      </c>
      <c r="DY39" s="5">
        <f>205*4</f>
        <v>820</v>
      </c>
      <c r="DZ39" s="39">
        <v>1162</v>
      </c>
      <c r="EA39" s="5">
        <f t="shared" si="38"/>
        <v>1982</v>
      </c>
      <c r="EB39" s="39" t="s">
        <v>51</v>
      </c>
      <c r="ED39" s="37" t="s">
        <v>53</v>
      </c>
      <c r="EE39" s="5" t="s">
        <v>11</v>
      </c>
      <c r="EF39" s="5">
        <f>205*4</f>
        <v>820</v>
      </c>
      <c r="EG39" s="39">
        <v>1162</v>
      </c>
      <c r="EH39" s="5">
        <f t="shared" si="39"/>
        <v>1982</v>
      </c>
      <c r="EI39" s="39" t="s">
        <v>51</v>
      </c>
    </row>
    <row r="40" spans="1:139">
      <c r="A40" s="37" t="s">
        <v>54</v>
      </c>
      <c r="B40" s="5" t="s">
        <v>11</v>
      </c>
      <c r="C40" s="5" t="s">
        <v>12</v>
      </c>
      <c r="D40" s="39">
        <v>1171</v>
      </c>
      <c r="E40" s="5" t="e">
        <f t="shared" si="20"/>
        <v>#VALUE!</v>
      </c>
      <c r="F40" s="36"/>
      <c r="H40" s="37" t="s">
        <v>54</v>
      </c>
      <c r="I40" s="5" t="s">
        <v>11</v>
      </c>
      <c r="J40" s="5" t="s">
        <v>12</v>
      </c>
      <c r="K40" s="39">
        <v>1171</v>
      </c>
      <c r="L40" s="5" t="e">
        <f t="shared" si="21"/>
        <v>#VALUE!</v>
      </c>
      <c r="M40" s="36"/>
      <c r="O40" s="37" t="s">
        <v>54</v>
      </c>
      <c r="P40" s="5" t="s">
        <v>11</v>
      </c>
      <c r="Q40" s="5" t="s">
        <v>12</v>
      </c>
      <c r="R40" s="39">
        <v>1171</v>
      </c>
      <c r="S40" s="5" t="e">
        <f t="shared" si="22"/>
        <v>#VALUE!</v>
      </c>
      <c r="T40" s="36"/>
      <c r="V40" s="37" t="s">
        <v>54</v>
      </c>
      <c r="W40" s="5" t="s">
        <v>11</v>
      </c>
      <c r="X40" s="5" t="s">
        <v>12</v>
      </c>
      <c r="Y40" s="39">
        <v>1171</v>
      </c>
      <c r="Z40" s="5" t="e">
        <f t="shared" si="23"/>
        <v>#VALUE!</v>
      </c>
      <c r="AA40" s="36"/>
      <c r="AC40" s="37" t="s">
        <v>54</v>
      </c>
      <c r="AD40" s="5" t="s">
        <v>11</v>
      </c>
      <c r="AE40" s="5" t="s">
        <v>12</v>
      </c>
      <c r="AF40" s="39">
        <v>1171</v>
      </c>
      <c r="AG40" s="5" t="e">
        <f t="shared" si="24"/>
        <v>#VALUE!</v>
      </c>
      <c r="AH40" s="39"/>
      <c r="AJ40" s="37" t="s">
        <v>54</v>
      </c>
      <c r="AK40" s="5" t="s">
        <v>11</v>
      </c>
      <c r="AL40" s="5" t="s">
        <v>12</v>
      </c>
      <c r="AM40" s="39">
        <v>1171</v>
      </c>
      <c r="AN40" s="5" t="e">
        <f t="shared" si="25"/>
        <v>#VALUE!</v>
      </c>
      <c r="AO40" s="39"/>
      <c r="AQ40" s="37" t="s">
        <v>54</v>
      </c>
      <c r="AR40" s="5" t="s">
        <v>11</v>
      </c>
      <c r="AS40" s="5" t="s">
        <v>12</v>
      </c>
      <c r="AT40" s="39">
        <v>1171</v>
      </c>
      <c r="AU40" s="5" t="e">
        <f t="shared" si="26"/>
        <v>#VALUE!</v>
      </c>
      <c r="AV40" s="39"/>
      <c r="AX40" s="37" t="s">
        <v>54</v>
      </c>
      <c r="AY40" s="5" t="s">
        <v>11</v>
      </c>
      <c r="AZ40" s="5" t="s">
        <v>12</v>
      </c>
      <c r="BA40" s="39">
        <v>1171</v>
      </c>
      <c r="BB40" s="5" t="e">
        <f t="shared" si="27"/>
        <v>#VALUE!</v>
      </c>
      <c r="BC40" s="39"/>
      <c r="BE40" s="37" t="s">
        <v>54</v>
      </c>
      <c r="BF40" s="5" t="s">
        <v>11</v>
      </c>
      <c r="BG40" s="5" t="s">
        <v>12</v>
      </c>
      <c r="BH40" s="39">
        <v>1171</v>
      </c>
      <c r="BI40" s="5" t="e">
        <f t="shared" si="28"/>
        <v>#VALUE!</v>
      </c>
      <c r="BJ40" s="39"/>
      <c r="BL40" s="37" t="s">
        <v>54</v>
      </c>
      <c r="BM40" s="5" t="s">
        <v>11</v>
      </c>
      <c r="BN40" s="5" t="s">
        <v>12</v>
      </c>
      <c r="BO40" s="39">
        <v>1171</v>
      </c>
      <c r="BP40" s="5" t="e">
        <f t="shared" si="29"/>
        <v>#VALUE!</v>
      </c>
      <c r="BQ40" s="39"/>
      <c r="BS40" s="41" t="s">
        <v>54</v>
      </c>
      <c r="BT40" s="20" t="s">
        <v>11</v>
      </c>
      <c r="BU40" s="20">
        <f>250*4</f>
        <v>1000</v>
      </c>
      <c r="BV40" s="42">
        <v>1171</v>
      </c>
      <c r="BW40" s="20">
        <f t="shared" si="30"/>
        <v>2171</v>
      </c>
      <c r="BX40" s="42" t="s">
        <v>52</v>
      </c>
      <c r="BZ40" s="37" t="s">
        <v>54</v>
      </c>
      <c r="CA40" s="5" t="s">
        <v>11</v>
      </c>
      <c r="CB40" s="5">
        <f>250*4</f>
        <v>1000</v>
      </c>
      <c r="CC40" s="39">
        <v>1171</v>
      </c>
      <c r="CD40" s="5">
        <f t="shared" si="31"/>
        <v>2171</v>
      </c>
      <c r="CE40" s="39" t="s">
        <v>52</v>
      </c>
      <c r="CG40" s="37" t="s">
        <v>54</v>
      </c>
      <c r="CH40" s="5" t="s">
        <v>11</v>
      </c>
      <c r="CI40" s="5">
        <f>250*4</f>
        <v>1000</v>
      </c>
      <c r="CJ40" s="39">
        <v>1171</v>
      </c>
      <c r="CK40" s="5">
        <f t="shared" si="32"/>
        <v>2171</v>
      </c>
      <c r="CL40" s="39" t="s">
        <v>52</v>
      </c>
      <c r="CN40" s="37" t="s">
        <v>54</v>
      </c>
      <c r="CO40" s="5" t="s">
        <v>11</v>
      </c>
      <c r="CP40" s="5">
        <f>250*4</f>
        <v>1000</v>
      </c>
      <c r="CQ40" s="39">
        <v>1171</v>
      </c>
      <c r="CR40" s="5">
        <f t="shared" si="33"/>
        <v>2171</v>
      </c>
      <c r="CS40" s="39" t="s">
        <v>52</v>
      </c>
      <c r="CU40" s="37" t="s">
        <v>54</v>
      </c>
      <c r="CV40" s="5" t="s">
        <v>11</v>
      </c>
      <c r="CW40" s="5">
        <f>250*4</f>
        <v>1000</v>
      </c>
      <c r="CX40" s="39">
        <v>1171</v>
      </c>
      <c r="CY40" s="5">
        <f t="shared" si="34"/>
        <v>2171</v>
      </c>
      <c r="CZ40" s="39" t="s">
        <v>52</v>
      </c>
      <c r="DB40" s="37" t="s">
        <v>54</v>
      </c>
      <c r="DC40" s="5" t="s">
        <v>11</v>
      </c>
      <c r="DD40" s="5">
        <f>250*4</f>
        <v>1000</v>
      </c>
      <c r="DE40" s="39">
        <v>1171</v>
      </c>
      <c r="DF40" s="5">
        <f t="shared" si="35"/>
        <v>2171</v>
      </c>
      <c r="DG40" s="39" t="s">
        <v>52</v>
      </c>
      <c r="DI40" s="37" t="s">
        <v>54</v>
      </c>
      <c r="DJ40" s="5" t="s">
        <v>11</v>
      </c>
      <c r="DK40" s="5">
        <f>250*4</f>
        <v>1000</v>
      </c>
      <c r="DL40" s="39">
        <v>1171</v>
      </c>
      <c r="DM40" s="5">
        <f t="shared" si="36"/>
        <v>2171</v>
      </c>
      <c r="DN40" s="39" t="s">
        <v>52</v>
      </c>
      <c r="DP40" s="37" t="s">
        <v>54</v>
      </c>
      <c r="DQ40" s="5" t="s">
        <v>11</v>
      </c>
      <c r="DR40" s="5">
        <f>250*4</f>
        <v>1000</v>
      </c>
      <c r="DS40" s="39">
        <v>1171</v>
      </c>
      <c r="DT40" s="5">
        <f t="shared" si="37"/>
        <v>2171</v>
      </c>
      <c r="DU40" s="39" t="s">
        <v>52</v>
      </c>
      <c r="DW40" s="37" t="s">
        <v>54</v>
      </c>
      <c r="DX40" s="5" t="s">
        <v>11</v>
      </c>
      <c r="DY40" s="5">
        <f>250*4</f>
        <v>1000</v>
      </c>
      <c r="DZ40" s="39">
        <v>1171</v>
      </c>
      <c r="EA40" s="5">
        <f t="shared" si="38"/>
        <v>2171</v>
      </c>
      <c r="EB40" s="39" t="s">
        <v>52</v>
      </c>
      <c r="ED40" s="37" t="s">
        <v>54</v>
      </c>
      <c r="EE40" s="5" t="s">
        <v>11</v>
      </c>
      <c r="EF40" s="5">
        <f>250*4</f>
        <v>1000</v>
      </c>
      <c r="EG40" s="39">
        <v>1171</v>
      </c>
      <c r="EH40" s="5">
        <f t="shared" si="39"/>
        <v>2171</v>
      </c>
      <c r="EI40" s="39" t="s">
        <v>52</v>
      </c>
    </row>
    <row r="41" spans="1:139">
      <c r="A41" s="15" t="s">
        <v>41</v>
      </c>
      <c r="B41" s="16" t="s">
        <v>11</v>
      </c>
      <c r="C41" s="16" t="s">
        <v>12</v>
      </c>
      <c r="D41" s="16">
        <v>0</v>
      </c>
      <c r="E41" s="5" t="e">
        <f t="shared" si="20"/>
        <v>#VALUE!</v>
      </c>
      <c r="F41" s="16"/>
      <c r="H41" s="15" t="s">
        <v>41</v>
      </c>
      <c r="I41" s="16" t="s">
        <v>11</v>
      </c>
      <c r="J41" s="16" t="s">
        <v>12</v>
      </c>
      <c r="K41" s="16">
        <v>0</v>
      </c>
      <c r="L41" s="5" t="e">
        <f t="shared" si="21"/>
        <v>#VALUE!</v>
      </c>
      <c r="M41" s="16"/>
      <c r="O41" s="15" t="s">
        <v>41</v>
      </c>
      <c r="P41" s="16" t="s">
        <v>11</v>
      </c>
      <c r="Q41" s="16" t="s">
        <v>12</v>
      </c>
      <c r="R41" s="16">
        <v>0</v>
      </c>
      <c r="S41" s="5" t="e">
        <f t="shared" si="22"/>
        <v>#VALUE!</v>
      </c>
      <c r="T41" s="16"/>
      <c r="V41" s="15" t="s">
        <v>41</v>
      </c>
      <c r="W41" s="16" t="s">
        <v>11</v>
      </c>
      <c r="X41" s="16" t="s">
        <v>12</v>
      </c>
      <c r="Y41" s="16">
        <v>0</v>
      </c>
      <c r="Z41" s="5" t="e">
        <f t="shared" si="23"/>
        <v>#VALUE!</v>
      </c>
      <c r="AA41" s="16"/>
      <c r="AC41" s="15" t="s">
        <v>41</v>
      </c>
      <c r="AD41" s="16" t="s">
        <v>11</v>
      </c>
      <c r="AE41" s="16" t="s">
        <v>12</v>
      </c>
      <c r="AF41" s="16">
        <v>0</v>
      </c>
      <c r="AG41" s="5" t="e">
        <f t="shared" si="24"/>
        <v>#VALUE!</v>
      </c>
      <c r="AH41" s="16"/>
      <c r="AJ41" s="15" t="s">
        <v>41</v>
      </c>
      <c r="AK41" s="16" t="s">
        <v>11</v>
      </c>
      <c r="AL41" s="16" t="s">
        <v>12</v>
      </c>
      <c r="AM41" s="16">
        <v>0</v>
      </c>
      <c r="AN41" s="5" t="e">
        <f t="shared" si="25"/>
        <v>#VALUE!</v>
      </c>
      <c r="AO41" s="16"/>
      <c r="AQ41" s="15" t="s">
        <v>41</v>
      </c>
      <c r="AR41" s="16" t="s">
        <v>11</v>
      </c>
      <c r="AS41" s="16" t="s">
        <v>12</v>
      </c>
      <c r="AT41" s="16">
        <v>0</v>
      </c>
      <c r="AU41" s="5" t="e">
        <f t="shared" si="26"/>
        <v>#VALUE!</v>
      </c>
      <c r="AV41" s="16"/>
      <c r="AX41" s="15" t="s">
        <v>41</v>
      </c>
      <c r="AY41" s="16" t="s">
        <v>11</v>
      </c>
      <c r="AZ41" s="16" t="s">
        <v>12</v>
      </c>
      <c r="BA41" s="16">
        <v>0</v>
      </c>
      <c r="BB41" s="5" t="e">
        <f t="shared" si="27"/>
        <v>#VALUE!</v>
      </c>
      <c r="BC41" s="16"/>
      <c r="BE41" s="15" t="s">
        <v>41</v>
      </c>
      <c r="BF41" s="16" t="s">
        <v>11</v>
      </c>
      <c r="BG41" s="16" t="s">
        <v>12</v>
      </c>
      <c r="BH41" s="16">
        <v>0</v>
      </c>
      <c r="BI41" s="5" t="e">
        <f t="shared" si="28"/>
        <v>#VALUE!</v>
      </c>
      <c r="BJ41" s="16"/>
      <c r="BL41" s="15" t="s">
        <v>41</v>
      </c>
      <c r="BM41" s="16" t="s">
        <v>11</v>
      </c>
      <c r="BN41" s="16" t="s">
        <v>12</v>
      </c>
      <c r="BO41" s="16">
        <v>0</v>
      </c>
      <c r="BP41" s="5" t="e">
        <f t="shared" si="29"/>
        <v>#VALUE!</v>
      </c>
      <c r="BQ41" s="16"/>
      <c r="BS41" s="15" t="s">
        <v>41</v>
      </c>
      <c r="BT41" s="16" t="s">
        <v>11</v>
      </c>
      <c r="BU41" s="16" t="s">
        <v>12</v>
      </c>
      <c r="BV41" s="16">
        <v>0</v>
      </c>
      <c r="BW41" s="5" t="e">
        <f t="shared" si="30"/>
        <v>#VALUE!</v>
      </c>
      <c r="BX41" s="16"/>
      <c r="BZ41" s="13" t="s">
        <v>41</v>
      </c>
      <c r="CA41" s="5" t="s">
        <v>11</v>
      </c>
      <c r="CB41" s="5" t="s">
        <v>12</v>
      </c>
      <c r="CC41" s="5">
        <v>0</v>
      </c>
      <c r="CD41" s="5" t="e">
        <f t="shared" si="31"/>
        <v>#VALUE!</v>
      </c>
      <c r="CE41" s="5"/>
      <c r="CG41" s="13" t="s">
        <v>41</v>
      </c>
      <c r="CH41" s="5" t="s">
        <v>11</v>
      </c>
      <c r="CI41" s="5" t="s">
        <v>12</v>
      </c>
      <c r="CJ41" s="5">
        <v>0</v>
      </c>
      <c r="CK41" s="5" t="e">
        <f t="shared" si="32"/>
        <v>#VALUE!</v>
      </c>
      <c r="CL41" s="5"/>
      <c r="CN41" s="13" t="s">
        <v>41</v>
      </c>
      <c r="CO41" s="5" t="s">
        <v>11</v>
      </c>
      <c r="CP41" s="5" t="s">
        <v>12</v>
      </c>
      <c r="CQ41" s="5">
        <v>0</v>
      </c>
      <c r="CR41" s="5" t="e">
        <f t="shared" si="33"/>
        <v>#VALUE!</v>
      </c>
      <c r="CS41" s="5"/>
      <c r="CU41" s="13" t="s">
        <v>41</v>
      </c>
      <c r="CV41" s="5" t="s">
        <v>11</v>
      </c>
      <c r="CW41" s="5" t="s">
        <v>12</v>
      </c>
      <c r="CX41" s="5">
        <v>0</v>
      </c>
      <c r="CY41" s="5" t="e">
        <f t="shared" si="34"/>
        <v>#VALUE!</v>
      </c>
      <c r="CZ41" s="5"/>
      <c r="DB41" s="13" t="s">
        <v>41</v>
      </c>
      <c r="DC41" s="5" t="s">
        <v>11</v>
      </c>
      <c r="DD41" s="5" t="s">
        <v>12</v>
      </c>
      <c r="DE41" s="5">
        <v>0</v>
      </c>
      <c r="DF41" s="5" t="e">
        <f t="shared" si="35"/>
        <v>#VALUE!</v>
      </c>
      <c r="DG41" s="5"/>
      <c r="DI41" s="13" t="s">
        <v>41</v>
      </c>
      <c r="DJ41" s="5" t="s">
        <v>11</v>
      </c>
      <c r="DK41" s="5" t="s">
        <v>12</v>
      </c>
      <c r="DL41" s="5">
        <v>0</v>
      </c>
      <c r="DM41" s="5" t="e">
        <f t="shared" si="36"/>
        <v>#VALUE!</v>
      </c>
      <c r="DN41" s="5"/>
      <c r="DP41" s="13" t="s">
        <v>41</v>
      </c>
      <c r="DQ41" s="5" t="s">
        <v>11</v>
      </c>
      <c r="DR41" s="5" t="s">
        <v>12</v>
      </c>
      <c r="DS41" s="5">
        <v>0</v>
      </c>
      <c r="DT41" s="5" t="e">
        <f t="shared" si="37"/>
        <v>#VALUE!</v>
      </c>
      <c r="DU41" s="5"/>
      <c r="DW41" s="13" t="s">
        <v>41</v>
      </c>
      <c r="DX41" s="5" t="s">
        <v>11</v>
      </c>
      <c r="DY41" s="5" t="s">
        <v>12</v>
      </c>
      <c r="DZ41" s="5">
        <v>0</v>
      </c>
      <c r="EA41" s="5" t="e">
        <f t="shared" si="38"/>
        <v>#VALUE!</v>
      </c>
      <c r="EB41" s="5"/>
      <c r="ED41" s="19" t="s">
        <v>41</v>
      </c>
      <c r="EE41" s="20" t="s">
        <v>11</v>
      </c>
      <c r="EF41" s="20">
        <f>256*2</f>
        <v>512</v>
      </c>
      <c r="EG41" s="20">
        <v>0</v>
      </c>
      <c r="EH41" s="20">
        <f t="shared" si="39"/>
        <v>512</v>
      </c>
      <c r="EI41" s="20" t="s">
        <v>40</v>
      </c>
    </row>
    <row r="42" spans="1:139">
      <c r="K42" s="40"/>
      <c r="L42" s="40"/>
      <c r="R42" s="40"/>
      <c r="S42" s="40"/>
      <c r="Y42" s="40"/>
      <c r="Z42" s="40"/>
      <c r="AF42" s="40"/>
      <c r="AG42" s="40"/>
      <c r="AM42" s="40"/>
      <c r="AN42" s="40"/>
      <c r="AO42" s="40"/>
      <c r="AT42" s="40"/>
      <c r="AU42" s="40"/>
      <c r="AV42" s="40"/>
      <c r="AX42" s="36"/>
      <c r="AY42" s="36"/>
      <c r="AZ42" s="36"/>
      <c r="BA42" s="39"/>
      <c r="BB42" s="39"/>
      <c r="BC42" s="39"/>
      <c r="BE42" s="36"/>
      <c r="BF42" s="36"/>
      <c r="BG42" s="36"/>
      <c r="BH42" s="39"/>
      <c r="BI42" s="39"/>
      <c r="BJ42" s="39"/>
      <c r="BL42" s="36"/>
      <c r="BM42" s="36"/>
      <c r="BN42" s="36"/>
      <c r="BO42" s="39"/>
      <c r="BP42" s="39"/>
      <c r="BQ42" s="39"/>
      <c r="BS42" s="36"/>
      <c r="BT42" s="36"/>
      <c r="BU42" s="36"/>
      <c r="BV42" s="39"/>
      <c r="BW42" s="39"/>
      <c r="BX42" s="39"/>
      <c r="BZ42" s="36"/>
      <c r="CA42" s="36"/>
      <c r="CB42" s="36"/>
      <c r="CC42" s="39"/>
      <c r="CD42" s="39"/>
      <c r="CE42" s="39"/>
      <c r="CG42" s="36"/>
      <c r="CH42" s="36"/>
      <c r="CI42" s="36"/>
      <c r="CJ42" s="39"/>
      <c r="CK42" s="39"/>
      <c r="CL42" s="39"/>
      <c r="CN42" s="36"/>
      <c r="CO42" s="36"/>
      <c r="CP42" s="36"/>
      <c r="CQ42" s="39"/>
      <c r="CR42" s="39"/>
      <c r="CS42" s="39"/>
      <c r="CU42" s="36"/>
      <c r="CV42" s="36"/>
      <c r="CW42" s="36"/>
      <c r="CX42" s="39"/>
      <c r="CY42" s="39"/>
      <c r="CZ42" s="39"/>
      <c r="DB42" s="36"/>
      <c r="DC42" s="36"/>
      <c r="DD42" s="36"/>
      <c r="DE42" s="39"/>
      <c r="DF42" s="39"/>
      <c r="DG42" s="39"/>
      <c r="DI42" s="36"/>
      <c r="DJ42" s="36"/>
      <c r="DK42" s="36"/>
      <c r="DL42" s="39"/>
      <c r="DM42" s="39"/>
      <c r="DN42" s="39"/>
      <c r="DP42" s="36"/>
      <c r="DQ42" s="36"/>
      <c r="DR42" s="36"/>
      <c r="DS42" s="39"/>
      <c r="DT42" s="39"/>
      <c r="DU42" s="39"/>
      <c r="DW42" s="36"/>
      <c r="DX42" s="36"/>
      <c r="DY42" s="36"/>
      <c r="DZ42" s="39"/>
      <c r="EA42" s="39"/>
      <c r="EB42" s="39"/>
      <c r="ED42" s="36"/>
      <c r="EE42" s="36"/>
      <c r="EF42" s="36"/>
      <c r="EG42" s="39"/>
      <c r="EH42" s="39"/>
      <c r="EI42" s="39"/>
    </row>
    <row r="43" spans="1:139">
      <c r="K43" s="40"/>
      <c r="L43" s="40"/>
      <c r="R43" s="40"/>
      <c r="S43" s="40"/>
      <c r="Y43" s="40"/>
      <c r="Z43" s="40"/>
      <c r="AF43" s="40"/>
      <c r="AG43" s="40"/>
      <c r="AM43" s="40"/>
      <c r="AN43" s="40"/>
      <c r="AO43" s="40"/>
      <c r="AT43" s="40"/>
      <c r="AU43" s="40"/>
      <c r="AV43" s="40"/>
      <c r="AX43" s="36"/>
      <c r="AY43" s="36"/>
      <c r="AZ43" s="36"/>
      <c r="BA43" s="39"/>
      <c r="BB43" s="39"/>
      <c r="BC43" s="39"/>
      <c r="BE43" s="36"/>
      <c r="BF43" s="36"/>
      <c r="BG43" s="36"/>
      <c r="BH43" s="39"/>
      <c r="BI43" s="39"/>
      <c r="BJ43" s="39"/>
      <c r="BL43" s="36"/>
      <c r="BM43" s="36"/>
      <c r="BN43" s="36"/>
      <c r="BO43" s="39"/>
      <c r="BP43" s="39"/>
      <c r="BQ43" s="39"/>
      <c r="BS43" s="36"/>
      <c r="BT43" s="36"/>
      <c r="BU43" s="36"/>
      <c r="BV43" s="39"/>
      <c r="BW43" s="39"/>
      <c r="BX43" s="39"/>
      <c r="BZ43" s="36"/>
      <c r="CA43" s="36"/>
      <c r="CB43" s="36"/>
      <c r="CC43" s="39"/>
      <c r="CD43" s="39"/>
      <c r="CE43" s="39"/>
      <c r="CG43" s="36"/>
      <c r="CH43" s="36"/>
      <c r="CI43" s="36"/>
      <c r="CJ43" s="39"/>
      <c r="CK43" s="39"/>
      <c r="CL43" s="39"/>
      <c r="CN43" s="36"/>
      <c r="CO43" s="36"/>
      <c r="CP43" s="36"/>
      <c r="CQ43" s="39"/>
      <c r="CR43" s="39"/>
      <c r="CS43" s="39"/>
      <c r="CU43" s="36"/>
      <c r="CV43" s="36"/>
      <c r="CW43" s="36"/>
      <c r="CX43" s="39"/>
      <c r="CY43" s="39"/>
      <c r="CZ43" s="39"/>
      <c r="DB43" s="36"/>
      <c r="DC43" s="36"/>
      <c r="DD43" s="36"/>
      <c r="DE43" s="39"/>
      <c r="DF43" s="39"/>
      <c r="DG43" s="39"/>
      <c r="DI43" s="36"/>
      <c r="DJ43" s="36"/>
      <c r="DK43" s="36"/>
      <c r="DL43" s="39"/>
      <c r="DM43" s="39"/>
      <c r="DN43" s="39"/>
      <c r="DP43" s="36"/>
      <c r="DQ43" s="36"/>
      <c r="DR43" s="36"/>
      <c r="DS43" s="39"/>
      <c r="DT43" s="39"/>
      <c r="DU43" s="39"/>
      <c r="DW43" s="36"/>
      <c r="DX43" s="36"/>
      <c r="DY43" s="36"/>
      <c r="DZ43" s="39"/>
      <c r="EA43" s="39"/>
      <c r="EB43" s="39"/>
      <c r="ED43" s="36"/>
      <c r="EE43" s="36"/>
      <c r="EF43" s="36"/>
      <c r="EG43" s="39"/>
      <c r="EH43" s="39"/>
      <c r="EI43" s="39"/>
    </row>
    <row r="44" spans="1:139">
      <c r="AX44" s="36"/>
      <c r="AY44" s="36"/>
      <c r="AZ44" s="36"/>
      <c r="BA44" s="36"/>
      <c r="BB44" s="36"/>
      <c r="BC44" s="36"/>
      <c r="BE44" s="36"/>
      <c r="BF44" s="36"/>
      <c r="BG44" s="36"/>
      <c r="BH44" s="36"/>
      <c r="BI44" s="36"/>
      <c r="BJ44" s="36"/>
    </row>
    <row r="45" spans="1:139">
      <c r="AX45" s="36"/>
      <c r="AY45" s="36"/>
      <c r="AZ45" s="36"/>
      <c r="BA45" s="36"/>
      <c r="BB45" s="36"/>
      <c r="BC45" s="36"/>
      <c r="ED45" s="38" t="s">
        <v>56</v>
      </c>
    </row>
    <row r="46" spans="1:139">
      <c r="AX46" s="36"/>
      <c r="AY46" s="36"/>
      <c r="AZ46" s="36"/>
      <c r="BA46" s="36"/>
      <c r="BB46" s="36"/>
      <c r="BC46" s="36"/>
    </row>
    <row r="47" spans="1:139">
      <c r="AX47" s="36"/>
      <c r="AY47" s="36"/>
      <c r="AZ47" s="36"/>
      <c r="BA47" s="36"/>
      <c r="BB47" s="36"/>
      <c r="BC47" s="36"/>
    </row>
    <row r="48" spans="1:139">
      <c r="AX48" s="36"/>
      <c r="AY48" s="36"/>
      <c r="AZ48" s="36"/>
      <c r="BA48" s="36"/>
      <c r="BB48" s="36"/>
      <c r="BC48" s="36"/>
    </row>
    <row r="49" spans="50:55">
      <c r="AX49" s="36"/>
      <c r="AY49" s="36"/>
      <c r="AZ49" s="36"/>
      <c r="BA49" s="36"/>
      <c r="BB49" s="36"/>
      <c r="BC49" s="36"/>
    </row>
    <row r="50" spans="50:55">
      <c r="AX50" s="36"/>
      <c r="AY50" s="36"/>
      <c r="AZ50" s="36"/>
      <c r="BA50" s="36"/>
      <c r="BB50" s="36"/>
      <c r="BC50" s="36"/>
    </row>
    <row r="51" spans="50:55">
      <c r="AX51" s="36"/>
      <c r="AY51" s="36"/>
      <c r="AZ51" s="36"/>
      <c r="BA51" s="36"/>
      <c r="BB51" s="36"/>
      <c r="BC51" s="36"/>
    </row>
    <row r="52" spans="50:55">
      <c r="AX52" s="36"/>
      <c r="AY52" s="36"/>
      <c r="AZ52" s="36"/>
      <c r="BA52" s="36"/>
      <c r="BB52" s="36"/>
      <c r="BC52" s="36"/>
    </row>
    <row r="53" spans="50:55">
      <c r="AX53" s="36"/>
      <c r="AY53" s="36"/>
      <c r="AZ53" s="36"/>
      <c r="BA53" s="36"/>
      <c r="BB53" s="36"/>
      <c r="BC53" s="36"/>
    </row>
    <row r="54" spans="50:55">
      <c r="AX54" s="36"/>
      <c r="AY54" s="36"/>
      <c r="AZ54" s="36"/>
      <c r="BA54" s="36"/>
      <c r="BB54" s="36"/>
      <c r="BC54" s="36"/>
    </row>
    <row r="55" spans="50:55">
      <c r="AX55" s="36"/>
      <c r="AY55" s="36"/>
      <c r="AZ55" s="36"/>
      <c r="BA55" s="36"/>
      <c r="BB55" s="36"/>
      <c r="BC55" s="36"/>
    </row>
    <row r="56" spans="50:55">
      <c r="AX56" s="36"/>
      <c r="AY56" s="36"/>
      <c r="AZ56" s="36"/>
      <c r="BA56" s="36"/>
      <c r="BB56" s="36"/>
      <c r="BC56" s="36"/>
    </row>
    <row r="57" spans="50:55">
      <c r="AX57" s="36"/>
      <c r="AY57" s="36"/>
      <c r="AZ57" s="36"/>
      <c r="BA57" s="36"/>
      <c r="BB57" s="36"/>
      <c r="BC57" s="36"/>
    </row>
    <row r="58" spans="50:55">
      <c r="AX58" s="36"/>
      <c r="AY58" s="36"/>
      <c r="AZ58" s="36"/>
      <c r="BA58" s="36"/>
      <c r="BB58" s="36"/>
      <c r="BC58" s="36"/>
    </row>
    <row r="59" spans="50:55">
      <c r="AX59" s="36"/>
      <c r="AY59" s="36"/>
      <c r="AZ59" s="36"/>
      <c r="BA59" s="36"/>
      <c r="BB59" s="36"/>
      <c r="BC59" s="36"/>
    </row>
    <row r="60" spans="50:55">
      <c r="AX60" s="36"/>
      <c r="AY60" s="36"/>
      <c r="AZ60" s="36"/>
      <c r="BA60" s="36"/>
      <c r="BB60" s="36"/>
      <c r="BC60" s="36"/>
    </row>
    <row r="61" spans="50:55">
      <c r="AX61" s="36"/>
      <c r="AY61" s="36"/>
      <c r="AZ61" s="36"/>
      <c r="BA61" s="36"/>
      <c r="BB61" s="36"/>
      <c r="BC61" s="36"/>
    </row>
    <row r="62" spans="50:55">
      <c r="AX62" s="36"/>
      <c r="AY62" s="36"/>
      <c r="AZ62" s="36"/>
      <c r="BA62" s="36"/>
      <c r="BB62" s="36"/>
      <c r="BC62" s="36"/>
    </row>
    <row r="63" spans="50:55">
      <c r="AX63" s="36"/>
      <c r="AY63" s="36"/>
      <c r="AZ63" s="36"/>
      <c r="BA63" s="36"/>
      <c r="BB63" s="36"/>
      <c r="BC63" s="36"/>
    </row>
    <row r="64" spans="50:55">
      <c r="AX64" s="36"/>
      <c r="AY64" s="36"/>
      <c r="AZ64" s="36"/>
      <c r="BA64" s="36"/>
      <c r="BB64" s="36"/>
      <c r="BC64" s="36"/>
    </row>
  </sheetData>
  <pageMargins left="0.7" right="0.7" top="0.75" bottom="0.75" header="0.3" footer="0.3"/>
  <pageSetup paperSize="9" orientation="portrait" horizontalDpi="360" verticalDpi="360" r:id="rId1"/>
  <tableParts count="2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Town 1 Distance</vt:lpstr>
      <vt:lpstr>Town 1 Risk - 1, 1.5, 5</vt:lpstr>
      <vt:lpstr>Town 1 Risk - 1, 2, 4</vt:lpstr>
      <vt:lpstr>Town 2 Risk - 1, 1.5, 5</vt:lpstr>
      <vt:lpstr>Town 2 Risk - 1, 2, 4</vt:lpstr>
      <vt:lpstr>Bournville Risk - 1, 2,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Robinson</cp:lastModifiedBy>
  <dcterms:modified xsi:type="dcterms:W3CDTF">2023-11-26T18:06:32Z</dcterms:modified>
</cp:coreProperties>
</file>