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13_ncr:1_{2C04CCA9-21EA-4FCF-917C-E01C2711127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dos Youse" sheetId="1" r:id="rId1"/>
    <sheet name="Case Youse" sheetId="4" r:id="rId2"/>
  </sheets>
  <definedNames>
    <definedName name="_xlnm._FilterDatabase" localSheetId="1" hidden="1">'Case Youse'!$A$2:$V$2</definedName>
  </definedNames>
  <calcPr calcId="181029"/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S4" i="4"/>
  <c r="S5" i="4"/>
  <c r="V5" i="4" s="1"/>
  <c r="S6" i="4"/>
  <c r="S7" i="4"/>
  <c r="S8" i="4"/>
  <c r="S9" i="4"/>
  <c r="S10" i="4"/>
  <c r="V10" i="4" s="1"/>
  <c r="S11" i="4"/>
  <c r="S12" i="4"/>
  <c r="S13" i="4"/>
  <c r="S14" i="4"/>
  <c r="S15" i="4"/>
  <c r="S16" i="4"/>
  <c r="S17" i="4"/>
  <c r="T4" i="4"/>
  <c r="T5" i="4"/>
  <c r="T6" i="4"/>
  <c r="T7" i="4"/>
  <c r="T8" i="4"/>
  <c r="T9" i="4"/>
  <c r="T10" i="4"/>
  <c r="T11" i="4"/>
  <c r="T12" i="4"/>
  <c r="V12" i="4" s="1"/>
  <c r="T13" i="4"/>
  <c r="V13" i="4" s="1"/>
  <c r="T14" i="4"/>
  <c r="T15" i="4"/>
  <c r="T16" i="4"/>
  <c r="T17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V4" i="4"/>
  <c r="V6" i="4"/>
  <c r="V7" i="4"/>
  <c r="V8" i="4"/>
  <c r="V9" i="4"/>
  <c r="V11" i="4"/>
  <c r="V16" i="4"/>
  <c r="V3" i="4"/>
  <c r="U3" i="4"/>
  <c r="T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  <c r="V17" i="4" l="1"/>
  <c r="V15" i="4"/>
  <c r="V14" i="4"/>
  <c r="O16" i="4"/>
  <c r="O10" i="4"/>
  <c r="C18" i="4"/>
  <c r="D18" i="4"/>
  <c r="E18" i="4"/>
  <c r="F18" i="4"/>
  <c r="G18" i="4"/>
  <c r="B18" i="4"/>
  <c r="H8" i="4" s="1"/>
  <c r="J18" i="4"/>
  <c r="K12" i="4" s="1"/>
  <c r="I18" i="4"/>
  <c r="K13" i="4" l="1"/>
  <c r="K14" i="4"/>
  <c r="K11" i="4"/>
  <c r="K8" i="4"/>
  <c r="K9" i="4"/>
  <c r="K4" i="4"/>
  <c r="K5" i="4"/>
  <c r="K10" i="4"/>
  <c r="K3" i="4"/>
  <c r="K6" i="4"/>
  <c r="K17" i="4"/>
  <c r="H9" i="4"/>
  <c r="H4" i="4"/>
  <c r="H3" i="4"/>
  <c r="H6" i="4"/>
  <c r="H5" i="4"/>
  <c r="K16" i="4"/>
  <c r="K7" i="4"/>
  <c r="H16" i="4"/>
  <c r="H10" i="4"/>
  <c r="H17" i="4"/>
  <c r="H7" i="4"/>
  <c r="H15" i="4"/>
  <c r="H12" i="4"/>
  <c r="H13" i="4"/>
  <c r="H14" i="4"/>
  <c r="H11" i="4"/>
  <c r="K15" i="4"/>
  <c r="Q16" i="4"/>
  <c r="Q10" i="4"/>
  <c r="Q14" i="4"/>
  <c r="Q12" i="4"/>
  <c r="Q7" i="4"/>
  <c r="Q9" i="4"/>
  <c r="Q6" i="4"/>
  <c r="Q11" i="4"/>
  <c r="Q5" i="4"/>
  <c r="Q4" i="4"/>
  <c r="Q3" i="4"/>
  <c r="Q17" i="4"/>
  <c r="Q15" i="4"/>
  <c r="Q13" i="4"/>
  <c r="Q8" i="4"/>
  <c r="O14" i="4"/>
  <c r="O8" i="4"/>
  <c r="N8" i="4"/>
  <c r="M8" i="4"/>
  <c r="L8" i="4"/>
  <c r="O13" i="4"/>
  <c r="N13" i="4"/>
  <c r="M13" i="4"/>
  <c r="L13" i="4"/>
  <c r="O15" i="4"/>
  <c r="N15" i="4"/>
  <c r="M15" i="4"/>
  <c r="L15" i="4"/>
  <c r="O17" i="4"/>
  <c r="N17" i="4"/>
  <c r="M17" i="4"/>
  <c r="L17" i="4"/>
  <c r="O3" i="4"/>
  <c r="N3" i="4"/>
  <c r="M3" i="4"/>
  <c r="L3" i="4"/>
  <c r="O4" i="4"/>
  <c r="N4" i="4"/>
  <c r="M4" i="4"/>
  <c r="L4" i="4"/>
  <c r="O5" i="4"/>
  <c r="N5" i="4"/>
  <c r="M5" i="4"/>
  <c r="L5" i="4"/>
  <c r="O11" i="4"/>
  <c r="N11" i="4"/>
  <c r="M11" i="4"/>
  <c r="L11" i="4"/>
  <c r="O6" i="4"/>
  <c r="N6" i="4"/>
  <c r="M6" i="4"/>
  <c r="L6" i="4"/>
  <c r="O9" i="4"/>
  <c r="N9" i="4"/>
  <c r="M9" i="4"/>
  <c r="L9" i="4"/>
  <c r="O7" i="4"/>
  <c r="N7" i="4"/>
  <c r="M7" i="4"/>
  <c r="L7" i="4"/>
  <c r="O12" i="4"/>
  <c r="N12" i="4"/>
  <c r="M12" i="4"/>
  <c r="L12" i="4"/>
  <c r="N14" i="4"/>
  <c r="M14" i="4"/>
  <c r="L14" i="4"/>
  <c r="N10" i="4"/>
  <c r="M10" i="4"/>
  <c r="L10" i="4"/>
  <c r="N16" i="4"/>
  <c r="M16" i="4"/>
  <c r="L16" i="4"/>
  <c r="K7" i="1"/>
  <c r="M3" i="1"/>
  <c r="M8" i="1"/>
  <c r="L3" i="1"/>
  <c r="O3" i="1"/>
  <c r="O4" i="1"/>
  <c r="O5" i="1"/>
  <c r="O6" i="1"/>
  <c r="O7" i="1"/>
  <c r="O8" i="1"/>
  <c r="O9" i="1"/>
  <c r="O10" i="1"/>
  <c r="L4" i="1" l="1"/>
  <c r="L5" i="1"/>
  <c r="L6" i="1"/>
  <c r="L7" i="1"/>
  <c r="L8" i="1"/>
  <c r="L9" i="1"/>
  <c r="L10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Q3" i="1"/>
  <c r="P3" i="1"/>
  <c r="N21" i="1"/>
  <c r="N22" i="1"/>
  <c r="N4" i="1"/>
  <c r="N5" i="1"/>
  <c r="N6" i="1"/>
  <c r="N23" i="1"/>
  <c r="N24" i="1"/>
  <c r="N7" i="1"/>
  <c r="N14" i="1"/>
  <c r="N8" i="1"/>
  <c r="N9" i="1"/>
  <c r="N15" i="1"/>
  <c r="N16" i="1"/>
  <c r="N17" i="1"/>
  <c r="N10" i="1"/>
  <c r="N3" i="1"/>
  <c r="M10" i="1"/>
  <c r="K10" i="1"/>
  <c r="J10" i="1"/>
  <c r="M17" i="1"/>
  <c r="L17" i="1"/>
  <c r="K17" i="1"/>
  <c r="J17" i="1"/>
  <c r="M16" i="1"/>
  <c r="L16" i="1"/>
  <c r="K16" i="1"/>
  <c r="J16" i="1"/>
  <c r="M15" i="1"/>
  <c r="L15" i="1"/>
  <c r="K15" i="1"/>
  <c r="J15" i="1"/>
  <c r="M9" i="1"/>
  <c r="K9" i="1"/>
  <c r="J9" i="1"/>
  <c r="K8" i="1"/>
  <c r="J8" i="1"/>
  <c r="M14" i="1"/>
  <c r="L14" i="1"/>
  <c r="K14" i="1"/>
  <c r="J14" i="1"/>
  <c r="M7" i="1"/>
  <c r="J7" i="1"/>
  <c r="M24" i="1"/>
  <c r="L24" i="1"/>
  <c r="K24" i="1"/>
  <c r="J24" i="1"/>
  <c r="M23" i="1"/>
  <c r="L23" i="1"/>
  <c r="K23" i="1"/>
  <c r="J23" i="1"/>
  <c r="M6" i="1"/>
  <c r="K6" i="1"/>
  <c r="J6" i="1"/>
  <c r="M5" i="1"/>
  <c r="K5" i="1"/>
  <c r="J5" i="1"/>
  <c r="M4" i="1"/>
  <c r="K4" i="1"/>
  <c r="J4" i="1"/>
  <c r="M22" i="1"/>
  <c r="L22" i="1"/>
  <c r="K22" i="1"/>
  <c r="J22" i="1"/>
  <c r="M21" i="1"/>
  <c r="L21" i="1"/>
  <c r="K21" i="1"/>
  <c r="J21" i="1"/>
  <c r="K3" i="1"/>
  <c r="J3" i="1"/>
  <c r="R6" i="1" l="1"/>
  <c r="R10" i="1"/>
  <c r="R9" i="1"/>
  <c r="S9" i="1" s="1"/>
  <c r="R3" i="1"/>
  <c r="S3" i="1" s="1"/>
  <c r="R7" i="1"/>
  <c r="R5" i="1"/>
  <c r="S5" i="1" s="1"/>
  <c r="R4" i="1"/>
  <c r="S4" i="1" s="1"/>
  <c r="R8" i="1"/>
  <c r="S8" i="1" s="1"/>
  <c r="S10" i="1"/>
  <c r="S6" i="1"/>
  <c r="S7" i="1"/>
</calcChain>
</file>

<file path=xl/sharedStrings.xml><?xml version="1.0" encoding="utf-8"?>
<sst xmlns="http://schemas.openxmlformats.org/spreadsheetml/2006/main" count="110" uniqueCount="51">
  <si>
    <t>Canal de Marketing</t>
  </si>
  <si>
    <t>Meta Leads</t>
  </si>
  <si>
    <t>Leads Real</t>
  </si>
  <si>
    <t>Meta Vendas</t>
  </si>
  <si>
    <t>Vendas Real</t>
  </si>
  <si>
    <t>Meta MESP</t>
  </si>
  <si>
    <t>MESP Real</t>
  </si>
  <si>
    <t>Meta investimento</t>
  </si>
  <si>
    <t>Investimento Real</t>
  </si>
  <si>
    <t>Meta Tx. Conversão (Leads)</t>
  </si>
  <si>
    <t>Tx. Conversão (Leads) Real</t>
  </si>
  <si>
    <t>Google Search</t>
  </si>
  <si>
    <t>App Orgânico</t>
  </si>
  <si>
    <t>Mídias Não Pagas</t>
  </si>
  <si>
    <t>Afiliados</t>
  </si>
  <si>
    <t>MGM</t>
  </si>
  <si>
    <t>App Pago</t>
  </si>
  <si>
    <t>Email</t>
  </si>
  <si>
    <t>Facebook</t>
  </si>
  <si>
    <t>Google GDN</t>
  </si>
  <si>
    <t>Outros</t>
  </si>
  <si>
    <t>Bing</t>
  </si>
  <si>
    <t>Parcerias</t>
  </si>
  <si>
    <t>Google Brandformance</t>
  </si>
  <si>
    <t>DV360</t>
  </si>
  <si>
    <t>Facebook Brandformance</t>
  </si>
  <si>
    <t>Total</t>
  </si>
  <si>
    <t>Retorno Sobre Investimento Real</t>
  </si>
  <si>
    <t>Retorno Sobre Investimento Meta</t>
  </si>
  <si>
    <t>Custo Por Aquisição</t>
  </si>
  <si>
    <t>Leads</t>
  </si>
  <si>
    <t>Vendas</t>
  </si>
  <si>
    <t>MESP (Receita)</t>
  </si>
  <si>
    <t>Conversão</t>
  </si>
  <si>
    <t>Casos sem Meta Leads</t>
  </si>
  <si>
    <t>Casos com 0 Investimento</t>
  </si>
  <si>
    <t>Média Atingimento</t>
  </si>
  <si>
    <t>Receita</t>
  </si>
  <si>
    <t>Atingimento %</t>
  </si>
  <si>
    <t>Relação Custo/Receita</t>
  </si>
  <si>
    <t>ROI Meta</t>
  </si>
  <si>
    <t>ROI Real</t>
  </si>
  <si>
    <t>% Receita</t>
  </si>
  <si>
    <t>% Investimento</t>
  </si>
  <si>
    <t>#FAAF20</t>
  </si>
  <si>
    <t>Amarelo</t>
  </si>
  <si>
    <t>Roxo</t>
  </si>
  <si>
    <t>#623F99</t>
  </si>
  <si>
    <t>Facebook BDF</t>
  </si>
  <si>
    <t>Google BDF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</si>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</sst>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10" x14ac:knownFonts="1">
    <font>
      <sz val="10"/>
      <color rgb="FF000000"/>
      <name val="Arial"/>
    </font>
    <font>
      <b/>
      <sz val="11"/>
      <color rgb="FFFFC03A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546FF"/>
        <bgColor rgb="FFB546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AE5D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3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 applyAlignment="1"/>
    <xf numFmtId="0" fontId="2" fillId="3" borderId="1" xfId="0" applyFont="1" applyFill="1" applyBorder="1" applyAlignment="1"/>
    <xf numFmtId="43" fontId="0" fillId="3" borderId="0" xfId="1" applyFont="1" applyFill="1" applyAlignment="1"/>
    <xf numFmtId="9" fontId="3" fillId="0" borderId="1" xfId="2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3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3" fontId="1" fillId="2" borderId="3" xfId="0" applyNumberFormat="1" applyFont="1" applyFill="1" applyBorder="1" applyAlignment="1"/>
    <xf numFmtId="3" fontId="3" fillId="0" borderId="3" xfId="0" applyNumberFormat="1" applyFont="1" applyBorder="1" applyAlignment="1">
      <alignment horizontal="center"/>
    </xf>
    <xf numFmtId="3" fontId="1" fillId="2" borderId="2" xfId="0" applyNumberFormat="1" applyFont="1" applyFill="1" applyBorder="1" applyAlignment="1"/>
    <xf numFmtId="9" fontId="3" fillId="0" borderId="2" xfId="2" applyFont="1" applyBorder="1" applyAlignment="1">
      <alignment horizontal="center"/>
    </xf>
    <xf numFmtId="9" fontId="3" fillId="3" borderId="2" xfId="2" applyFont="1" applyFill="1" applyBorder="1" applyAlignment="1">
      <alignment horizontal="center"/>
    </xf>
    <xf numFmtId="9" fontId="0" fillId="0" borderId="0" xfId="2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3" borderId="1" xfId="1" applyNumberFormat="1" applyFont="1" applyFill="1" applyBorder="1" applyAlignment="1">
      <alignment horizontal="right"/>
    </xf>
    <xf numFmtId="165" fontId="3" fillId="3" borderId="2" xfId="1" applyNumberFormat="1" applyFont="1" applyFill="1" applyBorder="1" applyAlignment="1">
      <alignment horizontal="right"/>
    </xf>
    <xf numFmtId="165" fontId="3" fillId="3" borderId="3" xfId="1" applyNumberFormat="1" applyFont="1" applyFill="1" applyBorder="1" applyAlignment="1">
      <alignment horizontal="right"/>
    </xf>
    <xf numFmtId="9" fontId="3" fillId="0" borderId="4" xfId="2" applyFont="1" applyBorder="1" applyAlignment="1">
      <alignment horizontal="center"/>
    </xf>
    <xf numFmtId="0" fontId="6" fillId="6" borderId="1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5" borderId="3" xfId="0" applyNumberFormat="1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3" fontId="7" fillId="4" borderId="6" xfId="0" applyNumberFormat="1" applyFont="1" applyFill="1" applyBorder="1" applyAlignment="1">
      <alignment horizontal="center" vertical="center" wrapText="1"/>
    </xf>
    <xf numFmtId="3" fontId="7" fillId="5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44" fontId="3" fillId="0" borderId="2" xfId="1" applyNumberFormat="1" applyFont="1" applyBorder="1" applyAlignment="1">
      <alignment horizontal="center"/>
    </xf>
    <xf numFmtId="44" fontId="3" fillId="0" borderId="1" xfId="3" applyFont="1" applyBorder="1" applyAlignment="1">
      <alignment horizontal="center"/>
    </xf>
    <xf numFmtId="44" fontId="0" fillId="0" borderId="5" xfId="3" applyFont="1" applyBorder="1" applyAlignment="1">
      <alignment horizontal="right"/>
    </xf>
    <xf numFmtId="44" fontId="0" fillId="0" borderId="5" xfId="3" applyNumberFormat="1" applyFont="1" applyBorder="1" applyAlignment="1">
      <alignment horizontal="right"/>
    </xf>
    <xf numFmtId="44" fontId="0" fillId="0" borderId="5" xfId="3" applyNumberFormat="1" applyFont="1" applyBorder="1" applyAlignment="1">
      <alignment horizontal="center"/>
    </xf>
    <xf numFmtId="44" fontId="0" fillId="0" borderId="5" xfId="3" applyFont="1" applyBorder="1" applyAlignment="1"/>
    <xf numFmtId="2" fontId="3" fillId="0" borderId="1" xfId="2" applyNumberFormat="1" applyFont="1" applyBorder="1" applyAlignment="1">
      <alignment horizontal="center"/>
    </xf>
    <xf numFmtId="2" fontId="3" fillId="0" borderId="4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AAF20"/>
      <color rgb="FF623F99"/>
      <color rgb="FFFFAE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Conversão x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684857009843783E-2"/>
          <c:y val="8.0605167613004569E-2"/>
          <c:w val="0.89053705016405071"/>
          <c:h val="0.80880148393335627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'Case Youse'!$M$2</c:f>
              <c:strCache>
                <c:ptCount val="1"/>
                <c:pt idx="0">
                  <c:v>Tx. Conversão (Leads) Real</c:v>
                </c:pt>
              </c:strCache>
              <c:extLst xmlns:c15="http://schemas.microsoft.com/office/drawing/2012/chart"/>
            </c:strRef>
          </c:tx>
          <c:spPr>
            <a:solidFill>
              <a:srgbClr val="623F99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-1.9039439299006822E-3"/>
                  <c:y val="-5.0830079447014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11-45BB-8660-1DF4FA07E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  <c:extLst xmlns:c15="http://schemas.microsoft.com/office/drawing/2012/chart"/>
            </c:strRef>
          </c:cat>
          <c:val>
            <c:numRef>
              <c:f>'Case Youse'!$M$3:$M$17</c:f>
              <c:numCache>
                <c:formatCode>0%</c:formatCode>
                <c:ptCount val="15"/>
                <c:pt idx="0">
                  <c:v>0</c:v>
                </c:pt>
                <c:pt idx="1">
                  <c:v>7.8947368421052627E-2</c:v>
                </c:pt>
                <c:pt idx="2">
                  <c:v>2.2727272727272728E-2</c:v>
                </c:pt>
                <c:pt idx="3">
                  <c:v>1.7937219730941704E-2</c:v>
                </c:pt>
                <c:pt idx="4">
                  <c:v>8.8858509911141498E-3</c:v>
                </c:pt>
                <c:pt idx="5">
                  <c:v>1.5968063872255488E-2</c:v>
                </c:pt>
                <c:pt idx="6">
                  <c:v>4.6948356807511735E-2</c:v>
                </c:pt>
                <c:pt idx="7">
                  <c:v>6.5952184666117067E-3</c:v>
                </c:pt>
                <c:pt idx="8">
                  <c:v>4.456824512534819E-2</c:v>
                </c:pt>
                <c:pt idx="9">
                  <c:v>5.4631170271769273E-2</c:v>
                </c:pt>
                <c:pt idx="10">
                  <c:v>0.13192741539970573</c:v>
                </c:pt>
                <c:pt idx="11">
                  <c:v>0.10613154960981049</c:v>
                </c:pt>
                <c:pt idx="12">
                  <c:v>5.3140096618357488E-2</c:v>
                </c:pt>
                <c:pt idx="13">
                  <c:v>2.7563624305728261E-2</c:v>
                </c:pt>
                <c:pt idx="14">
                  <c:v>8.0508248358336448E-2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9CF2-45D6-913F-61D5A4AAA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9797064"/>
        <c:axId val="579791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Youse'!$B$2</c15:sqref>
                        </c15:formulaRef>
                      </c:ext>
                    </c:extLst>
                    <c:strCache>
                      <c:ptCount val="1"/>
                      <c:pt idx="0">
                        <c:v>Meta Leads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Youse'!$B$3:$B$17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424</c:v>
                      </c:pt>
                      <c:pt idx="4" formatCode="_-* #,##0_-;\-* #,##0_-;_-* &quot;-&quot;??_-;_-@_-">
                        <c:v>2806</c:v>
                      </c:pt>
                      <c:pt idx="5">
                        <c:v>2107</c:v>
                      </c:pt>
                      <c:pt idx="6" formatCode="_-* #,##0_-;\-* #,##0_-;_-* &quot;-&quot;??_-;_-@_-">
                        <c:v>513</c:v>
                      </c:pt>
                      <c:pt idx="7" formatCode="_-* #,##0_-;\-* #,##0_-;_-* &quot;-&quot;??_-;_-@_-">
                        <c:v>7461</c:v>
                      </c:pt>
                      <c:pt idx="8">
                        <c:v>0</c:v>
                      </c:pt>
                      <c:pt idx="9" formatCode="_-* #,##0_-;\-* #,##0_-;_-* &quot;-&quot;??_-;_-@_-">
                        <c:v>5278</c:v>
                      </c:pt>
                      <c:pt idx="10">
                        <c:v>1152</c:v>
                      </c:pt>
                      <c:pt idx="11" formatCode="_-* #,##0_-;\-* #,##0_-;_-* &quot;-&quot;??_-;_-@_-">
                        <c:v>4282</c:v>
                      </c:pt>
                      <c:pt idx="12">
                        <c:v>15018</c:v>
                      </c:pt>
                      <c:pt idx="13" formatCode="_-* #,##0_-;\-* #,##0_-;_-* &quot;-&quot;??_-;_-@_-">
                        <c:v>24811</c:v>
                      </c:pt>
                      <c:pt idx="14">
                        <c:v>20453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9CF2-45D6-913F-61D5A4AAA4F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Youse'!$C$2</c15:sqref>
                        </c15:formulaRef>
                      </c:ext>
                    </c:extLst>
                    <c:strCache>
                      <c:ptCount val="1"/>
                      <c:pt idx="0">
                        <c:v>Leads Real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Youse'!$C$3:$C$17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5</c:v>
                      </c:pt>
                      <c:pt idx="1">
                        <c:v>38</c:v>
                      </c:pt>
                      <c:pt idx="2">
                        <c:v>176</c:v>
                      </c:pt>
                      <c:pt idx="3">
                        <c:v>223</c:v>
                      </c:pt>
                      <c:pt idx="4">
                        <c:v>1463</c:v>
                      </c:pt>
                      <c:pt idx="5">
                        <c:v>1503</c:v>
                      </c:pt>
                      <c:pt idx="6">
                        <c:v>426</c:v>
                      </c:pt>
                      <c:pt idx="7">
                        <c:v>4852</c:v>
                      </c:pt>
                      <c:pt idx="8">
                        <c:v>718</c:v>
                      </c:pt>
                      <c:pt idx="9">
                        <c:v>3606</c:v>
                      </c:pt>
                      <c:pt idx="10">
                        <c:v>2039</c:v>
                      </c:pt>
                      <c:pt idx="11">
                        <c:v>4485</c:v>
                      </c:pt>
                      <c:pt idx="12">
                        <c:v>12834</c:v>
                      </c:pt>
                      <c:pt idx="13">
                        <c:v>24126</c:v>
                      </c:pt>
                      <c:pt idx="14">
                        <c:v>18731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CF2-45D6-913F-61D5A4AAA4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Youse'!$D$2</c15:sqref>
                        </c15:formulaRef>
                      </c:ext>
                    </c:extLst>
                    <c:strCache>
                      <c:ptCount val="1"/>
                      <c:pt idx="0">
                        <c:v>Meta Vendas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Youse'!$D$3:$D$17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16</c:v>
                      </c:pt>
                      <c:pt idx="4" formatCode="_-* #,##0_-;\-* #,##0_-;_-* &quot;-&quot;??_-;_-@_-">
                        <c:v>39</c:v>
                      </c:pt>
                      <c:pt idx="5">
                        <c:v>12</c:v>
                      </c:pt>
                      <c:pt idx="6" formatCode="_-* #,##0_-;\-* #,##0_-;_-* &quot;-&quot;??_-;_-@_-">
                        <c:v>23</c:v>
                      </c:pt>
                      <c:pt idx="7" formatCode="_-* #,##0_-;\-* #,##0_-;_-* &quot;-&quot;??_-;_-@_-">
                        <c:v>43</c:v>
                      </c:pt>
                      <c:pt idx="8">
                        <c:v>0</c:v>
                      </c:pt>
                      <c:pt idx="9" formatCode="_-* #,##0_-;\-* #,##0_-;_-* &quot;-&quot;??_-;_-@_-">
                        <c:v>283</c:v>
                      </c:pt>
                      <c:pt idx="10">
                        <c:v>262</c:v>
                      </c:pt>
                      <c:pt idx="11" formatCode="_-* #,##0_-;\-* #,##0_-;_-* &quot;-&quot;??_-;_-@_-">
                        <c:v>502</c:v>
                      </c:pt>
                      <c:pt idx="12">
                        <c:v>779</c:v>
                      </c:pt>
                      <c:pt idx="13" formatCode="_-* #,##0_-;\-* #,##0_-;_-* &quot;-&quot;??_-;_-@_-">
                        <c:v>687</c:v>
                      </c:pt>
                      <c:pt idx="14">
                        <c:v>1685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CF2-45D6-913F-61D5A4AAA4F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Youse'!$E$2</c15:sqref>
                        </c15:formulaRef>
                      </c:ext>
                    </c:extLst>
                    <c:strCache>
                      <c:ptCount val="1"/>
                      <c:pt idx="0">
                        <c:v>Vendas Real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Youse'!$E$3:$E$17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24</c:v>
                      </c:pt>
                      <c:pt idx="6">
                        <c:v>20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197</c:v>
                      </c:pt>
                      <c:pt idx="10">
                        <c:v>269</c:v>
                      </c:pt>
                      <c:pt idx="11">
                        <c:v>476</c:v>
                      </c:pt>
                      <c:pt idx="12">
                        <c:v>682</c:v>
                      </c:pt>
                      <c:pt idx="13">
                        <c:v>665</c:v>
                      </c:pt>
                      <c:pt idx="14">
                        <c:v>1508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CF2-45D6-913F-61D5A4AAA4F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Youse'!$F$2</c15:sqref>
                        </c15:formulaRef>
                      </c:ext>
                    </c:extLst>
                    <c:strCache>
                      <c:ptCount val="1"/>
                      <c:pt idx="0">
                        <c:v>Meta MESP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Youse'!$F$3:$F$17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563</c:v>
                      </c:pt>
                      <c:pt idx="4" formatCode="_-* #,##0_-;\-* #,##0_-;_-* &quot;-&quot;??_-;_-@_-">
                        <c:v>4545</c:v>
                      </c:pt>
                      <c:pt idx="5">
                        <c:v>1982</c:v>
                      </c:pt>
                      <c:pt idx="6" formatCode="_-* #,##0_-;\-* #,##0_-;_-* &quot;-&quot;??_-;_-@_-">
                        <c:v>3136</c:v>
                      </c:pt>
                      <c:pt idx="7" formatCode="_-* #,##0_-;\-* #,##0_-;_-* &quot;-&quot;??_-;_-@_-">
                        <c:v>5118</c:v>
                      </c:pt>
                      <c:pt idx="8">
                        <c:v>0</c:v>
                      </c:pt>
                      <c:pt idx="9" formatCode="_-* #,##0_-;\-* #,##0_-;_-* &quot;-&quot;??_-;_-@_-">
                        <c:v>32490</c:v>
                      </c:pt>
                      <c:pt idx="10">
                        <c:v>33163</c:v>
                      </c:pt>
                      <c:pt idx="11" formatCode="_-* #,##0_-;\-* #,##0_-;_-* &quot;-&quot;??_-;_-@_-">
                        <c:v>61574</c:v>
                      </c:pt>
                      <c:pt idx="12">
                        <c:v>83303</c:v>
                      </c:pt>
                      <c:pt idx="13" formatCode="_-* #,##0_-;\-* #,##0_-;_-* &quot;-&quot;??_-;_-@_-">
                        <c:v>83191</c:v>
                      </c:pt>
                      <c:pt idx="14">
                        <c:v>193718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CF2-45D6-913F-61D5A4AAA4F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Youse'!$G$2</c15:sqref>
                        </c15:formulaRef>
                      </c:ext>
                    </c:extLst>
                    <c:strCache>
                      <c:ptCount val="1"/>
                      <c:pt idx="0">
                        <c:v>MESP Real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Youse'!$G$3:$G$17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234</c:v>
                      </c:pt>
                      <c:pt idx="2">
                        <c:v>311</c:v>
                      </c:pt>
                      <c:pt idx="3">
                        <c:v>348</c:v>
                      </c:pt>
                      <c:pt idx="4">
                        <c:v>2029</c:v>
                      </c:pt>
                      <c:pt idx="5">
                        <c:v>2694</c:v>
                      </c:pt>
                      <c:pt idx="6">
                        <c:v>2980</c:v>
                      </c:pt>
                      <c:pt idx="7">
                        <c:v>3562</c:v>
                      </c:pt>
                      <c:pt idx="8">
                        <c:v>3970</c:v>
                      </c:pt>
                      <c:pt idx="9">
                        <c:v>23902</c:v>
                      </c:pt>
                      <c:pt idx="10">
                        <c:v>35711</c:v>
                      </c:pt>
                      <c:pt idx="11">
                        <c:v>62345</c:v>
                      </c:pt>
                      <c:pt idx="12">
                        <c:v>77373</c:v>
                      </c:pt>
                      <c:pt idx="13">
                        <c:v>79974</c:v>
                      </c:pt>
                      <c:pt idx="14">
                        <c:v>172950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CF2-45D6-913F-61D5A4AAA4F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Youse'!$I$2</c15:sqref>
                        </c15:formulaRef>
                      </c:ext>
                    </c:extLst>
                    <c:strCache>
                      <c:ptCount val="1"/>
                      <c:pt idx="0">
                        <c:v>Meta investimento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Youse'!$I$3:$I$17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47251</c:v>
                      </c:pt>
                      <c:pt idx="4">
                        <c:v>67426</c:v>
                      </c:pt>
                      <c:pt idx="5">
                        <c:v>55872</c:v>
                      </c:pt>
                      <c:pt idx="6">
                        <c:v>2018</c:v>
                      </c:pt>
                      <c:pt idx="7">
                        <c:v>85145</c:v>
                      </c:pt>
                      <c:pt idx="8">
                        <c:v>0</c:v>
                      </c:pt>
                      <c:pt idx="9">
                        <c:v>243001</c:v>
                      </c:pt>
                      <c:pt idx="10">
                        <c:v>0</c:v>
                      </c:pt>
                      <c:pt idx="11">
                        <c:v>49917</c:v>
                      </c:pt>
                      <c:pt idx="12">
                        <c:v>0</c:v>
                      </c:pt>
                      <c:pt idx="13">
                        <c:v>321822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CF2-45D6-913F-61D5A4AAA4F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Youse'!$J$2</c15:sqref>
                        </c15:formulaRef>
                      </c:ext>
                    </c:extLst>
                    <c:strCache>
                      <c:ptCount val="1"/>
                      <c:pt idx="0">
                        <c:v>Investimento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Youse'!$J$3:$J$17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11923</c:v>
                      </c:pt>
                      <c:pt idx="3">
                        <c:v>1013</c:v>
                      </c:pt>
                      <c:pt idx="4">
                        <c:v>66028</c:v>
                      </c:pt>
                      <c:pt idx="5">
                        <c:v>0</c:v>
                      </c:pt>
                      <c:pt idx="6">
                        <c:v>776</c:v>
                      </c:pt>
                      <c:pt idx="7">
                        <c:v>51387</c:v>
                      </c:pt>
                      <c:pt idx="8">
                        <c:v>0</c:v>
                      </c:pt>
                      <c:pt idx="9">
                        <c:v>258025</c:v>
                      </c:pt>
                      <c:pt idx="10">
                        <c:v>0</c:v>
                      </c:pt>
                      <c:pt idx="11">
                        <c:v>32037</c:v>
                      </c:pt>
                      <c:pt idx="12">
                        <c:v>0</c:v>
                      </c:pt>
                      <c:pt idx="13">
                        <c:v>382064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CF2-45D6-913F-61D5A4AAA4F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Youse'!$L$2</c15:sqref>
                        </c15:formulaRef>
                      </c:ext>
                    </c:extLst>
                    <c:strCache>
                      <c:ptCount val="1"/>
                      <c:pt idx="0">
                        <c:v>Meta Tx. Conversão (Leads)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Youse'!$L$3:$L$17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%">
                        <c:v>3.7735849056603772E-2</c:v>
                      </c:pt>
                      <c:pt idx="4" formatCode="0%">
                        <c:v>1.3898788310762652E-2</c:v>
                      </c:pt>
                      <c:pt idx="5">
                        <c:v>5.6953013763644993E-3</c:v>
                      </c:pt>
                      <c:pt idx="6" formatCode="0%">
                        <c:v>4.4834307992202727E-2</c:v>
                      </c:pt>
                      <c:pt idx="7" formatCode="0%">
                        <c:v>5.7633025063664389E-3</c:v>
                      </c:pt>
                      <c:pt idx="8">
                        <c:v>0</c:v>
                      </c:pt>
                      <c:pt idx="9" formatCode="0%">
                        <c:v>5.3618794998105346E-2</c:v>
                      </c:pt>
                      <c:pt idx="10">
                        <c:v>0.22743055555555555</c:v>
                      </c:pt>
                      <c:pt idx="11" formatCode="0%">
                        <c:v>0.11723493694535264</c:v>
                      </c:pt>
                      <c:pt idx="12">
                        <c:v>5.1871088027700095E-2</c:v>
                      </c:pt>
                      <c:pt idx="13" formatCode="0%">
                        <c:v>2.7689331344967958E-2</c:v>
                      </c:pt>
                      <c:pt idx="14">
                        <c:v>8.2384002346843982E-2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CF2-45D6-913F-61D5A4AAA4F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Youse'!$N$2</c15:sqref>
                        </c15:formulaRef>
                      </c:ext>
                    </c:extLst>
                    <c:strCache>
                      <c:ptCount val="1"/>
                      <c:pt idx="0">
                        <c:v>ROI Meta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Youse'!$N$3:$N$17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1.1915091744090072E-2</c:v>
                      </c:pt>
                      <c:pt idx="4">
                        <c:v>6.7407231631714776E-2</c:v>
                      </c:pt>
                      <c:pt idx="5">
                        <c:v>3.547394043528064E-2</c:v>
                      </c:pt>
                      <c:pt idx="6">
                        <c:v>1.554013875123885</c:v>
                      </c:pt>
                      <c:pt idx="7">
                        <c:v>6.0109225438957074E-2</c:v>
                      </c:pt>
                      <c:pt idx="8">
                        <c:v>0</c:v>
                      </c:pt>
                      <c:pt idx="9">
                        <c:v>0.13370315348496509</c:v>
                      </c:pt>
                      <c:pt idx="10">
                        <c:v>0</c:v>
                      </c:pt>
                      <c:pt idx="11">
                        <c:v>1.2335276559088086</c:v>
                      </c:pt>
                      <c:pt idx="12">
                        <c:v>0</c:v>
                      </c:pt>
                      <c:pt idx="13">
                        <c:v>0.25850004039500096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CF2-45D6-913F-61D5A4AAA4F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Youse'!$P$2</c15:sqref>
                        </c15:formulaRef>
                      </c:ext>
                    </c:extLst>
                    <c:strCache>
                      <c:ptCount val="1"/>
                      <c:pt idx="0">
                        <c:v>Custo Por Aquisição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Youse'!$P$3:$P$17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2980.75</c:v>
                      </c:pt>
                      <c:pt idx="3">
                        <c:v>253.25</c:v>
                      </c:pt>
                      <c:pt idx="4">
                        <c:v>5079.0769230769229</c:v>
                      </c:pt>
                      <c:pt idx="5">
                        <c:v>0</c:v>
                      </c:pt>
                      <c:pt idx="6">
                        <c:v>38.799999999999997</c:v>
                      </c:pt>
                      <c:pt idx="7">
                        <c:v>1605.84375</c:v>
                      </c:pt>
                      <c:pt idx="8">
                        <c:v>0</c:v>
                      </c:pt>
                      <c:pt idx="9">
                        <c:v>1309.7715736040609</c:v>
                      </c:pt>
                      <c:pt idx="10">
                        <c:v>0</c:v>
                      </c:pt>
                      <c:pt idx="11">
                        <c:v>67.304621848739501</c:v>
                      </c:pt>
                      <c:pt idx="12">
                        <c:v>0</c:v>
                      </c:pt>
                      <c:pt idx="13">
                        <c:v>574.53233082706765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CF2-45D6-913F-61D5A4AAA4F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Youse'!$R$2</c15:sqref>
                        </c15:formulaRef>
                      </c:ext>
                    </c:extLst>
                    <c:strCache>
                      <c:ptCount val="1"/>
                      <c:pt idx="0">
                        <c:v>Leads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Youse'!$R$3:$R$17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0.52594339622641506</c:v>
                      </c:pt>
                      <c:pt idx="4">
                        <c:v>0.52138275124732714</c:v>
                      </c:pt>
                      <c:pt idx="5">
                        <c:v>0.71333649738965355</c:v>
                      </c:pt>
                      <c:pt idx="6">
                        <c:v>0.83040935672514615</c:v>
                      </c:pt>
                      <c:pt idx="7">
                        <c:v>0.65031497118348747</c:v>
                      </c:pt>
                      <c:pt idx="8">
                        <c:v>0</c:v>
                      </c:pt>
                      <c:pt idx="9">
                        <c:v>0.68321333838575216</c:v>
                      </c:pt>
                      <c:pt idx="10">
                        <c:v>1.7699652777777777</c:v>
                      </c:pt>
                      <c:pt idx="11">
                        <c:v>1.047407753386268</c:v>
                      </c:pt>
                      <c:pt idx="12">
                        <c:v>0.85457451058729528</c:v>
                      </c:pt>
                      <c:pt idx="13">
                        <c:v>0.97239127806214987</c:v>
                      </c:pt>
                      <c:pt idx="14">
                        <c:v>0.91580697208233508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CF2-45D6-913F-61D5A4AAA4F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Youse'!$S$2</c15:sqref>
                        </c15:formulaRef>
                      </c:ext>
                    </c:extLst>
                    <c:strCache>
                      <c:ptCount val="1"/>
                      <c:pt idx="0">
                        <c:v>Vendas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Youse'!$S$3:$S$17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0.33333333333333331</c:v>
                      </c:pt>
                      <c:pt idx="5">
                        <c:v>2</c:v>
                      </c:pt>
                      <c:pt idx="6">
                        <c:v>0.86956521739130432</c:v>
                      </c:pt>
                      <c:pt idx="7">
                        <c:v>0.7441860465116279</c:v>
                      </c:pt>
                      <c:pt idx="8">
                        <c:v>0</c:v>
                      </c:pt>
                      <c:pt idx="9">
                        <c:v>0.69611307420494695</c:v>
                      </c:pt>
                      <c:pt idx="10">
                        <c:v>1.0267175572519085</c:v>
                      </c:pt>
                      <c:pt idx="11">
                        <c:v>0.94820717131474108</c:v>
                      </c:pt>
                      <c:pt idx="12">
                        <c:v>0.87548138639281126</c:v>
                      </c:pt>
                      <c:pt idx="13">
                        <c:v>0.96797671033478894</c:v>
                      </c:pt>
                      <c:pt idx="14">
                        <c:v>0.89495548961424332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CF2-45D6-913F-61D5A4AAA4F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Youse'!$T$2</c15:sqref>
                        </c15:formulaRef>
                      </c:ext>
                    </c:extLst>
                    <c:strCache>
                      <c:ptCount val="1"/>
                      <c:pt idx="0">
                        <c:v>MESP (Receita)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Youse'!$T$3:$T$17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0.61811722912966249</c:v>
                      </c:pt>
                      <c:pt idx="4">
                        <c:v>0.4464246424642464</c:v>
                      </c:pt>
                      <c:pt idx="5">
                        <c:v>1.3592330978809284</c:v>
                      </c:pt>
                      <c:pt idx="6">
                        <c:v>0.95025510204081631</c:v>
                      </c:pt>
                      <c:pt idx="7">
                        <c:v>0.69597499023055887</c:v>
                      </c:pt>
                      <c:pt idx="8">
                        <c:v>0</c:v>
                      </c:pt>
                      <c:pt idx="9">
                        <c:v>0.73567251461988303</c:v>
                      </c:pt>
                      <c:pt idx="10">
                        <c:v>1.0768326146609173</c:v>
                      </c:pt>
                      <c:pt idx="11">
                        <c:v>1.0125215188228798</c:v>
                      </c:pt>
                      <c:pt idx="12">
                        <c:v>0.92881408832815149</c:v>
                      </c:pt>
                      <c:pt idx="13">
                        <c:v>0.96132995155725975</c:v>
                      </c:pt>
                      <c:pt idx="14">
                        <c:v>0.89279261607078331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CF2-45D6-913F-61D5A4AAA4F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Youse'!$U$2</c15:sqref>
                        </c15:formulaRef>
                      </c:ext>
                    </c:extLst>
                    <c:strCache>
                      <c:ptCount val="1"/>
                      <c:pt idx="0">
                        <c:v>Conversão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Youse'!$U$3:$U$17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0.47533632286995514</c:v>
                      </c:pt>
                      <c:pt idx="4">
                        <c:v>0.63932558669400774</c:v>
                      </c:pt>
                      <c:pt idx="5">
                        <c:v>2.8037258815701929</c:v>
                      </c:pt>
                      <c:pt idx="6">
                        <c:v>1.0471524800979792</c:v>
                      </c:pt>
                      <c:pt idx="7">
                        <c:v>1.1443470925439521</c:v>
                      </c:pt>
                      <c:pt idx="8">
                        <c:v>0</c:v>
                      </c:pt>
                      <c:pt idx="9">
                        <c:v>1.0188809777187215</c:v>
                      </c:pt>
                      <c:pt idx="10">
                        <c:v>0.58007779595595799</c:v>
                      </c:pt>
                      <c:pt idx="11">
                        <c:v>0.90528943312591337</c:v>
                      </c:pt>
                      <c:pt idx="12">
                        <c:v>1.0244646611225838</c:v>
                      </c:pt>
                      <c:pt idx="13">
                        <c:v>0.99546009119275669</c:v>
                      </c:pt>
                      <c:pt idx="14">
                        <c:v>0.97723157488015155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CF2-45D6-913F-61D5A4AAA4F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Youse'!$V$2</c15:sqref>
                        </c15:formulaRef>
                      </c:ext>
                    </c:extLst>
                    <c:strCache>
                      <c:ptCount val="1"/>
                      <c:pt idx="0">
                        <c:v>Média Atingimento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Youse'!$V$3:$V$17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0.46734923705650822</c:v>
                      </c:pt>
                      <c:pt idx="4">
                        <c:v>0.48511657843472866</c:v>
                      </c:pt>
                      <c:pt idx="5">
                        <c:v>1.7190738692101937</c:v>
                      </c:pt>
                      <c:pt idx="6">
                        <c:v>0.92434553906381145</c:v>
                      </c:pt>
                      <c:pt idx="7">
                        <c:v>0.80870577511740649</c:v>
                      </c:pt>
                      <c:pt idx="8">
                        <c:v>0</c:v>
                      </c:pt>
                      <c:pt idx="9">
                        <c:v>0.78346997623232584</c:v>
                      </c:pt>
                      <c:pt idx="10">
                        <c:v>1.1133983114116404</c:v>
                      </c:pt>
                      <c:pt idx="11">
                        <c:v>0.97835646916245067</c:v>
                      </c:pt>
                      <c:pt idx="12">
                        <c:v>0.92083366160771052</c:v>
                      </c:pt>
                      <c:pt idx="13">
                        <c:v>0.97428950778673884</c:v>
                      </c:pt>
                      <c:pt idx="14">
                        <c:v>0.92019666316187831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CF2-45D6-913F-61D5A4AAA4F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Youse'!$H$2</c15:sqref>
                        </c15:formulaRef>
                      </c:ext>
                    </c:extLst>
                    <c:strCache>
                      <c:ptCount val="1"/>
                      <c:pt idx="0">
                        <c:v>% Receita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Youse'!$A$3:$A$18</c15:sqref>
                        </c15:formulaRef>
                      </c:ext>
                    </c:extLst>
                    <c:strCache>
                      <c:ptCount val="16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  <c:pt idx="1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Youse'!$H$3:$H$17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5.029357689342269E-3</c:v>
                      </c:pt>
                      <c:pt idx="4">
                        <c:v>3.3283909613901902E-2</c:v>
                      </c:pt>
                      <c:pt idx="5">
                        <c:v>2.4992586442085286E-2</c:v>
                      </c:pt>
                      <c:pt idx="6">
                        <c:v>6.0850483363976042E-3</c:v>
                      </c:pt>
                      <c:pt idx="7">
                        <c:v>8.850008896269497E-2</c:v>
                      </c:pt>
                      <c:pt idx="8">
                        <c:v>0</c:v>
                      </c:pt>
                      <c:pt idx="9">
                        <c:v>6.2606013878180419E-2</c:v>
                      </c:pt>
                      <c:pt idx="10">
                        <c:v>1.3664669948401638E-2</c:v>
                      </c:pt>
                      <c:pt idx="11">
                        <c:v>5.0791767985291503E-2</c:v>
                      </c:pt>
                      <c:pt idx="12">
                        <c:v>0.1781389004210901</c:v>
                      </c:pt>
                      <c:pt idx="13">
                        <c:v>0.29430045667516752</c:v>
                      </c:pt>
                      <c:pt idx="14">
                        <c:v>0.24260720004744676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11-45BB-8660-1DF4FA07E1E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Youse'!$K$2</c15:sqref>
                        </c15:formulaRef>
                      </c:ext>
                    </c:extLst>
                    <c:strCache>
                      <c:ptCount val="1"/>
                      <c:pt idx="0">
                        <c:v>% Investimento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Youse'!$K$3:$K$17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1.4843393052998246E-2</c:v>
                      </c:pt>
                      <c:pt idx="3">
                        <c:v>1.2611219628186885E-3</c:v>
                      </c:pt>
                      <c:pt idx="4">
                        <c:v>8.2200751195451491E-2</c:v>
                      </c:pt>
                      <c:pt idx="5">
                        <c:v>0</c:v>
                      </c:pt>
                      <c:pt idx="6">
                        <c:v>9.6607171090553039E-4</c:v>
                      </c:pt>
                      <c:pt idx="7">
                        <c:v>6.3973617278740319E-2</c:v>
                      </c:pt>
                      <c:pt idx="8">
                        <c:v>0</c:v>
                      </c:pt>
                      <c:pt idx="9">
                        <c:v>0.32122506856494776</c:v>
                      </c:pt>
                      <c:pt idx="10">
                        <c:v>0</c:v>
                      </c:pt>
                      <c:pt idx="11">
                        <c:v>3.9884071394691335E-2</c:v>
                      </c:pt>
                      <c:pt idx="12">
                        <c:v>0</c:v>
                      </c:pt>
                      <c:pt idx="13">
                        <c:v>0.47564590483944658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11-45BB-8660-1DF4FA07E1E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8"/>
          <c:order val="18"/>
          <c:tx>
            <c:strRef>
              <c:f>'Case Youse'!$Q$2</c:f>
              <c:strCache>
                <c:ptCount val="1"/>
                <c:pt idx="0">
                  <c:v>Relação Custo/Receita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AAF2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'Case Youse'!$A$3:$A$18</c:f>
              <c:strCache>
                <c:ptCount val="16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  <c:pt idx="15">
                  <c:v>Total</c:v>
                </c:pt>
              </c:strCache>
            </c:strRef>
          </c:cat>
          <c:val>
            <c:numRef>
              <c:f>'Case Youse'!$Q$3:$Q$17</c:f>
              <c:numCache>
                <c:formatCode>_("R$"* #,##0.00_);_("R$"* \(#,##0.00\);_("R$"* "-"??_);_(@_)</c:formatCode>
                <c:ptCount val="15"/>
                <c:pt idx="0">
                  <c:v>0</c:v>
                </c:pt>
                <c:pt idx="1">
                  <c:v>234</c:v>
                </c:pt>
                <c:pt idx="2">
                  <c:v>-11612</c:v>
                </c:pt>
                <c:pt idx="3">
                  <c:v>-665</c:v>
                </c:pt>
                <c:pt idx="4">
                  <c:v>-63999</c:v>
                </c:pt>
                <c:pt idx="5">
                  <c:v>2694</c:v>
                </c:pt>
                <c:pt idx="6">
                  <c:v>2204</c:v>
                </c:pt>
                <c:pt idx="7">
                  <c:v>-47825</c:v>
                </c:pt>
                <c:pt idx="8">
                  <c:v>3970</c:v>
                </c:pt>
                <c:pt idx="9">
                  <c:v>-234123</c:v>
                </c:pt>
                <c:pt idx="10">
                  <c:v>35711</c:v>
                </c:pt>
                <c:pt idx="11">
                  <c:v>30308</c:v>
                </c:pt>
                <c:pt idx="12">
                  <c:v>77373</c:v>
                </c:pt>
                <c:pt idx="13">
                  <c:v>-302090</c:v>
                </c:pt>
                <c:pt idx="14">
                  <c:v>172950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A-9CF2-45D6-913F-61D5A4AAA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997848"/>
        <c:axId val="455952984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'Case Youse'!$O$2</c15:sqref>
                        </c15:formulaRef>
                      </c:ext>
                    </c:extLst>
                    <c:strCache>
                      <c:ptCount val="1"/>
                      <c:pt idx="0">
                        <c:v>ROI Real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'Case Youse'!$A$3:$A$18</c15:sqref>
                        </c15:formulaRef>
                      </c:ext>
                    </c:extLst>
                    <c:strCache>
                      <c:ptCount val="16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  <c:pt idx="1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Youse'!$O$3:$O$17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2.6084039251866142E-2</c:v>
                      </c:pt>
                      <c:pt idx="3">
                        <c:v>0.34353405725567621</c:v>
                      </c:pt>
                      <c:pt idx="4">
                        <c:v>3.0729387532561943E-2</c:v>
                      </c:pt>
                      <c:pt idx="5">
                        <c:v>0</c:v>
                      </c:pt>
                      <c:pt idx="6">
                        <c:v>3.8402061855670104</c:v>
                      </c:pt>
                      <c:pt idx="7">
                        <c:v>6.9317142467939366E-2</c:v>
                      </c:pt>
                      <c:pt idx="8">
                        <c:v>0</c:v>
                      </c:pt>
                      <c:pt idx="9">
                        <c:v>9.263443464780545E-2</c:v>
                      </c:pt>
                      <c:pt idx="10">
                        <c:v>0</c:v>
                      </c:pt>
                      <c:pt idx="11">
                        <c:v>1.9460311514811</c:v>
                      </c:pt>
                      <c:pt idx="12">
                        <c:v>0</c:v>
                      </c:pt>
                      <c:pt idx="13">
                        <c:v>0.20932095146362914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9CF2-45D6-913F-61D5A4AAA4F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53-4495-B623-F97AC1C11DA7}"/>
                  </c:ext>
                </c:extLst>
              </c15:ser>
            </c15:filteredLineSeries>
          </c:ext>
        </c:extLst>
      </c:lineChart>
      <c:catAx>
        <c:axId val="57979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1816"/>
        <c:crosses val="autoZero"/>
        <c:auto val="1"/>
        <c:lblAlgn val="ctr"/>
        <c:lblOffset val="100"/>
        <c:noMultiLvlLbl val="0"/>
      </c:catAx>
      <c:valAx>
        <c:axId val="5797918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7064"/>
        <c:crosses val="autoZero"/>
        <c:crossBetween val="between"/>
      </c:valAx>
      <c:valAx>
        <c:axId val="45595298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997848"/>
        <c:crosses val="max"/>
        <c:crossBetween val="between"/>
      </c:valAx>
      <c:catAx>
        <c:axId val="522997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95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'Case Youse'!$M$2</c:f>
              <c:strCache>
                <c:ptCount val="1"/>
                <c:pt idx="0">
                  <c:v>Tx. Conversão (Leads) Real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</c:strRef>
          </c:cat>
          <c:val>
            <c:numRef>
              <c:f>'Case Youse'!$M$3:$M$17</c:f>
              <c:numCache>
                <c:formatCode>0%</c:formatCode>
                <c:ptCount val="15"/>
                <c:pt idx="0">
                  <c:v>0</c:v>
                </c:pt>
                <c:pt idx="1">
                  <c:v>7.8947368421052627E-2</c:v>
                </c:pt>
                <c:pt idx="2">
                  <c:v>2.2727272727272728E-2</c:v>
                </c:pt>
                <c:pt idx="3">
                  <c:v>1.7937219730941704E-2</c:v>
                </c:pt>
                <c:pt idx="4">
                  <c:v>8.8858509911141498E-3</c:v>
                </c:pt>
                <c:pt idx="5">
                  <c:v>1.5968063872255488E-2</c:v>
                </c:pt>
                <c:pt idx="6">
                  <c:v>4.6948356807511735E-2</c:v>
                </c:pt>
                <c:pt idx="7">
                  <c:v>6.5952184666117067E-3</c:v>
                </c:pt>
                <c:pt idx="8">
                  <c:v>4.456824512534819E-2</c:v>
                </c:pt>
                <c:pt idx="9">
                  <c:v>5.4631170271769273E-2</c:v>
                </c:pt>
                <c:pt idx="10">
                  <c:v>0.13192741539970573</c:v>
                </c:pt>
                <c:pt idx="11">
                  <c:v>0.10613154960981049</c:v>
                </c:pt>
                <c:pt idx="12">
                  <c:v>5.3140096618357488E-2</c:v>
                </c:pt>
                <c:pt idx="13">
                  <c:v>2.7563624305728261E-2</c:v>
                </c:pt>
                <c:pt idx="14">
                  <c:v>8.0508248358336448E-2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42C6-44FB-8EF6-40D4093EF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79797064"/>
        <c:axId val="579791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Youse'!$B$2</c15:sqref>
                        </c15:formulaRef>
                      </c:ext>
                    </c:extLst>
                    <c:strCache>
                      <c:ptCount val="1"/>
                      <c:pt idx="0">
                        <c:v>Meta Leads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Youse'!$B$3:$B$17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424</c:v>
                      </c:pt>
                      <c:pt idx="4" formatCode="_-* #,##0_-;\-* #,##0_-;_-* &quot;-&quot;??_-;_-@_-">
                        <c:v>2806</c:v>
                      </c:pt>
                      <c:pt idx="5">
                        <c:v>2107</c:v>
                      </c:pt>
                      <c:pt idx="6" formatCode="_-* #,##0_-;\-* #,##0_-;_-* &quot;-&quot;??_-;_-@_-">
                        <c:v>513</c:v>
                      </c:pt>
                      <c:pt idx="7" formatCode="_-* #,##0_-;\-* #,##0_-;_-* &quot;-&quot;??_-;_-@_-">
                        <c:v>7461</c:v>
                      </c:pt>
                      <c:pt idx="8">
                        <c:v>0</c:v>
                      </c:pt>
                      <c:pt idx="9" formatCode="_-* #,##0_-;\-* #,##0_-;_-* &quot;-&quot;??_-;_-@_-">
                        <c:v>5278</c:v>
                      </c:pt>
                      <c:pt idx="10">
                        <c:v>1152</c:v>
                      </c:pt>
                      <c:pt idx="11" formatCode="_-* #,##0_-;\-* #,##0_-;_-* &quot;-&quot;??_-;_-@_-">
                        <c:v>4282</c:v>
                      </c:pt>
                      <c:pt idx="12">
                        <c:v>15018</c:v>
                      </c:pt>
                      <c:pt idx="13" formatCode="_-* #,##0_-;\-* #,##0_-;_-* &quot;-&quot;??_-;_-@_-">
                        <c:v>24811</c:v>
                      </c:pt>
                      <c:pt idx="14">
                        <c:v>20453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2C6-44FB-8EF6-40D4093EF1D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Youse'!$C$2</c15:sqref>
                        </c15:formulaRef>
                      </c:ext>
                    </c:extLst>
                    <c:strCache>
                      <c:ptCount val="1"/>
                      <c:pt idx="0">
                        <c:v>Leads Real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Youse'!$C$3:$C$17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5</c:v>
                      </c:pt>
                      <c:pt idx="1">
                        <c:v>38</c:v>
                      </c:pt>
                      <c:pt idx="2">
                        <c:v>176</c:v>
                      </c:pt>
                      <c:pt idx="3">
                        <c:v>223</c:v>
                      </c:pt>
                      <c:pt idx="4">
                        <c:v>1463</c:v>
                      </c:pt>
                      <c:pt idx="5">
                        <c:v>1503</c:v>
                      </c:pt>
                      <c:pt idx="6">
                        <c:v>426</c:v>
                      </c:pt>
                      <c:pt idx="7">
                        <c:v>4852</c:v>
                      </c:pt>
                      <c:pt idx="8">
                        <c:v>718</c:v>
                      </c:pt>
                      <c:pt idx="9">
                        <c:v>3606</c:v>
                      </c:pt>
                      <c:pt idx="10">
                        <c:v>2039</c:v>
                      </c:pt>
                      <c:pt idx="11">
                        <c:v>4485</c:v>
                      </c:pt>
                      <c:pt idx="12">
                        <c:v>12834</c:v>
                      </c:pt>
                      <c:pt idx="13">
                        <c:v>24126</c:v>
                      </c:pt>
                      <c:pt idx="14">
                        <c:v>18731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C6-44FB-8EF6-40D4093EF1D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Youse'!$D$2</c15:sqref>
                        </c15:formulaRef>
                      </c:ext>
                    </c:extLst>
                    <c:strCache>
                      <c:ptCount val="1"/>
                      <c:pt idx="0">
                        <c:v>Meta Vendas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Youse'!$D$3:$D$17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16</c:v>
                      </c:pt>
                      <c:pt idx="4" formatCode="_-* #,##0_-;\-* #,##0_-;_-* &quot;-&quot;??_-;_-@_-">
                        <c:v>39</c:v>
                      </c:pt>
                      <c:pt idx="5">
                        <c:v>12</c:v>
                      </c:pt>
                      <c:pt idx="6" formatCode="_-* #,##0_-;\-* #,##0_-;_-* &quot;-&quot;??_-;_-@_-">
                        <c:v>23</c:v>
                      </c:pt>
                      <c:pt idx="7" formatCode="_-* #,##0_-;\-* #,##0_-;_-* &quot;-&quot;??_-;_-@_-">
                        <c:v>43</c:v>
                      </c:pt>
                      <c:pt idx="8">
                        <c:v>0</c:v>
                      </c:pt>
                      <c:pt idx="9" formatCode="_-* #,##0_-;\-* #,##0_-;_-* &quot;-&quot;??_-;_-@_-">
                        <c:v>283</c:v>
                      </c:pt>
                      <c:pt idx="10">
                        <c:v>262</c:v>
                      </c:pt>
                      <c:pt idx="11" formatCode="_-* #,##0_-;\-* #,##0_-;_-* &quot;-&quot;??_-;_-@_-">
                        <c:v>502</c:v>
                      </c:pt>
                      <c:pt idx="12">
                        <c:v>779</c:v>
                      </c:pt>
                      <c:pt idx="13" formatCode="_-* #,##0_-;\-* #,##0_-;_-* &quot;-&quot;??_-;_-@_-">
                        <c:v>687</c:v>
                      </c:pt>
                      <c:pt idx="14">
                        <c:v>1685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C6-44FB-8EF6-40D4093EF1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Youse'!$E$2</c15:sqref>
                        </c15:formulaRef>
                      </c:ext>
                    </c:extLst>
                    <c:strCache>
                      <c:ptCount val="1"/>
                      <c:pt idx="0">
                        <c:v>Vendas Real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Youse'!$E$3:$E$17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24</c:v>
                      </c:pt>
                      <c:pt idx="6">
                        <c:v>20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197</c:v>
                      </c:pt>
                      <c:pt idx="10">
                        <c:v>269</c:v>
                      </c:pt>
                      <c:pt idx="11">
                        <c:v>476</c:v>
                      </c:pt>
                      <c:pt idx="12">
                        <c:v>682</c:v>
                      </c:pt>
                      <c:pt idx="13">
                        <c:v>665</c:v>
                      </c:pt>
                      <c:pt idx="14">
                        <c:v>1508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C6-44FB-8EF6-40D4093EF1D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Youse'!$F$2</c15:sqref>
                        </c15:formulaRef>
                      </c:ext>
                    </c:extLst>
                    <c:strCache>
                      <c:ptCount val="1"/>
                      <c:pt idx="0">
                        <c:v>Meta MESP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Youse'!$F$3:$F$17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563</c:v>
                      </c:pt>
                      <c:pt idx="4" formatCode="_-* #,##0_-;\-* #,##0_-;_-* &quot;-&quot;??_-;_-@_-">
                        <c:v>4545</c:v>
                      </c:pt>
                      <c:pt idx="5">
                        <c:v>1982</c:v>
                      </c:pt>
                      <c:pt idx="6" formatCode="_-* #,##0_-;\-* #,##0_-;_-* &quot;-&quot;??_-;_-@_-">
                        <c:v>3136</c:v>
                      </c:pt>
                      <c:pt idx="7" formatCode="_-* #,##0_-;\-* #,##0_-;_-* &quot;-&quot;??_-;_-@_-">
                        <c:v>5118</c:v>
                      </c:pt>
                      <c:pt idx="8">
                        <c:v>0</c:v>
                      </c:pt>
                      <c:pt idx="9" formatCode="_-* #,##0_-;\-* #,##0_-;_-* &quot;-&quot;??_-;_-@_-">
                        <c:v>32490</c:v>
                      </c:pt>
                      <c:pt idx="10">
                        <c:v>33163</c:v>
                      </c:pt>
                      <c:pt idx="11" formatCode="_-* #,##0_-;\-* #,##0_-;_-* &quot;-&quot;??_-;_-@_-">
                        <c:v>61574</c:v>
                      </c:pt>
                      <c:pt idx="12">
                        <c:v>83303</c:v>
                      </c:pt>
                      <c:pt idx="13" formatCode="_-* #,##0_-;\-* #,##0_-;_-* &quot;-&quot;??_-;_-@_-">
                        <c:v>83191</c:v>
                      </c:pt>
                      <c:pt idx="14">
                        <c:v>193718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C6-44FB-8EF6-40D4093EF1D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Youse'!$G$2</c15:sqref>
                        </c15:formulaRef>
                      </c:ext>
                    </c:extLst>
                    <c:strCache>
                      <c:ptCount val="1"/>
                      <c:pt idx="0">
                        <c:v>MESP Real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Youse'!$G$3:$G$17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234</c:v>
                      </c:pt>
                      <c:pt idx="2">
                        <c:v>311</c:v>
                      </c:pt>
                      <c:pt idx="3">
                        <c:v>348</c:v>
                      </c:pt>
                      <c:pt idx="4">
                        <c:v>2029</c:v>
                      </c:pt>
                      <c:pt idx="5">
                        <c:v>2694</c:v>
                      </c:pt>
                      <c:pt idx="6">
                        <c:v>2980</c:v>
                      </c:pt>
                      <c:pt idx="7">
                        <c:v>3562</c:v>
                      </c:pt>
                      <c:pt idx="8">
                        <c:v>3970</c:v>
                      </c:pt>
                      <c:pt idx="9">
                        <c:v>23902</c:v>
                      </c:pt>
                      <c:pt idx="10">
                        <c:v>35711</c:v>
                      </c:pt>
                      <c:pt idx="11">
                        <c:v>62345</c:v>
                      </c:pt>
                      <c:pt idx="12">
                        <c:v>77373</c:v>
                      </c:pt>
                      <c:pt idx="13">
                        <c:v>79974</c:v>
                      </c:pt>
                      <c:pt idx="14">
                        <c:v>172950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2C6-44FB-8EF6-40D4093EF1D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Youse'!$I$2</c15:sqref>
                        </c15:formulaRef>
                      </c:ext>
                    </c:extLst>
                    <c:strCache>
                      <c:ptCount val="1"/>
                      <c:pt idx="0">
                        <c:v>Meta investimento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Youse'!$I$3:$I$17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47251</c:v>
                      </c:pt>
                      <c:pt idx="4">
                        <c:v>67426</c:v>
                      </c:pt>
                      <c:pt idx="5">
                        <c:v>55872</c:v>
                      </c:pt>
                      <c:pt idx="6">
                        <c:v>2018</c:v>
                      </c:pt>
                      <c:pt idx="7">
                        <c:v>85145</c:v>
                      </c:pt>
                      <c:pt idx="8">
                        <c:v>0</c:v>
                      </c:pt>
                      <c:pt idx="9">
                        <c:v>243001</c:v>
                      </c:pt>
                      <c:pt idx="10">
                        <c:v>0</c:v>
                      </c:pt>
                      <c:pt idx="11">
                        <c:v>49917</c:v>
                      </c:pt>
                      <c:pt idx="12">
                        <c:v>0</c:v>
                      </c:pt>
                      <c:pt idx="13">
                        <c:v>321822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C6-44FB-8EF6-40D4093EF1D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Youse'!$J$2</c15:sqref>
                        </c15:formulaRef>
                      </c:ext>
                    </c:extLst>
                    <c:strCache>
                      <c:ptCount val="1"/>
                      <c:pt idx="0">
                        <c:v>Investimento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Youse'!$J$3:$J$17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11923</c:v>
                      </c:pt>
                      <c:pt idx="3">
                        <c:v>1013</c:v>
                      </c:pt>
                      <c:pt idx="4">
                        <c:v>66028</c:v>
                      </c:pt>
                      <c:pt idx="5">
                        <c:v>0</c:v>
                      </c:pt>
                      <c:pt idx="6">
                        <c:v>776</c:v>
                      </c:pt>
                      <c:pt idx="7">
                        <c:v>51387</c:v>
                      </c:pt>
                      <c:pt idx="8">
                        <c:v>0</c:v>
                      </c:pt>
                      <c:pt idx="9">
                        <c:v>258025</c:v>
                      </c:pt>
                      <c:pt idx="10">
                        <c:v>0</c:v>
                      </c:pt>
                      <c:pt idx="11">
                        <c:v>32037</c:v>
                      </c:pt>
                      <c:pt idx="12">
                        <c:v>0</c:v>
                      </c:pt>
                      <c:pt idx="13">
                        <c:v>382064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C6-44FB-8EF6-40D4093EF1D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Youse'!$L$2</c15:sqref>
                        </c15:formulaRef>
                      </c:ext>
                    </c:extLst>
                    <c:strCache>
                      <c:ptCount val="1"/>
                      <c:pt idx="0">
                        <c:v>Meta Tx. Conversão (Leads)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Youse'!$L$3:$L$17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%">
                        <c:v>3.7735849056603772E-2</c:v>
                      </c:pt>
                      <c:pt idx="4" formatCode="0%">
                        <c:v>1.3898788310762652E-2</c:v>
                      </c:pt>
                      <c:pt idx="5">
                        <c:v>5.6953013763644993E-3</c:v>
                      </c:pt>
                      <c:pt idx="6" formatCode="0%">
                        <c:v>4.4834307992202727E-2</c:v>
                      </c:pt>
                      <c:pt idx="7" formatCode="0%">
                        <c:v>5.7633025063664389E-3</c:v>
                      </c:pt>
                      <c:pt idx="8">
                        <c:v>0</c:v>
                      </c:pt>
                      <c:pt idx="9" formatCode="0%">
                        <c:v>5.3618794998105346E-2</c:v>
                      </c:pt>
                      <c:pt idx="10">
                        <c:v>0.22743055555555555</c:v>
                      </c:pt>
                      <c:pt idx="11" formatCode="0%">
                        <c:v>0.11723493694535264</c:v>
                      </c:pt>
                      <c:pt idx="12">
                        <c:v>5.1871088027700095E-2</c:v>
                      </c:pt>
                      <c:pt idx="13" formatCode="0%">
                        <c:v>2.7689331344967958E-2</c:v>
                      </c:pt>
                      <c:pt idx="14">
                        <c:v>8.2384002346843982E-2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C6-44FB-8EF6-40D4093EF1D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Youse'!$N$2</c15:sqref>
                        </c15:formulaRef>
                      </c:ext>
                    </c:extLst>
                    <c:strCache>
                      <c:ptCount val="1"/>
                      <c:pt idx="0">
                        <c:v>ROI Meta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Youse'!$N$3:$N$17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1.1915091744090072E-2</c:v>
                      </c:pt>
                      <c:pt idx="4">
                        <c:v>6.7407231631714776E-2</c:v>
                      </c:pt>
                      <c:pt idx="5">
                        <c:v>3.547394043528064E-2</c:v>
                      </c:pt>
                      <c:pt idx="6">
                        <c:v>1.554013875123885</c:v>
                      </c:pt>
                      <c:pt idx="7">
                        <c:v>6.0109225438957074E-2</c:v>
                      </c:pt>
                      <c:pt idx="8">
                        <c:v>0</c:v>
                      </c:pt>
                      <c:pt idx="9">
                        <c:v>0.13370315348496509</c:v>
                      </c:pt>
                      <c:pt idx="10">
                        <c:v>0</c:v>
                      </c:pt>
                      <c:pt idx="11">
                        <c:v>1.2335276559088086</c:v>
                      </c:pt>
                      <c:pt idx="12">
                        <c:v>0</c:v>
                      </c:pt>
                      <c:pt idx="13">
                        <c:v>0.25850004039500096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C6-44FB-8EF6-40D4093EF1D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Youse'!$O$2</c15:sqref>
                        </c15:formulaRef>
                      </c:ext>
                    </c:extLst>
                    <c:strCache>
                      <c:ptCount val="1"/>
                      <c:pt idx="0">
                        <c:v>ROI Real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Youse'!$O$3:$O$17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2.6084039251866142E-2</c:v>
                      </c:pt>
                      <c:pt idx="3">
                        <c:v>0.34353405725567621</c:v>
                      </c:pt>
                      <c:pt idx="4">
                        <c:v>3.0729387532561943E-2</c:v>
                      </c:pt>
                      <c:pt idx="5">
                        <c:v>0</c:v>
                      </c:pt>
                      <c:pt idx="6">
                        <c:v>3.8402061855670104</c:v>
                      </c:pt>
                      <c:pt idx="7">
                        <c:v>6.9317142467939366E-2</c:v>
                      </c:pt>
                      <c:pt idx="8">
                        <c:v>0</c:v>
                      </c:pt>
                      <c:pt idx="9">
                        <c:v>9.263443464780545E-2</c:v>
                      </c:pt>
                      <c:pt idx="10">
                        <c:v>0</c:v>
                      </c:pt>
                      <c:pt idx="11">
                        <c:v>1.9460311514811</c:v>
                      </c:pt>
                      <c:pt idx="12">
                        <c:v>0</c:v>
                      </c:pt>
                      <c:pt idx="13">
                        <c:v>0.20932095146362914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C6-44FB-8EF6-40D4093EF1D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Youse'!$P$2</c15:sqref>
                        </c15:formulaRef>
                      </c:ext>
                    </c:extLst>
                    <c:strCache>
                      <c:ptCount val="1"/>
                      <c:pt idx="0">
                        <c:v>Custo Por Aquisição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Youse'!$P$3:$P$17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2980.75</c:v>
                      </c:pt>
                      <c:pt idx="3">
                        <c:v>253.25</c:v>
                      </c:pt>
                      <c:pt idx="4">
                        <c:v>5079.0769230769229</c:v>
                      </c:pt>
                      <c:pt idx="5">
                        <c:v>0</c:v>
                      </c:pt>
                      <c:pt idx="6">
                        <c:v>38.799999999999997</c:v>
                      </c:pt>
                      <c:pt idx="7">
                        <c:v>1605.84375</c:v>
                      </c:pt>
                      <c:pt idx="8">
                        <c:v>0</c:v>
                      </c:pt>
                      <c:pt idx="9">
                        <c:v>1309.7715736040609</c:v>
                      </c:pt>
                      <c:pt idx="10">
                        <c:v>0</c:v>
                      </c:pt>
                      <c:pt idx="11">
                        <c:v>67.304621848739501</c:v>
                      </c:pt>
                      <c:pt idx="12">
                        <c:v>0</c:v>
                      </c:pt>
                      <c:pt idx="13">
                        <c:v>574.53233082706765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2C6-44FB-8EF6-40D4093EF1D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Youse'!$R$2</c15:sqref>
                        </c15:formulaRef>
                      </c:ext>
                    </c:extLst>
                    <c:strCache>
                      <c:ptCount val="1"/>
                      <c:pt idx="0">
                        <c:v>Leads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Youse'!$R$3:$R$17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0.52594339622641506</c:v>
                      </c:pt>
                      <c:pt idx="4">
                        <c:v>0.52138275124732714</c:v>
                      </c:pt>
                      <c:pt idx="5">
                        <c:v>0.71333649738965355</c:v>
                      </c:pt>
                      <c:pt idx="6">
                        <c:v>0.83040935672514615</c:v>
                      </c:pt>
                      <c:pt idx="7">
                        <c:v>0.65031497118348747</c:v>
                      </c:pt>
                      <c:pt idx="8">
                        <c:v>0</c:v>
                      </c:pt>
                      <c:pt idx="9">
                        <c:v>0.68321333838575216</c:v>
                      </c:pt>
                      <c:pt idx="10">
                        <c:v>1.7699652777777777</c:v>
                      </c:pt>
                      <c:pt idx="11">
                        <c:v>1.047407753386268</c:v>
                      </c:pt>
                      <c:pt idx="12">
                        <c:v>0.85457451058729528</c:v>
                      </c:pt>
                      <c:pt idx="13">
                        <c:v>0.97239127806214987</c:v>
                      </c:pt>
                      <c:pt idx="14">
                        <c:v>0.91580697208233508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2C6-44FB-8EF6-40D4093EF1D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Youse'!$S$2</c15:sqref>
                        </c15:formulaRef>
                      </c:ext>
                    </c:extLst>
                    <c:strCache>
                      <c:ptCount val="1"/>
                      <c:pt idx="0">
                        <c:v>Vendas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Youse'!$S$3:$S$17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0.33333333333333331</c:v>
                      </c:pt>
                      <c:pt idx="5">
                        <c:v>2</c:v>
                      </c:pt>
                      <c:pt idx="6">
                        <c:v>0.86956521739130432</c:v>
                      </c:pt>
                      <c:pt idx="7">
                        <c:v>0.7441860465116279</c:v>
                      </c:pt>
                      <c:pt idx="8">
                        <c:v>0</c:v>
                      </c:pt>
                      <c:pt idx="9">
                        <c:v>0.69611307420494695</c:v>
                      </c:pt>
                      <c:pt idx="10">
                        <c:v>1.0267175572519085</c:v>
                      </c:pt>
                      <c:pt idx="11">
                        <c:v>0.94820717131474108</c:v>
                      </c:pt>
                      <c:pt idx="12">
                        <c:v>0.87548138639281126</c:v>
                      </c:pt>
                      <c:pt idx="13">
                        <c:v>0.96797671033478894</c:v>
                      </c:pt>
                      <c:pt idx="14">
                        <c:v>0.89495548961424332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2C6-44FB-8EF6-40D4093EF1D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Youse'!$T$2</c15:sqref>
                        </c15:formulaRef>
                      </c:ext>
                    </c:extLst>
                    <c:strCache>
                      <c:ptCount val="1"/>
                      <c:pt idx="0">
                        <c:v>MESP (Receita)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Youse'!$T$3:$T$17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0.61811722912966249</c:v>
                      </c:pt>
                      <c:pt idx="4">
                        <c:v>0.4464246424642464</c:v>
                      </c:pt>
                      <c:pt idx="5">
                        <c:v>1.3592330978809284</c:v>
                      </c:pt>
                      <c:pt idx="6">
                        <c:v>0.95025510204081631</c:v>
                      </c:pt>
                      <c:pt idx="7">
                        <c:v>0.69597499023055887</c:v>
                      </c:pt>
                      <c:pt idx="8">
                        <c:v>0</c:v>
                      </c:pt>
                      <c:pt idx="9">
                        <c:v>0.73567251461988303</c:v>
                      </c:pt>
                      <c:pt idx="10">
                        <c:v>1.0768326146609173</c:v>
                      </c:pt>
                      <c:pt idx="11">
                        <c:v>1.0125215188228798</c:v>
                      </c:pt>
                      <c:pt idx="12">
                        <c:v>0.92881408832815149</c:v>
                      </c:pt>
                      <c:pt idx="13">
                        <c:v>0.96132995155725975</c:v>
                      </c:pt>
                      <c:pt idx="14">
                        <c:v>0.89279261607078331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2C6-44FB-8EF6-40D4093EF1D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Youse'!$U$2</c15:sqref>
                        </c15:formulaRef>
                      </c:ext>
                    </c:extLst>
                    <c:strCache>
                      <c:ptCount val="1"/>
                      <c:pt idx="0">
                        <c:v>Conversão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Youse'!$U$3:$U$17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0.47533632286995514</c:v>
                      </c:pt>
                      <c:pt idx="4">
                        <c:v>0.63932558669400774</c:v>
                      </c:pt>
                      <c:pt idx="5">
                        <c:v>2.8037258815701929</c:v>
                      </c:pt>
                      <c:pt idx="6">
                        <c:v>1.0471524800979792</c:v>
                      </c:pt>
                      <c:pt idx="7">
                        <c:v>1.1443470925439521</c:v>
                      </c:pt>
                      <c:pt idx="8">
                        <c:v>0</c:v>
                      </c:pt>
                      <c:pt idx="9">
                        <c:v>1.0188809777187215</c:v>
                      </c:pt>
                      <c:pt idx="10">
                        <c:v>0.58007779595595799</c:v>
                      </c:pt>
                      <c:pt idx="11">
                        <c:v>0.90528943312591337</c:v>
                      </c:pt>
                      <c:pt idx="12">
                        <c:v>1.0244646611225838</c:v>
                      </c:pt>
                      <c:pt idx="13">
                        <c:v>0.99546009119275669</c:v>
                      </c:pt>
                      <c:pt idx="14">
                        <c:v>0.97723157488015155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2C6-44FB-8EF6-40D4093EF1D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Youse'!$V$2</c15:sqref>
                        </c15:formulaRef>
                      </c:ext>
                    </c:extLst>
                    <c:strCache>
                      <c:ptCount val="1"/>
                      <c:pt idx="0">
                        <c:v>Média Atingimento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Youse'!$V$3:$V$17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0.46734923705650822</c:v>
                      </c:pt>
                      <c:pt idx="4">
                        <c:v>0.48511657843472866</c:v>
                      </c:pt>
                      <c:pt idx="5">
                        <c:v>1.7190738692101937</c:v>
                      </c:pt>
                      <c:pt idx="6">
                        <c:v>0.92434553906381145</c:v>
                      </c:pt>
                      <c:pt idx="7">
                        <c:v>0.80870577511740649</c:v>
                      </c:pt>
                      <c:pt idx="8">
                        <c:v>0</c:v>
                      </c:pt>
                      <c:pt idx="9">
                        <c:v>0.78346997623232584</c:v>
                      </c:pt>
                      <c:pt idx="10">
                        <c:v>1.1133983114116404</c:v>
                      </c:pt>
                      <c:pt idx="11">
                        <c:v>0.97835646916245067</c:v>
                      </c:pt>
                      <c:pt idx="12">
                        <c:v>0.92083366160771052</c:v>
                      </c:pt>
                      <c:pt idx="13">
                        <c:v>0.97428950778673884</c:v>
                      </c:pt>
                      <c:pt idx="14">
                        <c:v>0.92019666316187831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2C6-44FB-8EF6-40D4093EF1D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8"/>
          <c:order val="18"/>
          <c:tx>
            <c:strRef>
              <c:f>'Case Youse'!$Q$2</c:f>
              <c:strCache>
                <c:ptCount val="1"/>
                <c:pt idx="0">
                  <c:v>Relação Custo/Receita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0996206203494402E-3"/>
                  <c:y val="-1.9764152962094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2C6-44FB-8EF6-40D4093EF1D8}"/>
                </c:ext>
              </c:extLst>
            </c:dLbl>
            <c:dLbl>
              <c:idx val="1"/>
              <c:layout>
                <c:manualLayout>
                  <c:x val="-7.4794435765125136E-2"/>
                  <c:y val="-4.1998825044449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2C6-44FB-8EF6-40D4093EF1D8}"/>
                </c:ext>
              </c:extLst>
            </c:dLbl>
            <c:dLbl>
              <c:idx val="2"/>
              <c:layout>
                <c:manualLayout>
                  <c:x val="1.1899114780815392E-2"/>
                  <c:y val="1.48231147215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2C6-44FB-8EF6-40D4093EF1D8}"/>
                </c:ext>
              </c:extLst>
            </c:dLbl>
            <c:dLbl>
              <c:idx val="5"/>
              <c:layout>
                <c:manualLayout>
                  <c:x val="-1.5298861861048322E-2"/>
                  <c:y val="-2.96462294431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2C6-44FB-8EF6-40D4093EF1D8}"/>
                </c:ext>
              </c:extLst>
            </c:dLbl>
            <c:dLbl>
              <c:idx val="6"/>
              <c:layout>
                <c:manualLayout>
                  <c:x val="-6.2327976452834974E-17"/>
                  <c:y val="3.7057786803926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2C6-44FB-8EF6-40D4093EF1D8}"/>
                </c:ext>
              </c:extLst>
            </c:dLbl>
            <c:dLbl>
              <c:idx val="7"/>
              <c:layout>
                <c:manualLayout>
                  <c:x val="-4.929633266337799E-2"/>
                  <c:y val="-5.92924588862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2C6-44FB-8EF6-40D4093EF1D8}"/>
                </c:ext>
              </c:extLst>
            </c:dLbl>
            <c:dLbl>
              <c:idx val="8"/>
              <c:layout>
                <c:manualLayout>
                  <c:x val="-3.7397217882562561E-2"/>
                  <c:y val="-3.7057786803926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2C6-44FB-8EF6-40D4093EF1D8}"/>
                </c:ext>
              </c:extLst>
            </c:dLbl>
            <c:dLbl>
              <c:idx val="9"/>
              <c:layout>
                <c:manualLayout>
                  <c:x val="-1.8698608941281281E-2"/>
                  <c:y val="-1.9764152962094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2C6-44FB-8EF6-40D4093EF1D8}"/>
                </c:ext>
              </c:extLst>
            </c:dLbl>
            <c:dLbl>
              <c:idx val="12"/>
              <c:layout>
                <c:manualLayout>
                  <c:x val="-7.9894056385474574E-2"/>
                  <c:y val="6.6704016247067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C6-44FB-8EF6-40D4093EF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</c:strRef>
          </c:cat>
          <c:val>
            <c:numRef>
              <c:f>'Case Youse'!$Q$3:$Q$17</c:f>
              <c:numCache>
                <c:formatCode>_("R$"* #,##0.00_);_("R$"* \(#,##0.00\);_("R$"* "-"??_);_(@_)</c:formatCode>
                <c:ptCount val="15"/>
                <c:pt idx="0">
                  <c:v>0</c:v>
                </c:pt>
                <c:pt idx="1">
                  <c:v>234</c:v>
                </c:pt>
                <c:pt idx="2">
                  <c:v>-11612</c:v>
                </c:pt>
                <c:pt idx="3">
                  <c:v>-665</c:v>
                </c:pt>
                <c:pt idx="4">
                  <c:v>-63999</c:v>
                </c:pt>
                <c:pt idx="5">
                  <c:v>2694</c:v>
                </c:pt>
                <c:pt idx="6">
                  <c:v>2204</c:v>
                </c:pt>
                <c:pt idx="7">
                  <c:v>-47825</c:v>
                </c:pt>
                <c:pt idx="8">
                  <c:v>3970</c:v>
                </c:pt>
                <c:pt idx="9">
                  <c:v>-234123</c:v>
                </c:pt>
                <c:pt idx="10">
                  <c:v>35711</c:v>
                </c:pt>
                <c:pt idx="11">
                  <c:v>30308</c:v>
                </c:pt>
                <c:pt idx="12">
                  <c:v>77373</c:v>
                </c:pt>
                <c:pt idx="13">
                  <c:v>-302090</c:v>
                </c:pt>
                <c:pt idx="14">
                  <c:v>172950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42C6-44FB-8EF6-40D4093EF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1271320"/>
        <c:axId val="581268040"/>
      </c:lineChart>
      <c:catAx>
        <c:axId val="57979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1816"/>
        <c:crosses val="autoZero"/>
        <c:auto val="1"/>
        <c:lblAlgn val="ctr"/>
        <c:lblOffset val="100"/>
        <c:noMultiLvlLbl val="0"/>
      </c:catAx>
      <c:valAx>
        <c:axId val="5797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7064"/>
        <c:crosses val="autoZero"/>
        <c:crossBetween val="between"/>
      </c:valAx>
      <c:valAx>
        <c:axId val="58126804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271320"/>
        <c:crosses val="max"/>
        <c:crossBetween val="between"/>
      </c:valAx>
      <c:catAx>
        <c:axId val="58127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268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30016"/>
        <c:axId val="586027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Youse'!$P$2</c15:sqref>
                        </c15:formulaRef>
                      </c:ext>
                    </c:extLst>
                    <c:strCache>
                      <c:ptCount val="1"/>
                      <c:pt idx="0">
                        <c:v>Custo Por Aquisição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Youse'!$P$3:$P$17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2980.75</c:v>
                      </c:pt>
                      <c:pt idx="3">
                        <c:v>253.25</c:v>
                      </c:pt>
                      <c:pt idx="4">
                        <c:v>5079.0769230769229</c:v>
                      </c:pt>
                      <c:pt idx="5">
                        <c:v>0</c:v>
                      </c:pt>
                      <c:pt idx="6">
                        <c:v>38.799999999999997</c:v>
                      </c:pt>
                      <c:pt idx="7">
                        <c:v>1605.84375</c:v>
                      </c:pt>
                      <c:pt idx="8">
                        <c:v>0</c:v>
                      </c:pt>
                      <c:pt idx="9">
                        <c:v>1309.7715736040609</c:v>
                      </c:pt>
                      <c:pt idx="10">
                        <c:v>0</c:v>
                      </c:pt>
                      <c:pt idx="11">
                        <c:v>67.304621848739501</c:v>
                      </c:pt>
                      <c:pt idx="12">
                        <c:v>0</c:v>
                      </c:pt>
                      <c:pt idx="13">
                        <c:v>574.53233082706765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F1-40C2-8E40-CD2813F846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Youse'!$Q$2</c15:sqref>
                        </c15:formulaRef>
                      </c:ext>
                    </c:extLst>
                    <c:strCache>
                      <c:ptCount val="1"/>
                      <c:pt idx="0">
                        <c:v>Relação Custo/Receita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Youse'!$Q$3:$Q$17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234</c:v>
                      </c:pt>
                      <c:pt idx="2">
                        <c:v>-11612</c:v>
                      </c:pt>
                      <c:pt idx="3">
                        <c:v>-665</c:v>
                      </c:pt>
                      <c:pt idx="4">
                        <c:v>-63999</c:v>
                      </c:pt>
                      <c:pt idx="5">
                        <c:v>2694</c:v>
                      </c:pt>
                      <c:pt idx="6">
                        <c:v>2204</c:v>
                      </c:pt>
                      <c:pt idx="7">
                        <c:v>-47825</c:v>
                      </c:pt>
                      <c:pt idx="8">
                        <c:v>3970</c:v>
                      </c:pt>
                      <c:pt idx="9">
                        <c:v>-234123</c:v>
                      </c:pt>
                      <c:pt idx="10">
                        <c:v>35711</c:v>
                      </c:pt>
                      <c:pt idx="11">
                        <c:v>30308</c:v>
                      </c:pt>
                      <c:pt idx="12">
                        <c:v>77373</c:v>
                      </c:pt>
                      <c:pt idx="13">
                        <c:v>-302090</c:v>
                      </c:pt>
                      <c:pt idx="14">
                        <c:v>172950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F1-40C2-8E40-CD2813F846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Youse'!$R$2</c15:sqref>
                        </c15:formulaRef>
                      </c:ext>
                    </c:extLst>
                    <c:strCache>
                      <c:ptCount val="1"/>
                      <c:pt idx="0">
                        <c:v>Leads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Youse'!$R$3:$R$17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0.52594339622641506</c:v>
                      </c:pt>
                      <c:pt idx="4">
                        <c:v>0.52138275124732714</c:v>
                      </c:pt>
                      <c:pt idx="5">
                        <c:v>0.71333649738965355</c:v>
                      </c:pt>
                      <c:pt idx="6">
                        <c:v>0.83040935672514615</c:v>
                      </c:pt>
                      <c:pt idx="7">
                        <c:v>0.65031497118348747</c:v>
                      </c:pt>
                      <c:pt idx="8">
                        <c:v>0</c:v>
                      </c:pt>
                      <c:pt idx="9">
                        <c:v>0.68321333838575216</c:v>
                      </c:pt>
                      <c:pt idx="10">
                        <c:v>1.7699652777777777</c:v>
                      </c:pt>
                      <c:pt idx="11">
                        <c:v>1.047407753386268</c:v>
                      </c:pt>
                      <c:pt idx="12">
                        <c:v>0.85457451058729528</c:v>
                      </c:pt>
                      <c:pt idx="13">
                        <c:v>0.97239127806214987</c:v>
                      </c:pt>
                      <c:pt idx="14">
                        <c:v>0.91580697208233508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F1-40C2-8E40-CD2813F846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Youse'!$S$2</c15:sqref>
                        </c15:formulaRef>
                      </c:ext>
                    </c:extLst>
                    <c:strCache>
                      <c:ptCount val="1"/>
                      <c:pt idx="0">
                        <c:v>Vendas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Youse'!$S$3:$S$17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0.33333333333333331</c:v>
                      </c:pt>
                      <c:pt idx="5">
                        <c:v>2</c:v>
                      </c:pt>
                      <c:pt idx="6">
                        <c:v>0.86956521739130432</c:v>
                      </c:pt>
                      <c:pt idx="7">
                        <c:v>0.7441860465116279</c:v>
                      </c:pt>
                      <c:pt idx="8">
                        <c:v>0</c:v>
                      </c:pt>
                      <c:pt idx="9">
                        <c:v>0.69611307420494695</c:v>
                      </c:pt>
                      <c:pt idx="10">
                        <c:v>1.0267175572519085</c:v>
                      </c:pt>
                      <c:pt idx="11">
                        <c:v>0.94820717131474108</c:v>
                      </c:pt>
                      <c:pt idx="12">
                        <c:v>0.87548138639281126</c:v>
                      </c:pt>
                      <c:pt idx="13">
                        <c:v>0.96797671033478894</c:v>
                      </c:pt>
                      <c:pt idx="14">
                        <c:v>0.89495548961424332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F1-40C2-8E40-CD2813F8465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'Case Youse'!$U$2</c:f>
              <c:strCache>
                <c:ptCount val="1"/>
                <c:pt idx="0">
                  <c:v>Conversão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</c:strRef>
          </c:cat>
          <c:val>
            <c:numRef>
              <c:f>'Case Youse'!$U$3:$U$17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0.47533632286995514</c:v>
                </c:pt>
                <c:pt idx="4">
                  <c:v>0.63932558669400774</c:v>
                </c:pt>
                <c:pt idx="5">
                  <c:v>2.8037258815701929</c:v>
                </c:pt>
                <c:pt idx="6">
                  <c:v>1.0471524800979792</c:v>
                </c:pt>
                <c:pt idx="7">
                  <c:v>1.1443470925439521</c:v>
                </c:pt>
                <c:pt idx="8">
                  <c:v>0</c:v>
                </c:pt>
                <c:pt idx="9">
                  <c:v>1.0188809777187215</c:v>
                </c:pt>
                <c:pt idx="10">
                  <c:v>0.58007779595595799</c:v>
                </c:pt>
                <c:pt idx="11">
                  <c:v>0.90528943312591337</c:v>
                </c:pt>
                <c:pt idx="12">
                  <c:v>1.0244646611225838</c:v>
                </c:pt>
                <c:pt idx="13">
                  <c:v>0.99546009119275669</c:v>
                </c:pt>
                <c:pt idx="14">
                  <c:v>0.97723157488015155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1-40C2-8E40-CD2813F8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30016"/>
        <c:axId val="58602772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'Case Youse'!$T$2</c15:sqref>
                        </c15:formulaRef>
                      </c:ext>
                    </c:extLst>
                    <c:strCache>
                      <c:ptCount val="1"/>
                      <c:pt idx="0">
                        <c:v>MESP (Receita)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Youse'!$T$3:$T$17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0.61811722912966249</c:v>
                      </c:pt>
                      <c:pt idx="4">
                        <c:v>0.4464246424642464</c:v>
                      </c:pt>
                      <c:pt idx="5">
                        <c:v>1.3592330978809284</c:v>
                      </c:pt>
                      <c:pt idx="6">
                        <c:v>0.95025510204081631</c:v>
                      </c:pt>
                      <c:pt idx="7">
                        <c:v>0.69597499023055887</c:v>
                      </c:pt>
                      <c:pt idx="8">
                        <c:v>0</c:v>
                      </c:pt>
                      <c:pt idx="9">
                        <c:v>0.73567251461988303</c:v>
                      </c:pt>
                      <c:pt idx="10">
                        <c:v>1.0768326146609173</c:v>
                      </c:pt>
                      <c:pt idx="11">
                        <c:v>1.0125215188228798</c:v>
                      </c:pt>
                      <c:pt idx="12">
                        <c:v>0.92881408832815149</c:v>
                      </c:pt>
                      <c:pt idx="13">
                        <c:v>0.96132995155725975</c:v>
                      </c:pt>
                      <c:pt idx="14">
                        <c:v>0.89279261607078331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F1-40C2-8E40-CD2813F846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Youse'!$V$2</c15:sqref>
                        </c15:formulaRef>
                      </c:ext>
                    </c:extLst>
                    <c:strCache>
                      <c:ptCount val="1"/>
                      <c:pt idx="0">
                        <c:v>Média Atingimento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Youse'!$V$3:$V$17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0.46734923705650822</c:v>
                      </c:pt>
                      <c:pt idx="4">
                        <c:v>0.48511657843472866</c:v>
                      </c:pt>
                      <c:pt idx="5">
                        <c:v>1.7190738692101937</c:v>
                      </c:pt>
                      <c:pt idx="6">
                        <c:v>0.92434553906381145</c:v>
                      </c:pt>
                      <c:pt idx="7">
                        <c:v>0.80870577511740649</c:v>
                      </c:pt>
                      <c:pt idx="8">
                        <c:v>0</c:v>
                      </c:pt>
                      <c:pt idx="9">
                        <c:v>0.78346997623232584</c:v>
                      </c:pt>
                      <c:pt idx="10">
                        <c:v>1.1133983114116404</c:v>
                      </c:pt>
                      <c:pt idx="11">
                        <c:v>0.97835646916245067</c:v>
                      </c:pt>
                      <c:pt idx="12">
                        <c:v>0.92083366160771052</c:v>
                      </c:pt>
                      <c:pt idx="13">
                        <c:v>0.97428950778673884</c:v>
                      </c:pt>
                      <c:pt idx="14">
                        <c:v>0.92019666316187831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F1-40C2-8E40-CD2813F846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Youse'!$B$2</c15:sqref>
                        </c15:formulaRef>
                      </c:ext>
                    </c:extLst>
                    <c:strCache>
                      <c:ptCount val="1"/>
                      <c:pt idx="0">
                        <c:v>Meta Leads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Youse'!$B$3:$B$17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424</c:v>
                      </c:pt>
                      <c:pt idx="4" formatCode="_-* #,##0_-;\-* #,##0_-;_-* &quot;-&quot;??_-;_-@_-">
                        <c:v>2806</c:v>
                      </c:pt>
                      <c:pt idx="5">
                        <c:v>2107</c:v>
                      </c:pt>
                      <c:pt idx="6" formatCode="_-* #,##0_-;\-* #,##0_-;_-* &quot;-&quot;??_-;_-@_-">
                        <c:v>513</c:v>
                      </c:pt>
                      <c:pt idx="7" formatCode="_-* #,##0_-;\-* #,##0_-;_-* &quot;-&quot;??_-;_-@_-">
                        <c:v>7461</c:v>
                      </c:pt>
                      <c:pt idx="8">
                        <c:v>0</c:v>
                      </c:pt>
                      <c:pt idx="9" formatCode="_-* #,##0_-;\-* #,##0_-;_-* &quot;-&quot;??_-;_-@_-">
                        <c:v>5278</c:v>
                      </c:pt>
                      <c:pt idx="10">
                        <c:v>1152</c:v>
                      </c:pt>
                      <c:pt idx="11" formatCode="_-* #,##0_-;\-* #,##0_-;_-* &quot;-&quot;??_-;_-@_-">
                        <c:v>4282</c:v>
                      </c:pt>
                      <c:pt idx="12">
                        <c:v>15018</c:v>
                      </c:pt>
                      <c:pt idx="13" formatCode="_-* #,##0_-;\-* #,##0_-;_-* &quot;-&quot;??_-;_-@_-">
                        <c:v>24811</c:v>
                      </c:pt>
                      <c:pt idx="14">
                        <c:v>20453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F1-40C2-8E40-CD2813F846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Youse'!$C$2</c15:sqref>
                        </c15:formulaRef>
                      </c:ext>
                    </c:extLst>
                    <c:strCache>
                      <c:ptCount val="1"/>
                      <c:pt idx="0">
                        <c:v>Leads Real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Youse'!$D$3:$D$17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16</c:v>
                      </c:pt>
                      <c:pt idx="4" formatCode="_-* #,##0_-;\-* #,##0_-;_-* &quot;-&quot;??_-;_-@_-">
                        <c:v>39</c:v>
                      </c:pt>
                      <c:pt idx="5">
                        <c:v>12</c:v>
                      </c:pt>
                      <c:pt idx="6" formatCode="_-* #,##0_-;\-* #,##0_-;_-* &quot;-&quot;??_-;_-@_-">
                        <c:v>23</c:v>
                      </c:pt>
                      <c:pt idx="7" formatCode="_-* #,##0_-;\-* #,##0_-;_-* &quot;-&quot;??_-;_-@_-">
                        <c:v>43</c:v>
                      </c:pt>
                      <c:pt idx="8">
                        <c:v>0</c:v>
                      </c:pt>
                      <c:pt idx="9" formatCode="_-* #,##0_-;\-* #,##0_-;_-* &quot;-&quot;??_-;_-@_-">
                        <c:v>283</c:v>
                      </c:pt>
                      <c:pt idx="10">
                        <c:v>262</c:v>
                      </c:pt>
                      <c:pt idx="11" formatCode="_-* #,##0_-;\-* #,##0_-;_-* &quot;-&quot;??_-;_-@_-">
                        <c:v>502</c:v>
                      </c:pt>
                      <c:pt idx="12">
                        <c:v>779</c:v>
                      </c:pt>
                      <c:pt idx="13" formatCode="_-* #,##0_-;\-* #,##0_-;_-* &quot;-&quot;??_-;_-@_-">
                        <c:v>687</c:v>
                      </c:pt>
                      <c:pt idx="14">
                        <c:v>1685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BF1-40C2-8E40-CD2813F84654}"/>
                  </c:ext>
                </c:extLst>
              </c15:ser>
            </c15:filteredLineSeries>
          </c:ext>
        </c:extLst>
      </c:lineChart>
      <c:catAx>
        <c:axId val="586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027720"/>
        <c:crosses val="autoZero"/>
        <c:auto val="1"/>
        <c:lblAlgn val="ctr"/>
        <c:lblOffset val="100"/>
        <c:noMultiLvlLbl val="0"/>
      </c:catAx>
      <c:valAx>
        <c:axId val="5860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0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MESP X Investimento x Tx Conversão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684857009843783E-2"/>
          <c:y val="8.0605167613004569E-2"/>
          <c:w val="0.89053705016405071"/>
          <c:h val="0.8088014839333562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'Case Youse'!$G$2</c:f>
              <c:strCache>
                <c:ptCount val="1"/>
                <c:pt idx="0">
                  <c:v>MESP Real</c:v>
                </c:pt>
              </c:strCache>
              <c:extLst xmlns:c15="http://schemas.microsoft.com/office/drawing/2012/chart"/>
            </c:strRef>
          </c:tx>
          <c:spPr>
            <a:solidFill>
              <a:srgbClr val="FAAF2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1620666669411741E-2"/>
                  <c:y val="-3.2111933603646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9B-4F78-AAA2-80CCFCF7EA13}"/>
                </c:ext>
              </c:extLst>
            </c:dLbl>
            <c:dLbl>
              <c:idx val="7"/>
              <c:layout>
                <c:manualLayout>
                  <c:x val="-6.778722223823495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9B-4F78-AAA2-80CCFCF7EA13}"/>
                </c:ext>
              </c:extLst>
            </c:dLbl>
            <c:dLbl>
              <c:idx val="9"/>
              <c:layout>
                <c:manualLayout>
                  <c:x val="-8.7155000020587795E-3"/>
                  <c:y val="1.60559668018233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B-4F78-AAA2-80CCFCF7EA13}"/>
                </c:ext>
              </c:extLst>
            </c:dLbl>
            <c:dLbl>
              <c:idx val="12"/>
              <c:layout>
                <c:manualLayout>
                  <c:x val="-9.6838888911764225E-3"/>
                  <c:y val="-8.0279834009116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9B-4F78-AAA2-80CCFCF7EA13}"/>
                </c:ext>
              </c:extLst>
            </c:dLbl>
            <c:dLbl>
              <c:idx val="13"/>
              <c:layout>
                <c:manualLayout>
                  <c:x val="-1.9367777782352845E-2"/>
                  <c:y val="-6.4223867207293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9B-4F78-AAA2-80CCFCF7EA13}"/>
                </c:ext>
              </c:extLst>
            </c:dLbl>
            <c:dLbl>
              <c:idx val="14"/>
              <c:layout>
                <c:manualLayout>
                  <c:x val="6.7787222238234954E-3"/>
                  <c:y val="1.60559668018227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9B-4F78-AAA2-80CCFCF7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  <c:extLst xmlns:c15="http://schemas.microsoft.com/office/drawing/2012/chart"/>
            </c:strRef>
          </c:cat>
          <c:val>
            <c:numRef>
              <c:f>'Case Youse'!$G$3:$G$17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234</c:v>
                </c:pt>
                <c:pt idx="2">
                  <c:v>311</c:v>
                </c:pt>
                <c:pt idx="3">
                  <c:v>348</c:v>
                </c:pt>
                <c:pt idx="4">
                  <c:v>2029</c:v>
                </c:pt>
                <c:pt idx="5">
                  <c:v>2694</c:v>
                </c:pt>
                <c:pt idx="6">
                  <c:v>2980</c:v>
                </c:pt>
                <c:pt idx="7">
                  <c:v>3562</c:v>
                </c:pt>
                <c:pt idx="8">
                  <c:v>3970</c:v>
                </c:pt>
                <c:pt idx="9">
                  <c:v>23902</c:v>
                </c:pt>
                <c:pt idx="10">
                  <c:v>35711</c:v>
                </c:pt>
                <c:pt idx="11">
                  <c:v>62345</c:v>
                </c:pt>
                <c:pt idx="12">
                  <c:v>77373</c:v>
                </c:pt>
                <c:pt idx="13">
                  <c:v>79974</c:v>
                </c:pt>
                <c:pt idx="14">
                  <c:v>172950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751-494F-A773-33149AB199D7}"/>
            </c:ext>
          </c:extLst>
        </c:ser>
        <c:ser>
          <c:idx val="7"/>
          <c:order val="7"/>
          <c:tx>
            <c:strRef>
              <c:f>'Case Youse'!$J$2</c:f>
              <c:strCache>
                <c:ptCount val="1"/>
                <c:pt idx="0">
                  <c:v>Investimento Real</c:v>
                </c:pt>
              </c:strCache>
              <c:extLst xmlns:c15="http://schemas.microsoft.com/office/drawing/2012/chart"/>
            </c:strRef>
          </c:tx>
          <c:spPr>
            <a:solidFill>
              <a:srgbClr val="623F99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5507182418978961E-17"/>
                  <c:y val="-2.8900740243282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B-4F78-AAA2-80CCFCF7EA13}"/>
                </c:ext>
              </c:extLst>
            </c:dLbl>
            <c:dLbl>
              <c:idx val="6"/>
              <c:layout>
                <c:manualLayout>
                  <c:x val="5.8103333347058533E-3"/>
                  <c:y val="-2.0872756842370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9B-4F78-AAA2-80CCFCF7EA13}"/>
                </c:ext>
              </c:extLst>
            </c:dLbl>
            <c:dLbl>
              <c:idx val="7"/>
              <c:layout>
                <c:manualLayout>
                  <c:x val="-7.7471111129412086E-3"/>
                  <c:y val="-1.926716016218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B-4F78-AAA2-80CCFCF7EA13}"/>
                </c:ext>
              </c:extLst>
            </c:dLbl>
            <c:dLbl>
              <c:idx val="9"/>
              <c:layout>
                <c:manualLayout>
                  <c:x val="-6.7787222238235665E-3"/>
                  <c:y val="-3.53231269640113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51-494F-A773-33149AB199D7}"/>
                </c:ext>
              </c:extLst>
            </c:dLbl>
            <c:dLbl>
              <c:idx val="11"/>
              <c:layout>
                <c:manualLayout>
                  <c:x val="5.8103333347058533E-3"/>
                  <c:y val="-4.81679004054700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9B-4F78-AAA2-80CCFCF7E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  <c:extLst xmlns:c15="http://schemas.microsoft.com/office/drawing/2012/chart"/>
            </c:strRef>
          </c:cat>
          <c:val>
            <c:numRef>
              <c:f>'Case Youse'!$J$3:$J$17</c:f>
              <c:numCache>
                <c:formatCode>_("R$"* #,##0.00_);_("R$"* \(#,##0.00\);_("R$"*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11923</c:v>
                </c:pt>
                <c:pt idx="3">
                  <c:v>1013</c:v>
                </c:pt>
                <c:pt idx="4">
                  <c:v>66028</c:v>
                </c:pt>
                <c:pt idx="5">
                  <c:v>0</c:v>
                </c:pt>
                <c:pt idx="6">
                  <c:v>776</c:v>
                </c:pt>
                <c:pt idx="7">
                  <c:v>51387</c:v>
                </c:pt>
                <c:pt idx="8">
                  <c:v>0</c:v>
                </c:pt>
                <c:pt idx="9">
                  <c:v>258025</c:v>
                </c:pt>
                <c:pt idx="10">
                  <c:v>0</c:v>
                </c:pt>
                <c:pt idx="11">
                  <c:v>32037</c:v>
                </c:pt>
                <c:pt idx="12">
                  <c:v>0</c:v>
                </c:pt>
                <c:pt idx="13">
                  <c:v>382064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751-494F-A773-33149AB1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797064"/>
        <c:axId val="579791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Youse'!$B$2</c15:sqref>
                        </c15:formulaRef>
                      </c:ext>
                    </c:extLst>
                    <c:strCache>
                      <c:ptCount val="1"/>
                      <c:pt idx="0">
                        <c:v>Meta Leads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'Case Youse'!$B$3:$B$17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424</c:v>
                      </c:pt>
                      <c:pt idx="4" formatCode="_-* #,##0_-;\-* #,##0_-;_-* &quot;-&quot;??_-;_-@_-">
                        <c:v>2806</c:v>
                      </c:pt>
                      <c:pt idx="5">
                        <c:v>2107</c:v>
                      </c:pt>
                      <c:pt idx="6" formatCode="_-* #,##0_-;\-* #,##0_-;_-* &quot;-&quot;??_-;_-@_-">
                        <c:v>513</c:v>
                      </c:pt>
                      <c:pt idx="7" formatCode="_-* #,##0_-;\-* #,##0_-;_-* &quot;-&quot;??_-;_-@_-">
                        <c:v>7461</c:v>
                      </c:pt>
                      <c:pt idx="8">
                        <c:v>0</c:v>
                      </c:pt>
                      <c:pt idx="9" formatCode="_-* #,##0_-;\-* #,##0_-;_-* &quot;-&quot;??_-;_-@_-">
                        <c:v>5278</c:v>
                      </c:pt>
                      <c:pt idx="10">
                        <c:v>1152</c:v>
                      </c:pt>
                      <c:pt idx="11" formatCode="_-* #,##0_-;\-* #,##0_-;_-* &quot;-&quot;??_-;_-@_-">
                        <c:v>4282</c:v>
                      </c:pt>
                      <c:pt idx="12">
                        <c:v>15018</c:v>
                      </c:pt>
                      <c:pt idx="13" formatCode="_-* #,##0_-;\-* #,##0_-;_-* &quot;-&quot;??_-;_-@_-">
                        <c:v>24811</c:v>
                      </c:pt>
                      <c:pt idx="14">
                        <c:v>20453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751-494F-A773-33149AB199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Youse'!$C$2</c15:sqref>
                        </c15:formulaRef>
                      </c:ext>
                    </c:extLst>
                    <c:strCache>
                      <c:ptCount val="1"/>
                      <c:pt idx="0">
                        <c:v>Leads Real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Youse'!$C$3:$C$17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5</c:v>
                      </c:pt>
                      <c:pt idx="1">
                        <c:v>38</c:v>
                      </c:pt>
                      <c:pt idx="2">
                        <c:v>176</c:v>
                      </c:pt>
                      <c:pt idx="3">
                        <c:v>223</c:v>
                      </c:pt>
                      <c:pt idx="4">
                        <c:v>1463</c:v>
                      </c:pt>
                      <c:pt idx="5">
                        <c:v>1503</c:v>
                      </c:pt>
                      <c:pt idx="6">
                        <c:v>426</c:v>
                      </c:pt>
                      <c:pt idx="7">
                        <c:v>4852</c:v>
                      </c:pt>
                      <c:pt idx="8">
                        <c:v>718</c:v>
                      </c:pt>
                      <c:pt idx="9">
                        <c:v>3606</c:v>
                      </c:pt>
                      <c:pt idx="10">
                        <c:v>2039</c:v>
                      </c:pt>
                      <c:pt idx="11">
                        <c:v>4485</c:v>
                      </c:pt>
                      <c:pt idx="12">
                        <c:v>12834</c:v>
                      </c:pt>
                      <c:pt idx="13">
                        <c:v>24126</c:v>
                      </c:pt>
                      <c:pt idx="14">
                        <c:v>18731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51-494F-A773-33149AB199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Youse'!$D$2</c15:sqref>
                        </c15:formulaRef>
                      </c:ext>
                    </c:extLst>
                    <c:strCache>
                      <c:ptCount val="1"/>
                      <c:pt idx="0">
                        <c:v>Meta Vendas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Youse'!$D$3:$D$17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16</c:v>
                      </c:pt>
                      <c:pt idx="4" formatCode="_-* #,##0_-;\-* #,##0_-;_-* &quot;-&quot;??_-;_-@_-">
                        <c:v>39</c:v>
                      </c:pt>
                      <c:pt idx="5">
                        <c:v>12</c:v>
                      </c:pt>
                      <c:pt idx="6" formatCode="_-* #,##0_-;\-* #,##0_-;_-* &quot;-&quot;??_-;_-@_-">
                        <c:v>23</c:v>
                      </c:pt>
                      <c:pt idx="7" formatCode="_-* #,##0_-;\-* #,##0_-;_-* &quot;-&quot;??_-;_-@_-">
                        <c:v>43</c:v>
                      </c:pt>
                      <c:pt idx="8">
                        <c:v>0</c:v>
                      </c:pt>
                      <c:pt idx="9" formatCode="_-* #,##0_-;\-* #,##0_-;_-* &quot;-&quot;??_-;_-@_-">
                        <c:v>283</c:v>
                      </c:pt>
                      <c:pt idx="10">
                        <c:v>262</c:v>
                      </c:pt>
                      <c:pt idx="11" formatCode="_-* #,##0_-;\-* #,##0_-;_-* &quot;-&quot;??_-;_-@_-">
                        <c:v>502</c:v>
                      </c:pt>
                      <c:pt idx="12">
                        <c:v>779</c:v>
                      </c:pt>
                      <c:pt idx="13" formatCode="_-* #,##0_-;\-* #,##0_-;_-* &quot;-&quot;??_-;_-@_-">
                        <c:v>687</c:v>
                      </c:pt>
                      <c:pt idx="14">
                        <c:v>1685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51-494F-A773-33149AB199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Youse'!$E$2</c15:sqref>
                        </c15:formulaRef>
                      </c:ext>
                    </c:extLst>
                    <c:strCache>
                      <c:ptCount val="1"/>
                      <c:pt idx="0">
                        <c:v>Vendas Real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Youse'!$E$3:$E$17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24</c:v>
                      </c:pt>
                      <c:pt idx="6">
                        <c:v>20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197</c:v>
                      </c:pt>
                      <c:pt idx="10">
                        <c:v>269</c:v>
                      </c:pt>
                      <c:pt idx="11">
                        <c:v>476</c:v>
                      </c:pt>
                      <c:pt idx="12">
                        <c:v>682</c:v>
                      </c:pt>
                      <c:pt idx="13">
                        <c:v>665</c:v>
                      </c:pt>
                      <c:pt idx="14">
                        <c:v>1508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51-494F-A773-33149AB199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Youse'!$F$2</c15:sqref>
                        </c15:formulaRef>
                      </c:ext>
                    </c:extLst>
                    <c:strCache>
                      <c:ptCount val="1"/>
                      <c:pt idx="0">
                        <c:v>Meta MESP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Youse'!$F$3:$F$17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_-* #,##0_-;\-* #,##0_-;_-* &quot;-&quot;??_-;_-@_-">
                        <c:v>563</c:v>
                      </c:pt>
                      <c:pt idx="4" formatCode="_-* #,##0_-;\-* #,##0_-;_-* &quot;-&quot;??_-;_-@_-">
                        <c:v>4545</c:v>
                      </c:pt>
                      <c:pt idx="5">
                        <c:v>1982</c:v>
                      </c:pt>
                      <c:pt idx="6" formatCode="_-* #,##0_-;\-* #,##0_-;_-* &quot;-&quot;??_-;_-@_-">
                        <c:v>3136</c:v>
                      </c:pt>
                      <c:pt idx="7" formatCode="_-* #,##0_-;\-* #,##0_-;_-* &quot;-&quot;??_-;_-@_-">
                        <c:v>5118</c:v>
                      </c:pt>
                      <c:pt idx="8">
                        <c:v>0</c:v>
                      </c:pt>
                      <c:pt idx="9" formatCode="_-* #,##0_-;\-* #,##0_-;_-* &quot;-&quot;??_-;_-@_-">
                        <c:v>32490</c:v>
                      </c:pt>
                      <c:pt idx="10">
                        <c:v>33163</c:v>
                      </c:pt>
                      <c:pt idx="11" formatCode="_-* #,##0_-;\-* #,##0_-;_-* &quot;-&quot;??_-;_-@_-">
                        <c:v>61574</c:v>
                      </c:pt>
                      <c:pt idx="12">
                        <c:v>83303</c:v>
                      </c:pt>
                      <c:pt idx="13" formatCode="_-* #,##0_-;\-* #,##0_-;_-* &quot;-&quot;??_-;_-@_-">
                        <c:v>83191</c:v>
                      </c:pt>
                      <c:pt idx="14">
                        <c:v>193718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51-494F-A773-33149AB199D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Youse'!$I$2</c15:sqref>
                        </c15:formulaRef>
                      </c:ext>
                    </c:extLst>
                    <c:strCache>
                      <c:ptCount val="1"/>
                      <c:pt idx="0">
                        <c:v>Meta investimento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Youse'!$I$3:$I$17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47251</c:v>
                      </c:pt>
                      <c:pt idx="4">
                        <c:v>67426</c:v>
                      </c:pt>
                      <c:pt idx="5">
                        <c:v>55872</c:v>
                      </c:pt>
                      <c:pt idx="6">
                        <c:v>2018</c:v>
                      </c:pt>
                      <c:pt idx="7">
                        <c:v>85145</c:v>
                      </c:pt>
                      <c:pt idx="8">
                        <c:v>0</c:v>
                      </c:pt>
                      <c:pt idx="9">
                        <c:v>243001</c:v>
                      </c:pt>
                      <c:pt idx="10">
                        <c:v>0</c:v>
                      </c:pt>
                      <c:pt idx="11">
                        <c:v>49917</c:v>
                      </c:pt>
                      <c:pt idx="12">
                        <c:v>0</c:v>
                      </c:pt>
                      <c:pt idx="13">
                        <c:v>321822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51-494F-A773-33149AB199D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Youse'!$L$2</c15:sqref>
                        </c15:formulaRef>
                      </c:ext>
                    </c:extLst>
                    <c:strCache>
                      <c:ptCount val="1"/>
                      <c:pt idx="0">
                        <c:v>Meta Tx. Conversão (Leads)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Youse'!$L$3:$L$17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%">
                        <c:v>3.7735849056603772E-2</c:v>
                      </c:pt>
                      <c:pt idx="4" formatCode="0%">
                        <c:v>1.3898788310762652E-2</c:v>
                      </c:pt>
                      <c:pt idx="5">
                        <c:v>5.6953013763644993E-3</c:v>
                      </c:pt>
                      <c:pt idx="6" formatCode="0%">
                        <c:v>4.4834307992202727E-2</c:v>
                      </c:pt>
                      <c:pt idx="7" formatCode="0%">
                        <c:v>5.7633025063664389E-3</c:v>
                      </c:pt>
                      <c:pt idx="8">
                        <c:v>0</c:v>
                      </c:pt>
                      <c:pt idx="9" formatCode="0%">
                        <c:v>5.3618794998105346E-2</c:v>
                      </c:pt>
                      <c:pt idx="10">
                        <c:v>0.22743055555555555</c:v>
                      </c:pt>
                      <c:pt idx="11" formatCode="0%">
                        <c:v>0.11723493694535264</c:v>
                      </c:pt>
                      <c:pt idx="12">
                        <c:v>5.1871088027700095E-2</c:v>
                      </c:pt>
                      <c:pt idx="13" formatCode="0%">
                        <c:v>2.7689331344967958E-2</c:v>
                      </c:pt>
                      <c:pt idx="14">
                        <c:v>8.2384002346843982E-2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51-494F-A773-33149AB199D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Youse'!$N$2</c15:sqref>
                        </c15:formulaRef>
                      </c:ext>
                    </c:extLst>
                    <c:strCache>
                      <c:ptCount val="1"/>
                      <c:pt idx="0">
                        <c:v>ROI Meta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Youse'!$N$3:$N$17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1.1915091744090072E-2</c:v>
                      </c:pt>
                      <c:pt idx="4">
                        <c:v>6.7407231631714776E-2</c:v>
                      </c:pt>
                      <c:pt idx="5">
                        <c:v>3.547394043528064E-2</c:v>
                      </c:pt>
                      <c:pt idx="6">
                        <c:v>1.554013875123885</c:v>
                      </c:pt>
                      <c:pt idx="7">
                        <c:v>6.0109225438957074E-2</c:v>
                      </c:pt>
                      <c:pt idx="8">
                        <c:v>0</c:v>
                      </c:pt>
                      <c:pt idx="9">
                        <c:v>0.13370315348496509</c:v>
                      </c:pt>
                      <c:pt idx="10">
                        <c:v>0</c:v>
                      </c:pt>
                      <c:pt idx="11">
                        <c:v>1.2335276559088086</c:v>
                      </c:pt>
                      <c:pt idx="12">
                        <c:v>0</c:v>
                      </c:pt>
                      <c:pt idx="13">
                        <c:v>0.25850004039500096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51-494F-A773-33149AB199D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Youse'!$O$2</c15:sqref>
                        </c15:formulaRef>
                      </c:ext>
                    </c:extLst>
                    <c:strCache>
                      <c:ptCount val="1"/>
                      <c:pt idx="0">
                        <c:v>ROI Real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Youse'!$A$3:$A$18</c15:sqref>
                        </c15:formulaRef>
                      </c:ext>
                    </c:extLst>
                    <c:strCache>
                      <c:ptCount val="16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  <c:pt idx="1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Youse'!$O$3:$O$17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2.6084039251866142E-2</c:v>
                      </c:pt>
                      <c:pt idx="3">
                        <c:v>0.34353405725567621</c:v>
                      </c:pt>
                      <c:pt idx="4">
                        <c:v>3.0729387532561943E-2</c:v>
                      </c:pt>
                      <c:pt idx="5">
                        <c:v>0</c:v>
                      </c:pt>
                      <c:pt idx="6">
                        <c:v>3.8402061855670104</c:v>
                      </c:pt>
                      <c:pt idx="7">
                        <c:v>6.9317142467939366E-2</c:v>
                      </c:pt>
                      <c:pt idx="8">
                        <c:v>0</c:v>
                      </c:pt>
                      <c:pt idx="9">
                        <c:v>9.263443464780545E-2</c:v>
                      </c:pt>
                      <c:pt idx="10">
                        <c:v>0</c:v>
                      </c:pt>
                      <c:pt idx="11">
                        <c:v>1.9460311514811</c:v>
                      </c:pt>
                      <c:pt idx="12">
                        <c:v>0</c:v>
                      </c:pt>
                      <c:pt idx="13">
                        <c:v>0.20932095146362914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51-494F-A773-33149AB199D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Youse'!$P$2</c15:sqref>
                        </c15:formulaRef>
                      </c:ext>
                    </c:extLst>
                    <c:strCache>
                      <c:ptCount val="1"/>
                      <c:pt idx="0">
                        <c:v>Custo Por Aquisição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Youse'!$P$3:$P$17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2980.75</c:v>
                      </c:pt>
                      <c:pt idx="3">
                        <c:v>253.25</c:v>
                      </c:pt>
                      <c:pt idx="4">
                        <c:v>5079.0769230769229</c:v>
                      </c:pt>
                      <c:pt idx="5">
                        <c:v>0</c:v>
                      </c:pt>
                      <c:pt idx="6">
                        <c:v>38.799999999999997</c:v>
                      </c:pt>
                      <c:pt idx="7">
                        <c:v>1605.84375</c:v>
                      </c:pt>
                      <c:pt idx="8">
                        <c:v>0</c:v>
                      </c:pt>
                      <c:pt idx="9">
                        <c:v>1309.7715736040609</c:v>
                      </c:pt>
                      <c:pt idx="10">
                        <c:v>0</c:v>
                      </c:pt>
                      <c:pt idx="11">
                        <c:v>67.304621848739501</c:v>
                      </c:pt>
                      <c:pt idx="12">
                        <c:v>0</c:v>
                      </c:pt>
                      <c:pt idx="13">
                        <c:v>574.53233082706765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51-494F-A773-33149AB199D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Youse'!$R$2</c15:sqref>
                        </c15:formulaRef>
                      </c:ext>
                    </c:extLst>
                    <c:strCache>
                      <c:ptCount val="1"/>
                      <c:pt idx="0">
                        <c:v>Leads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Youse'!$R$3:$R$17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0.52594339622641506</c:v>
                      </c:pt>
                      <c:pt idx="4">
                        <c:v>0.52138275124732714</c:v>
                      </c:pt>
                      <c:pt idx="5">
                        <c:v>0.71333649738965355</c:v>
                      </c:pt>
                      <c:pt idx="6">
                        <c:v>0.83040935672514615</c:v>
                      </c:pt>
                      <c:pt idx="7">
                        <c:v>0.65031497118348747</c:v>
                      </c:pt>
                      <c:pt idx="8">
                        <c:v>0</c:v>
                      </c:pt>
                      <c:pt idx="9">
                        <c:v>0.68321333838575216</c:v>
                      </c:pt>
                      <c:pt idx="10">
                        <c:v>1.7699652777777777</c:v>
                      </c:pt>
                      <c:pt idx="11">
                        <c:v>1.047407753386268</c:v>
                      </c:pt>
                      <c:pt idx="12">
                        <c:v>0.85457451058729528</c:v>
                      </c:pt>
                      <c:pt idx="13">
                        <c:v>0.97239127806214987</c:v>
                      </c:pt>
                      <c:pt idx="14">
                        <c:v>0.91580697208233508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51-494F-A773-33149AB199D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Youse'!$S$2</c15:sqref>
                        </c15:formulaRef>
                      </c:ext>
                    </c:extLst>
                    <c:strCache>
                      <c:ptCount val="1"/>
                      <c:pt idx="0">
                        <c:v>Vendas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Youse'!$S$3:$S$17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0.33333333333333331</c:v>
                      </c:pt>
                      <c:pt idx="5">
                        <c:v>2</c:v>
                      </c:pt>
                      <c:pt idx="6">
                        <c:v>0.86956521739130432</c:v>
                      </c:pt>
                      <c:pt idx="7">
                        <c:v>0.7441860465116279</c:v>
                      </c:pt>
                      <c:pt idx="8">
                        <c:v>0</c:v>
                      </c:pt>
                      <c:pt idx="9">
                        <c:v>0.69611307420494695</c:v>
                      </c:pt>
                      <c:pt idx="10">
                        <c:v>1.0267175572519085</c:v>
                      </c:pt>
                      <c:pt idx="11">
                        <c:v>0.94820717131474108</c:v>
                      </c:pt>
                      <c:pt idx="12">
                        <c:v>0.87548138639281126</c:v>
                      </c:pt>
                      <c:pt idx="13">
                        <c:v>0.96797671033478894</c:v>
                      </c:pt>
                      <c:pt idx="14">
                        <c:v>0.89495548961424332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51-494F-A773-33149AB199D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Youse'!$T$2</c15:sqref>
                        </c15:formulaRef>
                      </c:ext>
                    </c:extLst>
                    <c:strCache>
                      <c:ptCount val="1"/>
                      <c:pt idx="0">
                        <c:v>MESP (Receita)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Youse'!$T$3:$T$17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0.61811722912966249</c:v>
                      </c:pt>
                      <c:pt idx="4">
                        <c:v>0.4464246424642464</c:v>
                      </c:pt>
                      <c:pt idx="5">
                        <c:v>1.3592330978809284</c:v>
                      </c:pt>
                      <c:pt idx="6">
                        <c:v>0.95025510204081631</c:v>
                      </c:pt>
                      <c:pt idx="7">
                        <c:v>0.69597499023055887</c:v>
                      </c:pt>
                      <c:pt idx="8">
                        <c:v>0</c:v>
                      </c:pt>
                      <c:pt idx="9">
                        <c:v>0.73567251461988303</c:v>
                      </c:pt>
                      <c:pt idx="10">
                        <c:v>1.0768326146609173</c:v>
                      </c:pt>
                      <c:pt idx="11">
                        <c:v>1.0125215188228798</c:v>
                      </c:pt>
                      <c:pt idx="12">
                        <c:v>0.92881408832815149</c:v>
                      </c:pt>
                      <c:pt idx="13">
                        <c:v>0.96132995155725975</c:v>
                      </c:pt>
                      <c:pt idx="14">
                        <c:v>0.89279261607078331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51-494F-A773-33149AB199D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Youse'!$U$2</c15:sqref>
                        </c15:formulaRef>
                      </c:ext>
                    </c:extLst>
                    <c:strCache>
                      <c:ptCount val="1"/>
                      <c:pt idx="0">
                        <c:v>Conversão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Youse'!$U$3:$U$17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0.47533632286995514</c:v>
                      </c:pt>
                      <c:pt idx="4">
                        <c:v>0.63932558669400774</c:v>
                      </c:pt>
                      <c:pt idx="5">
                        <c:v>2.8037258815701929</c:v>
                      </c:pt>
                      <c:pt idx="6">
                        <c:v>1.0471524800979792</c:v>
                      </c:pt>
                      <c:pt idx="7">
                        <c:v>1.1443470925439521</c:v>
                      </c:pt>
                      <c:pt idx="8">
                        <c:v>0</c:v>
                      </c:pt>
                      <c:pt idx="9">
                        <c:v>1.0188809777187215</c:v>
                      </c:pt>
                      <c:pt idx="10">
                        <c:v>0.58007779595595799</c:v>
                      </c:pt>
                      <c:pt idx="11">
                        <c:v>0.90528943312591337</c:v>
                      </c:pt>
                      <c:pt idx="12">
                        <c:v>1.0244646611225838</c:v>
                      </c:pt>
                      <c:pt idx="13">
                        <c:v>0.99546009119275669</c:v>
                      </c:pt>
                      <c:pt idx="14">
                        <c:v>0.97723157488015155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51-494F-A773-33149AB199D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Youse'!$V$2</c15:sqref>
                        </c15:formulaRef>
                      </c:ext>
                    </c:extLst>
                    <c:strCache>
                      <c:ptCount val="1"/>
                      <c:pt idx="0">
                        <c:v>Média Atingimento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Youse'!$A$3:$A$17</c15:sqref>
                        </c15:formulaRef>
                      </c:ext>
                    </c:extLst>
                    <c:strCache>
                      <c:ptCount val="15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Youse'!$V$3:$V$17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0.46734923705650822</c:v>
                      </c:pt>
                      <c:pt idx="4">
                        <c:v>0.48511657843472866</c:v>
                      </c:pt>
                      <c:pt idx="5">
                        <c:v>1.7190738692101937</c:v>
                      </c:pt>
                      <c:pt idx="6">
                        <c:v>0.92434553906381145</c:v>
                      </c:pt>
                      <c:pt idx="7">
                        <c:v>0.80870577511740649</c:v>
                      </c:pt>
                      <c:pt idx="8">
                        <c:v>0</c:v>
                      </c:pt>
                      <c:pt idx="9">
                        <c:v>0.78346997623232584</c:v>
                      </c:pt>
                      <c:pt idx="10">
                        <c:v>1.1133983114116404</c:v>
                      </c:pt>
                      <c:pt idx="11">
                        <c:v>0.97835646916245067</c:v>
                      </c:pt>
                      <c:pt idx="12">
                        <c:v>0.92083366160771052</c:v>
                      </c:pt>
                      <c:pt idx="13">
                        <c:v>0.97428950778673884</c:v>
                      </c:pt>
                      <c:pt idx="14">
                        <c:v>0.92019666316187831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51-494F-A773-33149AB199D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Youse'!$Q$2</c15:sqref>
                        </c15:formulaRef>
                      </c:ext>
                    </c:extLst>
                    <c:strCache>
                      <c:ptCount val="1"/>
                      <c:pt idx="0">
                        <c:v>Relação Custo/Receita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Youse'!$A$3:$A$18</c15:sqref>
                        </c15:formulaRef>
                      </c:ext>
                    </c:extLst>
                    <c:strCache>
                      <c:ptCount val="16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  <c:pt idx="1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Youse'!$Q$3:$Q$17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5"/>
                      <c:pt idx="0">
                        <c:v>0</c:v>
                      </c:pt>
                      <c:pt idx="1">
                        <c:v>234</c:v>
                      </c:pt>
                      <c:pt idx="2">
                        <c:v>-11612</c:v>
                      </c:pt>
                      <c:pt idx="3">
                        <c:v>-665</c:v>
                      </c:pt>
                      <c:pt idx="4">
                        <c:v>-63999</c:v>
                      </c:pt>
                      <c:pt idx="5">
                        <c:v>2694</c:v>
                      </c:pt>
                      <c:pt idx="6">
                        <c:v>2204</c:v>
                      </c:pt>
                      <c:pt idx="7">
                        <c:v>-47825</c:v>
                      </c:pt>
                      <c:pt idx="8">
                        <c:v>3970</c:v>
                      </c:pt>
                      <c:pt idx="9">
                        <c:v>-234123</c:v>
                      </c:pt>
                      <c:pt idx="10">
                        <c:v>35711</c:v>
                      </c:pt>
                      <c:pt idx="11">
                        <c:v>30308</c:v>
                      </c:pt>
                      <c:pt idx="12">
                        <c:v>77373</c:v>
                      </c:pt>
                      <c:pt idx="13">
                        <c:v>-302090</c:v>
                      </c:pt>
                      <c:pt idx="14">
                        <c:v>172950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51-494F-A773-33149AB199D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Youse'!$H$2</c15:sqref>
                        </c15:formulaRef>
                      </c:ext>
                    </c:extLst>
                    <c:strCache>
                      <c:ptCount val="1"/>
                      <c:pt idx="0">
                        <c:v>% Receita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Youse'!$A$3:$A$18</c15:sqref>
                        </c15:formulaRef>
                      </c:ext>
                    </c:extLst>
                    <c:strCache>
                      <c:ptCount val="16"/>
                      <c:pt idx="0">
                        <c:v>Facebook BDF</c:v>
                      </c:pt>
                      <c:pt idx="1">
                        <c:v>DV360</c:v>
                      </c:pt>
                      <c:pt idx="2">
                        <c:v>Google BDF</c:v>
                      </c:pt>
                      <c:pt idx="3">
                        <c:v>Parcerias</c:v>
                      </c:pt>
                      <c:pt idx="4">
                        <c:v>Google GDN</c:v>
                      </c:pt>
                      <c:pt idx="5">
                        <c:v>Facebook</c:v>
                      </c:pt>
                      <c:pt idx="6">
                        <c:v>Bing</c:v>
                      </c:pt>
                      <c:pt idx="7">
                        <c:v>Afiliados</c:v>
                      </c:pt>
                      <c:pt idx="8">
                        <c:v>Outros</c:v>
                      </c:pt>
                      <c:pt idx="9">
                        <c:v>App Pago</c:v>
                      </c:pt>
                      <c:pt idx="10">
                        <c:v>Email</c:v>
                      </c:pt>
                      <c:pt idx="11">
                        <c:v>MGM</c:v>
                      </c:pt>
                      <c:pt idx="12">
                        <c:v>Mídias Não Pagas</c:v>
                      </c:pt>
                      <c:pt idx="13">
                        <c:v>Google Search</c:v>
                      </c:pt>
                      <c:pt idx="14">
                        <c:v>App Orgânico</c:v>
                      </c:pt>
                      <c:pt idx="1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Youse'!$H$3:$H$17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5.029357689342269E-3</c:v>
                      </c:pt>
                      <c:pt idx="4">
                        <c:v>3.3283909613901902E-2</c:v>
                      </c:pt>
                      <c:pt idx="5">
                        <c:v>2.4992586442085286E-2</c:v>
                      </c:pt>
                      <c:pt idx="6">
                        <c:v>6.0850483363976042E-3</c:v>
                      </c:pt>
                      <c:pt idx="7">
                        <c:v>8.850008896269497E-2</c:v>
                      </c:pt>
                      <c:pt idx="8">
                        <c:v>0</c:v>
                      </c:pt>
                      <c:pt idx="9">
                        <c:v>6.2606013878180419E-2</c:v>
                      </c:pt>
                      <c:pt idx="10">
                        <c:v>1.3664669948401638E-2</c:v>
                      </c:pt>
                      <c:pt idx="11">
                        <c:v>5.0791767985291503E-2</c:v>
                      </c:pt>
                      <c:pt idx="12">
                        <c:v>0.1781389004210901</c:v>
                      </c:pt>
                      <c:pt idx="13">
                        <c:v>0.29430045667516752</c:v>
                      </c:pt>
                      <c:pt idx="14">
                        <c:v>0.24260720004744676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51-494F-A773-33149AB199D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Youse'!$K$2</c15:sqref>
                        </c15:formulaRef>
                      </c:ext>
                    </c:extLst>
                    <c:strCache>
                      <c:ptCount val="1"/>
                      <c:pt idx="0">
                        <c:v>% Investimento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'Case Youse'!$K$3:$K$17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1.4843393052998246E-2</c:v>
                      </c:pt>
                      <c:pt idx="3">
                        <c:v>1.2611219628186885E-3</c:v>
                      </c:pt>
                      <c:pt idx="4">
                        <c:v>8.2200751195451491E-2</c:v>
                      </c:pt>
                      <c:pt idx="5">
                        <c:v>0</c:v>
                      </c:pt>
                      <c:pt idx="6">
                        <c:v>9.6607171090553039E-4</c:v>
                      </c:pt>
                      <c:pt idx="7">
                        <c:v>6.3973617278740319E-2</c:v>
                      </c:pt>
                      <c:pt idx="8">
                        <c:v>0</c:v>
                      </c:pt>
                      <c:pt idx="9">
                        <c:v>0.32122506856494776</c:v>
                      </c:pt>
                      <c:pt idx="10">
                        <c:v>0</c:v>
                      </c:pt>
                      <c:pt idx="11">
                        <c:v>3.9884071394691335E-2</c:v>
                      </c:pt>
                      <c:pt idx="12">
                        <c:v>0</c:v>
                      </c:pt>
                      <c:pt idx="13">
                        <c:v>0.47564590483944658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51-494F-A773-33149AB199D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'Case Youse'!$M$2</c:f>
              <c:strCache>
                <c:ptCount val="1"/>
                <c:pt idx="0">
                  <c:v>Tx. Conversão (Leads) Real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bg2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'Case Youse'!$A$3:$A$17</c:f>
              <c:strCache>
                <c:ptCount val="15"/>
                <c:pt idx="0">
                  <c:v>Facebook BDF</c:v>
                </c:pt>
                <c:pt idx="1">
                  <c:v>DV360</c:v>
                </c:pt>
                <c:pt idx="2">
                  <c:v>Google BDF</c:v>
                </c:pt>
                <c:pt idx="3">
                  <c:v>Parcerias</c:v>
                </c:pt>
                <c:pt idx="4">
                  <c:v>Google GDN</c:v>
                </c:pt>
                <c:pt idx="5">
                  <c:v>Facebook</c:v>
                </c:pt>
                <c:pt idx="6">
                  <c:v>Bing</c:v>
                </c:pt>
                <c:pt idx="7">
                  <c:v>Afiliados</c:v>
                </c:pt>
                <c:pt idx="8">
                  <c:v>Outros</c:v>
                </c:pt>
                <c:pt idx="9">
                  <c:v>App Pago</c:v>
                </c:pt>
                <c:pt idx="10">
                  <c:v>Email</c:v>
                </c:pt>
                <c:pt idx="11">
                  <c:v>MGM</c:v>
                </c:pt>
                <c:pt idx="12">
                  <c:v>Mídias Não Pagas</c:v>
                </c:pt>
                <c:pt idx="13">
                  <c:v>Google Search</c:v>
                </c:pt>
                <c:pt idx="14">
                  <c:v>App Orgânico</c:v>
                </c:pt>
              </c:strCache>
              <c:extLst xmlns:c15="http://schemas.microsoft.com/office/drawing/2012/chart"/>
            </c:strRef>
          </c:cat>
          <c:val>
            <c:numRef>
              <c:f>'Case Youse'!$M$3:$M$17</c:f>
              <c:numCache>
                <c:formatCode>0%</c:formatCode>
                <c:ptCount val="15"/>
                <c:pt idx="0">
                  <c:v>0</c:v>
                </c:pt>
                <c:pt idx="1">
                  <c:v>7.8947368421052627E-2</c:v>
                </c:pt>
                <c:pt idx="2">
                  <c:v>2.2727272727272728E-2</c:v>
                </c:pt>
                <c:pt idx="3">
                  <c:v>1.7937219730941704E-2</c:v>
                </c:pt>
                <c:pt idx="4">
                  <c:v>8.8858509911141498E-3</c:v>
                </c:pt>
                <c:pt idx="5">
                  <c:v>1.5968063872255488E-2</c:v>
                </c:pt>
                <c:pt idx="6">
                  <c:v>4.6948356807511735E-2</c:v>
                </c:pt>
                <c:pt idx="7">
                  <c:v>6.5952184666117067E-3</c:v>
                </c:pt>
                <c:pt idx="8">
                  <c:v>4.456824512534819E-2</c:v>
                </c:pt>
                <c:pt idx="9">
                  <c:v>5.4631170271769273E-2</c:v>
                </c:pt>
                <c:pt idx="10">
                  <c:v>0.13192741539970573</c:v>
                </c:pt>
                <c:pt idx="11">
                  <c:v>0.10613154960981049</c:v>
                </c:pt>
                <c:pt idx="12">
                  <c:v>5.3140096618357488E-2</c:v>
                </c:pt>
                <c:pt idx="13">
                  <c:v>2.7563624305728261E-2</c:v>
                </c:pt>
                <c:pt idx="14">
                  <c:v>8.0508248358336448E-2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51-494F-A773-33149AB1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20328"/>
        <c:axId val="651524592"/>
      </c:lineChart>
      <c:catAx>
        <c:axId val="57979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1816"/>
        <c:crosses val="autoZero"/>
        <c:auto val="1"/>
        <c:lblAlgn val="ctr"/>
        <c:lblOffset val="100"/>
        <c:noMultiLvlLbl val="0"/>
      </c:catAx>
      <c:valAx>
        <c:axId val="57979181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797064"/>
        <c:crosses val="autoZero"/>
        <c:crossBetween val="between"/>
      </c:valAx>
      <c:valAx>
        <c:axId val="651524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520328"/>
        <c:crosses val="max"/>
        <c:crossBetween val="between"/>
      </c:valAx>
      <c:catAx>
        <c:axId val="65152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2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194266</xdr:colOff>
      <xdr:row>19</xdr:row>
      <xdr:rowOff>143982</xdr:rowOff>
    </xdr:from>
    <xdr:to>
      <xdr:col>12</xdr:col>
      <xdr:colOff>1111673</xdr:colOff>
      <xdr:row>61</xdr:row>
      <xdr:rowOff>66452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20EA66-8DB5-469E-BC0D-A66BCE5F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104068</xdr:colOff>
      <xdr:row>14</xdr:row>
      <xdr:rowOff>29334</xdr:rowOff>
    </xdr:from>
    <xdr:to>
      <xdr:col>40</xdr:col>
      <xdr:colOff>762318</xdr:colOff>
      <xdr:row>41</xdr:row>
      <xdr:rowOff>56574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7E2071-AD23-4A00-9A6D-5DD1E4F7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750506</xdr:colOff>
      <xdr:row>50</xdr:row>
      <xdr:rowOff>60800</xdr:rowOff>
    </xdr:from>
    <xdr:to>
      <xdr:col>41</xdr:col>
      <xdr:colOff>688596</xdr:colOff>
      <xdr:row>76</xdr:row>
      <xdr:rowOff>14498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FE236A-0A54-4184-9355-FC336824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533399</xdr:colOff>
      <xdr:row>71</xdr:row>
      <xdr:rowOff>97971</xdr:rowOff>
    </xdr:from>
    <xdr:to>
      <xdr:col>13</xdr:col>
      <xdr:colOff>95250</xdr:colOff>
      <xdr:row>110</xdr:row>
      <xdr:rowOff>47624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883A9845-3500-4BFD-8E64-B30F1014C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258535</xdr:colOff>
      <xdr:row>39</xdr:row>
      <xdr:rowOff>54428</xdr:rowOff>
    </xdr:from>
    <xdr:to>
      <xdr:col>16</xdr:col>
      <xdr:colOff>13214</xdr:colOff>
      <xdr:row>51</xdr:row>
      <xdr:rowOff>5143</xdr:rowOff>
    </xdr:to>
    <xdr:pic>
      <xdr:nvPicPr>
        <xdr:cNvPr id="9" name="chart">
          <a:extLst>
            <a:ext uri="{FF2B5EF4-FFF2-40B4-BE49-F238E27FC236}">
              <a16:creationId xmlns:a16="http://schemas.microsoft.com/office/drawing/2014/main" id="{5DD36825-DCA6-4CD6-B151-94C06674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71321" y="7456714"/>
          <a:ext cx="3142857" cy="2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14</xdr:col>
      <xdr:colOff>304428</xdr:colOff>
      <xdr:row>154</xdr:row>
      <xdr:rowOff>34405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D4CE15-99D4-4968-B600-2AF19B3DA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89464" y="23118536"/>
          <a:ext cx="13857143" cy="7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5"/>
  <sheetViews>
    <sheetView showGridLines="0" workbookViewId="0">
      <selection activeCell="A41" sqref="A41"/>
    </sheetView>
  </sheetViews>
  <sheetFormatPr defaultColWidth="14.42578125" defaultRowHeight="15.75" customHeight="1" x14ac:dyDescent="0.2"/>
  <cols>
    <col min="1" max="1" width="31.5703125" bestFit="1" customWidth="1"/>
    <col min="2" max="2" width="12.5703125" customWidth="1"/>
    <col min="3" max="3" width="16.42578125" bestFit="1" customWidth="1"/>
    <col min="5" max="5" width="13.42578125" customWidth="1"/>
    <col min="6" max="6" width="12.42578125" customWidth="1"/>
    <col min="7" max="7" width="16.42578125" bestFit="1" customWidth="1"/>
    <col min="8" max="8" width="19.42578125" customWidth="1"/>
    <col min="9" max="9" width="19" customWidth="1"/>
    <col min="10" max="10" width="29" customWidth="1"/>
    <col min="11" max="11" width="24" customWidth="1"/>
    <col min="12" max="12" width="36.140625" bestFit="1" customWidth="1"/>
    <col min="13" max="13" width="35.7109375" bestFit="1" customWidth="1"/>
    <col min="14" max="14" width="21.85546875" bestFit="1" customWidth="1"/>
    <col min="17" max="17" width="15" bestFit="1" customWidth="1"/>
    <col min="19" max="19" width="18.42578125" bestFit="1" customWidth="1"/>
  </cols>
  <sheetData>
    <row r="1" spans="1:19" ht="15.75" customHeight="1" x14ac:dyDescent="0.2">
      <c r="O1" s="54" t="s">
        <v>38</v>
      </c>
      <c r="P1" s="54"/>
      <c r="Q1" s="54"/>
      <c r="R1" s="54"/>
      <c r="S1" s="54"/>
    </row>
    <row r="2" spans="1:19" ht="15.75" customHeight="1" x14ac:dyDescent="0.25">
      <c r="A2" s="1" t="s">
        <v>0</v>
      </c>
      <c r="B2" s="2" t="s">
        <v>1</v>
      </c>
      <c r="C2" s="23" t="s">
        <v>2</v>
      </c>
      <c r="D2" s="21" t="s">
        <v>3</v>
      </c>
      <c r="E2" s="23" t="s">
        <v>4</v>
      </c>
      <c r="F2" s="1" t="s">
        <v>5</v>
      </c>
      <c r="G2" s="23" t="s">
        <v>37</v>
      </c>
      <c r="H2" s="1" t="s">
        <v>7</v>
      </c>
      <c r="I2" s="23" t="s">
        <v>8</v>
      </c>
      <c r="J2" s="1" t="s">
        <v>9</v>
      </c>
      <c r="K2" s="23" t="s">
        <v>10</v>
      </c>
      <c r="L2" s="1" t="s">
        <v>28</v>
      </c>
      <c r="M2" s="5" t="s">
        <v>27</v>
      </c>
      <c r="N2" s="10" t="s">
        <v>29</v>
      </c>
      <c r="O2" s="29" t="s">
        <v>30</v>
      </c>
      <c r="P2" s="29" t="s">
        <v>31</v>
      </c>
      <c r="Q2" s="29" t="s">
        <v>32</v>
      </c>
      <c r="R2" s="29" t="s">
        <v>33</v>
      </c>
      <c r="S2" s="17" t="s">
        <v>36</v>
      </c>
    </row>
    <row r="3" spans="1:19" ht="12.75" x14ac:dyDescent="0.2">
      <c r="A3" s="6" t="s">
        <v>11</v>
      </c>
      <c r="B3" s="30">
        <v>24811</v>
      </c>
      <c r="C3" s="31">
        <v>24126</v>
      </c>
      <c r="D3" s="32">
        <v>687</v>
      </c>
      <c r="E3" s="31">
        <v>665</v>
      </c>
      <c r="F3" s="30">
        <v>83191</v>
      </c>
      <c r="G3" s="31">
        <v>79974</v>
      </c>
      <c r="H3" s="30">
        <v>321822</v>
      </c>
      <c r="I3" s="31">
        <v>382064</v>
      </c>
      <c r="J3" s="14">
        <f t="shared" ref="J3:K10" si="0">IFERROR(D3/B3,"-")</f>
        <v>2.7689331344967958E-2</v>
      </c>
      <c r="K3" s="24">
        <f t="shared" si="0"/>
        <v>2.7563624305728261E-2</v>
      </c>
      <c r="L3" s="14">
        <f t="shared" ref="L3:M10" si="1">IFERROR(F3/H3,"-")</f>
        <v>0.25850004039500096</v>
      </c>
      <c r="M3" s="14">
        <f t="shared" si="1"/>
        <v>0.20932095146362914</v>
      </c>
      <c r="N3" s="11">
        <f t="shared" ref="N3:N10" si="2">I3/E3</f>
        <v>574.53233082706765</v>
      </c>
      <c r="O3" s="26">
        <f t="shared" ref="O3:O10" si="3">C3/B3</f>
        <v>0.97239127806214987</v>
      </c>
      <c r="P3" s="26">
        <f>E3/D3</f>
        <v>0.96797671033478894</v>
      </c>
      <c r="Q3" s="26">
        <f>G3/F3</f>
        <v>0.96132995155725975</v>
      </c>
      <c r="R3" s="27">
        <f>K3/J3</f>
        <v>0.99546009119275669</v>
      </c>
      <c r="S3" s="28">
        <f>AVERAGE(O3:R3)</f>
        <v>0.97428950778673884</v>
      </c>
    </row>
    <row r="4" spans="1:19" ht="12.75" x14ac:dyDescent="0.2">
      <c r="A4" s="6" t="s">
        <v>14</v>
      </c>
      <c r="B4" s="30">
        <v>7461</v>
      </c>
      <c r="C4" s="31">
        <v>4852</v>
      </c>
      <c r="D4" s="32">
        <v>43</v>
      </c>
      <c r="E4" s="31">
        <v>32</v>
      </c>
      <c r="F4" s="30">
        <v>5118</v>
      </c>
      <c r="G4" s="31">
        <v>3562</v>
      </c>
      <c r="H4" s="30">
        <v>85145</v>
      </c>
      <c r="I4" s="31">
        <v>51387</v>
      </c>
      <c r="J4" s="14">
        <f t="shared" si="0"/>
        <v>5.7633025063664389E-3</v>
      </c>
      <c r="K4" s="24">
        <f t="shared" si="0"/>
        <v>6.5952184666117067E-3</v>
      </c>
      <c r="L4" s="14">
        <f t="shared" si="1"/>
        <v>6.0109225438957074E-2</v>
      </c>
      <c r="M4" s="14">
        <f t="shared" si="1"/>
        <v>6.9317142467939366E-2</v>
      </c>
      <c r="N4" s="11">
        <f t="shared" si="2"/>
        <v>1605.84375</v>
      </c>
      <c r="O4" s="26">
        <f t="shared" si="3"/>
        <v>0.65031497118348747</v>
      </c>
      <c r="P4" s="26">
        <f t="shared" ref="P4:P10" si="4">E4/D4</f>
        <v>0.7441860465116279</v>
      </c>
      <c r="Q4" s="26">
        <f t="shared" ref="Q4:Q10" si="5">G4/F4</f>
        <v>0.69597499023055887</v>
      </c>
      <c r="R4" s="27">
        <f t="shared" ref="R4:R10" si="6">K4/J4</f>
        <v>1.1443470925439521</v>
      </c>
      <c r="S4" s="28">
        <f t="shared" ref="S4:S10" si="7">AVERAGE(O4:R4)</f>
        <v>0.80870577511740649</v>
      </c>
    </row>
    <row r="5" spans="1:19" ht="12.75" x14ac:dyDescent="0.2">
      <c r="A5" s="6" t="s">
        <v>15</v>
      </c>
      <c r="B5" s="30">
        <v>4282</v>
      </c>
      <c r="C5" s="31">
        <v>4485</v>
      </c>
      <c r="D5" s="32">
        <v>502</v>
      </c>
      <c r="E5" s="31">
        <v>476</v>
      </c>
      <c r="F5" s="30">
        <v>61574</v>
      </c>
      <c r="G5" s="31">
        <v>62345</v>
      </c>
      <c r="H5" s="30">
        <v>49917</v>
      </c>
      <c r="I5" s="31">
        <v>32037</v>
      </c>
      <c r="J5" s="14">
        <f t="shared" si="0"/>
        <v>0.11723493694535264</v>
      </c>
      <c r="K5" s="24">
        <f t="shared" si="0"/>
        <v>0.10613154960981049</v>
      </c>
      <c r="L5" s="14">
        <f t="shared" si="1"/>
        <v>1.2335276559088086</v>
      </c>
      <c r="M5" s="14">
        <f t="shared" si="1"/>
        <v>1.9460311514811</v>
      </c>
      <c r="N5" s="11">
        <f t="shared" si="2"/>
        <v>67.304621848739501</v>
      </c>
      <c r="O5" s="26">
        <f t="shared" si="3"/>
        <v>1.047407753386268</v>
      </c>
      <c r="P5" s="26">
        <f t="shared" si="4"/>
        <v>0.94820717131474108</v>
      </c>
      <c r="Q5" s="26">
        <f t="shared" si="5"/>
        <v>1.0125215188228798</v>
      </c>
      <c r="R5" s="27">
        <f t="shared" si="6"/>
        <v>0.90528943312591337</v>
      </c>
      <c r="S5" s="28">
        <f t="shared" si="7"/>
        <v>0.97835646916245067</v>
      </c>
    </row>
    <row r="6" spans="1:19" ht="12.75" x14ac:dyDescent="0.2">
      <c r="A6" s="6" t="s">
        <v>16</v>
      </c>
      <c r="B6" s="30">
        <v>5278</v>
      </c>
      <c r="C6" s="31">
        <v>3606</v>
      </c>
      <c r="D6" s="32">
        <v>283</v>
      </c>
      <c r="E6" s="31">
        <v>197</v>
      </c>
      <c r="F6" s="30">
        <v>32490</v>
      </c>
      <c r="G6" s="31">
        <v>23902</v>
      </c>
      <c r="H6" s="30">
        <v>243001</v>
      </c>
      <c r="I6" s="31">
        <v>258025</v>
      </c>
      <c r="J6" s="14">
        <f t="shared" si="0"/>
        <v>5.3618794998105346E-2</v>
      </c>
      <c r="K6" s="24">
        <f t="shared" si="0"/>
        <v>5.4631170271769273E-2</v>
      </c>
      <c r="L6" s="14">
        <f t="shared" si="1"/>
        <v>0.13370315348496509</v>
      </c>
      <c r="M6" s="14">
        <f t="shared" si="1"/>
        <v>9.263443464780545E-2</v>
      </c>
      <c r="N6" s="11">
        <f t="shared" si="2"/>
        <v>1309.7715736040609</v>
      </c>
      <c r="O6" s="26">
        <f t="shared" si="3"/>
        <v>0.68321333838575216</v>
      </c>
      <c r="P6" s="26">
        <f t="shared" si="4"/>
        <v>0.69611307420494695</v>
      </c>
      <c r="Q6" s="26">
        <f t="shared" si="5"/>
        <v>0.73567251461988303</v>
      </c>
      <c r="R6" s="27">
        <f t="shared" si="6"/>
        <v>1.0188809777187215</v>
      </c>
      <c r="S6" s="28">
        <f t="shared" si="7"/>
        <v>0.78346997623232584</v>
      </c>
    </row>
    <row r="7" spans="1:19" ht="12.75" x14ac:dyDescent="0.2">
      <c r="A7" s="6" t="s">
        <v>19</v>
      </c>
      <c r="B7" s="30">
        <v>2806</v>
      </c>
      <c r="C7" s="31">
        <v>1463</v>
      </c>
      <c r="D7" s="32">
        <v>39</v>
      </c>
      <c r="E7" s="31">
        <v>13</v>
      </c>
      <c r="F7" s="30">
        <v>4545</v>
      </c>
      <c r="G7" s="31">
        <v>2029</v>
      </c>
      <c r="H7" s="30">
        <v>67426</v>
      </c>
      <c r="I7" s="31">
        <v>66028</v>
      </c>
      <c r="J7" s="14">
        <f t="shared" si="0"/>
        <v>1.3898788310762652E-2</v>
      </c>
      <c r="K7" s="24">
        <f>IFERROR(E7/C7,"-")</f>
        <v>8.8858509911141498E-3</v>
      </c>
      <c r="L7" s="14">
        <f t="shared" si="1"/>
        <v>6.7407231631714776E-2</v>
      </c>
      <c r="M7" s="14">
        <f t="shared" si="1"/>
        <v>3.0729387532561943E-2</v>
      </c>
      <c r="N7" s="11">
        <f t="shared" si="2"/>
        <v>5079.0769230769229</v>
      </c>
      <c r="O7" s="26">
        <f t="shared" si="3"/>
        <v>0.52138275124732714</v>
      </c>
      <c r="P7" s="26">
        <f t="shared" si="4"/>
        <v>0.33333333333333331</v>
      </c>
      <c r="Q7" s="26">
        <f t="shared" si="5"/>
        <v>0.4464246424642464</v>
      </c>
      <c r="R7" s="27">
        <f t="shared" si="6"/>
        <v>0.63932558669400774</v>
      </c>
      <c r="S7" s="28">
        <f t="shared" si="7"/>
        <v>0.48511657843472866</v>
      </c>
    </row>
    <row r="8" spans="1:19" ht="12.75" x14ac:dyDescent="0.2">
      <c r="A8" s="6" t="s">
        <v>21</v>
      </c>
      <c r="B8" s="30">
        <v>513</v>
      </c>
      <c r="C8" s="31">
        <v>426</v>
      </c>
      <c r="D8" s="32">
        <v>23</v>
      </c>
      <c r="E8" s="31">
        <v>20</v>
      </c>
      <c r="F8" s="30">
        <v>3136</v>
      </c>
      <c r="G8" s="31">
        <v>2980</v>
      </c>
      <c r="H8" s="30">
        <v>2018</v>
      </c>
      <c r="I8" s="31">
        <v>776</v>
      </c>
      <c r="J8" s="14">
        <f t="shared" si="0"/>
        <v>4.4834307992202727E-2</v>
      </c>
      <c r="K8" s="24">
        <f t="shared" si="0"/>
        <v>4.6948356807511735E-2</v>
      </c>
      <c r="L8" s="14">
        <f t="shared" si="1"/>
        <v>1.554013875123885</v>
      </c>
      <c r="M8" s="14">
        <f t="shared" si="1"/>
        <v>3.8402061855670104</v>
      </c>
      <c r="N8" s="11">
        <f t="shared" si="2"/>
        <v>38.799999999999997</v>
      </c>
      <c r="O8" s="26">
        <f t="shared" si="3"/>
        <v>0.83040935672514615</v>
      </c>
      <c r="P8" s="26">
        <f t="shared" si="4"/>
        <v>0.86956521739130432</v>
      </c>
      <c r="Q8" s="26">
        <f t="shared" si="5"/>
        <v>0.95025510204081631</v>
      </c>
      <c r="R8" s="27">
        <f t="shared" si="6"/>
        <v>1.0471524800979792</v>
      </c>
      <c r="S8" s="28">
        <f t="shared" si="7"/>
        <v>0.92434553906381145</v>
      </c>
    </row>
    <row r="9" spans="1:19" ht="12.75" x14ac:dyDescent="0.2">
      <c r="A9" s="6" t="s">
        <v>22</v>
      </c>
      <c r="B9" s="30">
        <v>424</v>
      </c>
      <c r="C9" s="31">
        <v>223</v>
      </c>
      <c r="D9" s="32">
        <v>16</v>
      </c>
      <c r="E9" s="31">
        <v>4</v>
      </c>
      <c r="F9" s="30">
        <v>563</v>
      </c>
      <c r="G9" s="31">
        <v>348</v>
      </c>
      <c r="H9" s="30">
        <v>47251</v>
      </c>
      <c r="I9" s="31">
        <v>1013</v>
      </c>
      <c r="J9" s="14">
        <f t="shared" si="0"/>
        <v>3.7735849056603772E-2</v>
      </c>
      <c r="K9" s="24">
        <f t="shared" si="0"/>
        <v>1.7937219730941704E-2</v>
      </c>
      <c r="L9" s="14">
        <f t="shared" si="1"/>
        <v>1.1915091744090072E-2</v>
      </c>
      <c r="M9" s="14">
        <f t="shared" si="1"/>
        <v>0.34353405725567621</v>
      </c>
      <c r="N9" s="11">
        <f t="shared" si="2"/>
        <v>253.25</v>
      </c>
      <c r="O9" s="26">
        <f t="shared" si="3"/>
        <v>0.52594339622641506</v>
      </c>
      <c r="P9" s="26">
        <f t="shared" si="4"/>
        <v>0.25</v>
      </c>
      <c r="Q9" s="26">
        <f t="shared" si="5"/>
        <v>0.61811722912966249</v>
      </c>
      <c r="R9" s="27">
        <f t="shared" si="6"/>
        <v>0.47533632286995514</v>
      </c>
      <c r="S9" s="28">
        <f t="shared" si="7"/>
        <v>0.46734923705650822</v>
      </c>
    </row>
    <row r="10" spans="1:19" ht="12.75" x14ac:dyDescent="0.2">
      <c r="A10" s="12" t="s">
        <v>26</v>
      </c>
      <c r="B10" s="33">
        <v>84304</v>
      </c>
      <c r="C10" s="34">
        <v>75223</v>
      </c>
      <c r="D10" s="35">
        <v>4331</v>
      </c>
      <c r="E10" s="34">
        <v>3929</v>
      </c>
      <c r="F10" s="33">
        <v>502781</v>
      </c>
      <c r="G10" s="34">
        <v>468382</v>
      </c>
      <c r="H10" s="33">
        <v>872450</v>
      </c>
      <c r="I10" s="34">
        <v>803253</v>
      </c>
      <c r="J10" s="16">
        <f t="shared" si="0"/>
        <v>5.1373600303662934E-2</v>
      </c>
      <c r="K10" s="25">
        <f t="shared" si="0"/>
        <v>5.2231365406856946E-2</v>
      </c>
      <c r="L10" s="16">
        <f t="shared" si="1"/>
        <v>0.57628632013295888</v>
      </c>
      <c r="M10" s="16">
        <f t="shared" si="1"/>
        <v>0.58310644342442541</v>
      </c>
      <c r="N10" s="13">
        <f t="shared" si="2"/>
        <v>204.44209722575718</v>
      </c>
      <c r="O10" s="26">
        <f t="shared" si="3"/>
        <v>0.89228269121275383</v>
      </c>
      <c r="P10" s="26">
        <f t="shared" si="4"/>
        <v>0.9071807896559686</v>
      </c>
      <c r="Q10" s="26">
        <f t="shared" si="5"/>
        <v>0.93158253792406631</v>
      </c>
      <c r="R10" s="27">
        <f t="shared" si="6"/>
        <v>1.0166966126205652</v>
      </c>
      <c r="S10" s="28">
        <f t="shared" si="7"/>
        <v>0.93693565785333854</v>
      </c>
    </row>
    <row r="12" spans="1:19" ht="15.75" customHeight="1" x14ac:dyDescent="0.2">
      <c r="A12" s="17" t="s">
        <v>34</v>
      </c>
    </row>
    <row r="13" spans="1:19" ht="15.75" customHeight="1" x14ac:dyDescent="0.25">
      <c r="A13" s="5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5" t="s">
        <v>5</v>
      </c>
      <c r="G13" s="4" t="s">
        <v>6</v>
      </c>
      <c r="H13" s="5" t="s">
        <v>7</v>
      </c>
      <c r="I13" s="5" t="s">
        <v>8</v>
      </c>
      <c r="J13" s="5" t="s">
        <v>9</v>
      </c>
      <c r="K13" s="5" t="s">
        <v>10</v>
      </c>
      <c r="L13" s="5" t="s">
        <v>28</v>
      </c>
      <c r="M13" s="5" t="s">
        <v>27</v>
      </c>
      <c r="N13" s="10" t="s">
        <v>29</v>
      </c>
    </row>
    <row r="14" spans="1:19" ht="12.75" x14ac:dyDescent="0.2">
      <c r="A14" s="6" t="s">
        <v>20</v>
      </c>
      <c r="B14" s="7">
        <v>0</v>
      </c>
      <c r="C14" s="7">
        <v>718</v>
      </c>
      <c r="D14" s="7">
        <v>0</v>
      </c>
      <c r="E14" s="7">
        <v>32</v>
      </c>
      <c r="F14" s="7">
        <v>0</v>
      </c>
      <c r="G14" s="7">
        <v>3970</v>
      </c>
      <c r="H14" s="7">
        <v>0</v>
      </c>
      <c r="I14" s="7">
        <v>0</v>
      </c>
      <c r="J14" s="8" t="str">
        <f t="shared" ref="J14:K17" si="8">IFERROR(D14/B14,"-")</f>
        <v>-</v>
      </c>
      <c r="K14" s="8">
        <f t="shared" si="8"/>
        <v>4.456824512534819E-2</v>
      </c>
      <c r="L14" s="14" t="str">
        <f t="shared" ref="L14:M17" si="9">IFERROR(F14/H14,"-")</f>
        <v>-</v>
      </c>
      <c r="M14" s="14" t="str">
        <f t="shared" si="9"/>
        <v>-</v>
      </c>
      <c r="N14" s="11">
        <f>I14/E14</f>
        <v>0</v>
      </c>
    </row>
    <row r="15" spans="1:19" ht="12.75" x14ac:dyDescent="0.2">
      <c r="A15" s="6" t="s">
        <v>23</v>
      </c>
      <c r="B15" s="7">
        <v>0</v>
      </c>
      <c r="C15" s="7">
        <v>176</v>
      </c>
      <c r="D15" s="7">
        <v>0</v>
      </c>
      <c r="E15" s="7">
        <v>4</v>
      </c>
      <c r="F15" s="7">
        <v>0</v>
      </c>
      <c r="G15" s="7">
        <v>311</v>
      </c>
      <c r="H15" s="7">
        <v>0</v>
      </c>
      <c r="I15" s="7">
        <v>11923</v>
      </c>
      <c r="J15" s="8" t="str">
        <f t="shared" si="8"/>
        <v>-</v>
      </c>
      <c r="K15" s="8">
        <f t="shared" si="8"/>
        <v>2.2727272727272728E-2</v>
      </c>
      <c r="L15" s="14" t="str">
        <f t="shared" si="9"/>
        <v>-</v>
      </c>
      <c r="M15" s="14">
        <f t="shared" si="9"/>
        <v>2.6084039251866142E-2</v>
      </c>
      <c r="N15" s="11">
        <f>I15/E15</f>
        <v>2980.75</v>
      </c>
    </row>
    <row r="16" spans="1:19" ht="12.75" x14ac:dyDescent="0.2">
      <c r="A16" s="6" t="s">
        <v>24</v>
      </c>
      <c r="B16" s="7">
        <v>0</v>
      </c>
      <c r="C16" s="7">
        <v>38</v>
      </c>
      <c r="D16" s="7">
        <v>0</v>
      </c>
      <c r="E16" s="7">
        <v>3</v>
      </c>
      <c r="F16" s="7">
        <v>0</v>
      </c>
      <c r="G16" s="7">
        <v>234</v>
      </c>
      <c r="H16" s="7">
        <v>0</v>
      </c>
      <c r="I16" s="7">
        <v>0</v>
      </c>
      <c r="J16" s="8" t="str">
        <f t="shared" si="8"/>
        <v>-</v>
      </c>
      <c r="K16" s="8">
        <f t="shared" si="8"/>
        <v>7.8947368421052627E-2</v>
      </c>
      <c r="L16" s="14" t="str">
        <f t="shared" si="9"/>
        <v>-</v>
      </c>
      <c r="M16" s="14" t="str">
        <f t="shared" si="9"/>
        <v>-</v>
      </c>
      <c r="N16" s="11">
        <f>I16/E16</f>
        <v>0</v>
      </c>
    </row>
    <row r="17" spans="1:14" ht="12.75" x14ac:dyDescent="0.2">
      <c r="A17" s="6" t="s">
        <v>25</v>
      </c>
      <c r="B17" s="7">
        <v>0</v>
      </c>
      <c r="C17" s="7">
        <v>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8" t="str">
        <f t="shared" si="8"/>
        <v>-</v>
      </c>
      <c r="K17" s="8">
        <f t="shared" si="8"/>
        <v>0</v>
      </c>
      <c r="L17" s="14" t="str">
        <f t="shared" si="9"/>
        <v>-</v>
      </c>
      <c r="M17" s="14" t="str">
        <f t="shared" si="9"/>
        <v>-</v>
      </c>
      <c r="N17" s="11" t="e">
        <f>I17/E17</f>
        <v>#DIV/0!</v>
      </c>
    </row>
    <row r="18" spans="1:14" ht="12.75" x14ac:dyDescent="0.2">
      <c r="A18" s="18"/>
      <c r="B18" s="19"/>
      <c r="C18" s="19"/>
      <c r="D18" s="19"/>
      <c r="E18" s="19"/>
      <c r="F18" s="19"/>
      <c r="G18" s="19"/>
      <c r="H18" s="19"/>
      <c r="I18" s="19"/>
      <c r="J18" s="20"/>
      <c r="K18" s="20"/>
      <c r="L18" s="15"/>
      <c r="M18" s="15"/>
      <c r="N18" s="11"/>
    </row>
    <row r="19" spans="1:14" ht="15.75" customHeight="1" x14ac:dyDescent="0.2">
      <c r="A19" s="18" t="s">
        <v>35</v>
      </c>
    </row>
    <row r="20" spans="1:14" ht="15.75" customHeight="1" x14ac:dyDescent="0.25">
      <c r="A20" s="5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5" t="s">
        <v>5</v>
      </c>
      <c r="G20" s="4" t="s">
        <v>6</v>
      </c>
      <c r="H20" s="5" t="s">
        <v>7</v>
      </c>
      <c r="I20" s="5" t="s">
        <v>8</v>
      </c>
      <c r="J20" s="5" t="s">
        <v>9</v>
      </c>
      <c r="K20" s="5" t="s">
        <v>10</v>
      </c>
      <c r="L20" s="5" t="s">
        <v>28</v>
      </c>
      <c r="M20" s="5" t="s">
        <v>27</v>
      </c>
      <c r="N20" s="10" t="s">
        <v>29</v>
      </c>
    </row>
    <row r="21" spans="1:14" ht="12.75" x14ac:dyDescent="0.2">
      <c r="A21" s="6" t="s">
        <v>12</v>
      </c>
      <c r="B21" s="7">
        <v>20453</v>
      </c>
      <c r="C21" s="7">
        <v>18731</v>
      </c>
      <c r="D21" s="7">
        <v>1685</v>
      </c>
      <c r="E21" s="7">
        <v>1508</v>
      </c>
      <c r="F21" s="7">
        <v>193718</v>
      </c>
      <c r="G21" s="7">
        <v>172950</v>
      </c>
      <c r="H21" s="7">
        <v>0</v>
      </c>
      <c r="I21" s="7">
        <v>0</v>
      </c>
      <c r="J21" s="8">
        <f t="shared" ref="J21:K24" si="10">IFERROR(D21/B21,"-")</f>
        <v>8.2384002346843982E-2</v>
      </c>
      <c r="K21" s="8">
        <f t="shared" si="10"/>
        <v>8.0508248358336448E-2</v>
      </c>
      <c r="L21" s="9" t="str">
        <f t="shared" ref="L21:M24" si="11">IFERROR(F21/H21,"-")</f>
        <v>-</v>
      </c>
      <c r="M21" s="9" t="str">
        <f t="shared" si="11"/>
        <v>-</v>
      </c>
      <c r="N21" s="11">
        <f>I21/E21</f>
        <v>0</v>
      </c>
    </row>
    <row r="22" spans="1:14" ht="12.75" x14ac:dyDescent="0.2">
      <c r="A22" s="6" t="s">
        <v>13</v>
      </c>
      <c r="B22" s="7">
        <v>15018</v>
      </c>
      <c r="C22" s="7">
        <v>12834</v>
      </c>
      <c r="D22" s="7">
        <v>779</v>
      </c>
      <c r="E22" s="7">
        <v>682</v>
      </c>
      <c r="F22" s="7">
        <v>83303</v>
      </c>
      <c r="G22" s="7">
        <v>77373</v>
      </c>
      <c r="H22" s="7">
        <v>0</v>
      </c>
      <c r="I22" s="7">
        <v>0</v>
      </c>
      <c r="J22" s="8">
        <f t="shared" si="10"/>
        <v>5.1871088027700095E-2</v>
      </c>
      <c r="K22" s="8">
        <f t="shared" si="10"/>
        <v>5.3140096618357488E-2</v>
      </c>
      <c r="L22" s="9" t="str">
        <f t="shared" si="11"/>
        <v>-</v>
      </c>
      <c r="M22" s="9" t="str">
        <f t="shared" si="11"/>
        <v>-</v>
      </c>
      <c r="N22" s="11">
        <f>I22/E22</f>
        <v>0</v>
      </c>
    </row>
    <row r="23" spans="1:14" ht="12.75" x14ac:dyDescent="0.2">
      <c r="A23" s="6" t="s">
        <v>17</v>
      </c>
      <c r="B23" s="7">
        <v>1152</v>
      </c>
      <c r="C23" s="7">
        <v>2039</v>
      </c>
      <c r="D23" s="7">
        <v>262</v>
      </c>
      <c r="E23" s="7">
        <v>269</v>
      </c>
      <c r="F23" s="7">
        <v>33163</v>
      </c>
      <c r="G23" s="7">
        <v>35711</v>
      </c>
      <c r="H23" s="7">
        <v>0</v>
      </c>
      <c r="I23" s="7">
        <v>0</v>
      </c>
      <c r="J23" s="8">
        <f t="shared" si="10"/>
        <v>0.22743055555555555</v>
      </c>
      <c r="K23" s="8">
        <f t="shared" si="10"/>
        <v>0.13192741539970573</v>
      </c>
      <c r="L23" s="9" t="str">
        <f t="shared" si="11"/>
        <v>-</v>
      </c>
      <c r="M23" s="9" t="str">
        <f t="shared" si="11"/>
        <v>-</v>
      </c>
      <c r="N23" s="11">
        <f>I23/E23</f>
        <v>0</v>
      </c>
    </row>
    <row r="24" spans="1:14" ht="12.75" x14ac:dyDescent="0.2">
      <c r="A24" s="6" t="s">
        <v>18</v>
      </c>
      <c r="B24" s="7">
        <v>2107</v>
      </c>
      <c r="C24" s="7">
        <v>1503</v>
      </c>
      <c r="D24" s="7">
        <v>12</v>
      </c>
      <c r="E24" s="7">
        <v>24</v>
      </c>
      <c r="F24" s="7">
        <v>1982</v>
      </c>
      <c r="G24" s="7">
        <v>2694</v>
      </c>
      <c r="H24" s="7">
        <v>55872</v>
      </c>
      <c r="I24" s="7">
        <v>0</v>
      </c>
      <c r="J24" s="8">
        <f t="shared" si="10"/>
        <v>5.6953013763644993E-3</v>
      </c>
      <c r="K24" s="8">
        <f t="shared" si="10"/>
        <v>1.5968063872255488E-2</v>
      </c>
      <c r="L24" s="9">
        <f t="shared" si="11"/>
        <v>3.547394043528064E-2</v>
      </c>
      <c r="M24" s="9" t="str">
        <f t="shared" si="11"/>
        <v>-</v>
      </c>
      <c r="N24" s="11">
        <f>I24/E24</f>
        <v>0</v>
      </c>
    </row>
    <row r="25" spans="1:14" ht="12.75" x14ac:dyDescent="0.2">
      <c r="A25" s="18"/>
      <c r="B25" s="19"/>
      <c r="C25" s="19"/>
      <c r="D25" s="19"/>
      <c r="E25" s="19"/>
      <c r="F25" s="19"/>
      <c r="G25" s="19"/>
      <c r="H25" s="19"/>
      <c r="I25" s="19"/>
      <c r="J25" s="20"/>
      <c r="K25" s="20"/>
      <c r="L25" s="15"/>
      <c r="M25" s="15"/>
      <c r="N25" s="11"/>
    </row>
  </sheetData>
  <mergeCells count="1">
    <mergeCell ref="O1:S1"/>
  </mergeCells>
  <conditionalFormatting sqref="O3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8884-1454-4144-A187-F46055582B4A}">
  <sheetPr>
    <outlinePr summaryBelow="0" summaryRight="0"/>
  </sheetPr>
  <dimension ref="A1:V115"/>
  <sheetViews>
    <sheetView showGridLines="0" tabSelected="1" zoomScale="115" zoomScaleNormal="115" workbookViewId="0">
      <pane xSplit="1" ySplit="2" topLeftCell="G21" activePane="bottomRight" state="frozen"/>
      <selection pane="topRight" activeCell="B1" sqref="B1"/>
      <selection pane="bottomLeft" activeCell="A3" sqref="A3"/>
      <selection pane="bottomRight" activeCell="P4" sqref="P4"/>
    </sheetView>
  </sheetViews>
  <sheetFormatPr defaultColWidth="14.42578125" defaultRowHeight="15.75" customHeight="1" x14ac:dyDescent="0.2"/>
  <cols>
    <col min="1" max="1" width="24.85546875" bestFit="1" customWidth="1"/>
    <col min="2" max="17" width="17" customWidth="1"/>
    <col min="18" max="18" width="11" bestFit="1" customWidth="1"/>
    <col min="19" max="19" width="12.28515625" bestFit="1" customWidth="1"/>
    <col min="20" max="20" width="19.5703125" bestFit="1" customWidth="1"/>
    <col min="21" max="21" width="15.140625" bestFit="1" customWidth="1"/>
    <col min="22" max="22" width="20.7109375" bestFit="1" customWidth="1"/>
  </cols>
  <sheetData>
    <row r="1" spans="1:22" ht="15.75" customHeight="1" x14ac:dyDescent="0.2">
      <c r="R1" s="54" t="s">
        <v>38</v>
      </c>
      <c r="S1" s="54"/>
      <c r="T1" s="54"/>
      <c r="U1" s="54"/>
      <c r="V1" s="54"/>
    </row>
    <row r="2" spans="1:22" ht="24" x14ac:dyDescent="0.25">
      <c r="A2" s="37" t="s">
        <v>0</v>
      </c>
      <c r="B2" s="39" t="s">
        <v>1</v>
      </c>
      <c r="C2" s="40" t="s">
        <v>2</v>
      </c>
      <c r="D2" s="41" t="s">
        <v>3</v>
      </c>
      <c r="E2" s="42" t="s">
        <v>4</v>
      </c>
      <c r="F2" s="39" t="s">
        <v>5</v>
      </c>
      <c r="G2" s="40" t="s">
        <v>6</v>
      </c>
      <c r="H2" s="43" t="s">
        <v>42</v>
      </c>
      <c r="I2" s="41" t="s">
        <v>7</v>
      </c>
      <c r="J2" s="42" t="s">
        <v>8</v>
      </c>
      <c r="K2" s="44" t="s">
        <v>43</v>
      </c>
      <c r="L2" s="39" t="s">
        <v>9</v>
      </c>
      <c r="M2" s="40" t="s">
        <v>10</v>
      </c>
      <c r="N2" s="41" t="s">
        <v>40</v>
      </c>
      <c r="O2" s="42" t="s">
        <v>41</v>
      </c>
      <c r="P2" s="39" t="s">
        <v>29</v>
      </c>
      <c r="Q2" s="40" t="s">
        <v>39</v>
      </c>
      <c r="R2" s="38" t="s">
        <v>30</v>
      </c>
      <c r="S2" s="38" t="s">
        <v>31</v>
      </c>
      <c r="T2" s="38" t="s">
        <v>32</v>
      </c>
      <c r="U2" s="38" t="s">
        <v>33</v>
      </c>
      <c r="V2" s="38" t="s">
        <v>36</v>
      </c>
    </row>
    <row r="3" spans="1:22" ht="12.75" x14ac:dyDescent="0.2">
      <c r="A3" s="6" t="s">
        <v>48</v>
      </c>
      <c r="B3" s="7">
        <v>0</v>
      </c>
      <c r="C3" s="31">
        <v>5</v>
      </c>
      <c r="D3" s="22">
        <v>0</v>
      </c>
      <c r="E3" s="31">
        <v>0</v>
      </c>
      <c r="F3" s="7">
        <v>0</v>
      </c>
      <c r="G3" s="31">
        <v>0</v>
      </c>
      <c r="H3" s="36">
        <f t="shared" ref="H3:H17" si="0">B3/$B$18</f>
        <v>0</v>
      </c>
      <c r="I3" s="47">
        <v>0</v>
      </c>
      <c r="J3" s="46">
        <v>0</v>
      </c>
      <c r="K3" s="36">
        <f t="shared" ref="K3:K17" si="1">J3/$J$18</f>
        <v>0</v>
      </c>
      <c r="L3" s="8" t="str">
        <f t="shared" ref="L3:L17" si="2">IFERROR(D3/B3,"-")</f>
        <v>-</v>
      </c>
      <c r="M3" s="24">
        <f t="shared" ref="M3:M17" si="3">IFERROR(E3/C3,"-")</f>
        <v>0</v>
      </c>
      <c r="N3" s="52" t="str">
        <f t="shared" ref="N3:N17" si="4">IFERROR(F3/I3,"-")</f>
        <v>-</v>
      </c>
      <c r="O3" s="53" t="str">
        <f t="shared" ref="O3:O17" si="5">IFERROR(G3/J3,"-")</f>
        <v>-</v>
      </c>
      <c r="P3" s="48">
        <v>0</v>
      </c>
      <c r="Q3" s="51">
        <f t="shared" ref="Q3:Q17" si="6">G3-J3</f>
        <v>0</v>
      </c>
      <c r="R3" s="26" t="str">
        <f>IFERROR(C3/B3,"-")</f>
        <v>-</v>
      </c>
      <c r="S3" s="26" t="str">
        <f>IFERROR(E3/D3,"-")</f>
        <v>-</v>
      </c>
      <c r="T3" s="26" t="str">
        <f>IFERROR(G3/F3,"-")</f>
        <v>-</v>
      </c>
      <c r="U3" s="27" t="str">
        <f>IFERROR(M3/L3,"-")</f>
        <v>-</v>
      </c>
      <c r="V3" s="28" t="str">
        <f>IFERROR(AVERAGE(R3:U3),"-")</f>
        <v>-</v>
      </c>
    </row>
    <row r="4" spans="1:22" ht="12.75" x14ac:dyDescent="0.2">
      <c r="A4" s="6" t="s">
        <v>24</v>
      </c>
      <c r="B4" s="7">
        <v>0</v>
      </c>
      <c r="C4" s="31">
        <v>38</v>
      </c>
      <c r="D4" s="22">
        <v>0</v>
      </c>
      <c r="E4" s="31">
        <v>3</v>
      </c>
      <c r="F4" s="7">
        <v>0</v>
      </c>
      <c r="G4" s="31">
        <v>234</v>
      </c>
      <c r="H4" s="36">
        <f t="shared" si="0"/>
        <v>0</v>
      </c>
      <c r="I4" s="47">
        <v>0</v>
      </c>
      <c r="J4" s="46">
        <v>0</v>
      </c>
      <c r="K4" s="36">
        <f t="shared" si="1"/>
        <v>0</v>
      </c>
      <c r="L4" s="8" t="str">
        <f t="shared" si="2"/>
        <v>-</v>
      </c>
      <c r="M4" s="24">
        <f t="shared" si="3"/>
        <v>7.8947368421052627E-2</v>
      </c>
      <c r="N4" s="52" t="str">
        <f t="shared" si="4"/>
        <v>-</v>
      </c>
      <c r="O4" s="53" t="str">
        <f t="shared" si="5"/>
        <v>-</v>
      </c>
      <c r="P4" s="49">
        <f>IFERROR(J4/E4,"-")</f>
        <v>0</v>
      </c>
      <c r="Q4" s="51">
        <f t="shared" si="6"/>
        <v>234</v>
      </c>
      <c r="R4" s="26" t="str">
        <f t="shared" ref="R4:R17" si="7">IFERROR(C4/B4,"-")</f>
        <v>-</v>
      </c>
      <c r="S4" s="26" t="str">
        <f t="shared" ref="S4:S17" si="8">IFERROR(E4/D4,"-")</f>
        <v>-</v>
      </c>
      <c r="T4" s="26" t="str">
        <f t="shared" ref="T4:T17" si="9">IFERROR(G4/F4,"-")</f>
        <v>-</v>
      </c>
      <c r="U4" s="27" t="str">
        <f t="shared" ref="U4:U17" si="10">IFERROR(M4/L4,"-")</f>
        <v>-</v>
      </c>
      <c r="V4" s="28" t="str">
        <f t="shared" ref="V4:V17" si="11">IFERROR(AVERAGE(R4:U4),"-")</f>
        <v>-</v>
      </c>
    </row>
    <row r="5" spans="1:22" ht="12.75" x14ac:dyDescent="0.2">
      <c r="A5" s="6" t="s">
        <v>49</v>
      </c>
      <c r="B5" s="7">
        <v>0</v>
      </c>
      <c r="C5" s="31">
        <v>176</v>
      </c>
      <c r="D5" s="22">
        <v>0</v>
      </c>
      <c r="E5" s="31">
        <v>4</v>
      </c>
      <c r="F5" s="7">
        <v>0</v>
      </c>
      <c r="G5" s="31">
        <v>311</v>
      </c>
      <c r="H5" s="36">
        <f t="shared" si="0"/>
        <v>0</v>
      </c>
      <c r="I5" s="47">
        <v>0</v>
      </c>
      <c r="J5" s="46">
        <v>11923</v>
      </c>
      <c r="K5" s="36">
        <f t="shared" si="1"/>
        <v>1.4843393052998246E-2</v>
      </c>
      <c r="L5" s="8" t="str">
        <f t="shared" si="2"/>
        <v>-</v>
      </c>
      <c r="M5" s="24">
        <f t="shared" si="3"/>
        <v>2.2727272727272728E-2</v>
      </c>
      <c r="N5" s="52" t="str">
        <f t="shared" si="4"/>
        <v>-</v>
      </c>
      <c r="O5" s="53">
        <f t="shared" si="5"/>
        <v>2.6084039251866142E-2</v>
      </c>
      <c r="P5" s="50">
        <f t="shared" ref="P5:P17" si="12">IFERROR(J5/E5,"-")</f>
        <v>2980.75</v>
      </c>
      <c r="Q5" s="51">
        <f t="shared" si="6"/>
        <v>-11612</v>
      </c>
      <c r="R5" s="26" t="str">
        <f t="shared" si="7"/>
        <v>-</v>
      </c>
      <c r="S5" s="26" t="str">
        <f t="shared" si="8"/>
        <v>-</v>
      </c>
      <c r="T5" s="26" t="str">
        <f t="shared" si="9"/>
        <v>-</v>
      </c>
      <c r="U5" s="27" t="str">
        <f t="shared" si="10"/>
        <v>-</v>
      </c>
      <c r="V5" s="28" t="str">
        <f t="shared" si="11"/>
        <v>-</v>
      </c>
    </row>
    <row r="6" spans="1:22" ht="12.75" x14ac:dyDescent="0.2">
      <c r="A6" s="6" t="s">
        <v>22</v>
      </c>
      <c r="B6" s="30">
        <v>424</v>
      </c>
      <c r="C6" s="31">
        <v>223</v>
      </c>
      <c r="D6" s="32">
        <v>16</v>
      </c>
      <c r="E6" s="31">
        <v>4</v>
      </c>
      <c r="F6" s="30">
        <v>563</v>
      </c>
      <c r="G6" s="31">
        <v>348</v>
      </c>
      <c r="H6" s="36">
        <f t="shared" si="0"/>
        <v>5.029357689342269E-3</v>
      </c>
      <c r="I6" s="47">
        <v>47251</v>
      </c>
      <c r="J6" s="46">
        <v>1013</v>
      </c>
      <c r="K6" s="36">
        <f t="shared" si="1"/>
        <v>1.2611219628186885E-3</v>
      </c>
      <c r="L6" s="14">
        <f t="shared" si="2"/>
        <v>3.7735849056603772E-2</v>
      </c>
      <c r="M6" s="24">
        <f t="shared" si="3"/>
        <v>1.7937219730941704E-2</v>
      </c>
      <c r="N6" s="52">
        <f t="shared" si="4"/>
        <v>1.1915091744090072E-2</v>
      </c>
      <c r="O6" s="53">
        <f t="shared" si="5"/>
        <v>0.34353405725567621</v>
      </c>
      <c r="P6" s="50">
        <f t="shared" si="12"/>
        <v>253.25</v>
      </c>
      <c r="Q6" s="51">
        <f t="shared" si="6"/>
        <v>-665</v>
      </c>
      <c r="R6" s="26">
        <f t="shared" si="7"/>
        <v>0.52594339622641506</v>
      </c>
      <c r="S6" s="26">
        <f t="shared" si="8"/>
        <v>0.25</v>
      </c>
      <c r="T6" s="26">
        <f t="shared" si="9"/>
        <v>0.61811722912966249</v>
      </c>
      <c r="U6" s="27">
        <f t="shared" si="10"/>
        <v>0.47533632286995514</v>
      </c>
      <c r="V6" s="28">
        <f t="shared" si="11"/>
        <v>0.46734923705650822</v>
      </c>
    </row>
    <row r="7" spans="1:22" ht="12.75" x14ac:dyDescent="0.2">
      <c r="A7" s="6" t="s">
        <v>19</v>
      </c>
      <c r="B7" s="30">
        <v>2806</v>
      </c>
      <c r="C7" s="31">
        <v>1463</v>
      </c>
      <c r="D7" s="32">
        <v>39</v>
      </c>
      <c r="E7" s="31">
        <v>13</v>
      </c>
      <c r="F7" s="30">
        <v>4545</v>
      </c>
      <c r="G7" s="31">
        <v>2029</v>
      </c>
      <c r="H7" s="36">
        <f t="shared" si="0"/>
        <v>3.3283909613901902E-2</v>
      </c>
      <c r="I7" s="47">
        <v>67426</v>
      </c>
      <c r="J7" s="46">
        <v>66028</v>
      </c>
      <c r="K7" s="36">
        <f t="shared" si="1"/>
        <v>8.2200751195451491E-2</v>
      </c>
      <c r="L7" s="14">
        <f t="shared" si="2"/>
        <v>1.3898788310762652E-2</v>
      </c>
      <c r="M7" s="24">
        <f t="shared" si="3"/>
        <v>8.8858509911141498E-3</v>
      </c>
      <c r="N7" s="52">
        <f t="shared" si="4"/>
        <v>6.7407231631714776E-2</v>
      </c>
      <c r="O7" s="53">
        <f t="shared" si="5"/>
        <v>3.0729387532561943E-2</v>
      </c>
      <c r="P7" s="50">
        <f t="shared" si="12"/>
        <v>5079.0769230769229</v>
      </c>
      <c r="Q7" s="51">
        <f t="shared" si="6"/>
        <v>-63999</v>
      </c>
      <c r="R7" s="26">
        <f t="shared" si="7"/>
        <v>0.52138275124732714</v>
      </c>
      <c r="S7" s="26">
        <f t="shared" si="8"/>
        <v>0.33333333333333331</v>
      </c>
      <c r="T7" s="26">
        <f t="shared" si="9"/>
        <v>0.4464246424642464</v>
      </c>
      <c r="U7" s="27">
        <f t="shared" si="10"/>
        <v>0.63932558669400774</v>
      </c>
      <c r="V7" s="28">
        <f t="shared" si="11"/>
        <v>0.48511657843472866</v>
      </c>
    </row>
    <row r="8" spans="1:22" ht="12.75" x14ac:dyDescent="0.2">
      <c r="A8" s="6" t="s">
        <v>18</v>
      </c>
      <c r="B8" s="7">
        <v>2107</v>
      </c>
      <c r="C8" s="31">
        <v>1503</v>
      </c>
      <c r="D8" s="22">
        <v>12</v>
      </c>
      <c r="E8" s="31">
        <v>24</v>
      </c>
      <c r="F8" s="7">
        <v>1982</v>
      </c>
      <c r="G8" s="31">
        <v>2694</v>
      </c>
      <c r="H8" s="36">
        <f t="shared" si="0"/>
        <v>2.4992586442085286E-2</v>
      </c>
      <c r="I8" s="47">
        <v>55872</v>
      </c>
      <c r="J8" s="46">
        <v>0</v>
      </c>
      <c r="K8" s="36">
        <f t="shared" si="1"/>
        <v>0</v>
      </c>
      <c r="L8" s="8">
        <f t="shared" si="2"/>
        <v>5.6953013763644993E-3</v>
      </c>
      <c r="M8" s="24">
        <f t="shared" si="3"/>
        <v>1.5968063872255488E-2</v>
      </c>
      <c r="N8" s="52">
        <f t="shared" si="4"/>
        <v>3.547394043528064E-2</v>
      </c>
      <c r="O8" s="53" t="str">
        <f t="shared" si="5"/>
        <v>-</v>
      </c>
      <c r="P8" s="50">
        <f t="shared" si="12"/>
        <v>0</v>
      </c>
      <c r="Q8" s="51">
        <f t="shared" si="6"/>
        <v>2694</v>
      </c>
      <c r="R8" s="26">
        <f t="shared" si="7"/>
        <v>0.71333649738965355</v>
      </c>
      <c r="S8" s="26">
        <f t="shared" si="8"/>
        <v>2</v>
      </c>
      <c r="T8" s="26">
        <f t="shared" si="9"/>
        <v>1.3592330978809284</v>
      </c>
      <c r="U8" s="27">
        <f t="shared" si="10"/>
        <v>2.8037258815701929</v>
      </c>
      <c r="V8" s="28">
        <f t="shared" si="11"/>
        <v>1.7190738692101937</v>
      </c>
    </row>
    <row r="9" spans="1:22" ht="12.75" x14ac:dyDescent="0.2">
      <c r="A9" s="6" t="s">
        <v>21</v>
      </c>
      <c r="B9" s="30">
        <v>513</v>
      </c>
      <c r="C9" s="31">
        <v>426</v>
      </c>
      <c r="D9" s="32">
        <v>23</v>
      </c>
      <c r="E9" s="31">
        <v>20</v>
      </c>
      <c r="F9" s="30">
        <v>3136</v>
      </c>
      <c r="G9" s="31">
        <v>2980</v>
      </c>
      <c r="H9" s="36">
        <f t="shared" si="0"/>
        <v>6.0850483363976042E-3</v>
      </c>
      <c r="I9" s="47">
        <v>2018</v>
      </c>
      <c r="J9" s="46">
        <v>776</v>
      </c>
      <c r="K9" s="36">
        <f t="shared" si="1"/>
        <v>9.6607171090553039E-4</v>
      </c>
      <c r="L9" s="14">
        <f t="shared" si="2"/>
        <v>4.4834307992202727E-2</v>
      </c>
      <c r="M9" s="24">
        <f t="shared" si="3"/>
        <v>4.6948356807511735E-2</v>
      </c>
      <c r="N9" s="52">
        <f t="shared" si="4"/>
        <v>1.554013875123885</v>
      </c>
      <c r="O9" s="53">
        <f t="shared" si="5"/>
        <v>3.8402061855670104</v>
      </c>
      <c r="P9" s="50">
        <f t="shared" si="12"/>
        <v>38.799999999999997</v>
      </c>
      <c r="Q9" s="51">
        <f t="shared" si="6"/>
        <v>2204</v>
      </c>
      <c r="R9" s="26">
        <f t="shared" si="7"/>
        <v>0.83040935672514615</v>
      </c>
      <c r="S9" s="26">
        <f t="shared" si="8"/>
        <v>0.86956521739130432</v>
      </c>
      <c r="T9" s="26">
        <f t="shared" si="9"/>
        <v>0.95025510204081631</v>
      </c>
      <c r="U9" s="27">
        <f t="shared" si="10"/>
        <v>1.0471524800979792</v>
      </c>
      <c r="V9" s="28">
        <f t="shared" si="11"/>
        <v>0.92434553906381145</v>
      </c>
    </row>
    <row r="10" spans="1:22" ht="12.75" x14ac:dyDescent="0.2">
      <c r="A10" s="6" t="s">
        <v>14</v>
      </c>
      <c r="B10" s="30">
        <v>7461</v>
      </c>
      <c r="C10" s="31">
        <v>4852</v>
      </c>
      <c r="D10" s="30">
        <v>43</v>
      </c>
      <c r="E10" s="31">
        <v>32</v>
      </c>
      <c r="F10" s="30">
        <v>5118</v>
      </c>
      <c r="G10" s="31">
        <v>3562</v>
      </c>
      <c r="H10" s="36">
        <f t="shared" si="0"/>
        <v>8.850008896269497E-2</v>
      </c>
      <c r="I10" s="47">
        <v>85145</v>
      </c>
      <c r="J10" s="46">
        <v>51387</v>
      </c>
      <c r="K10" s="36">
        <f t="shared" si="1"/>
        <v>6.3973617278740319E-2</v>
      </c>
      <c r="L10" s="14">
        <f t="shared" si="2"/>
        <v>5.7633025063664389E-3</v>
      </c>
      <c r="M10" s="24">
        <f t="shared" si="3"/>
        <v>6.5952184666117067E-3</v>
      </c>
      <c r="N10" s="52">
        <f t="shared" si="4"/>
        <v>6.0109225438957074E-2</v>
      </c>
      <c r="O10" s="53">
        <f t="shared" si="5"/>
        <v>6.9317142467939366E-2</v>
      </c>
      <c r="P10" s="50">
        <f t="shared" si="12"/>
        <v>1605.84375</v>
      </c>
      <c r="Q10" s="51">
        <f t="shared" si="6"/>
        <v>-47825</v>
      </c>
      <c r="R10" s="26">
        <f t="shared" si="7"/>
        <v>0.65031497118348747</v>
      </c>
      <c r="S10" s="26">
        <f t="shared" si="8"/>
        <v>0.7441860465116279</v>
      </c>
      <c r="T10" s="26">
        <f t="shared" si="9"/>
        <v>0.69597499023055887</v>
      </c>
      <c r="U10" s="27">
        <f t="shared" si="10"/>
        <v>1.1443470925439521</v>
      </c>
      <c r="V10" s="28">
        <f t="shared" si="11"/>
        <v>0.80870577511740649</v>
      </c>
    </row>
    <row r="11" spans="1:22" ht="12.75" x14ac:dyDescent="0.2">
      <c r="A11" s="6" t="s">
        <v>20</v>
      </c>
      <c r="B11" s="7">
        <v>0</v>
      </c>
      <c r="C11" s="31">
        <v>718</v>
      </c>
      <c r="D11" s="7">
        <v>0</v>
      </c>
      <c r="E11" s="31">
        <v>32</v>
      </c>
      <c r="F11" s="7">
        <v>0</v>
      </c>
      <c r="G11" s="31">
        <v>3970</v>
      </c>
      <c r="H11" s="36">
        <f t="shared" si="0"/>
        <v>0</v>
      </c>
      <c r="I11" s="47">
        <v>0</v>
      </c>
      <c r="J11" s="46">
        <v>0</v>
      </c>
      <c r="K11" s="36">
        <f t="shared" si="1"/>
        <v>0</v>
      </c>
      <c r="L11" s="8" t="str">
        <f t="shared" si="2"/>
        <v>-</v>
      </c>
      <c r="M11" s="24">
        <f t="shared" si="3"/>
        <v>4.456824512534819E-2</v>
      </c>
      <c r="N11" s="52" t="str">
        <f t="shared" si="4"/>
        <v>-</v>
      </c>
      <c r="O11" s="53" t="str">
        <f t="shared" si="5"/>
        <v>-</v>
      </c>
      <c r="P11" s="50">
        <f t="shared" si="12"/>
        <v>0</v>
      </c>
      <c r="Q11" s="51">
        <f t="shared" si="6"/>
        <v>3970</v>
      </c>
      <c r="R11" s="26" t="str">
        <f t="shared" si="7"/>
        <v>-</v>
      </c>
      <c r="S11" s="26" t="str">
        <f t="shared" si="8"/>
        <v>-</v>
      </c>
      <c r="T11" s="26" t="str">
        <f t="shared" si="9"/>
        <v>-</v>
      </c>
      <c r="U11" s="27" t="str">
        <f t="shared" si="10"/>
        <v>-</v>
      </c>
      <c r="V11" s="28" t="str">
        <f t="shared" si="11"/>
        <v>-</v>
      </c>
    </row>
    <row r="12" spans="1:22" ht="12.75" x14ac:dyDescent="0.2">
      <c r="A12" s="6" t="s">
        <v>16</v>
      </c>
      <c r="B12" s="30">
        <v>5278</v>
      </c>
      <c r="C12" s="31">
        <v>3606</v>
      </c>
      <c r="D12" s="30">
        <v>283</v>
      </c>
      <c r="E12" s="31">
        <v>197</v>
      </c>
      <c r="F12" s="30">
        <v>32490</v>
      </c>
      <c r="G12" s="31">
        <v>23902</v>
      </c>
      <c r="H12" s="36">
        <f t="shared" si="0"/>
        <v>6.2606013878180419E-2</v>
      </c>
      <c r="I12" s="47">
        <v>243001</v>
      </c>
      <c r="J12" s="46">
        <v>258025</v>
      </c>
      <c r="K12" s="36">
        <f t="shared" si="1"/>
        <v>0.32122506856494776</v>
      </c>
      <c r="L12" s="14">
        <f t="shared" si="2"/>
        <v>5.3618794998105346E-2</v>
      </c>
      <c r="M12" s="24">
        <f t="shared" si="3"/>
        <v>5.4631170271769273E-2</v>
      </c>
      <c r="N12" s="52">
        <f t="shared" si="4"/>
        <v>0.13370315348496509</v>
      </c>
      <c r="O12" s="53">
        <f t="shared" si="5"/>
        <v>9.263443464780545E-2</v>
      </c>
      <c r="P12" s="50">
        <f t="shared" si="12"/>
        <v>1309.7715736040609</v>
      </c>
      <c r="Q12" s="51">
        <f t="shared" si="6"/>
        <v>-234123</v>
      </c>
      <c r="R12" s="26">
        <f t="shared" si="7"/>
        <v>0.68321333838575216</v>
      </c>
      <c r="S12" s="26">
        <f t="shared" si="8"/>
        <v>0.69611307420494695</v>
      </c>
      <c r="T12" s="26">
        <f t="shared" si="9"/>
        <v>0.73567251461988303</v>
      </c>
      <c r="U12" s="27">
        <f t="shared" si="10"/>
        <v>1.0188809777187215</v>
      </c>
      <c r="V12" s="28">
        <f t="shared" si="11"/>
        <v>0.78346997623232584</v>
      </c>
    </row>
    <row r="13" spans="1:22" ht="12.75" x14ac:dyDescent="0.2">
      <c r="A13" s="6" t="s">
        <v>17</v>
      </c>
      <c r="B13" s="7">
        <v>1152</v>
      </c>
      <c r="C13" s="31">
        <v>2039</v>
      </c>
      <c r="D13" s="7">
        <v>262</v>
      </c>
      <c r="E13" s="31">
        <v>269</v>
      </c>
      <c r="F13" s="7">
        <v>33163</v>
      </c>
      <c r="G13" s="31">
        <v>35711</v>
      </c>
      <c r="H13" s="36">
        <f t="shared" si="0"/>
        <v>1.3664669948401638E-2</v>
      </c>
      <c r="I13" s="47">
        <v>0</v>
      </c>
      <c r="J13" s="46">
        <v>0</v>
      </c>
      <c r="K13" s="36">
        <f t="shared" si="1"/>
        <v>0</v>
      </c>
      <c r="L13" s="8">
        <f t="shared" si="2"/>
        <v>0.22743055555555555</v>
      </c>
      <c r="M13" s="24">
        <f t="shared" si="3"/>
        <v>0.13192741539970573</v>
      </c>
      <c r="N13" s="52" t="str">
        <f t="shared" si="4"/>
        <v>-</v>
      </c>
      <c r="O13" s="53" t="str">
        <f t="shared" si="5"/>
        <v>-</v>
      </c>
      <c r="P13" s="50">
        <f t="shared" si="12"/>
        <v>0</v>
      </c>
      <c r="Q13" s="51">
        <f t="shared" si="6"/>
        <v>35711</v>
      </c>
      <c r="R13" s="26">
        <f t="shared" si="7"/>
        <v>1.7699652777777777</v>
      </c>
      <c r="S13" s="26">
        <f t="shared" si="8"/>
        <v>1.0267175572519085</v>
      </c>
      <c r="T13" s="26">
        <f t="shared" si="9"/>
        <v>1.0768326146609173</v>
      </c>
      <c r="U13" s="27">
        <f t="shared" si="10"/>
        <v>0.58007779595595799</v>
      </c>
      <c r="V13" s="28">
        <f t="shared" si="11"/>
        <v>1.1133983114116404</v>
      </c>
    </row>
    <row r="14" spans="1:22" ht="12.75" x14ac:dyDescent="0.2">
      <c r="A14" s="6" t="s">
        <v>15</v>
      </c>
      <c r="B14" s="30">
        <v>4282</v>
      </c>
      <c r="C14" s="31">
        <v>4485</v>
      </c>
      <c r="D14" s="30">
        <v>502</v>
      </c>
      <c r="E14" s="31">
        <v>476</v>
      </c>
      <c r="F14" s="30">
        <v>61574</v>
      </c>
      <c r="G14" s="31">
        <v>62345</v>
      </c>
      <c r="H14" s="36">
        <f t="shared" si="0"/>
        <v>5.0791767985291503E-2</v>
      </c>
      <c r="I14" s="47">
        <v>49917</v>
      </c>
      <c r="J14" s="46">
        <v>32037</v>
      </c>
      <c r="K14" s="36">
        <f t="shared" si="1"/>
        <v>3.9884071394691335E-2</v>
      </c>
      <c r="L14" s="14">
        <f t="shared" si="2"/>
        <v>0.11723493694535264</v>
      </c>
      <c r="M14" s="24">
        <f t="shared" si="3"/>
        <v>0.10613154960981049</v>
      </c>
      <c r="N14" s="52">
        <f t="shared" si="4"/>
        <v>1.2335276559088086</v>
      </c>
      <c r="O14" s="53">
        <f t="shared" si="5"/>
        <v>1.9460311514811</v>
      </c>
      <c r="P14" s="50">
        <f t="shared" si="12"/>
        <v>67.304621848739501</v>
      </c>
      <c r="Q14" s="51">
        <f t="shared" si="6"/>
        <v>30308</v>
      </c>
      <c r="R14" s="26">
        <f t="shared" si="7"/>
        <v>1.047407753386268</v>
      </c>
      <c r="S14" s="26">
        <f t="shared" si="8"/>
        <v>0.94820717131474108</v>
      </c>
      <c r="T14" s="26">
        <f t="shared" si="9"/>
        <v>1.0125215188228798</v>
      </c>
      <c r="U14" s="27">
        <f t="shared" si="10"/>
        <v>0.90528943312591337</v>
      </c>
      <c r="V14" s="28">
        <f t="shared" si="11"/>
        <v>0.97835646916245067</v>
      </c>
    </row>
    <row r="15" spans="1:22" ht="12.75" x14ac:dyDescent="0.2">
      <c r="A15" s="6" t="s">
        <v>13</v>
      </c>
      <c r="B15" s="7">
        <v>15018</v>
      </c>
      <c r="C15" s="31">
        <v>12834</v>
      </c>
      <c r="D15" s="7">
        <v>779</v>
      </c>
      <c r="E15" s="31">
        <v>682</v>
      </c>
      <c r="F15" s="7">
        <v>83303</v>
      </c>
      <c r="G15" s="31">
        <v>77373</v>
      </c>
      <c r="H15" s="36">
        <f t="shared" si="0"/>
        <v>0.1781389004210901</v>
      </c>
      <c r="I15" s="47">
        <v>0</v>
      </c>
      <c r="J15" s="46">
        <v>0</v>
      </c>
      <c r="K15" s="36">
        <f t="shared" si="1"/>
        <v>0</v>
      </c>
      <c r="L15" s="8">
        <f t="shared" si="2"/>
        <v>5.1871088027700095E-2</v>
      </c>
      <c r="M15" s="24">
        <f t="shared" si="3"/>
        <v>5.3140096618357488E-2</v>
      </c>
      <c r="N15" s="52" t="str">
        <f t="shared" si="4"/>
        <v>-</v>
      </c>
      <c r="O15" s="53" t="str">
        <f t="shared" si="5"/>
        <v>-</v>
      </c>
      <c r="P15" s="50">
        <f t="shared" si="12"/>
        <v>0</v>
      </c>
      <c r="Q15" s="51">
        <f t="shared" si="6"/>
        <v>77373</v>
      </c>
      <c r="R15" s="26">
        <f t="shared" si="7"/>
        <v>0.85457451058729528</v>
      </c>
      <c r="S15" s="26">
        <f t="shared" si="8"/>
        <v>0.87548138639281126</v>
      </c>
      <c r="T15" s="26">
        <f t="shared" si="9"/>
        <v>0.92881408832815149</v>
      </c>
      <c r="U15" s="27">
        <f t="shared" si="10"/>
        <v>1.0244646611225838</v>
      </c>
      <c r="V15" s="28">
        <f t="shared" si="11"/>
        <v>0.92083366160771052</v>
      </c>
    </row>
    <row r="16" spans="1:22" ht="12.75" x14ac:dyDescent="0.2">
      <c r="A16" s="6" t="s">
        <v>11</v>
      </c>
      <c r="B16" s="30">
        <v>24811</v>
      </c>
      <c r="C16" s="31">
        <v>24126</v>
      </c>
      <c r="D16" s="30">
        <v>687</v>
      </c>
      <c r="E16" s="31">
        <v>665</v>
      </c>
      <c r="F16" s="30">
        <v>83191</v>
      </c>
      <c r="G16" s="31">
        <v>79974</v>
      </c>
      <c r="H16" s="36">
        <f t="shared" si="0"/>
        <v>0.29430045667516752</v>
      </c>
      <c r="I16" s="47">
        <v>321822</v>
      </c>
      <c r="J16" s="46">
        <v>382064</v>
      </c>
      <c r="K16" s="36">
        <f t="shared" si="1"/>
        <v>0.47564590483944658</v>
      </c>
      <c r="L16" s="14">
        <f t="shared" si="2"/>
        <v>2.7689331344967958E-2</v>
      </c>
      <c r="M16" s="24">
        <f t="shared" si="3"/>
        <v>2.7563624305728261E-2</v>
      </c>
      <c r="N16" s="52">
        <f t="shared" si="4"/>
        <v>0.25850004039500096</v>
      </c>
      <c r="O16" s="53">
        <f t="shared" si="5"/>
        <v>0.20932095146362914</v>
      </c>
      <c r="P16" s="50">
        <f t="shared" si="12"/>
        <v>574.53233082706765</v>
      </c>
      <c r="Q16" s="51">
        <f t="shared" si="6"/>
        <v>-302090</v>
      </c>
      <c r="R16" s="26">
        <f t="shared" si="7"/>
        <v>0.97239127806214987</v>
      </c>
      <c r="S16" s="26">
        <f t="shared" si="8"/>
        <v>0.96797671033478894</v>
      </c>
      <c r="T16" s="26">
        <f t="shared" si="9"/>
        <v>0.96132995155725975</v>
      </c>
      <c r="U16" s="27">
        <f t="shared" si="10"/>
        <v>0.99546009119275669</v>
      </c>
      <c r="V16" s="28">
        <f t="shared" si="11"/>
        <v>0.97428950778673884</v>
      </c>
    </row>
    <row r="17" spans="1:22" ht="12.75" x14ac:dyDescent="0.2">
      <c r="A17" s="6" t="s">
        <v>12</v>
      </c>
      <c r="B17" s="7">
        <v>20453</v>
      </c>
      <c r="C17" s="31">
        <v>18731</v>
      </c>
      <c r="D17" s="7">
        <v>1685</v>
      </c>
      <c r="E17" s="31">
        <v>1508</v>
      </c>
      <c r="F17" s="7">
        <v>193718</v>
      </c>
      <c r="G17" s="31">
        <v>172950</v>
      </c>
      <c r="H17" s="36">
        <f t="shared" si="0"/>
        <v>0.24260720004744676</v>
      </c>
      <c r="I17" s="47">
        <v>0</v>
      </c>
      <c r="J17" s="46">
        <v>0</v>
      </c>
      <c r="K17" s="36">
        <f t="shared" si="1"/>
        <v>0</v>
      </c>
      <c r="L17" s="8">
        <f t="shared" si="2"/>
        <v>8.2384002346843982E-2</v>
      </c>
      <c r="M17" s="24">
        <f t="shared" si="3"/>
        <v>8.0508248358336448E-2</v>
      </c>
      <c r="N17" s="52" t="str">
        <f t="shared" si="4"/>
        <v>-</v>
      </c>
      <c r="O17" s="53" t="str">
        <f t="shared" si="5"/>
        <v>-</v>
      </c>
      <c r="P17" s="50">
        <f t="shared" si="12"/>
        <v>0</v>
      </c>
      <c r="Q17" s="51">
        <f t="shared" si="6"/>
        <v>172950</v>
      </c>
      <c r="R17" s="26">
        <f t="shared" si="7"/>
        <v>0.91580697208233508</v>
      </c>
      <c r="S17" s="26">
        <f t="shared" si="8"/>
        <v>0.89495548961424332</v>
      </c>
      <c r="T17" s="26">
        <f t="shared" si="9"/>
        <v>0.89279261607078331</v>
      </c>
      <c r="U17" s="27">
        <f t="shared" si="10"/>
        <v>0.97723157488015155</v>
      </c>
      <c r="V17" s="28">
        <f t="shared" si="11"/>
        <v>0.92019666316187831</v>
      </c>
    </row>
    <row r="18" spans="1:22" ht="12.75" x14ac:dyDescent="0.2">
      <c r="A18" s="18" t="s">
        <v>26</v>
      </c>
      <c r="B18" s="19">
        <f t="shared" ref="B18:G18" si="13">SUM(B3:B17)</f>
        <v>84305</v>
      </c>
      <c r="C18" s="19">
        <f t="shared" si="13"/>
        <v>75225</v>
      </c>
      <c r="D18" s="19">
        <f t="shared" si="13"/>
        <v>4331</v>
      </c>
      <c r="E18" s="19">
        <f t="shared" si="13"/>
        <v>3929</v>
      </c>
      <c r="F18" s="19">
        <f t="shared" si="13"/>
        <v>502783</v>
      </c>
      <c r="G18" s="19">
        <f t="shared" si="13"/>
        <v>468383</v>
      </c>
      <c r="H18" s="19"/>
      <c r="I18" s="19">
        <f>SUM(I6:I17)</f>
        <v>872452</v>
      </c>
      <c r="J18" s="19">
        <f>SUM(J3:J17)</f>
        <v>803253</v>
      </c>
      <c r="K18" s="19"/>
      <c r="L18" s="20"/>
      <c r="M18" s="20"/>
      <c r="N18" s="15"/>
      <c r="O18" s="15"/>
      <c r="P18" s="11"/>
      <c r="Q18" s="11"/>
    </row>
    <row r="57" spans="15:16" ht="15.75" customHeight="1" x14ac:dyDescent="0.2">
      <c r="O57" t="s">
        <v>45</v>
      </c>
      <c r="P57" t="s">
        <v>44</v>
      </c>
    </row>
    <row r="58" spans="15:16" ht="15.75" customHeight="1" x14ac:dyDescent="0.2">
      <c r="O58" t="s">
        <v>46</v>
      </c>
      <c r="P58" t="s">
        <v>47</v>
      </c>
    </row>
    <row r="115" spans="9:9" ht="15.75" customHeight="1" x14ac:dyDescent="0.3">
      <c r="I115" s="45" t="s">
        <v>50</v>
      </c>
    </row>
  </sheetData>
  <autoFilter ref="A2:V2" xr:uid="{CC8E9CFD-AA40-495A-B32F-31DC291BB8C4}">
    <sortState xmlns:xlrd2="http://schemas.microsoft.com/office/spreadsheetml/2017/richdata2" ref="A3:V18">
      <sortCondition ref="G2"/>
    </sortState>
  </autoFilter>
  <mergeCells count="1">
    <mergeCell ref="R1:V1"/>
  </mergeCells>
  <conditionalFormatting sqref="R3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 Youse</vt:lpstr>
      <vt:lpstr>Case Youse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Pichau</cp:lastModifiedBy>
  <dcterms:modified xsi:type="dcterms:W3CDTF">2020-10-06T02:41:06Z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7b2cd85d-2bf2-461a-a8a1-2c697dfcb26f</vt:lpwstr>
  </property>
</Properties>
</file>