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ombui/Desktop/Instructions/"/>
    </mc:Choice>
  </mc:AlternateContent>
  <xr:revisionPtr revIDLastSave="0" documentId="13_ncr:1_{F6ED2829-F3CC-7947-AFFD-6DA2B6EF4F0C}" xr6:coauthVersionLast="47" xr6:coauthVersionMax="47" xr10:uidLastSave="{00000000-0000-0000-0000-000000000000}"/>
  <bookViews>
    <workbookView xWindow="160" yWindow="500" windowWidth="24740" windowHeight="27100" activeTab="5" xr2:uid="{00000000-000D-0000-FFFF-FFFF00000000}"/>
  </bookViews>
  <sheets>
    <sheet name="Crowdfunding" sheetId="1" r:id="rId1"/>
    <sheet name="Pivot 1" sheetId="2" r:id="rId2"/>
    <sheet name="Pivot 2" sheetId="3" r:id="rId3"/>
    <sheet name="Pivot 3" sheetId="5" r:id="rId4"/>
    <sheet name="Bonus" sheetId="7" r:id="rId5"/>
    <sheet name="Bonus Statistical Analysis" sheetId="10" r:id="rId6"/>
  </sheets>
  <definedNames>
    <definedName name="_xlnm._FilterDatabase" localSheetId="0" hidden="1">Crowdfunding!$G$1:$G$1001</definedName>
  </definedNames>
  <calcPr calcId="191029"/>
  <pivotCaches>
    <pivotCache cacheId="6" r:id="rId7"/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0" l="1"/>
  <c r="J13" i="10"/>
  <c r="J12" i="10"/>
  <c r="J11" i="10"/>
  <c r="J10" i="10"/>
  <c r="J9" i="10"/>
  <c r="H14" i="10"/>
  <c r="H13" i="10"/>
  <c r="H12" i="10"/>
  <c r="H11" i="10"/>
  <c r="H10" i="10"/>
  <c r="H9" i="10"/>
  <c r="H3" i="7"/>
  <c r="H4" i="7"/>
  <c r="H5" i="7"/>
  <c r="H6" i="7"/>
  <c r="H7" i="7"/>
  <c r="H8" i="7"/>
  <c r="H9" i="7"/>
  <c r="H10" i="7"/>
  <c r="H11" i="7"/>
  <c r="H12" i="7"/>
  <c r="H13" i="7"/>
  <c r="H2" i="7"/>
  <c r="D13" i="7"/>
  <c r="D12" i="7"/>
  <c r="D11" i="7"/>
  <c r="D10" i="7"/>
  <c r="D9" i="7"/>
  <c r="D8" i="7"/>
  <c r="D7" i="7"/>
  <c r="D6" i="7"/>
  <c r="D5" i="7"/>
  <c r="D4" i="7"/>
  <c r="D3" i="7"/>
  <c r="C5" i="7"/>
  <c r="C4" i="7"/>
  <c r="C6" i="7"/>
  <c r="C7" i="7"/>
  <c r="C8" i="7"/>
  <c r="G8" i="7" s="1"/>
  <c r="C9" i="7"/>
  <c r="G9" i="7" s="1"/>
  <c r="C10" i="7"/>
  <c r="C11" i="7"/>
  <c r="C12" i="7"/>
  <c r="C13" i="7"/>
  <c r="B4" i="7"/>
  <c r="C3" i="7"/>
  <c r="B3" i="7"/>
  <c r="B8" i="7"/>
  <c r="E8" i="7" s="1"/>
  <c r="D2" i="7"/>
  <c r="C2" i="7"/>
  <c r="B2" i="7"/>
  <c r="B13" i="7"/>
  <c r="B12" i="7"/>
  <c r="B11" i="7"/>
  <c r="B10" i="7"/>
  <c r="B9" i="7"/>
  <c r="E9" i="7" s="1"/>
  <c r="B7" i="7"/>
  <c r="B6" i="7"/>
  <c r="B5" i="7"/>
  <c r="M2" i="1"/>
  <c r="M3" i="1"/>
  <c r="N2" i="1"/>
  <c r="M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2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11" i="7" l="1"/>
  <c r="F12" i="7"/>
  <c r="G10" i="7"/>
  <c r="F5" i="7"/>
  <c r="F6" i="7"/>
  <c r="G7" i="7"/>
  <c r="F10" i="7"/>
  <c r="G5" i="7"/>
  <c r="F11" i="7"/>
  <c r="E7" i="7"/>
  <c r="F7" i="7" s="1"/>
  <c r="F9" i="7"/>
  <c r="E6" i="7"/>
  <c r="G6" i="7" s="1"/>
  <c r="F8" i="7"/>
  <c r="E5" i="7"/>
  <c r="E2" i="7"/>
  <c r="E4" i="7"/>
  <c r="F4" i="7" s="1"/>
  <c r="E13" i="7"/>
  <c r="G13" i="7" s="1"/>
  <c r="E3" i="7"/>
  <c r="F3" i="7" s="1"/>
  <c r="E12" i="7"/>
  <c r="G12" i="7" s="1"/>
  <c r="E11" i="7"/>
  <c r="E10" i="7"/>
  <c r="G4" i="7" l="1"/>
  <c r="G2" i="7"/>
  <c r="G3" i="7"/>
  <c r="F2" i="7"/>
  <c r="F13" i="7"/>
</calcChain>
</file>

<file path=xl/sharedStrings.xml><?xml version="1.0" encoding="utf-8"?>
<sst xmlns="http://schemas.openxmlformats.org/spreadsheetml/2006/main" count="9070" uniqueCount="2116">
  <si>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</si>
  <si>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</si>
  <si>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</si>
  <si>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</si>
  <si>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</si>
  <si>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</si>
  <si>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</si>
  <si>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</si>
  <si>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</si>
  <si>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</si>
  <si>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</si>
  <si>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</si>
  <si>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</si>
  <si>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</si>
  <si>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</si>
  <si>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</si>
  <si>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</si>
  <si>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</si>
  <si>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</si>
  <si>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</si>
  <si>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</si>
  <si>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</si>
  <si>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</si>
  <si>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</si>
  <si>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</si>
  <si>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</si>
  <si>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</si>
  <si>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</si>
  <si>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</si>
  <si>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</si>
  <si>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</si>
  <si>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</si>
  <si>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</si>
  <si>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</si>
  <si>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</si>
  <si>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</si>
  <si>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</si>
  <si>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</si>
  <si>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</si>
  <si>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</si>
  <si>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</si>
  <si>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</si>
  <si>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</si>
  <si>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</si>
  <si>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</si>
  <si>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</si>
  <si>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</si>
  <si>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</si>
  <si>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</si>
  <si>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</si>
  <si>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</si>
  <si>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</si>
  <si>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</si>
  <si>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</si>
  <si>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</si>
  <si>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</si>
  <si>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</si>
  <si>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</si>
  <si>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</si>
  <si>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</si>
  <si>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</si>
  <si>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</si>
  <si>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</si>
  <si>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</si>
  <si>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</si>
  <si>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</si>
  <si>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</si>
  <si>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</si>
  <si>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</si>
  <si>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</si>
  <si>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</si>
  <si>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</si>
  <si>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</si>
  <si>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</si>
  <si>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</si>
  <si>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</si>
  <si>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</si>
  <si>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</si>
  <si>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</si>
  <si>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</si>
  <si>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</si>
  <si>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</si>
  <si>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</si>
  <si>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</si>
  <si>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</si>
  <si>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</si>
  <si>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</si>
  <si>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</si>
  <si>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</si>
  <si>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</si>
  <si>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</si>
  <si>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</si>
  <si>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</si>
  <si>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</si>
  <si>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</si>
  <si>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</si>
  <si>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</si>
  <si>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</si>
  <si>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</si>
  <si>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</si>
  <si>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</si>
  <si>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</si>
  <si>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</si>
  <si>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</si>
  <si>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</si>
  <si>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</si>
  <si>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</si>
  <si>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</si>
  <si>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</si>
  <si>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</si>
  <si>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</si>
  <si>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</si>
  <si>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</si>
  <si>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</si>
  <si>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</si>
  <si>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</si>
  <si>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</si>
  <si>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</si>
  <si>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</si>
  <si>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</si>
  <si>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</si>
  <si>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</si>
  <si>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</si>
  <si>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</si>
  <si>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</si>
  <si>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</si>
  <si>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</si>
  <si>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</si>
  <si>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</si>
  <si>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</si>
  <si>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</si>
  <si>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</si>
  <si>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</si>
  <si>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</si>
  <si>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</si>
  <si>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</si>
  <si>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</si>
  <si>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</si>
  <si>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</si>
  <si>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</si>
  <si>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</si>
  <si>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</si>
  <si>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</si>
  <si>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</si>
  <si>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</si>
  <si>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</si>
  <si>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</si>
  <si>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</si>
  <si>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</si>
  <si>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</si>
  <si>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</si>
  <si>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</si>
  <si>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</si>
  <si>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</si>
  <si>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</si>
  <si>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</si>
  <si>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</si>
  <si>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</si>
  <si>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</si>
  <si>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</si>
  <si>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</si>
  <si>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</si>
  <si>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</si>
  <si>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</si>
  <si>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</si>
  <si>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</si>
  <si>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</si>
  <si>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</si>
  <si>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</si>
  <si>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</si>
  <si>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</si>
  <si>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</si>
  <si>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</si>
  <si>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</si>
  <si>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</si>
  <si>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</si>
  <si>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</si>
  <si>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</si>
  <si>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</si>
  <si>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</si>
  <si>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</si>
  <si>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</si>
  <si>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</si>
  <si>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</si>
  <si>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</si>
  <si>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</si>
  <si>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</si>
  <si>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</si>
  <si>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</si>
  <si>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</si>
  <si>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</si>
  <si>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</si>
  <si>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</si>
  <si>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</si>
  <si>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</si>
  <si>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</si>
  <si>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</si>
  <si>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</si>
  <si>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</si>
  <si>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</si>
  <si>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</si>
  <si>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</si>
  <si>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</si>
  <si>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</si>
  <si>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</si>
  <si>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</si>
  <si>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</si>
  <si>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</si>
  <si>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</si>
  <si>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</si>
  <si>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</si>
  <si>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</si>
  <si>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</si>
  <si>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</si>
  <si>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</si>
  <si>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</si>
  <si>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</si>
  <si>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</si>
  <si>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</si>
  <si>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</si>
  <si>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</si>
  <si>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</si>
  <si>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</si>
  <si>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</si>
  <si>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</si>
  <si>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</si>
  <si>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</si>
  <si>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</si>
  <si>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</si>
  <si>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</si>
  <si>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</si>
  <si>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</si>
  <si>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</si>
  <si>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</si>
  <si>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</si>
  <si>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</si>
  <si>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</si>
  <si>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</si>
  <si>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</si>
  <si>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</si>
  <si>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</si>
  <si>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</si>
  <si>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</si>
  <si>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</si>
  <si>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</si>
  <si>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</si>
  <si>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</si>
  <si>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</si>
  <si>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</si>
  <si>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</si>
  <si>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</si>
  <si>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</si>
  <si>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</si>
  <si>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</si>
  <si>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</si>
  <si>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</si>
  <si>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</si>
  <si>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</si>
  <si>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</si>
  <si>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</si>
  <si>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</si>
  <si>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</si>
  <si>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</si>
  <si>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</si>
  <si>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</si>
  <si>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</si>
  <si>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</si>
  <si>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</si>
  <si>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</si>
  <si>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</si>
  <si>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</si>
  <si>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</si>
  <si>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</si>
  <si>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</si>
  <si>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</si>
  <si>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</si>
  <si>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</si>
  <si>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</si>
  <si>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</si>
  <si>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</si>
  <si>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</si>
  <si>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</si>
  <si>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</si>
  <si>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</si>
  <si>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</si>
  <si>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</si>
  <si>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</si>
  <si>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</si>
  <si>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</si>
  <si>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</si>
  <si>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</si>
  <si>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</si>
  <si>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</si>
  <si>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</si>
  <si>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</si>
  <si>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</si>
  <si>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</si>
  <si>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</si>
  <si>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</si>
  <si>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</si>
  <si>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</si>
  <si>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</si>
  <si>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</si>
  <si>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</si>
  <si>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</si>
  <si>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</si>
  <si>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</si>
  <si>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</si>
  <si>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</si>
  <si>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</si>
  <si>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</si>
  <si>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</si>
  <si>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</si>
  <si>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</si>
  <si>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</si>
  <si>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</si>
  <si>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</si>
  <si>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</si>
  <si>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</si>
  <si>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</si>
  <si>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</si>
  <si>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</si>
  <si>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</si>
  <si>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</si>
  <si>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</si>
  <si>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</si>
  <si>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</si>
  <si>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</si>
  <si>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</si>
  <si>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</si>
  <si>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</si>
  <si>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</si>
  <si>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</si>
  <si>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</si>
  <si>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</si>
  <si>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</si>
  <si>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</si>
  <si>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</si>
  <si>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</si>
  <si>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</si>
  <si>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</si>
  <si>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</si>
  <si>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</si>
  <si>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</si>
  <si>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</si>
  <si>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</si>
  <si>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</si>
  <si>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</si>
  <si>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</si>
  <si>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</si>
  <si>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</si>
  <si>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</si>
  <si>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</si>
  <si>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</si>
  <si>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</si>
  <si>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</si>
  <si>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</si>
  <si>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</si>
  <si>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</si>
  <si>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</si>
  <si>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</si>
  <si>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</si>
  <si>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</si>
  <si>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</si>
  <si>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</si>
  <si>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</si>
  <si>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</si>
  <si>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</si>
  <si>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</si>
  <si>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</si>
  <si>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</si>
  <si>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</si>
  <si>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</si>
  <si>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</si>
  <si>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</si>
  <si>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</si>
  <si>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</si>
  <si>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</si>
  <si>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</si>
  <si>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</si>
  <si>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</si>
  <si>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</si>
  <si>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</si>
  <si>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</si>
  <si>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</si>
  <si>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</si>
  <si>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</si>
  <si>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</si>
  <si>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</si>
  <si>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</si>
  <si>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</si>
  <si>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</si>
  <si>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</si>
  <si>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</si>
  <si>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</si>
  <si>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</si>
  <si>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</si>
  <si>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</si>
  <si>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</si>
  <si>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</si>
  <si>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</si>
  <si>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</si>
  <si>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</si>
  <si>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</si>
  <si>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</si>
  <si>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</si>
  <si>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</si>
  <si>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</si>
  <si>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</si>
  <si>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</si>
  <si>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</si>
  <si>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</si>
  <si>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</si>
  <si>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</si>
  <si>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</si>
  <si>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</si>
  <si>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</si>
  <si>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</si>
  <si>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</si>
  <si>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</si>
  <si>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</si>
  <si>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</si>
  <si>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</si>
  <si>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</si>
  <si>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</si>
  <si>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</si>
  <si>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</si>
  <si>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</si>
  <si>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</si>
  <si>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</si>
  <si>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</si>
  <si>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</si>
  <si>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</si>
  <si>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</si>
  <si>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</si>
  <si>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</si>
  <si>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</si>
  <si>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</si>
  <si>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</si>
  <si>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</si>
  <si>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</si>
  <si>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</si>
  <si>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</si>
  <si>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</si>
  <si>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</si>
  <si>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</si>
  <si>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</si>
  <si>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</si>
  <si>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</si>
  <si>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</si>
  <si>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</si>
  <si>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</si>
  <si>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</si>
  <si>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</si>
  <si>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</si>
  <si>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</si>
  <si>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</si>
  <si>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</si>
  <si>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</si>
  <si>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</si>
  <si>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</si>
  <si>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</si>
  <si>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</si>
  <si>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</si>
  <si>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</si>
  <si>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</si>
  <si>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</si>
  <si>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</si>
  <si>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</si>
  <si>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</si>
  <si>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</si>
  <si>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</si>
  <si>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</si>
  <si>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</si>
  <si>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</si>
  <si>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</si>
  <si>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</si>
  <si>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</si>
  <si>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</si>
  <si>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</si>
  <si>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</si>
  <si>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</si>
  <si>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</si>
  <si>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</si>
  <si>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</si>
  <si>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</si>
  <si>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</si>
  <si>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</si>
  <si>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</si>
  <si>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</si>
  <si>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</si>
  <si>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</si>
  <si>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</si>
  <si>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</si>
  <si>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</si>
  <si>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</si>
  <si>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</si>
  <si>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</si>
  <si>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</si>
  <si>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</si>
  <si>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</si>
  <si>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</si>
  <si>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</si>
  <si>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</si>
  <si>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</si>
  <si>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</si>
  <si>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</si>
  <si>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</si>
  <si>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</si>
  <si>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</si>
  <si>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</si>
  <si>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</si>
  <si>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</si>
  <si>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</si>
  <si>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</si>
  <si>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</si>
  <si>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</si>
  <si>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</si>
  <si>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</si>
  <si>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</si>
  <si>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</si>
  <si>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</si>
  <si>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</si>
  <si>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</si>
  <si>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</si>
  <si>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</si>
  <si>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</si>
  <si>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</si>
  <si>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</si>
  <si>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</si>
  <si>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</si>
  <si>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</si>
  <si>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</si>
  <si>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</si>
  <si>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</si>
  <si>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</si>
  <si>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</si>
  <si>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</si>
  <si>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</si>
  <si>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</si>
  <si>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</si>
  <si>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</si>
  <si>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</si>
  <si>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</si>
  <si>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</si>
  <si>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</si>
  <si>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</si>
  <si>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</si>
  <si>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</si>
  <si>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</si>
  <si>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</si>
  <si>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</si>
  <si>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</si>
  <si>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</si>
  <si>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</si>
  <si>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</si>
  <si>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</si>
  <si>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</si>
  <si>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</si>
  <si>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</si>
  <si>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</si>
  <si>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</si>
  <si>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</si>
  <si>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</si>
  <si>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</si>
  <si>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</si>
  <si>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</si>
  <si>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</si>
  <si>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</si>
  <si>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</si>
  <si>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</si>
  <si>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</si>
  <si>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</si>
  <si>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</si>
  <si>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</si>
  <si>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</si>
  <si>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</si>
  <si>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</si>
  <si>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</si>
  <si>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</si>
  <si>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</si>
  <si>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</si>
  <si>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</si>
  <si>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</si>
  <si>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</si>
  <si>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</si>
  <si>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</si>
  <si>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</si>
  <si>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</si>
  <si>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</si>
  <si>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</si>
  <si>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</si>
  <si>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</si>
  <si>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</si>
  <si>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</si>
  <si>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</si>
  <si>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</si>
  <si>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</si>
  <si>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</si>
  <si>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</si>
  <si>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</si>
  <si>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</si>
  <si>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</si>
  <si>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</si>
  <si>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</si>
  <si>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</si>
  <si>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</si>
  <si>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</si>
  <si>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</si>
  <si>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</si>
  <si>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</si>
  <si>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</si>
  <si>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</si>
  <si>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</si>
  <si>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</si>
  <si>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</si>
  <si>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</si>
  <si>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</si>
  <si>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</si>
  <si>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</si>
  <si>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</si>
  <si>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</si>
  <si>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</si>
  <si>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</si>
  <si>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</si>
  <si>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</si>
  <si>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</si>
  <si>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</si>
  <si>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</si>
  <si>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</si>
  <si>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</si>
  <si>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</si>
  <si>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</si>
  <si>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</si>
  <si>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</si>
  <si>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</si>
  <si>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</si>
  <si>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</si>
  <si>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</si>
  <si>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</si>
  <si>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</si>
  <si>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</si>
  <si>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</si>
  <si>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</si>
  <si>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</si>
  <si>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</si>
  <si>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</si>
  <si>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</si>
  <si>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</si>
  <si>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</si>
  <si>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</si>
  <si>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</si>
  <si>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</si>
  <si>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</si>
  <si>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</si>
  <si>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</si>
  <si>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</si>
  <si>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</si>
  <si>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</si>
  <si>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</si>
  <si>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</si>
  <si>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</si>
  <si>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</si>
  <si>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</si>
  <si>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</si>
  <si>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</si>
  <si>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</si>
  <si>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</si>
  <si>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</si>
  <si>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</si>
  <si>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</si>
  <si>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</si>
  <si>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</si>
  <si>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</si>
  <si>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</si>
  <si>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</si>
  <si>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</si>
  <si>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</si>
  <si>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</si>
  <si>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</si>
  <si>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</si>
  <si>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</si>
  <si>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</si>
  <si>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</si>
  <si>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</si>
  <si>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</si>
  <si>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</si>
  <si>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</si>
  <si>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</si>
  <si>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</si>
  <si>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</si>
  <si>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</si>
  <si>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</si>
  <si>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</si>
  <si>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</si>
  <si>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</si>
  <si>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</si>
  <si>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</si>
  <si>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</si>
  <si>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</si>
  <si>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</si>
  <si>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</si>
  <si>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</si>
  <si>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</si>
  <si>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</si>
  <si>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</si>
  <si>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</si>
  <si>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</si>
  <si>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</si>
  <si>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</si>
  <si>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</si>
  <si>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</si>
  <si>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</si>
  <si>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</si>
  <si>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</si>
  <si>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</si>
  <si>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</si>
  <si>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</si>
  <si>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</si>
  <si>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</si>
  <si>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</si>
  <si>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</si>
  <si>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</si>
  <si>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</si>
  <si>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</si>
  <si>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</si>
  <si>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</si>
  <si>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</si>
  <si>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</si>
  <si>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</si>
  <si>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</si>
  <si>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</si>
  <si>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</si>
  <si>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</si>
  <si>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</si>
  <si>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</si>
  <si>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</si>
  <si>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</si>
  <si>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</si>
  <si>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</si>
  <si>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</si>
  <si>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</si>
  <si>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</si>
  <si>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</si>
  <si>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</si>
  <si>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</si>
  <si>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</si>
  <si>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</si>
  <si>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</si>
  <si>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</si>
  <si>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</si>
  <si>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</si>
  <si>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</si>
  <si>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</si>
  <si>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</si>
  <si>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</si>
  <si>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</si>
  <si>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</si>
  <si>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</si>
  <si>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</si>
  <si>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</si>
  <si>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</si>
  <si>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</si>
  <si>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</si>
  <si>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</si>
  <si>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</si>
  <si>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</si>
  <si>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</si>
  <si>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</si>
  <si>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</si>
  <si>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</si>
  <si>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</si>
  <si>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</si>
  <si>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</si>
  <si>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</si>
  <si>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</si>
  <si>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</si>
  <si>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</si>
  <si>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</si>
  <si>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</si>
  <si>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</si>
  <si>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</si>
  <si>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</si>
  <si>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</si>
  <si>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</si>
  <si>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</si>
  <si>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</si>
  <si>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</si>
  <si>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</si>
  <si>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</si>
  <si>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</si>
  <si>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</si>
  <si>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</si>
  <si>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</si>
  <si>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</si>
  <si>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</si>
  <si>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</si>
  <si>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</si>
  <si>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</si>
  <si>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</si>
  <si>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</si>
  <si>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</si>
  <si>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</si>
  <si>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</si>
  <si>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</si>
  <si>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</si>
  <si>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</si>
  <si>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</si>
  <si>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</si>
  <si>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</si>
  <si>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</si>
  <si>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</si>
  <si>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</si>
  <si>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</si>
  <si>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</si>
  <si>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</si>
  <si>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</si>
  <si>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</si>
  <si>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</si>
  <si>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</si>
  <si>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</si>
  <si>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</si>
  <si>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</si>
  <si>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</si>
  <si>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</si>
  <si>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</si>
  <si>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</si>
  <si>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</si>
  <si>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</si>
  <si>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</si>
  <si>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</si>
  <si>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</si>
  <si>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</si>
  <si>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</si>
  <si>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</si>
  <si>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</si>
  <si>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</si>
  <si>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</si>
  <si>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</si>
  <si>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</si>
  <si>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</si>
  <si>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</si>
  <si>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</si>
  <si>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</si>
  <si>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</si>
  <si>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</si>
  <si>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</si>
  <si>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</si>
  <si>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</si>
  <si>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</si>
  <si>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</si>
  <si>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</si>
  <si>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</si>
  <si>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</si>
  <si>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</si>
  <si>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</si>
  <si>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</si>
  <si>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</si>
  <si>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</si>
  <si>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</si>
  <si>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</si>
  <si>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</si>
  <si>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</si>
  <si>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</si>
  <si>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</si>
  <si>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</si>
  <si>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</si>
  <si>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</si>
  <si>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</si>
  <si>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</si>
  <si>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</si>
  <si>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</si>
  <si>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</si>
  <si>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</si>
  <si>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</si>
  <si>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</si>
  <si>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</si>
  <si>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</si>
  <si>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</si>
  <si>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</si>
  <si>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</si>
  <si>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</si>
  <si>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</si>
  <si>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</si>
  <si>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</si>
  <si>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</si>
  <si>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</si>
  <si>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</si>
  <si>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</si>
  <si>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</si>
  <si>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</si>
  <si>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</si>
  <si>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</si>
  <si>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</si>
  <si>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</si>
  <si>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</si>
  <si>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</si>
  <si>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</si>
  <si>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</si>
  <si>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</si>
  <si>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</si>
  <si>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</si>
  <si>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</si>
  <si>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</si>
  <si>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</si>
  <si>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</si>
  <si>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</si>
  <si>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</si>
  <si>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</si>
  <si>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</si>
  <si>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</si>
  <si>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</si>
  <si>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</si>
  <si>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</si>
  <si>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</si>
  <si>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</si>
  <si>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</si>
  <si>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</si>
  <si>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</si>
  <si>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</si>
  <si>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</si>
  <si>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</si>
  <si>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</si>
  <si>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</si>
  <si>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</si>
  <si>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</si>
  <si>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</si>
  <si>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</si>
  <si>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</si>
  <si>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</si>
  <si>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</si>
  <si>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</si>
  <si>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</si>
  <si>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</si>
  <si>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</si>
  <si>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</si>
  <si>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</si>
  <si>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</si>
  <si>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</si>
  <si>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</si>
  <si>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</si>
  <si>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</si>
  <si>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</si>
  <si>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</si>
  <si>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</si>
  <si>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</si>
  <si>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</si>
  <si>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</si>
  <si>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</si>
  <si>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</si>
  <si>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</si>
  <si>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</si>
  <si>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</si>
  <si>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</si>
  <si>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</si>
  <si>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</si>
  <si>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</si>
  <si>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</si>
  <si>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</si>
  <si>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</si>
  <si>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</si>
  <si>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</si>
  <si>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</si>
  <si>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</si>
  <si>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</si>
  <si>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</si>
  <si>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</si>
  <si>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</si>
  <si>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</si>
  <si>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</si>
  <si>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</si>
  <si>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</si>
  <si>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</si>
  <si>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</si>
  <si>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</si>
  <si>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</si>
  <si>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</si>
  <si>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</si>
  <si>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</si>
  <si>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</si>
  <si>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</si>
  <si>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</si>
  <si>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</si>
  <si>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</si>
  <si>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</si>
  <si>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</si>
  <si>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</si>
  <si>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</si>
  <si>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</si>
  <si>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</si>
  <si>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</si>
  <si>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</si>
  <si>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</si>
  <si>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</si>
  <si>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</si>
  <si>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</si>
  <si>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</si>
  <si>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</si>
  <si>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</si>
  <si>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</si>
  <si>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</si>
  <si>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</si>
  <si>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</si>
  <si>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</si>
  <si>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</si>
  <si>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</si>
  <si>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</si>
  <si>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</si>
  <si>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</si>
  <si>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</si>
  <si>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</si>
  <si>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</si>
  <si>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</si>
  <si>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</si>
  <si>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</si>
  <si>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</si>
  <si>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</si>
  <si>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</si>
  <si>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</si>
  <si>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</si>
  <si>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</si>
  <si>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</si>
  <si>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</si>
  <si>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</si>
  <si>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</si>
  <si>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</si>
  <si>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</si>
  <si>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</si>
  <si>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</si>
  <si>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</si>
  <si>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</si>
  <si>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</si>
  <si>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</si>
  <si>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</si>
  <si>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</si>
  <si>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</si>
  <si>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</si>
  <si>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</si>
  <si>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</si>
  <si>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</si>
  <si>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</si>
  <si>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</si>
  <si>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</si>
  <si>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</si>
  <si>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</si>
  <si>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</si>
  <si>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</si>
  <si>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</si>
  <si>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</si>
  <si>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</si>
  <si>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</si>
  <si>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</si>
  <si>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</si>
  <si>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</si>
  <si>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</si>
  <si>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</si>
  <si>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</si>
  <si>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</si>
  <si>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</si>
  <si>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</si>
  <si>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</si>
  <si>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</si>
  <si>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</si>
  <si>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</si>
  <si>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</si>
  <si>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</si>
  <si>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</si>
  <si>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</si>
  <si>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</si>
  <si>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</si>
  <si>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</si>
  <si>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</si>
  <si>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</si>
  <si>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</si>
  <si>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</si>
  <si>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</si>
  <si>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</si>
  <si>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</si>
  <si>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</si>
  <si>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</si>
  <si>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</si>
  <si>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</si>
  <si>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</si>
  <si>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</si>
  <si>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</si>
  <si>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</si>
  <si>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</si>
  <si>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</si>
  <si>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</si>
  <si>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</si>
  <si>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</si>
  <si>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</si>
  <si>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</si>
  <si>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</si>
  <si>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</si>
  <si>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</si>
  <si>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</si>
  <si>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</si>
  <si>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</si>
  <si>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</si>
  <si>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</si>
  <si>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</si>
  <si>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</si>
  <si>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</si>
  <si>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</si>
  <si>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</si>
  <si>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</si>
  <si>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</si>
  <si>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</si>
  <si>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</si>
  <si>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</si>
  <si>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</si>
  <si>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</si>
  <si>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</si>
  <si>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</si>
  <si>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</si>
  <si>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</si>
  <si>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</si>
  <si>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</si>
  <si>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</si>
  <si>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</si>
  <si>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</si>
  <si>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</si>
  <si>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</si>
  <si>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</si>
  <si>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</si>
  <si>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</si>
  <si>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</si>
  <si>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</si>
  <si>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</si>
  <si>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</si>
  <si>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</si>
  <si>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</si>
  <si>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</si>
  <si>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</si>
  <si>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</si>
  <si>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</si>
  <si>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</si>
  <si>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</si>
  <si>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</si>
  <si>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</si>
  <si>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</si>
  <si>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</si>
  <si>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</si>
  <si>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</si>
  <si>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</si>
  <si>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</si>
  <si>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</si>
  <si>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</si>
  <si>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</si>
  <si>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</si>
  <si>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</si>
  <si>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</si>
  <si>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</si>
  <si>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</si>
  <si>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</si>
  <si>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</si>
  <si>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</si>
  <si>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</si>
  <si>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</si>
  <si>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</si>
  <si>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</si>
  <si>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</si>
  <si>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</si>
  <si>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</si>
  <si>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</si>
  <si>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</si>
  <si>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</si>
  <si>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</si>
  <si>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</si>
  <si>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</si>
  <si>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</si>
  <si>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</si>
  <si>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</si>
  <si>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</si>
  <si>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</si>
  <si>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</si>
  <si>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</si>
  <si>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</si>
  <si>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</si>
  <si>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</si>
  <si>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</si>
  <si>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</si>
  <si>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</si>
  <si>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</si>
  <si>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</si>
  <si>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</si>
  <si>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</si>
  <si>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</si>
  <si>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</si>
  <si>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</si>
  <si>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</si>
  <si>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</si>
  <si>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</si>
  <si>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</si>
  <si>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</si>
  <si>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</si>
  <si>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</si>
  <si>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</si>
  <si>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</si>
  <si>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</si>
  <si>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</si>
  <si>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</si>
  <si>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</si>
  <si>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</si>
  <si>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</si>
  <si>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</si>
  <si>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</si>
  <si>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</si>
  <si>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</si>
  <si>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</si>
  <si>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</si>
  <si>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</si>
  <si>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</si>
  <si>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</si>
  <si>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</si>
  <si>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</si>
  <si>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</si>
  <si>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</si>
  <si>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</si>
  <si>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</si>
  <si>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</si>
  <si>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</si>
  <si>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</si>
  <si>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</si>
  <si>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</si>
  <si>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</si>
  <si>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</si>
  <si>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</si>
  <si>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</si>
  <si>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</si>
  <si>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</si>
  <si>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</si>
  <si>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</si>
  <si>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</si>
  <si>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</si>
  <si>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</si>
  <si>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</si>
  <si>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</si>
  <si>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</si>
  <si>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</si>
  <si>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</si>
  <si>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</si>
  <si>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</si>
  <si>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</si>
  <si>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</si>
  <si>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</si>
  <si>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</si>
  <si>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</si>
  <si>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</si>
  <si>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</si>
  <si>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</si>
  <si>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</si>
  <si>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</si>
  <si>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</si>
  <si>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</si>
  <si>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</si>
  <si>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</si>
  <si>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</si>
  <si>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</si>
  <si>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</si>
  <si>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</si>
  <si>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</si>
  <si>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</si>
  <si>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</si>
  <si>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</si>
  <si>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</si>
  <si>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</si>
  <si>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</si>
  <si>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</si>
  <si>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</si>
  <si>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</si>
  <si>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</si>
  <si>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</si>
  <si>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</si>
  <si>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</si>
  <si>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</si>
  <si>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</si>
  <si>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</si>
  <si>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</si>
  <si>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</si>
  <si>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</si>
  <si>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</si>
  <si>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</si>
  <si>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</si>
  <si>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</si>
  <si>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</si>
  <si>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</si>
  <si>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</si>
  <si>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</si>
  <si>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</si>
  <si>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</si>
  <si>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</si>
  <si>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</si>
  <si>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</si>
  <si>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</si>
  <si>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</si>
  <si>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</si>
  <si>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</si>
  <si>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</si>
  <si>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</si>
  <si>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</si>
  <si>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</si>
  <si>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</si>
  <si>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</si>
  <si>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</si>
  <si>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</si>
  <si>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</si>
  <si>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</si>
  <si>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</si>
  <si>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</si>
  <si>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</si>
  <si>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</si>
  <si>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</si>
  <si>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</si>
  <si>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</si>
  <si>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</si>
  <si>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</si>
  <si>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</si>
  <si>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</si>
  <si>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</si>
  <si>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</si>
  <si>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</si>
  <si>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</si>
  <si>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</si>
  <si>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</si>
  <si>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</si>
  <si>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</si>
  <si>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</si>
  <si>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</si>
  <si>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</si>
  <si>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</si>
  <si>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</si>
  <si>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</si>
  <si>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</si>
  <si>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</si>
  <si>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</si>
  <si>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</si>
  <si>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</si>
  <si>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</si>
  <si>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</si>
  <si>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</si>
  <si>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</si>
  <si>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</si>
  <si>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</si>
  <si>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</si>
  <si>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</si>
  <si>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</si>
  <si>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</si>
  <si>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</si>
  <si>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</si>
  <si>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</si>
  <si>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</si>
  <si>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</si>
  <si>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</si>
  <si>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</si>
  <si>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</si>
  <si>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</si>
  <si>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</si>
  <si>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</si>
  <si>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</si>
  <si>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</si>
  <si>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</si>
  <si>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</si>
  <si>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</si>
  <si>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</si>
  <si>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</si>
  <si>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</si>
  <si>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</si>
  <si>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</si>
  <si>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</si>
  <si>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</si>
  <si>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</si>
  <si>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</si>
  <si>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</si>
  <si>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</si>
  <si>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</si>
  <si>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</si>
  <si>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</si>
  <si>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</si>
  <si>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</si>
  <si>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</si>
  <si>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</si>
  <si>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</si>
  <si>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</si>
  <si>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</si>
  <si>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</si>
  <si>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</si>
  <si>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</si>
  <si>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</si>
  <si>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</si>
  <si>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</si>
  <si>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</si>
  <si>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</si>
  <si>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</si>
  <si>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</si>
  <si>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</si>
  <si>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</si>
  <si>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</si>
  <si>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</si>
  <si>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</si>
  <si>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</si>
  <si>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</si>
  <si>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</si>
  <si>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</si>
  <si>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</si>
  <si>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</si>
  <si>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</si>
  <si>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</si>
  <si>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</si>
  <si>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</si>
  <si>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</si>
  <si>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</si>
  <si>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</si>
  <si>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</si>
  <si>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</si>
  <si>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</si>
  <si>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</si>
  <si>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</si>
  <si>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</si>
  <si>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</si>
  <si>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</si>
  <si>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</si>
  <si>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</si>
  <si>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</si>
  <si>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</si>
  <si>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</si>
  <si>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</si>
  <si>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</si>
  <si>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</si>
  <si>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</si>
  <si>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</si>
  <si>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</si>
  <si>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</si>
  <si>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</si>
  <si>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</si>
  <si>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</si>
  <si>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</si>
  <si>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</si>
  <si>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</si>
  <si>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</si>
  <si>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</si>
  <si>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</si>
  <si>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</si>
  <si>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</si>
  <si>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</si>
  <si>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</si>
  <si>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</si>
  <si>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</si>
  <si>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</si>
  <si>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</si>
  <si>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</si>
  <si>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</si>
  <si>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</si>
  <si>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</si>
  <si>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</si>
  <si>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</si>
  <si>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</si>
  <si>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</si>
  <si>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</si>
  <si>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</si>
  <si>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</si>
  <si>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</si>
  <si>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</si>
  <si>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</si>
  <si>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</si>
  <si>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</si>
  <si>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</si>
  <si>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</si>
  <si>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</si>
  <si>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</si>
  <si>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</si>
  <si>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</si>
  <si>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</si>
  <si>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</si>
  <si>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</si>
  <si>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</si>
  <si>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</si>
  <si>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</si>
  <si>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</si>
  <si>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</si>
  <si>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</si>
  <si>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</si>
  <si>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</si>
  <si>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</si>
  <si>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</si>
  <si>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</si>
  <si>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</si>
  <si>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</si>
  <si>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</si>
  <si>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</si>
  <si>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</si>
  <si>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</si>
  <si>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</si>
  <si>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</si>
  <si>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</si>
  <si>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</si>
  <si>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</si>
  <si>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</si>
  <si>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</si>
  <si>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</si>
  <si>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</si>
  <si>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</si>
  <si>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</si>
  <si>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</si>
  <si>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</si>
  <si>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</si>
  <si>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</si>
  <si>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</si>
  <si>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</si>
  <si>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</si>
  <si>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</si>
  <si>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</si>
  <si>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</si>
  <si>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</si>
  <si>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</si>
  <si>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</si>
  <si>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</si>
  <si>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</si>
  <si>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</si>
  <si>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</si>
  <si>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</si>
  <si>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</si>
  <si>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</si>
  <si>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</si>
  <si>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</si>
  <si>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</si>
  <si>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</si>
  <si>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</si>
  <si>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</si>
  <si>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</si>
  <si>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</si>
  <si>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</si>
  <si>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</si>
  <si>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</si>
  <si>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</si>
  <si>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</si>
  <si>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</si>
  <si>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</si>
  <si>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</si>
  <si>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</si>
  <si>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</si>
  <si>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</si>
  <si>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</si>
  <si>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</si>
  <si>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</si>
  <si>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</si>
  <si>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</si>
  <si>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</si>
  <si>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</si>
  <si>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</si>
  <si>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</si>
  <si>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</si>
  <si>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</si>
  <si>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</si>
  <si>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</si>
  <si>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</si>
  <si>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</si>
  <si>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</si>
  <si>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</si>
  <si>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</si>
  <si>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</si>
  <si>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</si>
  <si>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</si>
  <si>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</si>
  <si>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</si>
  <si>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</si>
  <si>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</si>
  <si>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</si>
  <si>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</si>
  <si>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</si>
  <si>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</si>
  <si>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</si>
  <si>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</si>
  <si>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</si>
  <si>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</si>
  <si>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</si>
  <si>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</si>
  <si>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</si>
  <si>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</si>
  <si>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</si>
  <si>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</si>
  <si>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</si>
  <si>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</si>
  <si>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</si>
  <si>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</si>
  <si>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</si>
  <si>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</si>
  <si>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</si>
  <si>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</si>
  <si>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</si>
  <si>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</si>
  <si>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</si>
  <si>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</si>
  <si>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</si>
  <si>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</si>
  <si>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</si>
  <si>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</si>
  <si>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</si>
  <si>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</si>
  <si>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</si>
  <si>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</si>
  <si>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</si>
  <si>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</si>
  <si>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</si>
  <si>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</si>
  <si>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</si>
  <si>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</si>
  <si>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</si>
  <si>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</si>
  <si>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</si>
  <si>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</si>
  <si>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</si>
  <si>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</si>
  <si>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</si>
  <si>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</si>
  <si>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</si>
  <si>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</si>
  <si>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</si>
  <si>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</si>
  <si>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</si>
  <si>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</si>
  <si>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</si>
  <si>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</si>
  <si>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</si>
  <si>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</si>
  <si>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</si>
  <si>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</si>
  <si>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</si>
  <si>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</si>
  <si>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</si>
  <si>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</si>
  <si>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</si>
  <si>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</si>
  <si>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</si>
  <si>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</si>
  <si>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</si>
  <si>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</si>
  <si>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</si>
  <si>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</si>
  <si>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</si>
  <si>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</si>
  <si>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</si>
  <si>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</si>
  <si>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</si>
  <si>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</si>
  <si>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</si>
  <si>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</si>
  <si>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</si>
  <si>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</si>
  <si>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</si>
  <si>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</si>
  <si>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</si>
  <si>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</si>
  <si>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</si>
  <si>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</si>
  <si>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</si>
  <si>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</si>
  <si>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</si>
  <si>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</si>
  <si>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</si>
  <si>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</si>
  <si>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</si>
  <si>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</si>
  <si>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</si>
  <si>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</si>
  <si>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</si>
  <si>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</si>
  <si>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</si>
  <si>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</si>
  <si>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</si>
  <si>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</si>
  <si>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</si>
  <si>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</si>
  <si>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</si>
  <si>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</si>
  <si>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</si>
  <si>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</si>
  <si>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</si>
  <si>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</si>
  <si>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</si>
  <si>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</si>
  <si>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</si>
  <si>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</si>
  <si>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</si>
  <si>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</si>
  <si>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</si>
  <si>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</si>
  <si>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</si>
  <si>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</si>
  <si>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</si>
  <si>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</si>
  <si>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</si>
  <si>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</si>
  <si>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</si>
  <si>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</si>
  <si>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</si>
  <si>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</si>
  <si>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</si>
  <si>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</si>
  <si>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</si>
  <si>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</si>
  <si>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</si>
  <si>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</si>
  <si>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</si>
  <si>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</si>
  <si>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</si>
  <si>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</si>
  <si>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</si>
  <si>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</si>
  <si>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</si>
  <si>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</si>
  <si>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</si>
  <si>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</si>
  <si>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</si>
  <si>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</si>
  <si>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</si>
  <si>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</si>
  <si>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</si>
  <si>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</si>
  <si>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</si>
  <si>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</si>
  <si>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</si>
  <si>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</si>
  <si>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</si>
  <si>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</si>
  <si>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</si>
  <si>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</si>
  <si>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</si>
  <si>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</si>
  <si>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</si>
  <si>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</si>
  <si>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</si>
  <si>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</si>
  <si>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</si>
  <si>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</si>
  <si>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</si>
  <si>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</si>
  <si>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</si>
  <si>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</si>
  <si>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</si>
  <si>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</si>
  <si>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</si>
  <si>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</si>
  <si>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</si>
  <si>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</si>
  <si>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</si>
  <si>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</si>
  <si>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</si>
  <si>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</si>
  <si>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</si>
  <si>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</si>
  <si>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</si>
  <si>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</si>
  <si>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</si>
  <si>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</si>
  <si>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</si>
  <si>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</si>
  <si>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</si>
  <si>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</si>
  <si>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</si>
  <si>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</si>
  <si>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</si>
  <si>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</si>
  <si>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</si>
  <si>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</si>
  <si>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</si>
  <si>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</si>
  <si>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</si>
  <si>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</si>
  <si>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</si>
  <si>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</si>
  <si>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</si>
  <si>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</si>
  <si>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</si>
  <si>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</si>
  <si>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</si>
  <si>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</si>
  <si>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</si>
  <si>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</si>
  <si>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</si>
  <si>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</si>
  <si>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</si>
  <si>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</si>
  <si>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</si>
  <si>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</si>
  <si>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</si>
  <si>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</si>
  <si>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</si>
  <si>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</si>
  <si>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</si>
  <si>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</si>
  <si>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</si>
  <si>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</si>
  <si>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</si>
  <si>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</si>
  <si>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</si>
  <si>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</si>
  <si>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</si>
  <si>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</si>
  <si>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</si>
  <si>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</si>
  <si>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</si>
  <si>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</si>
  <si>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</si>
  <si>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</si>
  <si>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</si>
  <si>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</si>
  <si>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</si>
  <si>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</si>
  <si>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</si>
  <si>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</si>
  <si>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</si>
  <si>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</si>
  <si>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</si>
  <si>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</si>
  <si>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</si>
  <si>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</si>
  <si>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</si>
  <si>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</si>
  <si>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</si>
  <si>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</si>
  <si>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</si>
  <si>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</si>
  <si>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</si>
  <si>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</si>
  <si>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</si>
  <si>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</si>
  <si>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</si>
  <si>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</si>
  <si>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</si>
  <si>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</si>
  <si>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</si>
  <si>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</si>
  <si>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</si>
  <si>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</si>
  <si>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</si>
  <si>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</si>
  <si>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</si>
  <si>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</si>
  <si>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</si>
  <si>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</si>
  <si>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</si>
  <si>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</si>
  <si>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</si>
  <si>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</si>
  <si>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</si>
  <si>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</si>
  <si>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</si>
  <si>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</si>
  <si>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</si>
  <si>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</si>
  <si>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</si>
  <si>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</si>
  <si>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</si>
  <si>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</si>
  <si>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</si>
  <si>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</si>
  <si>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</si>
  <si>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</si>
  <si>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</si>
  <si>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</si>
  <si>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</si>
  <si>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</si>
  <si>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</si>
  <si>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</si>
  <si>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</si>
  <si>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</si>
  <si>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</si>
  <si>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</si>
  <si>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</si>
  <si>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</si>
  <si>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</si>
  <si>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</si>
  <si>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</si>
  <si>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</si>
  <si>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</si>
  <si>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</si>
  <si>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</si>
  <si>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</si>
  <si>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</si>
  <si>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</si>
  <si>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</si>
  <si>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</si>
  <si>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</si>
  <si>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</si>
  <si>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</si>
  <si>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</si>
  <si>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</si>
  <si>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</si>
  <si>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</si>
  <si>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</si>
  <si>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</si>
  <si>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</si>
  <si>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</si>
  <si>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</si>
  <si>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</si>
  <si>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</si>
  <si>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</si>
  <si>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</si>
  <si>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</si>
  <si>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</si>
  <si>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</si>
  <si>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</si>
  <si>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</si>
  <si>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</si>
  <si>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</si>
  <si>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</si>
  <si>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</si>
  <si>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</si>
  <si>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</si>
  <si>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</si>
  <si>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</si>
  <si>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</si>
  <si>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</si>
  <si>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</si>
  <si>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</si>
  <si>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</si>
  <si>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</si>
  <si>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</si>
  <si>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</si>
  <si>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</si>
  <si>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</si>
  <si>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</si>
  <si>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</si>
  <si>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</si>
  <si>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</si>
  <si>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</si>
  <si>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</si>
  <si>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</si>
  <si>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</si>
  <si>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</si>
  <si>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</si>
  <si>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</si>
  <si>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</si>
  <si>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</si>
  <si>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</si>
  <si>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</si>
  <si>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</si>
  <si>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</si>
  <si>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</si>
  <si>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</si>
  <si>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</si>
  <si>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</si>
  <si>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</si>
  <si>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</si>
  <si>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</si>
  <si>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</si>
  <si>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</si>
  <si>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</si>
  <si>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</si>
  <si>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</si>
  <si>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</si>
  <si>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</si>
  <si>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</si>
  <si>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</si>
  <si>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</si>
  <si>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</si>
  <si>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</si>
  <si>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</si>
  <si>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</si>
  <si>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</si>
  <si>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</si>
  <si>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</si>
  <si>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</si>
  <si>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</si>
  <si>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</si>
  <si>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</si>
  <si>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</si>
  <si>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</si>
  <si>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</si>
  <si>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</si>
  <si>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</si>
  <si>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</si>
  <si>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</si>
  <si>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</si>
  <si>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</si>
  <si>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</si>
  <si>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</si>
  <si>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</si>
  <si>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</si>
  <si>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</si>
  <si>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</si>
  <si>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</si>
  <si>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</si>
  <si>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</si>
  <si>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</si>
  <si>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</si>
  <si>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</si>
  <si>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</si>
  <si>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</si>
  <si>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</si>
  <si>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</si>
  <si>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</si>
  <si>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</si>
  <si>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</si>
  <si>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</si>
  <si>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</si>
  <si>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</si>
  <si>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</si>
  <si>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</si>
  <si>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</si>
  <si>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</si>
  <si>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</si>
  <si>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</si>
  <si>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</si>
  <si>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</si>
  <si>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</si>
  <si>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</si>
  <si>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</si>
  <si>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</si>
  <si>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</si>
  <si>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</si>
  <si>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</si>
  <si>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</si>
  <si>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</si>
  <si>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</si>
  <si>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</si>
  <si>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</si>
  <si>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</si>
  <si>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</si>
  <si>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</si>
  <si>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</si>
  <si>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</si>
  <si>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</si>
  <si>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</si>
  <si>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</si>
  <si>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</si>
  <si>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</si>
  <si>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</si>
  <si>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</si>
  <si>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</si>
  <si>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</si>
  <si>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</si>
  <si>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</si>
  <si>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food trucks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</si>
  <si>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</si>
  <si>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</si>
  <si>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</si>
  <si>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</si>
  <si>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</si>
  <si>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</si>
  <si>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</si>
  <si>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</si>
  <si>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</si>
  <si>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</si>
  <si>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</si>
  <si>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</si>
  <si>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</si>
  <si>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</si>
  <si>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</si>
  <si>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</si>
  <si>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</si>
  <si>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</si>
  <si>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</si>
  <si>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</si>
  <si>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</si>
  <si>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</si>
  <si>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</si>
  <si>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</si>
  <si>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</si>
  <si>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</si>
  <si>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</si>
  <si>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</si>
  <si>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</si>
  <si>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</si>
  <si>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</si>
  <si>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</si>
  <si>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Column Labels</t>
  </si>
  <si>
    <t>Grand Total</t>
  </si>
  <si>
    <t>Row Labels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</si>
  <si>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</si>
  <si>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</si>
  <si>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</si>
  <si>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</si>
  <si>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</si>
  <si>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</si>
  <si>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</si>
  <si>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</si>
  <si>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</si>
  <si>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</si>
  <si>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</si>
  <si>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</si>
  <si>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</si>
  <si>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</si>
  <si>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</si>
  <si>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</si>
  <si>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</si>
  <si>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</si>
  <si>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</si>
  <si>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</si>
  <si>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</si>
  <si>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</si>
  <si>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</si>
  <si>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</si>
  <si>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</si>
  <si>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</si>
  <si>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</si>
  <si>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</si>
  <si>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</si>
  <si>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</si>
  <si>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26000 to 34999</t>
  </si>
  <si>
    <t>35000 to 39999</t>
  </si>
  <si>
    <t>40000 to 44999</t>
  </si>
  <si>
    <t>45000 to 49999</t>
  </si>
  <si>
    <t>Greater than 50000</t>
  </si>
  <si>
    <t>Mean</t>
  </si>
  <si>
    <t>Median</t>
  </si>
  <si>
    <t>Standard Deviation</t>
  </si>
  <si>
    <t>Minimum</t>
  </si>
  <si>
    <t>Maximum</t>
  </si>
  <si>
    <t xml:space="preserve"> Failed Backers Count</t>
  </si>
  <si>
    <t>Successful Backers Count</t>
  </si>
  <si>
    <t xml:space="preserve"> </t>
  </si>
  <si>
    <t xml:space="preserve">   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</si>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</sst>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42" applyFont="1"/>
    <xf numFmtId="0" fontId="18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ont>
        <b val="0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>
          <fgColor theme="1"/>
          <bgColor rgb="FFFE7F7F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7" tint="0.39994506668294322"/>
        </patternFill>
      </fill>
    </dxf>
    <dxf>
      <fill>
        <patternFill>
          <fgColor theme="1"/>
          <bgColor rgb="FFFE7F7F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7" tint="0.39994506668294322"/>
        </patternFill>
      </fill>
    </dxf>
    <dxf>
      <fill>
        <patternFill>
          <fgColor theme="1"/>
          <bgColor rgb="FFFE7F7F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7" tint="0.59996337778862885"/>
        </patternFill>
      </fill>
    </dxf>
    <dxf>
      <fill>
        <patternFill>
          <fgColor theme="1"/>
          <bgColor rgb="FFFE7F7F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rgb="FF92D050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7" tint="0.59996337778862885"/>
        </patternFill>
      </fill>
    </dxf>
    <dxf>
      <fill>
        <patternFill>
          <fgColor theme="1"/>
          <bgColor rgb="FFFF818B"/>
        </patternFill>
      </fill>
    </dxf>
    <dxf>
      <fill>
        <patternFill>
          <fgColor theme="1"/>
          <bgColor theme="9" tint="0.39994506668294322"/>
        </patternFill>
      </fill>
    </dxf>
    <dxf>
      <fill>
        <patternFill>
          <fgColor theme="1"/>
          <bgColor theme="4" tint="0.39994506668294322"/>
        </patternFill>
      </fill>
    </dxf>
    <dxf>
      <fill>
        <patternFill>
          <fgColor theme="1"/>
          <bgColor theme="7" tint="0.39994506668294322"/>
        </patternFill>
      </fill>
    </dxf>
  </dxfs>
  <tableStyles count="0" defaultTableStyle="TableStyleMedium2" defaultPivotStyle="PivotStyleLight16"/>
  <colors>
    <mruColors>
      <color rgb="FFFF818B"/>
      <color rgb="FFFF6163"/>
      <color rgb="FF009F3B"/>
      <color rgb="FF0093CC"/>
      <color rgb="FF1276CD"/>
      <color rgb="FF3B832C"/>
      <color rgb="FFFE7F7F"/>
      <color rgb="FFFF72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93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9F3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5-DA4A-820A-8E1037078B81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93CC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5-DA4A-820A-8E1037078B81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75-DA4A-820A-8E1037078B81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9F3B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75-DA4A-820A-8E1037078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32629616"/>
        <c:axId val="2032631264"/>
      </c:barChart>
      <c:catAx>
        <c:axId val="20326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31264"/>
        <c:crosses val="autoZero"/>
        <c:auto val="1"/>
        <c:lblAlgn val="ctr"/>
        <c:lblOffset val="100"/>
        <c:noMultiLvlLbl val="0"/>
      </c:catAx>
      <c:valAx>
        <c:axId val="20326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0</c:v>
              </c:pt>
              <c:pt idx="2">
                <c:v>4</c:v>
              </c:pt>
              <c:pt idx="3">
                <c:v>2</c:v>
              </c:pt>
              <c:pt idx="4">
                <c:v>0</c:v>
              </c:pt>
              <c:pt idx="5">
                <c:v>1</c:v>
              </c:pt>
              <c:pt idx="6">
                <c:v>4</c:v>
              </c:pt>
              <c:pt idx="7">
                <c:v>3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4</c:v>
              </c:pt>
              <c:pt idx="13">
                <c:v>23</c:v>
              </c:pt>
              <c:pt idx="14">
                <c:v>0</c:v>
              </c:pt>
              <c:pt idx="15">
                <c:v>6</c:v>
              </c:pt>
              <c:pt idx="16">
                <c:v>0</c:v>
              </c:pt>
              <c:pt idx="17">
                <c:v>1</c:v>
              </c:pt>
              <c:pt idx="18">
                <c:v>3</c:v>
              </c:pt>
              <c:pt idx="19">
                <c:v>0</c:v>
              </c:pt>
              <c:pt idx="20">
                <c:v>1</c:v>
              </c:pt>
              <c:pt idx="21">
                <c:v>0</c:v>
              </c:pt>
              <c:pt idx="22">
                <c:v>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E10-504F-8325-EB956AAF4733}"/>
            </c:ext>
          </c:extLst>
        </c:ser>
        <c:ser>
          <c:idx val="1"/>
          <c:order val="1"/>
          <c:tx>
            <c:v>failed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10</c:v>
              </c:pt>
              <c:pt idx="1">
                <c:v>0</c:v>
              </c:pt>
              <c:pt idx="2">
                <c:v>21</c:v>
              </c:pt>
              <c:pt idx="3">
                <c:v>12</c:v>
              </c:pt>
              <c:pt idx="4">
                <c:v>8</c:v>
              </c:pt>
              <c:pt idx="5">
                <c:v>7</c:v>
              </c:pt>
              <c:pt idx="6">
                <c:v>20</c:v>
              </c:pt>
              <c:pt idx="7">
                <c:v>19</c:v>
              </c:pt>
              <c:pt idx="8">
                <c:v>6</c:v>
              </c:pt>
              <c:pt idx="9">
                <c:v>3</c:v>
              </c:pt>
              <c:pt idx="10">
                <c:v>8</c:v>
              </c:pt>
              <c:pt idx="11">
                <c:v>6</c:v>
              </c:pt>
              <c:pt idx="12">
                <c:v>11</c:v>
              </c:pt>
              <c:pt idx="13">
                <c:v>132</c:v>
              </c:pt>
              <c:pt idx="14">
                <c:v>4</c:v>
              </c:pt>
              <c:pt idx="15">
                <c:v>30</c:v>
              </c:pt>
              <c:pt idx="16">
                <c:v>9</c:v>
              </c:pt>
              <c:pt idx="17">
                <c:v>5</c:v>
              </c:pt>
              <c:pt idx="18">
                <c:v>3</c:v>
              </c:pt>
              <c:pt idx="19">
                <c:v>7</c:v>
              </c:pt>
              <c:pt idx="20">
                <c:v>15</c:v>
              </c:pt>
              <c:pt idx="21">
                <c:v>16</c:v>
              </c:pt>
              <c:pt idx="22">
                <c:v>12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E10-504F-8325-EB956AAF4733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</c:v>
              </c:pt>
              <c:pt idx="1">
                <c:v>0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6E10-504F-8325-EB956AAF4733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21</c:v>
              </c:pt>
              <c:pt idx="1">
                <c:v>4</c:v>
              </c:pt>
              <c:pt idx="2">
                <c:v>34</c:v>
              </c:pt>
              <c:pt idx="3">
                <c:v>22</c:v>
              </c:pt>
              <c:pt idx="4">
                <c:v>10</c:v>
              </c:pt>
              <c:pt idx="5">
                <c:v>9</c:v>
              </c:pt>
              <c:pt idx="6">
                <c:v>22</c:v>
              </c:pt>
              <c:pt idx="7">
                <c:v>23</c:v>
              </c:pt>
              <c:pt idx="8">
                <c:v>10</c:v>
              </c:pt>
              <c:pt idx="9">
                <c:v>4</c:v>
              </c:pt>
              <c:pt idx="10">
                <c:v>4</c:v>
              </c:pt>
              <c:pt idx="11">
                <c:v>13</c:v>
              </c:pt>
              <c:pt idx="12">
                <c:v>26</c:v>
              </c:pt>
              <c:pt idx="13">
                <c:v>187</c:v>
              </c:pt>
              <c:pt idx="14">
                <c:v>4</c:v>
              </c:pt>
              <c:pt idx="15">
                <c:v>49</c:v>
              </c:pt>
              <c:pt idx="16">
                <c:v>5</c:v>
              </c:pt>
              <c:pt idx="17">
                <c:v>9</c:v>
              </c:pt>
              <c:pt idx="18">
                <c:v>11</c:v>
              </c:pt>
              <c:pt idx="19">
                <c:v>14</c:v>
              </c:pt>
              <c:pt idx="20">
                <c:v>17</c:v>
              </c:pt>
              <c:pt idx="21">
                <c:v>28</c:v>
              </c:pt>
              <c:pt idx="22">
                <c:v>36</c:v>
              </c:pt>
              <c:pt idx="2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3-6E10-504F-8325-EB956AAF4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5263680"/>
        <c:axId val="1785203056"/>
      </c:barChart>
      <c:catAx>
        <c:axId val="17852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03056"/>
        <c:crosses val="autoZero"/>
        <c:auto val="1"/>
        <c:lblAlgn val="ctr"/>
        <c:lblOffset val="100"/>
        <c:noMultiLvlLbl val="0"/>
      </c:catAx>
      <c:valAx>
        <c:axId val="17852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3!PivotTable9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D-414E-9E28-88400F085EB6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FD-414E-9E28-88400F085EB6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FD-414E-9E28-88400F085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583711"/>
        <c:axId val="269585359"/>
      </c:lineChart>
      <c:catAx>
        <c:axId val="26958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85359"/>
        <c:crosses val="autoZero"/>
        <c:auto val="1"/>
        <c:lblAlgn val="ctr"/>
        <c:lblOffset val="100"/>
        <c:noMultiLvlLbl val="0"/>
      </c:catAx>
      <c:valAx>
        <c:axId val="26958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8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267541767929631E-2"/>
          <c:y val="0.1665402533570248"/>
          <c:w val="0.96210319645824294"/>
          <c:h val="0.62661397972082988"/>
        </c:manualLayout>
      </c:layout>
      <c:lineChart>
        <c:grouping val="standard"/>
        <c:varyColors val="0"/>
        <c:ser>
          <c:idx val="4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26000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14-2A47-83E4-ADA4329943B8}"/>
            </c:ext>
          </c:extLst>
        </c:ser>
        <c:ser>
          <c:idx val="5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26000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14-2A47-83E4-ADA4329943B8}"/>
            </c:ext>
          </c:extLst>
        </c:ser>
        <c:ser>
          <c:idx val="6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26000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14-2A47-83E4-ADA432994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81791"/>
        <c:axId val="530683439"/>
      </c:lineChart>
      <c:catAx>
        <c:axId val="53068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83439"/>
        <c:crosses val="autoZero"/>
        <c:auto val="1"/>
        <c:lblAlgn val="ctr"/>
        <c:lblOffset val="100"/>
        <c:noMultiLvlLbl val="0"/>
      </c:catAx>
      <c:valAx>
        <c:axId val="53068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8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Backers</a:t>
            </a:r>
            <a:r>
              <a:rPr lang="en-US" baseline="0"/>
              <a:t> C</a:t>
            </a:r>
            <a:r>
              <a:rPr lang="en-US"/>
              <a:t>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'Bonus Statistical Analysis'!$B$1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yVal>
            <c:numRef>
              <c:f>'Bonus Statistical Analysis'!$B$2:$B$576</c:f>
              <c:numCache>
                <c:formatCode>General</c:formatCode>
                <c:ptCount val="57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8-9245-8F24-64F6B0B94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080335"/>
        <c:axId val="1715826175"/>
      </c:scatterChart>
      <c:valAx>
        <c:axId val="1261080335"/>
        <c:scaling>
          <c:orientation val="minMax"/>
          <c:max val="6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826175"/>
        <c:crosses val="autoZero"/>
        <c:crossBetween val="midCat"/>
      </c:valAx>
      <c:valAx>
        <c:axId val="171582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08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</a:t>
            </a:r>
            <a:r>
              <a:rPr lang="en-US" baseline="0"/>
              <a:t> Backers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'Bonus Statistical Analysis'!$E$1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6163"/>
              </a:solidFill>
              <a:ln w="9525">
                <a:noFill/>
              </a:ln>
              <a:effectLst/>
            </c:spPr>
          </c:marker>
          <c:yVal>
            <c:numRef>
              <c:f>'Bonus Statistical Analysis'!$E$2:$E$576</c:f>
              <c:numCache>
                <c:formatCode>General</c:formatCode>
                <c:ptCount val="575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1-174F-B960-4BBEA85F6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78768"/>
        <c:axId val="664772576"/>
      </c:scatterChart>
      <c:valAx>
        <c:axId val="685678768"/>
        <c:scaling>
          <c:orientation val="minMax"/>
          <c:max val="4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2576"/>
        <c:crosses val="autoZero"/>
        <c:crossBetween val="midCat"/>
      </c:valAx>
      <c:valAx>
        <c:axId val="6647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7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121475</xdr:colOff>
      <xdr:row>1</xdr:row>
      <xdr:rowOff>13749</xdr:rowOff>
    </xdr:from>
    <xdr:to>
      <xdr:col>18</xdr:col>
      <xdr:colOff>902369</xdr:colOff>
      <xdr:row>22</xdr:row>
      <xdr:rowOff>31307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8D03E-03A7-F7DB-2975-9F9AFE391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3</xdr:row>
      <xdr:rowOff>12700</xdr:rowOff>
    </xdr:from>
    <xdr:to>
      <xdr:col>16</xdr:col>
      <xdr:colOff>812800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3652A-2849-AF41-B271-21A5D70AF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291798</xdr:colOff>
      <xdr:row>0</xdr:row>
      <xdr:rowOff>151190</xdr:rowOff>
    </xdr:from>
    <xdr:to>
      <xdr:col>12</xdr:col>
      <xdr:colOff>0</xdr:colOff>
      <xdr:row>17</xdr:row>
      <xdr:rowOff>188989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F1190D-8D64-0A18-ED1F-90828DBAC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298335</xdr:colOff>
      <xdr:row>13</xdr:row>
      <xdr:rowOff>119579</xdr:rowOff>
    </xdr:from>
    <xdr:to>
      <xdr:col>7</xdr:col>
      <xdr:colOff>934720</xdr:colOff>
      <xdr:row>29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B58C0D-8F5C-C51E-8208-CEA402351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11440</xdr:colOff>
      <xdr:row>52</xdr:row>
      <xdr:rowOff>63176</xdr:rowOff>
    </xdr:from>
    <xdr:ext cx="54247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F52D63-3F53-025B-918A-3B2B618429D2}"/>
            </a:ext>
          </a:extLst>
        </xdr:cNvPr>
        <xdr:cNvSpPr txBox="1"/>
      </xdr:nvSpPr>
      <xdr:spPr>
        <a:xfrm>
          <a:off x="5915826" y="10490544"/>
          <a:ext cx="5424715" cy="45719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6294</xdr:colOff>
      <xdr:row>47</xdr:row>
      <xdr:rowOff>1</xdr:rowOff>
    </xdr:from>
    <xdr:ext cx="5445469" cy="11770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8743C7E-C15D-D650-B33D-6EAE1C6BD761}"/>
            </a:ext>
          </a:extLst>
        </xdr:cNvPr>
        <xdr:cNvSpPr txBox="1"/>
      </xdr:nvSpPr>
      <xdr:spPr>
        <a:xfrm>
          <a:off x="5907148" y="9463050"/>
          <a:ext cx="5445469" cy="1177072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171450" indent="-171450">
            <a:buFont typeface="Wingdings" pitchFamily="2" charset="2"/>
            <a:buChar char="v"/>
          </a:pPr>
          <a:r>
            <a:rPr lang="en-US" sz="1100"/>
            <a:t>In this particular case, Median is a better measure</a:t>
          </a:r>
          <a:r>
            <a:rPr lang="en-US" sz="1100" baseline="0"/>
            <a:t> since the data set has many outliers. </a:t>
          </a:r>
        </a:p>
        <a:p>
          <a:pPr marL="171450" indent="-171450">
            <a:buFont typeface="Wingdings" pitchFamily="2" charset="2"/>
            <a:buChar char="v"/>
          </a:pPr>
          <a:endParaRPr lang="en-US" sz="1100" baseline="0"/>
        </a:p>
        <a:p>
          <a:pPr marL="171450" indent="-171450">
            <a:buFont typeface="Wingdings" pitchFamily="2" charset="2"/>
            <a:buChar char="v"/>
          </a:pPr>
          <a:r>
            <a:rPr lang="en-US" sz="1100"/>
            <a:t>According</a:t>
          </a:r>
          <a:r>
            <a:rPr lang="en-US" sz="1100" baseline="0"/>
            <a:t> to the Variance of the Backers Count of Successful Campaigns ( 1,606,216.594 ) is way higher than the Variance of the Backers Count of Failed Campaigns ( 924,113.455 ) and Yes it does make sense since we are more likely to run successful campaigns and hit our funding goal when we have a huge backer count.</a:t>
          </a:r>
        </a:p>
      </xdr:txBody>
    </xdr:sp>
    <xdr:clientData/>
  </xdr:oneCellAnchor>
  <xdr:twoCellAnchor>
    <xdr:from>
      <xdr:col>6</xdr:col>
      <xdr:colOff>16579</xdr:colOff>
      <xdr:row>18</xdr:row>
      <xdr:rowOff>51807</xdr:rowOff>
    </xdr:from>
    <xdr:to>
      <xdr:col>10</xdr:col>
      <xdr:colOff>0</xdr:colOff>
      <xdr:row>31</xdr:row>
      <xdr:rowOff>141186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76663A-5326-9660-56ED-5CA366771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11546</xdr:colOff>
      <xdr:row>32</xdr:row>
      <xdr:rowOff>100936</xdr:rowOff>
    </xdr:from>
    <xdr:to>
      <xdr:col>9</xdr:col>
      <xdr:colOff>992909</xdr:colOff>
      <xdr:row>45</xdr:row>
      <xdr:rowOff>202109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C83C69-FC5F-27E5-C646-F98EA1D5D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3.655009027774" createdVersion="8" refreshedVersion="8" minRefreshableVersion="3" recordCount="1000" xr:uid="{BF2DC343-FF76-0F42-BDCB-59F280CDACB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6.869656828705" createdVersion="8" refreshedVersion="8" minRefreshableVersion="3" recordCount="1000" xr:uid="{B15C4E78-F9EE-7143-9882-DDAF6AA6300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x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x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x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x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x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x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x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x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x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x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x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x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x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x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x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x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x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x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x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x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x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x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x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x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x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x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x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x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x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x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x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x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x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x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x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x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x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x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x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x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x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x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x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x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x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x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x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x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x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x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x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x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x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x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x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x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x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x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x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x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x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x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x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x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x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x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x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x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x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x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x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x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x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x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x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x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x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x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x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x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x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x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x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x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x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x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x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x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x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x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x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x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x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x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x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x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x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x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x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x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x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x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x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x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x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x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x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x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x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x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x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x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x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x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x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x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x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x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x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x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x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x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x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x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x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x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x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x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x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x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x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x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x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x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x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x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x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x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x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x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x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x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x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x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x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x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x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x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x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x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x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x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x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x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x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x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x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x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x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x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x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x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x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x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x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x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x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x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x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x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x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x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x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x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x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x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x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x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x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x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x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x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x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x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x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x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x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x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x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x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x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x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x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x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x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x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x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x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x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x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x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x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x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x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x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x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x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x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x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x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x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x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x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x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x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x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x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x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x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x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x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x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x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x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x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x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x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x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x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x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x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x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x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x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x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x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x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x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x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x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x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x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x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x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x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x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x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x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x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x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x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x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x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x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x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x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x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x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x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x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x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x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x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x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x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x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x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x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x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x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x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x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x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x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x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x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x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x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x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x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x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x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x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x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x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x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x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x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x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x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x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x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x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x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x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x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x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x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x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x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x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x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x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x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x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x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x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x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x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x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x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x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x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x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x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x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x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x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x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x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x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x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x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x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x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x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x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x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x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x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x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x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x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x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x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x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x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x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x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x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x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x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x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x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x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x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x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x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x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x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x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x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x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x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x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x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x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x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x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x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x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x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x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x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x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x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x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x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x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x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x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x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x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x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x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x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x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x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x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x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x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x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x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x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x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x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x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x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x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x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x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x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x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x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x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x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x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x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x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x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x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x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x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x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x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x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x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x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x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x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x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x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x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x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x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x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x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x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x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x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x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x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x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x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x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x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x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x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x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x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x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x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x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x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x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x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x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x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x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x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x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x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x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x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x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x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x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x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x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x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x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x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x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x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x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x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x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x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x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x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x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x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x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x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x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x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x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x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x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x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x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x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x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x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x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x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x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x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x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x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x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x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x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x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x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x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x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x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x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x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x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x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x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x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x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x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x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x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x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x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x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x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x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x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x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x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x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x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x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x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x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x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x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x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x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x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x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x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x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x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x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x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x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x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x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x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x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x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x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x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x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x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x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x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x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x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x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x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x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x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x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x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x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x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x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x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x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x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x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x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x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x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x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x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x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x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x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x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x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x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x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x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x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x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x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x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x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x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x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x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x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x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x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x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x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x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x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x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x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x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x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x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x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x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x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x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x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x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x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x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x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x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x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x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x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x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x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x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x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x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x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x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x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x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x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x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x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x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x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x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x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x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x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x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x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x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x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x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x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x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x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x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x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x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x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x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x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x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x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x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x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x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x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x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x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x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x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x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x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x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x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x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x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x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x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x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x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x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x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x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x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x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x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x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x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x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x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x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x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x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x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x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x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x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x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x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x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x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x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x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x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x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x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x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x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x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x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x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x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x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x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x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x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x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x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x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x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x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x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x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x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x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x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x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x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x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x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x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x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x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x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x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x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x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x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x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x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x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x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x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x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x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x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x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x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x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x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x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x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x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x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x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x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x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x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x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x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x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x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x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x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x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x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x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x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x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x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x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x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x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x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x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x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x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x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x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x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x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x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x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x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x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x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x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x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x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x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x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x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x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x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x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x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x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x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x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x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x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x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x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x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x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x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x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x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x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x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x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x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x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x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x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x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x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x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x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x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x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x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x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x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x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x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x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x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x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x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x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x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x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x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x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x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x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x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x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x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x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x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x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x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x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x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x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x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x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x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x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x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x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x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x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x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x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x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x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x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x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x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x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x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x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x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x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x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x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x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x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x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x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x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x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x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x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x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x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x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x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x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x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x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x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x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x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x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x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x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x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x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x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x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x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x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x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x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x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x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x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x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x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x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x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x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x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x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x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x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x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x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x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x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x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x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x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x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x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x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x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x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x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x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x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x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x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x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x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x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x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x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x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x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x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x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x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x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x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x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x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x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x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x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x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x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x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x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x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x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x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x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x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x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x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x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x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x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x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x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x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x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x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x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x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x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x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x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x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x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x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x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x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x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x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x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x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x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x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x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x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x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x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x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x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x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x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x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x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x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x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x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x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x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x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x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x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x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x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x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x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x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x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x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x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x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x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x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x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x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x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x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x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x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x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x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x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x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x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x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x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x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x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x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x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x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x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x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x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x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x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x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x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99517-605B-A340-8DDA-2E63810B81D7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B7EA8-85B2-DC4B-9B50-7DFC0CAC1C93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782BB-2557-8249-95BA-2EC6F67EEC44}" name="PivotTable9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D80209-9A48-A940-A59E-BCC8AC713EFF}" name="Table2" displayName="Table2" ref="G8:J14" totalsRowShown="0" dataDxfId="5" headerRowBorderDxfId="6" tableBorderDxfId="4">
  <tableColumns count="4">
    <tableColumn id="1" xr3:uid="{04236157-B2D5-9447-A3F0-35D08484A414}" name="Successful Backers Count" dataDxfId="3"/>
    <tableColumn id="2" xr3:uid="{EEFF56B5-7D94-D240-9C5B-55EA0A41435A}" name=" " dataDxfId="2"/>
    <tableColumn id="3" xr3:uid="{5674AB1B-02BA-0148-B498-B7A90C18554D}" name=" Failed Backers Count" dataDxfId="1"/>
    <tableColumn id="4" xr3:uid="{0E0F665F-DA5C-D14F-B33D-955E59F97527}" name="   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109" zoomScaleNormal="100" workbookViewId="0">
      <selection activeCell="K9" sqref="K9"/>
    </sheetView>
  </sheetViews>
  <sheetFormatPr baseColWidth="10" defaultRowHeight="16" x14ac:dyDescent="0.2"/>
  <cols>
    <col min="1" max="1" width="4.33203125" bestFit="1" customWidth="1"/>
    <col min="2" max="2" width="30.6640625" bestFit="1" customWidth="1"/>
    <col min="3" max="3" width="34.33203125" style="3" bestFit="1" customWidth="1"/>
    <col min="4" max="4" width="7.5" bestFit="1" customWidth="1"/>
    <col min="5" max="5" width="7.83203125" bestFit="1" customWidth="1"/>
    <col min="6" max="6" width="14.33203125" bestFit="1" customWidth="1"/>
    <col min="7" max="7" width="9.5" bestFit="1" customWidth="1"/>
    <col min="8" max="8" width="13.33203125" bestFit="1" customWidth="1"/>
    <col min="9" max="9" width="16" bestFit="1" customWidth="1"/>
    <col min="10" max="10" width="7.33203125" bestFit="1" customWidth="1"/>
    <col min="11" max="11" width="8.1640625" bestFit="1" customWidth="1"/>
    <col min="12" max="12" width="11.33203125" bestFit="1" customWidth="1"/>
    <col min="13" max="13" width="21.83203125" bestFit="1" customWidth="1"/>
    <col min="14" max="14" width="20.33203125" bestFit="1" customWidth="1"/>
    <col min="15" max="15" width="11.83203125" bestFit="1" customWidth="1"/>
    <col min="16" max="16" width="9.33203125" bestFit="1" customWidth="1"/>
    <col min="17" max="17" width="8.5" bestFit="1" customWidth="1"/>
    <col min="18" max="18" width="29.1640625" bestFit="1" customWidth="1"/>
    <col min="19" max="19" width="14.6640625" bestFit="1" customWidth="1"/>
    <col min="20" max="20" width="17.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2071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s="11" t="s">
        <v>14</v>
      </c>
      <c r="H2">
        <v>0</v>
      </c>
      <c r="I2">
        <f>ROUND(IFERROR(E2/H2,0),2)</f>
        <v>0</v>
      </c>
      <c r="J2" t="s">
        <v>15</v>
      </c>
      <c r="K2" t="s">
        <v>16</v>
      </c>
      <c r="L2">
        <v>1448690400</v>
      </c>
      <c r="M2" s="6">
        <f t="shared" ref="M2:M65" si="0">(((L2/60)/60)/24)+DATE(1970,1,1)</f>
        <v>42336.25</v>
      </c>
      <c r="N2" s="6">
        <f t="shared" ref="N2:N65" si="1">(((O2/60)/60)/24)+DATE(1970,1,1)</f>
        <v>42353.25</v>
      </c>
      <c r="O2">
        <v>1450159200</v>
      </c>
      <c r="P2" t="b">
        <v>0</v>
      </c>
      <c r="Q2" t="b">
        <v>0</v>
      </c>
      <c r="R2" t="s">
        <v>17</v>
      </c>
      <c r="S2" t="s">
        <v>2033</v>
      </c>
      <c r="T2" t="s">
        <v>2035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2">ROUND(E3/D3*100,0)</f>
        <v>1040</v>
      </c>
      <c r="G3" t="s">
        <v>20</v>
      </c>
      <c r="H3">
        <v>158</v>
      </c>
      <c r="I3">
        <f t="shared" ref="I3:I66" si="3">ROUND(IFERROR(E3/H3,0),2)</f>
        <v>92.15</v>
      </c>
      <c r="J3" t="s">
        <v>21</v>
      </c>
      <c r="K3" t="s">
        <v>22</v>
      </c>
      <c r="L3">
        <v>1408424400</v>
      </c>
      <c r="M3" s="6">
        <f t="shared" si="0"/>
        <v>41870.208333333336</v>
      </c>
      <c r="N3" s="6">
        <f t="shared" si="1"/>
        <v>41872.208333333336</v>
      </c>
      <c r="O3">
        <v>1408597200</v>
      </c>
      <c r="P3" t="b">
        <v>0</v>
      </c>
      <c r="Q3" t="b">
        <v>1</v>
      </c>
      <c r="R3" t="s">
        <v>23</v>
      </c>
      <c r="S3" t="s">
        <v>2034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2"/>
        <v>131</v>
      </c>
      <c r="G4" t="s">
        <v>20</v>
      </c>
      <c r="H4">
        <v>1425</v>
      </c>
      <c r="I4">
        <f t="shared" si="3"/>
        <v>100.02</v>
      </c>
      <c r="J4" t="s">
        <v>26</v>
      </c>
      <c r="K4" t="s">
        <v>27</v>
      </c>
      <c r="L4">
        <v>1384668000</v>
      </c>
      <c r="M4" s="6">
        <f t="shared" si="0"/>
        <v>41595.25</v>
      </c>
      <c r="N4" s="6">
        <f t="shared" si="1"/>
        <v>41597.25</v>
      </c>
      <c r="O4">
        <v>1384840800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2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 s="6">
        <f t="shared" si="0"/>
        <v>43688.208333333328</v>
      </c>
      <c r="N5" s="6">
        <f t="shared" si="1"/>
        <v>43728.208333333328</v>
      </c>
      <c r="O5">
        <v>1568955600</v>
      </c>
      <c r="P5" t="b">
        <v>0</v>
      </c>
      <c r="Q5" t="b">
        <v>0</v>
      </c>
      <c r="R5" t="s">
        <v>23</v>
      </c>
      <c r="S5" t="s">
        <v>2034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2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 s="6">
        <f t="shared" si="0"/>
        <v>43485.25</v>
      </c>
      <c r="N6" s="6">
        <f t="shared" si="1"/>
        <v>43489.25</v>
      </c>
      <c r="O6">
        <v>1548309600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2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 s="6">
        <f t="shared" si="0"/>
        <v>41149.208333333336</v>
      </c>
      <c r="N7" s="6">
        <f t="shared" si="1"/>
        <v>41160.208333333336</v>
      </c>
      <c r="O7">
        <v>1347080400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2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 s="6">
        <f t="shared" si="0"/>
        <v>42991.208333333328</v>
      </c>
      <c r="N8" s="6">
        <f t="shared" si="1"/>
        <v>42992.208333333328</v>
      </c>
      <c r="O8">
        <v>1505365200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2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 s="6">
        <f t="shared" si="0"/>
        <v>42229.208333333328</v>
      </c>
      <c r="N9" s="6">
        <f t="shared" si="1"/>
        <v>42231.208333333328</v>
      </c>
      <c r="O9">
        <v>1439614800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2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 s="6">
        <f t="shared" si="0"/>
        <v>40399.208333333336</v>
      </c>
      <c r="N10" s="6">
        <f t="shared" si="1"/>
        <v>40401.208333333336</v>
      </c>
      <c r="O10">
        <v>1281502800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2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 s="6">
        <f t="shared" si="0"/>
        <v>41536.208333333336</v>
      </c>
      <c r="N11" s="6">
        <f t="shared" si="1"/>
        <v>41585.25</v>
      </c>
      <c r="O11">
        <v>1383804000</v>
      </c>
      <c r="P11" t="b">
        <v>0</v>
      </c>
      <c r="Q11" t="b">
        <v>0</v>
      </c>
      <c r="R11" t="s">
        <v>50</v>
      </c>
      <c r="S11" t="s">
        <v>2034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2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 s="6">
        <f t="shared" si="0"/>
        <v>40404.208333333336</v>
      </c>
      <c r="N12" s="6">
        <f t="shared" si="1"/>
        <v>40452.208333333336</v>
      </c>
      <c r="O12">
        <v>1285909200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2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 s="6">
        <f t="shared" si="0"/>
        <v>40442.208333333336</v>
      </c>
      <c r="N13" s="6">
        <f t="shared" si="1"/>
        <v>40448.208333333336</v>
      </c>
      <c r="O13">
        <v>1285563600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2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 s="6">
        <f t="shared" si="0"/>
        <v>43760.208333333328</v>
      </c>
      <c r="N14" s="6">
        <f t="shared" si="1"/>
        <v>43768.208333333328</v>
      </c>
      <c r="O14">
        <v>1572411600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2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 s="6">
        <f t="shared" si="0"/>
        <v>42532.208333333328</v>
      </c>
      <c r="N15" s="6">
        <f t="shared" si="1"/>
        <v>42544.208333333328</v>
      </c>
      <c r="O15">
        <v>1466658000</v>
      </c>
      <c r="P15" t="b">
        <v>0</v>
      </c>
      <c r="Q15" t="b">
        <v>0</v>
      </c>
      <c r="R15" t="s">
        <v>60</v>
      </c>
      <c r="S15" t="s">
        <v>2034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2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 s="6">
        <f t="shared" si="0"/>
        <v>40974.25</v>
      </c>
      <c r="N16" s="6">
        <f t="shared" si="1"/>
        <v>41001.208333333336</v>
      </c>
      <c r="O16">
        <v>1333342800</v>
      </c>
      <c r="P16" t="b">
        <v>0</v>
      </c>
      <c r="Q16" t="b">
        <v>0</v>
      </c>
      <c r="R16" t="s">
        <v>60</v>
      </c>
      <c r="S16" t="s">
        <v>2034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2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 s="6">
        <f t="shared" si="0"/>
        <v>43809.25</v>
      </c>
      <c r="N17" s="6">
        <f t="shared" si="1"/>
        <v>43813.25</v>
      </c>
      <c r="O17">
        <v>1576303200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2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 s="6">
        <f t="shared" si="0"/>
        <v>41661.25</v>
      </c>
      <c r="N18" s="6">
        <f t="shared" si="1"/>
        <v>41683.25</v>
      </c>
      <c r="O18">
        <v>1392271200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2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 s="6">
        <f t="shared" si="0"/>
        <v>40555.25</v>
      </c>
      <c r="N19" s="6">
        <f t="shared" si="1"/>
        <v>40556.25</v>
      </c>
      <c r="O19">
        <v>1294898400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2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 s="6">
        <f t="shared" si="0"/>
        <v>43351.208333333328</v>
      </c>
      <c r="N20" s="6">
        <f t="shared" si="1"/>
        <v>43359.208333333328</v>
      </c>
      <c r="O20">
        <v>1537074000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2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 s="6">
        <f t="shared" si="0"/>
        <v>43528.25</v>
      </c>
      <c r="N21" s="6">
        <f t="shared" si="1"/>
        <v>43549.208333333328</v>
      </c>
      <c r="O21">
        <v>1553490000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2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 s="6">
        <f t="shared" si="0"/>
        <v>41848.208333333336</v>
      </c>
      <c r="N22" s="6">
        <f t="shared" si="1"/>
        <v>41848.208333333336</v>
      </c>
      <c r="O22">
        <v>1406523600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2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 s="6">
        <f t="shared" si="0"/>
        <v>40770.208333333336</v>
      </c>
      <c r="N23" s="6">
        <f t="shared" si="1"/>
        <v>40804.208333333336</v>
      </c>
      <c r="O23">
        <v>1316322000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2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 s="6">
        <f t="shared" si="0"/>
        <v>43193.208333333328</v>
      </c>
      <c r="N24" s="6">
        <f t="shared" si="1"/>
        <v>43208.208333333328</v>
      </c>
      <c r="O24">
        <v>1524027600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2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 s="6">
        <f t="shared" si="0"/>
        <v>43510.25</v>
      </c>
      <c r="N25" s="6">
        <f t="shared" si="1"/>
        <v>43563.208333333328</v>
      </c>
      <c r="O25">
        <v>1554699600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2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 s="6">
        <f t="shared" si="0"/>
        <v>41811.208333333336</v>
      </c>
      <c r="N26" s="6">
        <f t="shared" si="1"/>
        <v>41813.208333333336</v>
      </c>
      <c r="O26">
        <v>1403499600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2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 s="6">
        <f t="shared" si="0"/>
        <v>40681.208333333336</v>
      </c>
      <c r="N27" s="6">
        <f t="shared" si="1"/>
        <v>40701.208333333336</v>
      </c>
      <c r="O27">
        <v>1307422800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2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 s="6">
        <f t="shared" si="0"/>
        <v>43312.208333333328</v>
      </c>
      <c r="N28" s="6">
        <f t="shared" si="1"/>
        <v>43339.208333333328</v>
      </c>
      <c r="O28">
        <v>1535346000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2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 s="6">
        <f t="shared" si="0"/>
        <v>42280.208333333328</v>
      </c>
      <c r="N29" s="6">
        <f t="shared" si="1"/>
        <v>42288.208333333328</v>
      </c>
      <c r="O29">
        <v>1444539600</v>
      </c>
      <c r="P29" t="b">
        <v>0</v>
      </c>
      <c r="Q29" t="b">
        <v>0</v>
      </c>
      <c r="R29" t="s">
        <v>23</v>
      </c>
      <c r="S29" t="s">
        <v>2034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2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 s="6">
        <f t="shared" si="0"/>
        <v>40218.25</v>
      </c>
      <c r="N30" s="6">
        <f t="shared" si="1"/>
        <v>40241.25</v>
      </c>
      <c r="O30">
        <v>1267682400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2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 s="6">
        <f t="shared" si="0"/>
        <v>43301.208333333328</v>
      </c>
      <c r="N31" s="6">
        <f t="shared" si="1"/>
        <v>43341.208333333328</v>
      </c>
      <c r="O31">
        <v>1535518800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2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 s="6">
        <f t="shared" si="0"/>
        <v>43609.208333333328</v>
      </c>
      <c r="N32" s="6">
        <f t="shared" si="1"/>
        <v>43614.208333333328</v>
      </c>
      <c r="O32">
        <v>1559106000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2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 s="6">
        <f t="shared" si="0"/>
        <v>42374.25</v>
      </c>
      <c r="N33" s="6">
        <f t="shared" si="1"/>
        <v>42402.25</v>
      </c>
      <c r="O33">
        <v>1454392800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2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 s="6">
        <f t="shared" si="0"/>
        <v>43110.25</v>
      </c>
      <c r="N34" s="6">
        <f t="shared" si="1"/>
        <v>43137.25</v>
      </c>
      <c r="O34">
        <v>1517896800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2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 s="6">
        <f t="shared" si="0"/>
        <v>41917.208333333336</v>
      </c>
      <c r="N35" s="6">
        <f t="shared" si="1"/>
        <v>41954.25</v>
      </c>
      <c r="O35">
        <v>1415685600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2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 s="6">
        <f t="shared" si="0"/>
        <v>42817.208333333328</v>
      </c>
      <c r="N36" s="6">
        <f t="shared" si="1"/>
        <v>42822.208333333328</v>
      </c>
      <c r="O36">
        <v>1490677200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2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 s="6">
        <f t="shared" si="0"/>
        <v>43484.25</v>
      </c>
      <c r="N37" s="6">
        <f t="shared" si="1"/>
        <v>43526.25</v>
      </c>
      <c r="O37">
        <v>1551506400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2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 s="6">
        <f t="shared" si="0"/>
        <v>40600.25</v>
      </c>
      <c r="N38" s="6">
        <f t="shared" si="1"/>
        <v>40625.208333333336</v>
      </c>
      <c r="O38">
        <v>1300856400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2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 s="6">
        <f t="shared" si="0"/>
        <v>43744.208333333328</v>
      </c>
      <c r="N39" s="6">
        <f t="shared" si="1"/>
        <v>43777.25</v>
      </c>
      <c r="O39">
        <v>1573192800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2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 s="6">
        <f t="shared" si="0"/>
        <v>40469.208333333336</v>
      </c>
      <c r="N40" s="6">
        <f t="shared" si="1"/>
        <v>40474.208333333336</v>
      </c>
      <c r="O40">
        <v>1287810000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2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 s="6">
        <f t="shared" si="0"/>
        <v>41330.25</v>
      </c>
      <c r="N41" s="6">
        <f t="shared" si="1"/>
        <v>41344.208333333336</v>
      </c>
      <c r="O41">
        <v>1362978000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2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 s="6">
        <f t="shared" si="0"/>
        <v>40334.208333333336</v>
      </c>
      <c r="N42" s="6">
        <f t="shared" si="1"/>
        <v>40353.208333333336</v>
      </c>
      <c r="O42">
        <v>1277355600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2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 s="6">
        <f t="shared" si="0"/>
        <v>41156.208333333336</v>
      </c>
      <c r="N43" s="6">
        <f t="shared" si="1"/>
        <v>41182.208333333336</v>
      </c>
      <c r="O43">
        <v>1348981200</v>
      </c>
      <c r="P43" t="b">
        <v>0</v>
      </c>
      <c r="Q43" t="b">
        <v>1</v>
      </c>
      <c r="R43" t="s">
        <v>23</v>
      </c>
      <c r="S43" t="s">
        <v>2034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2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 s="6">
        <f t="shared" si="0"/>
        <v>40728.208333333336</v>
      </c>
      <c r="N44" s="6">
        <f t="shared" si="1"/>
        <v>40737.208333333336</v>
      </c>
      <c r="O44">
        <v>1310533200</v>
      </c>
      <c r="P44" t="b">
        <v>0</v>
      </c>
      <c r="Q44" t="b">
        <v>0</v>
      </c>
      <c r="R44" t="s">
        <v>17</v>
      </c>
      <c r="S44" t="s">
        <v>2033</v>
      </c>
      <c r="T44" t="s">
        <v>2035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2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 s="6">
        <f t="shared" si="0"/>
        <v>41844.208333333336</v>
      </c>
      <c r="N45" s="6">
        <f t="shared" si="1"/>
        <v>41860.208333333336</v>
      </c>
      <c r="O45">
        <v>1407560400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2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 s="6">
        <f t="shared" si="0"/>
        <v>43541.208333333328</v>
      </c>
      <c r="N46" s="6">
        <f t="shared" si="1"/>
        <v>43542.208333333328</v>
      </c>
      <c r="O46">
        <v>1552885200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2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 s="6">
        <f t="shared" si="0"/>
        <v>42676.208333333328</v>
      </c>
      <c r="N47" s="6">
        <f t="shared" si="1"/>
        <v>42691.25</v>
      </c>
      <c r="O47">
        <v>1479362400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2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 s="6">
        <f t="shared" si="0"/>
        <v>40367.208333333336</v>
      </c>
      <c r="N48" s="6">
        <f t="shared" si="1"/>
        <v>40390.208333333336</v>
      </c>
      <c r="O48">
        <v>1280552400</v>
      </c>
      <c r="P48" t="b">
        <v>0</v>
      </c>
      <c r="Q48" t="b">
        <v>0</v>
      </c>
      <c r="R48" t="s">
        <v>23</v>
      </c>
      <c r="S48" t="s">
        <v>2034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2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 s="6">
        <f t="shared" si="0"/>
        <v>41727.208333333336</v>
      </c>
      <c r="N49" s="6">
        <f t="shared" si="1"/>
        <v>41757.208333333336</v>
      </c>
      <c r="O49">
        <v>1398661200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2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 s="6">
        <f t="shared" si="0"/>
        <v>42180.208333333328</v>
      </c>
      <c r="N50" s="6">
        <f t="shared" si="1"/>
        <v>42192.208333333328</v>
      </c>
      <c r="O50">
        <v>1436245200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2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 s="6">
        <f t="shared" si="0"/>
        <v>43758.208333333328</v>
      </c>
      <c r="N51" s="6">
        <f t="shared" si="1"/>
        <v>43803.25</v>
      </c>
      <c r="O51">
        <v>1575439200</v>
      </c>
      <c r="P51" t="b">
        <v>0</v>
      </c>
      <c r="Q51" t="b">
        <v>0</v>
      </c>
      <c r="R51" t="s">
        <v>23</v>
      </c>
      <c r="S51" t="s">
        <v>2034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2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 s="6">
        <f t="shared" si="0"/>
        <v>41487.208333333336</v>
      </c>
      <c r="N52" s="6">
        <f t="shared" si="1"/>
        <v>41515.208333333336</v>
      </c>
      <c r="O52">
        <v>1377752400</v>
      </c>
      <c r="P52" t="b">
        <v>0</v>
      </c>
      <c r="Q52" t="b">
        <v>0</v>
      </c>
      <c r="R52" t="s">
        <v>148</v>
      </c>
      <c r="S52" t="s">
        <v>2034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2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 s="6">
        <f t="shared" si="0"/>
        <v>40995.208333333336</v>
      </c>
      <c r="N53" s="6">
        <f t="shared" si="1"/>
        <v>41011.208333333336</v>
      </c>
      <c r="O53">
        <v>1334206800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2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 s="6">
        <f t="shared" si="0"/>
        <v>40436.208333333336</v>
      </c>
      <c r="N54" s="6">
        <f t="shared" si="1"/>
        <v>40440.208333333336</v>
      </c>
      <c r="O54">
        <v>1284872400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2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 s="6">
        <f t="shared" si="0"/>
        <v>41779.208333333336</v>
      </c>
      <c r="N55" s="6">
        <f t="shared" si="1"/>
        <v>41818.208333333336</v>
      </c>
      <c r="O55">
        <v>1403931600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2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 s="6">
        <f t="shared" si="0"/>
        <v>43170.25</v>
      </c>
      <c r="N56" s="6">
        <f t="shared" si="1"/>
        <v>43176.208333333328</v>
      </c>
      <c r="O56">
        <v>1521262800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17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2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 s="6">
        <f t="shared" si="0"/>
        <v>43311.208333333328</v>
      </c>
      <c r="N57" s="6">
        <f t="shared" si="1"/>
        <v>43316.208333333328</v>
      </c>
      <c r="O57">
        <v>1533358800</v>
      </c>
      <c r="P57" t="b">
        <v>0</v>
      </c>
      <c r="Q57" t="b">
        <v>0</v>
      </c>
      <c r="R57" t="s">
        <v>159</v>
      </c>
      <c r="S57" t="s">
        <v>2034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2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 s="6">
        <f t="shared" si="0"/>
        <v>42014.25</v>
      </c>
      <c r="N58" s="6">
        <f t="shared" si="1"/>
        <v>42021.25</v>
      </c>
      <c r="O58">
        <v>1421474400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2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 s="6">
        <f t="shared" si="0"/>
        <v>42979.208333333328</v>
      </c>
      <c r="N59" s="6">
        <f t="shared" si="1"/>
        <v>42991.208333333328</v>
      </c>
      <c r="O59">
        <v>1505278800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2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 s="6">
        <f t="shared" si="0"/>
        <v>42268.208333333328</v>
      </c>
      <c r="N60" s="6">
        <f t="shared" si="1"/>
        <v>42281.208333333328</v>
      </c>
      <c r="O60">
        <v>1443934800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2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 s="6">
        <f t="shared" si="0"/>
        <v>42898.208333333328</v>
      </c>
      <c r="N61" s="6">
        <f t="shared" si="1"/>
        <v>42913.208333333328</v>
      </c>
      <c r="O61">
        <v>1498539600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2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 s="6">
        <f t="shared" si="0"/>
        <v>41107.208333333336</v>
      </c>
      <c r="N62" s="6">
        <f t="shared" si="1"/>
        <v>41110.208333333336</v>
      </c>
      <c r="O62">
        <v>1342760400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2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 s="6">
        <f t="shared" si="0"/>
        <v>40595.25</v>
      </c>
      <c r="N63" s="6">
        <f t="shared" si="1"/>
        <v>40635.208333333336</v>
      </c>
      <c r="O63">
        <v>1301720400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17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2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 s="6">
        <f t="shared" si="0"/>
        <v>42160.208333333328</v>
      </c>
      <c r="N64" s="6">
        <f t="shared" si="1"/>
        <v>42161.208333333328</v>
      </c>
      <c r="O64">
        <v>1433566800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2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 s="6">
        <f t="shared" si="0"/>
        <v>42853.208333333328</v>
      </c>
      <c r="N65" s="6">
        <f t="shared" si="1"/>
        <v>42859.208333333328</v>
      </c>
      <c r="O65">
        <v>1493874000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2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 s="6">
        <f t="shared" ref="M66:M129" si="4">(((L66/60)/60)/24)+DATE(1970,1,1)</f>
        <v>43283.208333333328</v>
      </c>
      <c r="N66" s="6">
        <f t="shared" ref="N66:N129" si="5">(((O66/60)/60)/24)+DATE(1970,1,1)</f>
        <v>43298.208333333328</v>
      </c>
      <c r="O66">
        <v>1531803600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ROUND(E67/D67*100,0)</f>
        <v>236</v>
      </c>
      <c r="G67" t="s">
        <v>20</v>
      </c>
      <c r="H67">
        <v>236</v>
      </c>
      <c r="I67">
        <f t="shared" ref="I67:I130" si="7">ROUND(IFERROR(E67/H67,0),2)</f>
        <v>61.04</v>
      </c>
      <c r="J67" t="s">
        <v>21</v>
      </c>
      <c r="K67" t="s">
        <v>22</v>
      </c>
      <c r="L67">
        <v>1296108000</v>
      </c>
      <c r="M67" s="6">
        <f t="shared" si="4"/>
        <v>40570.25</v>
      </c>
      <c r="N67" s="6">
        <f t="shared" si="5"/>
        <v>40577.25</v>
      </c>
      <c r="O67">
        <v>1296712800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 s="6">
        <f t="shared" si="4"/>
        <v>42102.208333333328</v>
      </c>
      <c r="N68" s="6">
        <f t="shared" si="5"/>
        <v>42107.208333333328</v>
      </c>
      <c r="O68">
        <v>1428901200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 s="6">
        <f t="shared" si="4"/>
        <v>40203.25</v>
      </c>
      <c r="N69" s="6">
        <f t="shared" si="5"/>
        <v>40208.25</v>
      </c>
      <c r="O69">
        <v>1264831200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 s="6">
        <f t="shared" si="4"/>
        <v>42943.208333333328</v>
      </c>
      <c r="N70" s="6">
        <f t="shared" si="5"/>
        <v>42990.208333333328</v>
      </c>
      <c r="O70">
        <v>1505192400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 s="6">
        <f t="shared" si="4"/>
        <v>40531.25</v>
      </c>
      <c r="N71" s="6">
        <f t="shared" si="5"/>
        <v>40565.25</v>
      </c>
      <c r="O71">
        <v>1295676000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 s="6">
        <f t="shared" si="4"/>
        <v>40484.208333333336</v>
      </c>
      <c r="N72" s="6">
        <f t="shared" si="5"/>
        <v>40533.25</v>
      </c>
      <c r="O72">
        <v>1292911200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 s="6">
        <f t="shared" si="4"/>
        <v>43799.25</v>
      </c>
      <c r="N73" s="6">
        <f t="shared" si="5"/>
        <v>43803.25</v>
      </c>
      <c r="O73">
        <v>1575439200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 s="6">
        <f t="shared" si="4"/>
        <v>42186.208333333328</v>
      </c>
      <c r="N74" s="6">
        <f t="shared" si="5"/>
        <v>42222.208333333328</v>
      </c>
      <c r="O74">
        <v>1438837200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 s="6">
        <f t="shared" si="4"/>
        <v>42701.25</v>
      </c>
      <c r="N75" s="6">
        <f t="shared" si="5"/>
        <v>42704.25</v>
      </c>
      <c r="O75">
        <v>1480485600</v>
      </c>
      <c r="P75" t="b">
        <v>0</v>
      </c>
      <c r="Q75" t="b">
        <v>0</v>
      </c>
      <c r="R75" t="s">
        <v>159</v>
      </c>
      <c r="S75" t="s">
        <v>2034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 s="6">
        <f t="shared" si="4"/>
        <v>42456.208333333328</v>
      </c>
      <c r="N76" s="6">
        <f t="shared" si="5"/>
        <v>42457.208333333328</v>
      </c>
      <c r="O76">
        <v>1459141200</v>
      </c>
      <c r="P76" t="b">
        <v>0</v>
      </c>
      <c r="Q76" t="b">
        <v>0</v>
      </c>
      <c r="R76" t="s">
        <v>148</v>
      </c>
      <c r="S76" t="s">
        <v>2034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 s="6">
        <f t="shared" si="4"/>
        <v>43296.208333333328</v>
      </c>
      <c r="N77" s="6">
        <f t="shared" si="5"/>
        <v>43304.208333333328</v>
      </c>
      <c r="O77">
        <v>1532322000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 s="6">
        <f t="shared" si="4"/>
        <v>42027.25</v>
      </c>
      <c r="N78" s="6">
        <f t="shared" si="5"/>
        <v>42076.208333333328</v>
      </c>
      <c r="O78">
        <v>1426222800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 s="6">
        <f t="shared" si="4"/>
        <v>40448.208333333336</v>
      </c>
      <c r="N79" s="6">
        <f t="shared" si="5"/>
        <v>40462.208333333336</v>
      </c>
      <c r="O79">
        <v>1286773200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17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 s="6">
        <f t="shared" si="4"/>
        <v>43206.208333333328</v>
      </c>
      <c r="N80" s="6">
        <f t="shared" si="5"/>
        <v>43207.208333333328</v>
      </c>
      <c r="O80">
        <v>1523941200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 s="6">
        <f t="shared" si="4"/>
        <v>43267.208333333328</v>
      </c>
      <c r="N81" s="6">
        <f t="shared" si="5"/>
        <v>43272.208333333328</v>
      </c>
      <c r="O81">
        <v>1529557200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 s="6">
        <f t="shared" si="4"/>
        <v>42976.208333333328</v>
      </c>
      <c r="N82" s="6">
        <f t="shared" si="5"/>
        <v>43006.208333333328</v>
      </c>
      <c r="O82">
        <v>1506574800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 s="6">
        <f t="shared" si="4"/>
        <v>43062.25</v>
      </c>
      <c r="N83" s="6">
        <f t="shared" si="5"/>
        <v>43087.25</v>
      </c>
      <c r="O83">
        <v>1513576800</v>
      </c>
      <c r="P83" t="b">
        <v>0</v>
      </c>
      <c r="Q83" t="b">
        <v>0</v>
      </c>
      <c r="R83" t="s">
        <v>23</v>
      </c>
      <c r="S83" t="s">
        <v>2034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 s="6">
        <f t="shared" si="4"/>
        <v>43482.25</v>
      </c>
      <c r="N84" s="6">
        <f t="shared" si="5"/>
        <v>43489.25</v>
      </c>
      <c r="O84">
        <v>1548309600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 s="6">
        <f t="shared" si="4"/>
        <v>42579.208333333328</v>
      </c>
      <c r="N85" s="6">
        <f t="shared" si="5"/>
        <v>42601.208333333328</v>
      </c>
      <c r="O85">
        <v>1471582800</v>
      </c>
      <c r="P85" t="b">
        <v>0</v>
      </c>
      <c r="Q85" t="b">
        <v>0</v>
      </c>
      <c r="R85" t="s">
        <v>50</v>
      </c>
      <c r="S85" t="s">
        <v>2034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 s="6">
        <f t="shared" si="4"/>
        <v>41118.208333333336</v>
      </c>
      <c r="N86" s="6">
        <f t="shared" si="5"/>
        <v>41128.208333333336</v>
      </c>
      <c r="O86">
        <v>1344315600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 s="6">
        <f t="shared" si="4"/>
        <v>40797.208333333336</v>
      </c>
      <c r="N87" s="6">
        <f t="shared" si="5"/>
        <v>40805.208333333336</v>
      </c>
      <c r="O87">
        <v>1316408400</v>
      </c>
      <c r="P87" t="b">
        <v>0</v>
      </c>
      <c r="Q87" t="b">
        <v>0</v>
      </c>
      <c r="R87" t="s">
        <v>60</v>
      </c>
      <c r="S87" t="s">
        <v>2034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 s="6">
        <f t="shared" si="4"/>
        <v>42128.208333333328</v>
      </c>
      <c r="N88" s="6">
        <f t="shared" si="5"/>
        <v>42141.208333333328</v>
      </c>
      <c r="O88">
        <v>1431838800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 s="6">
        <f t="shared" si="4"/>
        <v>40610.25</v>
      </c>
      <c r="N89" s="6">
        <f t="shared" si="5"/>
        <v>40621.208333333336</v>
      </c>
      <c r="O89">
        <v>1300510800</v>
      </c>
      <c r="P89" t="b">
        <v>0</v>
      </c>
      <c r="Q89" t="b">
        <v>1</v>
      </c>
      <c r="R89" t="s">
        <v>23</v>
      </c>
      <c r="S89" t="s">
        <v>2034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 s="6">
        <f t="shared" si="4"/>
        <v>42110.208333333328</v>
      </c>
      <c r="N90" s="6">
        <f t="shared" si="5"/>
        <v>42132.208333333328</v>
      </c>
      <c r="O90">
        <v>1431061200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 s="6">
        <f t="shared" si="4"/>
        <v>40283.208333333336</v>
      </c>
      <c r="N91" s="6">
        <f t="shared" si="5"/>
        <v>40285.208333333336</v>
      </c>
      <c r="O91">
        <v>1271480400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 s="6">
        <f t="shared" si="4"/>
        <v>42425.25</v>
      </c>
      <c r="N92" s="6">
        <f t="shared" si="5"/>
        <v>42425.25</v>
      </c>
      <c r="O92">
        <v>1456380000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 s="6">
        <f t="shared" si="4"/>
        <v>42588.208333333328</v>
      </c>
      <c r="N93" s="6">
        <f t="shared" si="5"/>
        <v>42616.208333333328</v>
      </c>
      <c r="O93">
        <v>1472878800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17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 s="6">
        <f t="shared" si="4"/>
        <v>40352.208333333336</v>
      </c>
      <c r="N94" s="6">
        <f t="shared" si="5"/>
        <v>40353.208333333336</v>
      </c>
      <c r="O94">
        <v>1277355600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 s="6">
        <f t="shared" si="4"/>
        <v>41202.208333333336</v>
      </c>
      <c r="N95" s="6">
        <f t="shared" si="5"/>
        <v>41206.208333333336</v>
      </c>
      <c r="O95">
        <v>1351054800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 s="6">
        <f t="shared" si="4"/>
        <v>43562.208333333328</v>
      </c>
      <c r="N96" s="6">
        <f t="shared" si="5"/>
        <v>43573.208333333328</v>
      </c>
      <c r="O96">
        <v>1555563600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 s="6">
        <f t="shared" si="4"/>
        <v>43752.208333333328</v>
      </c>
      <c r="N97" s="6">
        <f t="shared" si="5"/>
        <v>43759.208333333328</v>
      </c>
      <c r="O97">
        <v>1571634000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 s="6">
        <f t="shared" si="4"/>
        <v>40612.25</v>
      </c>
      <c r="N98" s="6">
        <f t="shared" si="5"/>
        <v>40625.208333333336</v>
      </c>
      <c r="O98">
        <v>1300856400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 s="6">
        <f t="shared" si="4"/>
        <v>42180.208333333328</v>
      </c>
      <c r="N99" s="6">
        <f t="shared" si="5"/>
        <v>42234.208333333328</v>
      </c>
      <c r="O99">
        <v>1439874000</v>
      </c>
      <c r="P99" t="b">
        <v>0</v>
      </c>
      <c r="Q99" t="b">
        <v>0</v>
      </c>
      <c r="R99" t="s">
        <v>17</v>
      </c>
      <c r="S99" t="s">
        <v>2033</v>
      </c>
      <c r="T99" t="s">
        <v>2035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 s="6">
        <f t="shared" si="4"/>
        <v>42212.208333333328</v>
      </c>
      <c r="N100" s="6">
        <f t="shared" si="5"/>
        <v>42216.208333333328</v>
      </c>
      <c r="O100">
        <v>1438318800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17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 s="6">
        <f t="shared" si="4"/>
        <v>41968.25</v>
      </c>
      <c r="N101" s="6">
        <f t="shared" si="5"/>
        <v>41997.25</v>
      </c>
      <c r="O101">
        <v>1419400800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6">
        <f t="shared" si="4"/>
        <v>40835.208333333336</v>
      </c>
      <c r="N102" s="6">
        <f t="shared" si="5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 s="6">
        <f t="shared" si="4"/>
        <v>42056.25</v>
      </c>
      <c r="N103" s="6">
        <f t="shared" si="5"/>
        <v>42063.25</v>
      </c>
      <c r="O103">
        <v>1425103200</v>
      </c>
      <c r="P103" t="b">
        <v>0</v>
      </c>
      <c r="Q103" t="b">
        <v>1</v>
      </c>
      <c r="R103" t="s">
        <v>50</v>
      </c>
      <c r="S103" t="s">
        <v>2034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 s="6">
        <f t="shared" si="4"/>
        <v>43234.208333333328</v>
      </c>
      <c r="N104" s="6">
        <f t="shared" si="5"/>
        <v>43241.208333333328</v>
      </c>
      <c r="O104">
        <v>1526878800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 s="6">
        <f t="shared" si="4"/>
        <v>40475.208333333336</v>
      </c>
      <c r="N105" s="6">
        <f t="shared" si="5"/>
        <v>40484.208333333336</v>
      </c>
      <c r="O105">
        <v>1288674000</v>
      </c>
      <c r="P105" t="b">
        <v>0</v>
      </c>
      <c r="Q105" t="b">
        <v>0</v>
      </c>
      <c r="R105" t="s">
        <v>50</v>
      </c>
      <c r="S105" t="s">
        <v>2034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 s="6">
        <f t="shared" si="4"/>
        <v>42878.208333333328</v>
      </c>
      <c r="N106" s="6">
        <f t="shared" si="5"/>
        <v>42879.208333333328</v>
      </c>
      <c r="O106">
        <v>1495602000</v>
      </c>
      <c r="P106" t="b">
        <v>0</v>
      </c>
      <c r="Q106" t="b">
        <v>0</v>
      </c>
      <c r="R106" t="s">
        <v>60</v>
      </c>
      <c r="S106" t="s">
        <v>2034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 s="6">
        <f t="shared" si="4"/>
        <v>41366.208333333336</v>
      </c>
      <c r="N107" s="6">
        <f t="shared" si="5"/>
        <v>41384.208333333336</v>
      </c>
      <c r="O107">
        <v>1366434000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 s="6">
        <f t="shared" si="4"/>
        <v>43716.208333333328</v>
      </c>
      <c r="N108" s="6">
        <f t="shared" si="5"/>
        <v>43721.208333333328</v>
      </c>
      <c r="O108">
        <v>1568350800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 s="6">
        <f t="shared" si="4"/>
        <v>43213.208333333328</v>
      </c>
      <c r="N109" s="6">
        <f t="shared" si="5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 s="6">
        <f t="shared" si="4"/>
        <v>41005.208333333336</v>
      </c>
      <c r="N110" s="6">
        <f t="shared" si="5"/>
        <v>41042.208333333336</v>
      </c>
      <c r="O110">
        <v>1336885200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 s="6">
        <f t="shared" si="4"/>
        <v>41651.25</v>
      </c>
      <c r="N111" s="6">
        <f t="shared" si="5"/>
        <v>41653.25</v>
      </c>
      <c r="O111">
        <v>1389679200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 s="6">
        <f t="shared" si="4"/>
        <v>43354.208333333328</v>
      </c>
      <c r="N112" s="6">
        <f t="shared" si="5"/>
        <v>43373.208333333328</v>
      </c>
      <c r="O112">
        <v>1538283600</v>
      </c>
      <c r="P112" t="b">
        <v>0</v>
      </c>
      <c r="Q112" t="b">
        <v>0</v>
      </c>
      <c r="R112" t="s">
        <v>17</v>
      </c>
      <c r="S112" t="s">
        <v>2033</v>
      </c>
      <c r="T112" t="s">
        <v>2035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 s="6">
        <f t="shared" si="4"/>
        <v>41174.208333333336</v>
      </c>
      <c r="N113" s="6">
        <f t="shared" si="5"/>
        <v>41180.208333333336</v>
      </c>
      <c r="O113">
        <v>1348808400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6">
        <f t="shared" si="4"/>
        <v>41875.208333333336</v>
      </c>
      <c r="N114" s="6">
        <f t="shared" si="5"/>
        <v>41890.208333333336</v>
      </c>
      <c r="O114">
        <v>1410152400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 s="6">
        <f t="shared" si="4"/>
        <v>42990.208333333328</v>
      </c>
      <c r="N115" s="6">
        <f t="shared" si="5"/>
        <v>42997.208333333328</v>
      </c>
      <c r="O115">
        <v>1505797200</v>
      </c>
      <c r="P115" t="b">
        <v>0</v>
      </c>
      <c r="Q115" t="b">
        <v>0</v>
      </c>
      <c r="R115" t="s">
        <v>17</v>
      </c>
      <c r="S115" t="s">
        <v>2033</v>
      </c>
      <c r="T115" t="s">
        <v>2035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 s="6">
        <f t="shared" si="4"/>
        <v>43564.208333333328</v>
      </c>
      <c r="N116" s="6">
        <f t="shared" si="5"/>
        <v>43565.208333333328</v>
      </c>
      <c r="O116">
        <v>1554872400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 s="6">
        <f t="shared" si="4"/>
        <v>43056.25</v>
      </c>
      <c r="N117" s="6">
        <f t="shared" si="5"/>
        <v>43091.25</v>
      </c>
      <c r="O117">
        <v>1513922400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 s="6">
        <f t="shared" si="4"/>
        <v>42265.208333333328</v>
      </c>
      <c r="N118" s="6">
        <f t="shared" si="5"/>
        <v>42266.208333333328</v>
      </c>
      <c r="O118">
        <v>1442638800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 s="6">
        <f t="shared" si="4"/>
        <v>40808.208333333336</v>
      </c>
      <c r="N119" s="6">
        <f t="shared" si="5"/>
        <v>40814.208333333336</v>
      </c>
      <c r="O119">
        <v>1317186000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 s="6">
        <f t="shared" si="4"/>
        <v>41665.25</v>
      </c>
      <c r="N120" s="6">
        <f t="shared" si="5"/>
        <v>41671.25</v>
      </c>
      <c r="O120">
        <v>1391234400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 s="6">
        <f t="shared" si="4"/>
        <v>41806.208333333336</v>
      </c>
      <c r="N121" s="6">
        <f t="shared" si="5"/>
        <v>41823.208333333336</v>
      </c>
      <c r="O121">
        <v>1404363600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 s="6">
        <f t="shared" si="4"/>
        <v>42111.208333333328</v>
      </c>
      <c r="N122" s="6">
        <f t="shared" si="5"/>
        <v>42115.208333333328</v>
      </c>
      <c r="O122">
        <v>1429592400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 s="6">
        <f t="shared" si="4"/>
        <v>41917.208333333336</v>
      </c>
      <c r="N123" s="6">
        <f t="shared" si="5"/>
        <v>41930.208333333336</v>
      </c>
      <c r="O123">
        <v>1413608400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 s="6">
        <f t="shared" si="4"/>
        <v>41970.25</v>
      </c>
      <c r="N124" s="6">
        <f t="shared" si="5"/>
        <v>41997.25</v>
      </c>
      <c r="O124">
        <v>1419400800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 s="6">
        <f t="shared" si="4"/>
        <v>42332.25</v>
      </c>
      <c r="N125" s="6">
        <f t="shared" si="5"/>
        <v>42335.25</v>
      </c>
      <c r="O125">
        <v>1448604000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 s="6">
        <f t="shared" si="4"/>
        <v>43598.208333333328</v>
      </c>
      <c r="N126" s="6">
        <f t="shared" si="5"/>
        <v>43651.208333333328</v>
      </c>
      <c r="O126">
        <v>1562302800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 s="6">
        <f t="shared" si="4"/>
        <v>43362.208333333328</v>
      </c>
      <c r="N127" s="6">
        <f t="shared" si="5"/>
        <v>43366.208333333328</v>
      </c>
      <c r="O127">
        <v>1537678800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 s="6">
        <f t="shared" si="4"/>
        <v>42596.208333333328</v>
      </c>
      <c r="N128" s="6">
        <f t="shared" si="5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 s="6">
        <f t="shared" si="4"/>
        <v>40310.208333333336</v>
      </c>
      <c r="N129" s="6">
        <f t="shared" si="5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 s="6">
        <f t="shared" ref="M130:M193" si="8">(((L130/60)/60)/24)+DATE(1970,1,1)</f>
        <v>40417.208333333336</v>
      </c>
      <c r="N130" s="6">
        <f t="shared" ref="N130:N193" si="9">(((O130/60)/60)/24)+DATE(1970,1,1)</f>
        <v>40430.208333333336</v>
      </c>
      <c r="O130">
        <v>1284008400</v>
      </c>
      <c r="P130" t="b">
        <v>0</v>
      </c>
      <c r="Q130" t="b">
        <v>0</v>
      </c>
      <c r="R130" t="s">
        <v>23</v>
      </c>
      <c r="S130" t="s">
        <v>2034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0">ROUND(E131/D131*100,0)</f>
        <v>3</v>
      </c>
      <c r="G131" t="s">
        <v>74</v>
      </c>
      <c r="H131">
        <v>55</v>
      </c>
      <c r="I131">
        <f t="shared" ref="I131:I194" si="11">ROUND(IFERROR(E131/H131,0),2)</f>
        <v>86.47</v>
      </c>
      <c r="J131" t="s">
        <v>26</v>
      </c>
      <c r="K131" t="s">
        <v>27</v>
      </c>
      <c r="L131">
        <v>1422943200</v>
      </c>
      <c r="M131" s="6">
        <f t="shared" si="8"/>
        <v>42038.25</v>
      </c>
      <c r="N131" s="6">
        <f t="shared" si="9"/>
        <v>42063.25</v>
      </c>
      <c r="O131">
        <v>1425103200</v>
      </c>
      <c r="P131" t="b">
        <v>0</v>
      </c>
      <c r="Q131" t="b">
        <v>0</v>
      </c>
      <c r="R131" t="s">
        <v>17</v>
      </c>
      <c r="S131" t="s">
        <v>2033</v>
      </c>
      <c r="T131" t="s">
        <v>2035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0"/>
        <v>155</v>
      </c>
      <c r="G132" t="s">
        <v>20</v>
      </c>
      <c r="H132">
        <v>533</v>
      </c>
      <c r="I132">
        <f t="shared" si="11"/>
        <v>28</v>
      </c>
      <c r="J132" t="s">
        <v>36</v>
      </c>
      <c r="K132" t="s">
        <v>37</v>
      </c>
      <c r="L132">
        <v>1319605200</v>
      </c>
      <c r="M132" s="6">
        <f t="shared" si="8"/>
        <v>40842.208333333336</v>
      </c>
      <c r="N132" s="6">
        <f t="shared" si="9"/>
        <v>40858.25</v>
      </c>
      <c r="O132">
        <v>1320991200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 s="6">
        <f t="shared" si="8"/>
        <v>41607.25</v>
      </c>
      <c r="N133" s="6">
        <f t="shared" si="9"/>
        <v>41620.25</v>
      </c>
      <c r="O133">
        <v>1386828000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 s="6">
        <f t="shared" si="8"/>
        <v>43112.25</v>
      </c>
      <c r="N134" s="6">
        <f t="shared" si="9"/>
        <v>43128.25</v>
      </c>
      <c r="O134">
        <v>1517119200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 s="6">
        <f t="shared" si="8"/>
        <v>40767.208333333336</v>
      </c>
      <c r="N135" s="6">
        <f t="shared" si="9"/>
        <v>40789.208333333336</v>
      </c>
      <c r="O135">
        <v>1315026000</v>
      </c>
      <c r="P135" t="b">
        <v>0</v>
      </c>
      <c r="Q135" t="b">
        <v>0</v>
      </c>
      <c r="R135" t="s">
        <v>319</v>
      </c>
      <c r="S135" t="s">
        <v>2034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 s="6">
        <f t="shared" si="8"/>
        <v>40713.208333333336</v>
      </c>
      <c r="N136" s="6">
        <f t="shared" si="9"/>
        <v>40762.208333333336</v>
      </c>
      <c r="O136">
        <v>1312693200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 s="6">
        <f t="shared" si="8"/>
        <v>41340.25</v>
      </c>
      <c r="N137" s="6">
        <f t="shared" si="9"/>
        <v>41345.208333333336</v>
      </c>
      <c r="O137">
        <v>1363064400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 s="6">
        <f t="shared" si="8"/>
        <v>41797.208333333336</v>
      </c>
      <c r="N138" s="6">
        <f t="shared" si="9"/>
        <v>41809.208333333336</v>
      </c>
      <c r="O138">
        <v>1403154000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 s="6">
        <f t="shared" si="8"/>
        <v>40457.208333333336</v>
      </c>
      <c r="N139" s="6">
        <f t="shared" si="9"/>
        <v>40463.208333333336</v>
      </c>
      <c r="O139">
        <v>1286859600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 s="6">
        <f t="shared" si="8"/>
        <v>41180.208333333336</v>
      </c>
      <c r="N140" s="6">
        <f t="shared" si="9"/>
        <v>41186.208333333336</v>
      </c>
      <c r="O140">
        <v>1349326800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 s="6">
        <f t="shared" si="8"/>
        <v>42115.208333333328</v>
      </c>
      <c r="N141" s="6">
        <f t="shared" si="9"/>
        <v>42131.208333333328</v>
      </c>
      <c r="O141">
        <v>1430974800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 s="6">
        <f t="shared" si="8"/>
        <v>43156.25</v>
      </c>
      <c r="N142" s="6">
        <f t="shared" si="9"/>
        <v>43161.25</v>
      </c>
      <c r="O142">
        <v>1519970400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 s="6">
        <f t="shared" si="8"/>
        <v>42167.208333333328</v>
      </c>
      <c r="N143" s="6">
        <f t="shared" si="9"/>
        <v>42173.208333333328</v>
      </c>
      <c r="O143">
        <v>1434603600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17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0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 s="6">
        <f t="shared" si="8"/>
        <v>41005.208333333336</v>
      </c>
      <c r="N144" s="6">
        <f t="shared" si="9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0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 s="6">
        <f t="shared" si="8"/>
        <v>40357.208333333336</v>
      </c>
      <c r="N145" s="6">
        <f t="shared" si="9"/>
        <v>40377.208333333336</v>
      </c>
      <c r="O145">
        <v>1279429200</v>
      </c>
      <c r="P145" t="b">
        <v>0</v>
      </c>
      <c r="Q145" t="b">
        <v>0</v>
      </c>
      <c r="R145" t="s">
        <v>60</v>
      </c>
      <c r="S145" t="s">
        <v>2034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0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 s="6">
        <f t="shared" si="8"/>
        <v>43633.208333333328</v>
      </c>
      <c r="N146" s="6">
        <f t="shared" si="9"/>
        <v>43641.208333333328</v>
      </c>
      <c r="O146">
        <v>1561438800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0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 s="6">
        <f t="shared" si="8"/>
        <v>41889.208333333336</v>
      </c>
      <c r="N147" s="6">
        <f t="shared" si="9"/>
        <v>41894.208333333336</v>
      </c>
      <c r="O147">
        <v>1410498000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0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 s="6">
        <f t="shared" si="8"/>
        <v>40855.25</v>
      </c>
      <c r="N148" s="6">
        <f t="shared" si="9"/>
        <v>40875.25</v>
      </c>
      <c r="O148">
        <v>1322460000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7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0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 s="6">
        <f t="shared" si="8"/>
        <v>42534.208333333328</v>
      </c>
      <c r="N149" s="6">
        <f t="shared" si="9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0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 s="6">
        <f t="shared" si="8"/>
        <v>42941.208333333328</v>
      </c>
      <c r="N150" s="6">
        <f t="shared" si="9"/>
        <v>42950.208333333328</v>
      </c>
      <c r="O150">
        <v>1501736400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0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 s="6">
        <f t="shared" si="8"/>
        <v>41275.25</v>
      </c>
      <c r="N151" s="6">
        <f t="shared" si="9"/>
        <v>41327.25</v>
      </c>
      <c r="O151">
        <v>1361512800</v>
      </c>
      <c r="P151" t="b">
        <v>0</v>
      </c>
      <c r="Q151" t="b">
        <v>0</v>
      </c>
      <c r="R151" t="s">
        <v>60</v>
      </c>
      <c r="S151" t="s">
        <v>2034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 s="6">
        <f t="shared" si="8"/>
        <v>43450.25</v>
      </c>
      <c r="N152" s="6">
        <f t="shared" si="9"/>
        <v>43451.25</v>
      </c>
      <c r="O152">
        <v>1545026400</v>
      </c>
      <c r="P152" t="b">
        <v>0</v>
      </c>
      <c r="Q152" t="b">
        <v>0</v>
      </c>
      <c r="R152" t="s">
        <v>23</v>
      </c>
      <c r="S152" t="s">
        <v>2034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 s="6">
        <f t="shared" si="8"/>
        <v>41799.208333333336</v>
      </c>
      <c r="N153" s="6">
        <f t="shared" si="9"/>
        <v>41850.208333333336</v>
      </c>
      <c r="O153">
        <v>1406696400</v>
      </c>
      <c r="P153" t="b">
        <v>0</v>
      </c>
      <c r="Q153" t="b">
        <v>0</v>
      </c>
      <c r="R153" t="s">
        <v>50</v>
      </c>
      <c r="S153" t="s">
        <v>2034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0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 s="6">
        <f t="shared" si="8"/>
        <v>42783.25</v>
      </c>
      <c r="N154" s="6">
        <f t="shared" si="9"/>
        <v>42790.25</v>
      </c>
      <c r="O154">
        <v>1487916000</v>
      </c>
      <c r="P154" t="b">
        <v>0</v>
      </c>
      <c r="Q154" t="b">
        <v>0</v>
      </c>
      <c r="R154" t="s">
        <v>60</v>
      </c>
      <c r="S154" t="s">
        <v>2034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0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 s="6">
        <f t="shared" si="8"/>
        <v>41201.208333333336</v>
      </c>
      <c r="N155" s="6">
        <f t="shared" si="9"/>
        <v>41207.208333333336</v>
      </c>
      <c r="O155">
        <v>1351141200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0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 s="6">
        <f t="shared" si="8"/>
        <v>42502.208333333328</v>
      </c>
      <c r="N156" s="6">
        <f t="shared" si="9"/>
        <v>42525.208333333328</v>
      </c>
      <c r="O156">
        <v>1465016400</v>
      </c>
      <c r="P156" t="b">
        <v>0</v>
      </c>
      <c r="Q156" t="b">
        <v>1</v>
      </c>
      <c r="R156" t="s">
        <v>60</v>
      </c>
      <c r="S156" t="s">
        <v>2034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 s="6">
        <f t="shared" si="8"/>
        <v>40262.208333333336</v>
      </c>
      <c r="N157" s="6">
        <f t="shared" si="9"/>
        <v>40277.208333333336</v>
      </c>
      <c r="O157">
        <v>1270789200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0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 s="6">
        <f t="shared" si="8"/>
        <v>43743.208333333328</v>
      </c>
      <c r="N158" s="6">
        <f t="shared" si="9"/>
        <v>43767.208333333328</v>
      </c>
      <c r="O158">
        <v>1572325200</v>
      </c>
      <c r="P158" t="b">
        <v>0</v>
      </c>
      <c r="Q158" t="b">
        <v>0</v>
      </c>
      <c r="R158" t="s">
        <v>23</v>
      </c>
      <c r="S158" t="s">
        <v>2034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0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 s="6">
        <f t="shared" si="8"/>
        <v>41638.25</v>
      </c>
      <c r="N159" s="6">
        <f t="shared" si="9"/>
        <v>41650.25</v>
      </c>
      <c r="O159">
        <v>1389420000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0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 s="6">
        <f t="shared" si="8"/>
        <v>42346.25</v>
      </c>
      <c r="N160" s="6">
        <f t="shared" si="9"/>
        <v>42347.25</v>
      </c>
      <c r="O160">
        <v>1449640800</v>
      </c>
      <c r="P160" t="b">
        <v>0</v>
      </c>
      <c r="Q160" t="b">
        <v>0</v>
      </c>
      <c r="R160" t="s">
        <v>23</v>
      </c>
      <c r="S160" t="s">
        <v>2034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0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 s="6">
        <f t="shared" si="8"/>
        <v>43551.208333333328</v>
      </c>
      <c r="N161" s="6">
        <f t="shared" si="9"/>
        <v>43569.208333333328</v>
      </c>
      <c r="O161">
        <v>1555218000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0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 s="6">
        <f t="shared" si="8"/>
        <v>43582.208333333328</v>
      </c>
      <c r="N162" s="6">
        <f t="shared" si="9"/>
        <v>43598.208333333328</v>
      </c>
      <c r="O162">
        <v>1557723600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0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 s="6">
        <f t="shared" si="8"/>
        <v>42270.208333333328</v>
      </c>
      <c r="N163" s="6">
        <f t="shared" si="9"/>
        <v>42276.208333333328</v>
      </c>
      <c r="O163">
        <v>1443502800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17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0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 s="6">
        <f t="shared" si="8"/>
        <v>43442.25</v>
      </c>
      <c r="N164" s="6">
        <f t="shared" si="9"/>
        <v>43472.25</v>
      </c>
      <c r="O164">
        <v>1546840800</v>
      </c>
      <c r="P164" t="b">
        <v>0</v>
      </c>
      <c r="Q164" t="b">
        <v>0</v>
      </c>
      <c r="R164" t="s">
        <v>23</v>
      </c>
      <c r="S164" t="s">
        <v>2034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0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 s="6">
        <f t="shared" si="8"/>
        <v>43028.208333333328</v>
      </c>
      <c r="N165" s="6">
        <f t="shared" si="9"/>
        <v>43077.25</v>
      </c>
      <c r="O165">
        <v>1512712800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0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 s="6">
        <f t="shared" si="8"/>
        <v>43016.208333333328</v>
      </c>
      <c r="N166" s="6">
        <f t="shared" si="9"/>
        <v>43017.208333333328</v>
      </c>
      <c r="O166">
        <v>1507525200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0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 s="6">
        <f t="shared" si="8"/>
        <v>42948.208333333328</v>
      </c>
      <c r="N167" s="6">
        <f t="shared" si="9"/>
        <v>42980.208333333328</v>
      </c>
      <c r="O167">
        <v>1504328400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0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 s="6">
        <f t="shared" si="8"/>
        <v>40534.25</v>
      </c>
      <c r="N168" s="6">
        <f t="shared" si="9"/>
        <v>40538.25</v>
      </c>
      <c r="O168">
        <v>1293343200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0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 s="6">
        <f t="shared" si="8"/>
        <v>41435.208333333336</v>
      </c>
      <c r="N169" s="6">
        <f t="shared" si="9"/>
        <v>41445.208333333336</v>
      </c>
      <c r="O169">
        <v>1371704400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0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 s="6">
        <f t="shared" si="8"/>
        <v>43518.25</v>
      </c>
      <c r="N170" s="6">
        <f t="shared" si="9"/>
        <v>43541.208333333328</v>
      </c>
      <c r="O170">
        <v>1552798800</v>
      </c>
      <c r="P170" t="b">
        <v>0</v>
      </c>
      <c r="Q170" t="b">
        <v>1</v>
      </c>
      <c r="R170" t="s">
        <v>60</v>
      </c>
      <c r="S170" t="s">
        <v>2034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0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 s="6">
        <f t="shared" si="8"/>
        <v>41077.208333333336</v>
      </c>
      <c r="N171" s="6">
        <f t="shared" si="9"/>
        <v>41105.208333333336</v>
      </c>
      <c r="O171">
        <v>1342328400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0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 s="6">
        <f t="shared" si="8"/>
        <v>42950.208333333328</v>
      </c>
      <c r="N172" s="6">
        <f t="shared" si="9"/>
        <v>42957.208333333328</v>
      </c>
      <c r="O172">
        <v>1502341200</v>
      </c>
      <c r="P172" t="b">
        <v>0</v>
      </c>
      <c r="Q172" t="b">
        <v>0</v>
      </c>
      <c r="R172" t="s">
        <v>60</v>
      </c>
      <c r="S172" t="s">
        <v>2034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0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 s="6">
        <f t="shared" si="8"/>
        <v>41718.208333333336</v>
      </c>
      <c r="N173" s="6">
        <f t="shared" si="9"/>
        <v>41740.208333333336</v>
      </c>
      <c r="O173">
        <v>1397192400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0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 s="6">
        <f t="shared" si="8"/>
        <v>41839.208333333336</v>
      </c>
      <c r="N174" s="6">
        <f t="shared" si="9"/>
        <v>41854.208333333336</v>
      </c>
      <c r="O174">
        <v>1407042000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17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0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 s="6">
        <f t="shared" si="8"/>
        <v>41412.208333333336</v>
      </c>
      <c r="N175" s="6">
        <f t="shared" si="9"/>
        <v>41418.208333333336</v>
      </c>
      <c r="O175">
        <v>1369371600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0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 s="6">
        <f t="shared" si="8"/>
        <v>42282.208333333328</v>
      </c>
      <c r="N176" s="6">
        <f t="shared" si="9"/>
        <v>42283.208333333328</v>
      </c>
      <c r="O176">
        <v>1444107600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0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 s="6">
        <f t="shared" si="8"/>
        <v>42613.208333333328</v>
      </c>
      <c r="N177" s="6">
        <f t="shared" si="9"/>
        <v>42632.208333333328</v>
      </c>
      <c r="O177">
        <v>1474261200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0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 s="6">
        <f t="shared" si="8"/>
        <v>42616.208333333328</v>
      </c>
      <c r="N178" s="6">
        <f t="shared" si="9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0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 s="6">
        <f t="shared" si="8"/>
        <v>40497.25</v>
      </c>
      <c r="N179" s="6">
        <f t="shared" si="9"/>
        <v>40522.25</v>
      </c>
      <c r="O179">
        <v>1291960800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0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 s="6">
        <f t="shared" si="8"/>
        <v>42999.208333333328</v>
      </c>
      <c r="N180" s="6">
        <f t="shared" si="9"/>
        <v>43008.208333333328</v>
      </c>
      <c r="O180">
        <v>1506747600</v>
      </c>
      <c r="P180" t="b">
        <v>0</v>
      </c>
      <c r="Q180" t="b">
        <v>0</v>
      </c>
      <c r="R180" t="s">
        <v>17</v>
      </c>
      <c r="S180" t="s">
        <v>2033</v>
      </c>
      <c r="T180" t="s">
        <v>2035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0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 s="6">
        <f t="shared" si="8"/>
        <v>41350.208333333336</v>
      </c>
      <c r="N181" s="6">
        <f t="shared" si="9"/>
        <v>41351.208333333336</v>
      </c>
      <c r="O181">
        <v>1363582800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0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 s="6">
        <f t="shared" si="8"/>
        <v>40259.208333333336</v>
      </c>
      <c r="N182" s="6">
        <f t="shared" si="9"/>
        <v>40264.208333333336</v>
      </c>
      <c r="O182">
        <v>1269666000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0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 s="6">
        <f t="shared" si="8"/>
        <v>43012.208333333328</v>
      </c>
      <c r="N183" s="6">
        <f t="shared" si="9"/>
        <v>43030.208333333328</v>
      </c>
      <c r="O183">
        <v>1508648400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0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 s="6">
        <f t="shared" si="8"/>
        <v>43631.208333333328</v>
      </c>
      <c r="N184" s="6">
        <f t="shared" si="9"/>
        <v>43647.208333333328</v>
      </c>
      <c r="O184">
        <v>1561957200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0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 s="6">
        <f t="shared" si="8"/>
        <v>40430.208333333336</v>
      </c>
      <c r="N185" s="6">
        <f t="shared" si="9"/>
        <v>40443.208333333336</v>
      </c>
      <c r="O185">
        <v>1285131600</v>
      </c>
      <c r="P185" t="b">
        <v>0</v>
      </c>
      <c r="Q185" t="b">
        <v>0</v>
      </c>
      <c r="R185" t="s">
        <v>23</v>
      </c>
      <c r="S185" t="s">
        <v>2034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0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 s="6">
        <f t="shared" si="8"/>
        <v>43588.208333333328</v>
      </c>
      <c r="N186" s="6">
        <f t="shared" si="9"/>
        <v>43589.208333333328</v>
      </c>
      <c r="O186">
        <v>1556946000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0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 s="6">
        <f t="shared" si="8"/>
        <v>43233.208333333328</v>
      </c>
      <c r="N187" s="6">
        <f t="shared" si="9"/>
        <v>43244.208333333328</v>
      </c>
      <c r="O187">
        <v>1527138000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0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 s="6">
        <f t="shared" si="8"/>
        <v>41782.208333333336</v>
      </c>
      <c r="N188" s="6">
        <f t="shared" si="9"/>
        <v>41797.208333333336</v>
      </c>
      <c r="O188">
        <v>1402117200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0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 s="6">
        <f t="shared" si="8"/>
        <v>41328.25</v>
      </c>
      <c r="N189" s="6">
        <f t="shared" si="9"/>
        <v>41356.208333333336</v>
      </c>
      <c r="O189">
        <v>1364014800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0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 s="6">
        <f t="shared" si="8"/>
        <v>41975.25</v>
      </c>
      <c r="N190" s="6">
        <f t="shared" si="9"/>
        <v>41976.25</v>
      </c>
      <c r="O190">
        <v>1417586400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0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 s="6">
        <f t="shared" si="8"/>
        <v>42433.25</v>
      </c>
      <c r="N191" s="6">
        <f t="shared" si="9"/>
        <v>42433.25</v>
      </c>
      <c r="O191">
        <v>1457071200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0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 s="6">
        <f t="shared" si="8"/>
        <v>41429.208333333336</v>
      </c>
      <c r="N192" s="6">
        <f t="shared" si="9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0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 s="6">
        <f t="shared" si="8"/>
        <v>43536.208333333328</v>
      </c>
      <c r="N193" s="6">
        <f t="shared" si="9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0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 s="6">
        <f t="shared" ref="M194:M257" si="12">(((L194/60)/60)/24)+DATE(1970,1,1)</f>
        <v>41817.208333333336</v>
      </c>
      <c r="N194" s="6">
        <f t="shared" ref="N194:N257" si="13">(((O194/60)/60)/24)+DATE(1970,1,1)</f>
        <v>41821.208333333336</v>
      </c>
      <c r="O194">
        <v>1404190800</v>
      </c>
      <c r="P194" t="b">
        <v>0</v>
      </c>
      <c r="Q194" t="b">
        <v>0</v>
      </c>
      <c r="R194" t="s">
        <v>23</v>
      </c>
      <c r="S194" t="s">
        <v>2034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4">ROUND(E195/D195*100,0)</f>
        <v>46</v>
      </c>
      <c r="G195" t="s">
        <v>14</v>
      </c>
      <c r="H195">
        <v>65</v>
      </c>
      <c r="I195">
        <f t="shared" ref="I195:I258" si="15">ROUND(IFERROR(E195/H195,0),2)</f>
        <v>46.34</v>
      </c>
      <c r="J195" t="s">
        <v>21</v>
      </c>
      <c r="K195" t="s">
        <v>22</v>
      </c>
      <c r="L195">
        <v>1523163600</v>
      </c>
      <c r="M195" s="6">
        <f t="shared" si="12"/>
        <v>43198.208333333328</v>
      </c>
      <c r="N195" s="6">
        <f t="shared" si="13"/>
        <v>43202.208333333328</v>
      </c>
      <c r="O195">
        <v>1523509200</v>
      </c>
      <c r="P195" t="b">
        <v>1</v>
      </c>
      <c r="Q195" t="b">
        <v>0</v>
      </c>
      <c r="R195" t="s">
        <v>60</v>
      </c>
      <c r="S195" t="s">
        <v>2034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4"/>
        <v>123</v>
      </c>
      <c r="G196" t="s">
        <v>20</v>
      </c>
      <c r="H196">
        <v>126</v>
      </c>
      <c r="I196">
        <f t="shared" si="15"/>
        <v>69.17</v>
      </c>
      <c r="J196" t="s">
        <v>21</v>
      </c>
      <c r="K196" t="s">
        <v>22</v>
      </c>
      <c r="L196">
        <v>1442206800</v>
      </c>
      <c r="M196" s="6">
        <f t="shared" si="12"/>
        <v>42261.208333333328</v>
      </c>
      <c r="N196" s="6">
        <f t="shared" si="13"/>
        <v>42277.208333333328</v>
      </c>
      <c r="O196">
        <v>1443589200</v>
      </c>
      <c r="P196" t="b">
        <v>0</v>
      </c>
      <c r="Q196" t="b">
        <v>0</v>
      </c>
      <c r="R196" t="s">
        <v>148</v>
      </c>
      <c r="S196" t="s">
        <v>2034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4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 s="6">
        <f t="shared" si="12"/>
        <v>43310.208333333328</v>
      </c>
      <c r="N197" s="6">
        <f t="shared" si="13"/>
        <v>43317.208333333328</v>
      </c>
      <c r="O197">
        <v>1533445200</v>
      </c>
      <c r="P197" t="b">
        <v>0</v>
      </c>
      <c r="Q197" t="b">
        <v>0</v>
      </c>
      <c r="R197" t="s">
        <v>50</v>
      </c>
      <c r="S197" t="s">
        <v>2034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4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 s="6">
        <f t="shared" si="12"/>
        <v>42616.208333333328</v>
      </c>
      <c r="N198" s="6">
        <f t="shared" si="13"/>
        <v>42635.208333333328</v>
      </c>
      <c r="O198">
        <v>1474520400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4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 s="6">
        <f t="shared" si="12"/>
        <v>42909.208333333328</v>
      </c>
      <c r="N199" s="6">
        <f t="shared" si="13"/>
        <v>42923.208333333328</v>
      </c>
      <c r="O199">
        <v>1499403600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4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 s="6">
        <f t="shared" si="12"/>
        <v>40396.208333333336</v>
      </c>
      <c r="N200" s="6">
        <f t="shared" si="13"/>
        <v>40425.208333333336</v>
      </c>
      <c r="O200">
        <v>1283576400</v>
      </c>
      <c r="P200" t="b">
        <v>0</v>
      </c>
      <c r="Q200" t="b">
        <v>0</v>
      </c>
      <c r="R200" t="s">
        <v>50</v>
      </c>
      <c r="S200" t="s">
        <v>2034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4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 s="6">
        <f t="shared" si="12"/>
        <v>42192.208333333328</v>
      </c>
      <c r="N201" s="6">
        <f t="shared" si="13"/>
        <v>42196.208333333328</v>
      </c>
      <c r="O201">
        <v>1436590800</v>
      </c>
      <c r="P201" t="b">
        <v>0</v>
      </c>
      <c r="Q201" t="b">
        <v>0</v>
      </c>
      <c r="R201" t="s">
        <v>23</v>
      </c>
      <c r="S201" t="s">
        <v>2034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4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 s="6">
        <f t="shared" si="12"/>
        <v>40262.208333333336</v>
      </c>
      <c r="N202" s="6">
        <f t="shared" si="13"/>
        <v>40273.208333333336</v>
      </c>
      <c r="O202">
        <v>1270443600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17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4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 s="6">
        <f t="shared" si="12"/>
        <v>41845.208333333336</v>
      </c>
      <c r="N203" s="6">
        <f t="shared" si="13"/>
        <v>41863.208333333336</v>
      </c>
      <c r="O203">
        <v>1407819600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4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 s="6">
        <f t="shared" si="12"/>
        <v>40818.208333333336</v>
      </c>
      <c r="N204" s="6">
        <f t="shared" si="13"/>
        <v>40822.208333333336</v>
      </c>
      <c r="O204">
        <v>1317877200</v>
      </c>
      <c r="P204" t="b">
        <v>0</v>
      </c>
      <c r="Q204" t="b">
        <v>0</v>
      </c>
      <c r="R204" t="s">
        <v>17</v>
      </c>
      <c r="S204" t="s">
        <v>2033</v>
      </c>
      <c r="T204" t="s">
        <v>2035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4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 s="6">
        <f t="shared" si="12"/>
        <v>42752.25</v>
      </c>
      <c r="N205" s="6">
        <f t="shared" si="13"/>
        <v>42754.25</v>
      </c>
      <c r="O205">
        <v>1484805600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4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 s="6">
        <f t="shared" si="12"/>
        <v>40636.208333333336</v>
      </c>
      <c r="N206" s="6">
        <f t="shared" si="13"/>
        <v>40646.208333333336</v>
      </c>
      <c r="O206">
        <v>1302670800</v>
      </c>
      <c r="P206" t="b">
        <v>0</v>
      </c>
      <c r="Q206" t="b">
        <v>0</v>
      </c>
      <c r="R206" t="s">
        <v>159</v>
      </c>
      <c r="S206" t="s">
        <v>2034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4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 s="6">
        <f t="shared" si="12"/>
        <v>43390.208333333328</v>
      </c>
      <c r="N207" s="6">
        <f t="shared" si="13"/>
        <v>43402.208333333328</v>
      </c>
      <c r="O207">
        <v>1540789200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4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 s="6">
        <f t="shared" si="12"/>
        <v>40236.25</v>
      </c>
      <c r="N208" s="6">
        <f t="shared" si="13"/>
        <v>40245.25</v>
      </c>
      <c r="O208">
        <v>1268028000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17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4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 s="6">
        <f t="shared" si="12"/>
        <v>43340.208333333328</v>
      </c>
      <c r="N209" s="6">
        <f t="shared" si="13"/>
        <v>43360.208333333328</v>
      </c>
      <c r="O209">
        <v>1537160400</v>
      </c>
      <c r="P209" t="b">
        <v>0</v>
      </c>
      <c r="Q209" t="b">
        <v>1</v>
      </c>
      <c r="R209" t="s">
        <v>23</v>
      </c>
      <c r="S209" t="s">
        <v>2034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4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 s="6">
        <f t="shared" si="12"/>
        <v>43048.25</v>
      </c>
      <c r="N210" s="6">
        <f t="shared" si="13"/>
        <v>43072.25</v>
      </c>
      <c r="O210">
        <v>1512280800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4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 s="6">
        <f t="shared" si="12"/>
        <v>42496.208333333328</v>
      </c>
      <c r="N211" s="6">
        <f t="shared" si="13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4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 s="6">
        <f t="shared" si="12"/>
        <v>42797.25</v>
      </c>
      <c r="N212" s="6">
        <f t="shared" si="13"/>
        <v>42824.208333333328</v>
      </c>
      <c r="O212">
        <v>1490850000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4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 s="6">
        <f t="shared" si="12"/>
        <v>41513.208333333336</v>
      </c>
      <c r="N213" s="6">
        <f t="shared" si="13"/>
        <v>41537.208333333336</v>
      </c>
      <c r="O213">
        <v>1379653200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17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4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 s="6">
        <f t="shared" si="12"/>
        <v>43814.25</v>
      </c>
      <c r="N214" s="6">
        <f t="shared" si="13"/>
        <v>43860.25</v>
      </c>
      <c r="O214">
        <v>1580364000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4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 s="6">
        <f t="shared" si="12"/>
        <v>40488.208333333336</v>
      </c>
      <c r="N215" s="6">
        <f t="shared" si="13"/>
        <v>40496.25</v>
      </c>
      <c r="O215">
        <v>1289714400</v>
      </c>
      <c r="P215" t="b">
        <v>0</v>
      </c>
      <c r="Q215" t="b">
        <v>1</v>
      </c>
      <c r="R215" t="s">
        <v>60</v>
      </c>
      <c r="S215" t="s">
        <v>2034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4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 s="6">
        <f t="shared" si="12"/>
        <v>40409.208333333336</v>
      </c>
      <c r="N216" s="6">
        <f t="shared" si="13"/>
        <v>40415.208333333336</v>
      </c>
      <c r="O216">
        <v>1282712400</v>
      </c>
      <c r="P216" t="b">
        <v>0</v>
      </c>
      <c r="Q216" t="b">
        <v>0</v>
      </c>
      <c r="R216" t="s">
        <v>23</v>
      </c>
      <c r="S216" t="s">
        <v>2034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4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 s="6">
        <f t="shared" si="12"/>
        <v>43509.25</v>
      </c>
      <c r="N217" s="6">
        <f t="shared" si="13"/>
        <v>43511.25</v>
      </c>
      <c r="O217">
        <v>1550210400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4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 s="6">
        <f t="shared" si="12"/>
        <v>40869.25</v>
      </c>
      <c r="N218" s="6">
        <f t="shared" si="13"/>
        <v>40871.25</v>
      </c>
      <c r="O218">
        <v>1322114400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4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 s="6">
        <f t="shared" si="12"/>
        <v>43583.208333333328</v>
      </c>
      <c r="N219" s="6">
        <f t="shared" si="13"/>
        <v>43592.208333333328</v>
      </c>
      <c r="O219">
        <v>1557205200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4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 s="6">
        <f t="shared" si="12"/>
        <v>40858.25</v>
      </c>
      <c r="N220" s="6">
        <f t="shared" si="13"/>
        <v>40892.25</v>
      </c>
      <c r="O220">
        <v>1323928800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4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 s="6">
        <f t="shared" si="12"/>
        <v>41137.208333333336</v>
      </c>
      <c r="N221" s="6">
        <f t="shared" si="13"/>
        <v>41149.208333333336</v>
      </c>
      <c r="O221">
        <v>1346130000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4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 s="6">
        <f t="shared" si="12"/>
        <v>40725.208333333336</v>
      </c>
      <c r="N222" s="6">
        <f t="shared" si="13"/>
        <v>40743.208333333336</v>
      </c>
      <c r="O222">
        <v>1311051600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4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 s="6">
        <f t="shared" si="12"/>
        <v>41081.208333333336</v>
      </c>
      <c r="N223" s="6">
        <f t="shared" si="13"/>
        <v>41083.208333333336</v>
      </c>
      <c r="O223">
        <v>1340427600</v>
      </c>
      <c r="P223" t="b">
        <v>1</v>
      </c>
      <c r="Q223" t="b">
        <v>0</v>
      </c>
      <c r="R223" t="s">
        <v>17</v>
      </c>
      <c r="S223" t="s">
        <v>2033</v>
      </c>
      <c r="T223" t="s">
        <v>2035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4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 s="6">
        <f t="shared" si="12"/>
        <v>41914.208333333336</v>
      </c>
      <c r="N224" s="6">
        <f t="shared" si="13"/>
        <v>41915.208333333336</v>
      </c>
      <c r="O224">
        <v>1412312400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4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 s="6">
        <f t="shared" si="12"/>
        <v>42445.208333333328</v>
      </c>
      <c r="N225" s="6">
        <f t="shared" si="13"/>
        <v>42459.208333333328</v>
      </c>
      <c r="O225">
        <v>1459314000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4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 s="6">
        <f t="shared" si="12"/>
        <v>41906.208333333336</v>
      </c>
      <c r="N226" s="6">
        <f t="shared" si="13"/>
        <v>41951.25</v>
      </c>
      <c r="O226">
        <v>1415426400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4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 s="6">
        <f t="shared" si="12"/>
        <v>41762.208333333336</v>
      </c>
      <c r="N227" s="6">
        <f t="shared" si="13"/>
        <v>41762.208333333336</v>
      </c>
      <c r="O227">
        <v>1399093200</v>
      </c>
      <c r="P227" t="b">
        <v>1</v>
      </c>
      <c r="Q227" t="b">
        <v>0</v>
      </c>
      <c r="R227" t="s">
        <v>23</v>
      </c>
      <c r="S227" t="s">
        <v>2034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4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 s="6">
        <f t="shared" si="12"/>
        <v>40276.208333333336</v>
      </c>
      <c r="N228" s="6">
        <f t="shared" si="13"/>
        <v>40313.208333333336</v>
      </c>
      <c r="O228">
        <v>1273899600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4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 s="6">
        <f t="shared" si="12"/>
        <v>42139.208333333328</v>
      </c>
      <c r="N229" s="6">
        <f t="shared" si="13"/>
        <v>42145.208333333328</v>
      </c>
      <c r="O229">
        <v>1432184400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4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 s="6">
        <f t="shared" si="12"/>
        <v>42613.208333333328</v>
      </c>
      <c r="N230" s="6">
        <f t="shared" si="13"/>
        <v>42638.208333333328</v>
      </c>
      <c r="O230">
        <v>1474779600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4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 s="6">
        <f t="shared" si="12"/>
        <v>42887.208333333328</v>
      </c>
      <c r="N231" s="6">
        <f t="shared" si="13"/>
        <v>42935.208333333328</v>
      </c>
      <c r="O231">
        <v>1500440400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4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 s="6">
        <f t="shared" si="12"/>
        <v>43805.25</v>
      </c>
      <c r="N232" s="6">
        <f t="shared" si="13"/>
        <v>43805.25</v>
      </c>
      <c r="O232">
        <v>1575612000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4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 s="6">
        <f t="shared" si="12"/>
        <v>41415.208333333336</v>
      </c>
      <c r="N233" s="6">
        <f t="shared" si="13"/>
        <v>41473.208333333336</v>
      </c>
      <c r="O233">
        <v>1374123600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4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 s="6">
        <f t="shared" si="12"/>
        <v>42576.208333333328</v>
      </c>
      <c r="N234" s="6">
        <f t="shared" si="13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4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 s="6">
        <f t="shared" si="12"/>
        <v>40706.208333333336</v>
      </c>
      <c r="N235" s="6">
        <f t="shared" si="13"/>
        <v>40722.208333333336</v>
      </c>
      <c r="O235">
        <v>1309237200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4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 s="6">
        <f t="shared" si="12"/>
        <v>42969.208333333328</v>
      </c>
      <c r="N236" s="6">
        <f t="shared" si="13"/>
        <v>42976.208333333328</v>
      </c>
      <c r="O236">
        <v>1503982800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4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 s="6">
        <f t="shared" si="12"/>
        <v>42779.25</v>
      </c>
      <c r="N237" s="6">
        <f t="shared" si="13"/>
        <v>42784.25</v>
      </c>
      <c r="O237">
        <v>1487397600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4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 s="6">
        <f t="shared" si="12"/>
        <v>43641.208333333328</v>
      </c>
      <c r="N238" s="6">
        <f t="shared" si="13"/>
        <v>43648.208333333328</v>
      </c>
      <c r="O238">
        <v>1562043600</v>
      </c>
      <c r="P238" t="b">
        <v>0</v>
      </c>
      <c r="Q238" t="b">
        <v>1</v>
      </c>
      <c r="R238" t="s">
        <v>23</v>
      </c>
      <c r="S238" t="s">
        <v>2034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4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 s="6">
        <f t="shared" si="12"/>
        <v>41754.208333333336</v>
      </c>
      <c r="N239" s="6">
        <f t="shared" si="13"/>
        <v>41756.208333333336</v>
      </c>
      <c r="O239">
        <v>1398574800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4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 s="6">
        <f t="shared" si="12"/>
        <v>43083.25</v>
      </c>
      <c r="N240" s="6">
        <f t="shared" si="13"/>
        <v>43108.25</v>
      </c>
      <c r="O240">
        <v>1515391200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17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4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 s="6">
        <f t="shared" si="12"/>
        <v>42245.208333333328</v>
      </c>
      <c r="N241" s="6">
        <f t="shared" si="13"/>
        <v>42249.208333333328</v>
      </c>
      <c r="O241">
        <v>1441170000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4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 s="6">
        <f t="shared" si="12"/>
        <v>40396.208333333336</v>
      </c>
      <c r="N242" s="6">
        <f t="shared" si="13"/>
        <v>40397.208333333336</v>
      </c>
      <c r="O242">
        <v>1281157200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4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 s="6">
        <f t="shared" si="12"/>
        <v>41742.208333333336</v>
      </c>
      <c r="N243" s="6">
        <f t="shared" si="13"/>
        <v>41752.208333333336</v>
      </c>
      <c r="O243">
        <v>1398229200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4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 s="6">
        <f t="shared" si="12"/>
        <v>42865.208333333328</v>
      </c>
      <c r="N244" s="6">
        <f t="shared" si="13"/>
        <v>42875.208333333328</v>
      </c>
      <c r="O244">
        <v>1495256400</v>
      </c>
      <c r="P244" t="b">
        <v>0</v>
      </c>
      <c r="Q244" t="b">
        <v>1</v>
      </c>
      <c r="R244" t="s">
        <v>23</v>
      </c>
      <c r="S244" t="s">
        <v>2034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4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 s="6">
        <f t="shared" si="12"/>
        <v>43163.25</v>
      </c>
      <c r="N245" s="6">
        <f t="shared" si="13"/>
        <v>43166.25</v>
      </c>
      <c r="O245">
        <v>1520402400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4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 s="6">
        <f t="shared" si="12"/>
        <v>41834.208333333336</v>
      </c>
      <c r="N246" s="6">
        <f t="shared" si="13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4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 s="6">
        <f t="shared" si="12"/>
        <v>41736.208333333336</v>
      </c>
      <c r="N247" s="6">
        <f t="shared" si="13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4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 s="6">
        <f t="shared" si="12"/>
        <v>41491.208333333336</v>
      </c>
      <c r="N248" s="6">
        <f t="shared" si="13"/>
        <v>41495.208333333336</v>
      </c>
      <c r="O248">
        <v>1376024400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4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 s="6">
        <f t="shared" si="12"/>
        <v>42726.25</v>
      </c>
      <c r="N249" s="6">
        <f t="shared" si="13"/>
        <v>42741.25</v>
      </c>
      <c r="O249">
        <v>1483682400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4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 s="6">
        <f t="shared" si="12"/>
        <v>42004.25</v>
      </c>
      <c r="N250" s="6">
        <f t="shared" si="13"/>
        <v>42009.25</v>
      </c>
      <c r="O250">
        <v>1420437600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4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 s="6">
        <f t="shared" si="12"/>
        <v>42006.25</v>
      </c>
      <c r="N251" s="6">
        <f t="shared" si="13"/>
        <v>42013.25</v>
      </c>
      <c r="O251">
        <v>1420783200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4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 s="6">
        <f t="shared" si="12"/>
        <v>40203.25</v>
      </c>
      <c r="N252" s="6">
        <f t="shared" si="13"/>
        <v>40238.25</v>
      </c>
      <c r="O252">
        <v>1267423200</v>
      </c>
      <c r="P252" t="b">
        <v>0</v>
      </c>
      <c r="Q252" t="b">
        <v>0</v>
      </c>
      <c r="R252" t="s">
        <v>23</v>
      </c>
      <c r="S252" t="s">
        <v>2034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4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 s="6">
        <f t="shared" si="12"/>
        <v>41252.25</v>
      </c>
      <c r="N253" s="6">
        <f t="shared" si="13"/>
        <v>41254.25</v>
      </c>
      <c r="O253">
        <v>1355205600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4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 s="6">
        <f t="shared" si="12"/>
        <v>41572.208333333336</v>
      </c>
      <c r="N254" s="6">
        <f t="shared" si="13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4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 s="6">
        <f t="shared" si="12"/>
        <v>40641.208333333336</v>
      </c>
      <c r="N255" s="6">
        <f t="shared" si="13"/>
        <v>40653.208333333336</v>
      </c>
      <c r="O255">
        <v>1303275600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4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 s="6">
        <f t="shared" si="12"/>
        <v>42787.25</v>
      </c>
      <c r="N256" s="6">
        <f t="shared" si="13"/>
        <v>42789.25</v>
      </c>
      <c r="O256">
        <v>1487829600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4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 s="6">
        <f t="shared" si="12"/>
        <v>40590.25</v>
      </c>
      <c r="N257" s="6">
        <f t="shared" si="13"/>
        <v>40595.25</v>
      </c>
      <c r="O257">
        <v>1298268000</v>
      </c>
      <c r="P257" t="b">
        <v>0</v>
      </c>
      <c r="Q257" t="b">
        <v>1</v>
      </c>
      <c r="R257" t="s">
        <v>23</v>
      </c>
      <c r="S257" t="s">
        <v>2034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4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 s="6">
        <f t="shared" ref="M258:M321" si="16">(((L258/60)/60)/24)+DATE(1970,1,1)</f>
        <v>42393.25</v>
      </c>
      <c r="N258" s="6">
        <f t="shared" ref="N258:N321" si="17">(((O258/60)/60)/24)+DATE(1970,1,1)</f>
        <v>42430.25</v>
      </c>
      <c r="O258">
        <v>1456812000</v>
      </c>
      <c r="P258" t="b">
        <v>0</v>
      </c>
      <c r="Q258" t="b">
        <v>0</v>
      </c>
      <c r="R258" t="s">
        <v>23</v>
      </c>
      <c r="S258" t="s">
        <v>2034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8">ROUND(E259/D259*100,0)</f>
        <v>146</v>
      </c>
      <c r="G259" t="s">
        <v>20</v>
      </c>
      <c r="H259">
        <v>92</v>
      </c>
      <c r="I259">
        <f t="shared" ref="I259:I322" si="19">ROUND(IFERROR(E259/H259,0),2)</f>
        <v>90.46</v>
      </c>
      <c r="J259" t="s">
        <v>21</v>
      </c>
      <c r="K259" t="s">
        <v>22</v>
      </c>
      <c r="L259">
        <v>1362463200</v>
      </c>
      <c r="M259" s="6">
        <f t="shared" si="16"/>
        <v>41338.25</v>
      </c>
      <c r="N259" s="6">
        <f t="shared" si="17"/>
        <v>41352.208333333336</v>
      </c>
      <c r="O259">
        <v>1363669200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8"/>
        <v>268</v>
      </c>
      <c r="G260" t="s">
        <v>20</v>
      </c>
      <c r="H260">
        <v>186</v>
      </c>
      <c r="I260">
        <f t="shared" si="19"/>
        <v>72.17</v>
      </c>
      <c r="J260" t="s">
        <v>21</v>
      </c>
      <c r="K260" t="s">
        <v>22</v>
      </c>
      <c r="L260">
        <v>1481176800</v>
      </c>
      <c r="M260" s="6">
        <f t="shared" si="16"/>
        <v>42712.25</v>
      </c>
      <c r="N260" s="6">
        <f t="shared" si="17"/>
        <v>42732.25</v>
      </c>
      <c r="O260">
        <v>1482904800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8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 s="6">
        <f t="shared" si="16"/>
        <v>41251.25</v>
      </c>
      <c r="N261" s="6">
        <f t="shared" si="17"/>
        <v>41270.25</v>
      </c>
      <c r="O261">
        <v>1356588000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8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 s="6">
        <f t="shared" si="16"/>
        <v>41180.208333333336</v>
      </c>
      <c r="N262" s="6">
        <f t="shared" si="17"/>
        <v>41192.208333333336</v>
      </c>
      <c r="O262">
        <v>1349845200</v>
      </c>
      <c r="P262" t="b">
        <v>0</v>
      </c>
      <c r="Q262" t="b">
        <v>0</v>
      </c>
      <c r="R262" t="s">
        <v>23</v>
      </c>
      <c r="S262" t="s">
        <v>2034</v>
      </c>
      <c r="T262" t="s">
        <v>2036</v>
      </c>
    </row>
    <row r="263" spans="1:20" ht="17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8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 s="6">
        <f t="shared" si="16"/>
        <v>40415.208333333336</v>
      </c>
      <c r="N263" s="6">
        <f t="shared" si="17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t="s">
        <v>2034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8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 s="6">
        <f t="shared" si="16"/>
        <v>40638.208333333336</v>
      </c>
      <c r="N264" s="6">
        <f t="shared" si="17"/>
        <v>40664.208333333336</v>
      </c>
      <c r="O264">
        <v>1304226000</v>
      </c>
      <c r="P264" t="b">
        <v>0</v>
      </c>
      <c r="Q264" t="b">
        <v>1</v>
      </c>
      <c r="R264" t="s">
        <v>60</v>
      </c>
      <c r="S264" t="s">
        <v>2034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8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 s="6">
        <f t="shared" si="16"/>
        <v>40187.25</v>
      </c>
      <c r="N265" s="6">
        <f t="shared" si="17"/>
        <v>40187.25</v>
      </c>
      <c r="O265">
        <v>1263016800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8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 s="6">
        <f t="shared" si="16"/>
        <v>41317.25</v>
      </c>
      <c r="N266" s="6">
        <f t="shared" si="17"/>
        <v>41333.25</v>
      </c>
      <c r="O266">
        <v>1362031200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8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 s="6">
        <f t="shared" si="16"/>
        <v>42372.25</v>
      </c>
      <c r="N267" s="6">
        <f t="shared" si="17"/>
        <v>42416.25</v>
      </c>
      <c r="O267">
        <v>1455602400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8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 s="6">
        <f t="shared" si="16"/>
        <v>41950.25</v>
      </c>
      <c r="N268" s="6">
        <f t="shared" si="17"/>
        <v>41983.25</v>
      </c>
      <c r="O268">
        <v>1418191200</v>
      </c>
      <c r="P268" t="b">
        <v>0</v>
      </c>
      <c r="Q268" t="b">
        <v>1</v>
      </c>
      <c r="R268" t="s">
        <v>159</v>
      </c>
      <c r="S268" t="s">
        <v>2034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8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 s="6">
        <f t="shared" si="16"/>
        <v>41206.208333333336</v>
      </c>
      <c r="N269" s="6">
        <f t="shared" si="17"/>
        <v>41222.25</v>
      </c>
      <c r="O269">
        <v>1352440800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8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 s="6">
        <f t="shared" si="16"/>
        <v>41186.208333333336</v>
      </c>
      <c r="N270" s="6">
        <f t="shared" si="17"/>
        <v>41232.25</v>
      </c>
      <c r="O270">
        <v>1353304800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8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 s="6">
        <f t="shared" si="16"/>
        <v>43496.25</v>
      </c>
      <c r="N271" s="6">
        <f t="shared" si="17"/>
        <v>43517.25</v>
      </c>
      <c r="O271">
        <v>1550728800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8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 s="6">
        <f t="shared" si="16"/>
        <v>40514.25</v>
      </c>
      <c r="N272" s="6">
        <f t="shared" si="17"/>
        <v>40516.25</v>
      </c>
      <c r="O272">
        <v>1291442400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8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 s="6">
        <f t="shared" si="16"/>
        <v>42345.25</v>
      </c>
      <c r="N273" s="6">
        <f t="shared" si="17"/>
        <v>42376.25</v>
      </c>
      <c r="O273">
        <v>1452146400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8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 s="6">
        <f t="shared" si="16"/>
        <v>43656.208333333328</v>
      </c>
      <c r="N274" s="6">
        <f t="shared" si="17"/>
        <v>43681.208333333328</v>
      </c>
      <c r="O274">
        <v>1564894800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8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 s="6">
        <f t="shared" si="16"/>
        <v>42995.208333333328</v>
      </c>
      <c r="N275" s="6">
        <f t="shared" si="17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8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 s="6">
        <f t="shared" si="16"/>
        <v>43045.25</v>
      </c>
      <c r="N276" s="6">
        <f t="shared" si="17"/>
        <v>43050.25</v>
      </c>
      <c r="O276">
        <v>1510380000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8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 s="6">
        <f t="shared" si="16"/>
        <v>43561.208333333328</v>
      </c>
      <c r="N277" s="6">
        <f t="shared" si="17"/>
        <v>43569.208333333328</v>
      </c>
      <c r="O277">
        <v>1555218000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8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 s="6">
        <f t="shared" si="16"/>
        <v>41018.208333333336</v>
      </c>
      <c r="N278" s="6">
        <f t="shared" si="17"/>
        <v>41023.208333333336</v>
      </c>
      <c r="O278">
        <v>1335243600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8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 s="6">
        <f t="shared" si="16"/>
        <v>40378.208333333336</v>
      </c>
      <c r="N279" s="6">
        <f t="shared" si="17"/>
        <v>40380.208333333336</v>
      </c>
      <c r="O279">
        <v>1279688400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8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 s="6">
        <f t="shared" si="16"/>
        <v>41239.25</v>
      </c>
      <c r="N280" s="6">
        <f t="shared" si="17"/>
        <v>41264.25</v>
      </c>
      <c r="O280">
        <v>1356069600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8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 s="6">
        <f t="shared" si="16"/>
        <v>43346.208333333328</v>
      </c>
      <c r="N281" s="6">
        <f t="shared" si="17"/>
        <v>43349.208333333328</v>
      </c>
      <c r="O281">
        <v>1536210000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8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 s="6">
        <f t="shared" si="16"/>
        <v>43060.25</v>
      </c>
      <c r="N282" s="6">
        <f t="shared" si="17"/>
        <v>43066.25</v>
      </c>
      <c r="O282">
        <v>1511762400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8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 s="6">
        <f t="shared" si="16"/>
        <v>40979.25</v>
      </c>
      <c r="N283" s="6">
        <f t="shared" si="17"/>
        <v>41000.208333333336</v>
      </c>
      <c r="O283">
        <v>1333256400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8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 s="6">
        <f t="shared" si="16"/>
        <v>42701.25</v>
      </c>
      <c r="N284" s="6">
        <f t="shared" si="17"/>
        <v>42707.25</v>
      </c>
      <c r="O284">
        <v>1480744800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8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 s="6">
        <f t="shared" si="16"/>
        <v>42520.208333333328</v>
      </c>
      <c r="N285" s="6">
        <f t="shared" si="17"/>
        <v>42525.208333333328</v>
      </c>
      <c r="O285">
        <v>1465016400</v>
      </c>
      <c r="P285" t="b">
        <v>0</v>
      </c>
      <c r="Q285" t="b">
        <v>0</v>
      </c>
      <c r="R285" t="s">
        <v>23</v>
      </c>
      <c r="S285" t="s">
        <v>2034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8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 s="6">
        <f t="shared" si="16"/>
        <v>41030.208333333336</v>
      </c>
      <c r="N286" s="6">
        <f t="shared" si="17"/>
        <v>41035.208333333336</v>
      </c>
      <c r="O286">
        <v>1336280400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8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 s="6">
        <f t="shared" si="16"/>
        <v>42623.208333333328</v>
      </c>
      <c r="N287" s="6">
        <f t="shared" si="17"/>
        <v>42661.208333333328</v>
      </c>
      <c r="O287">
        <v>1476766800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8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 s="6">
        <f t="shared" si="16"/>
        <v>42697.25</v>
      </c>
      <c r="N288" s="6">
        <f t="shared" si="17"/>
        <v>42704.25</v>
      </c>
      <c r="O288">
        <v>1480485600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8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 s="6">
        <f t="shared" si="16"/>
        <v>42122.208333333328</v>
      </c>
      <c r="N289" s="6">
        <f t="shared" si="17"/>
        <v>42122.208333333328</v>
      </c>
      <c r="O289">
        <v>1430197200</v>
      </c>
      <c r="P289" t="b">
        <v>0</v>
      </c>
      <c r="Q289" t="b">
        <v>0</v>
      </c>
      <c r="R289" t="s">
        <v>50</v>
      </c>
      <c r="S289" t="s">
        <v>2034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8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 s="6">
        <f t="shared" si="16"/>
        <v>40982.208333333336</v>
      </c>
      <c r="N290" s="6">
        <f t="shared" si="17"/>
        <v>40983.208333333336</v>
      </c>
      <c r="O290">
        <v>1331787600</v>
      </c>
      <c r="P290" t="b">
        <v>0</v>
      </c>
      <c r="Q290" t="b">
        <v>1</v>
      </c>
      <c r="R290" t="s">
        <v>148</v>
      </c>
      <c r="S290" t="s">
        <v>2034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8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 s="6">
        <f t="shared" si="16"/>
        <v>42219.208333333328</v>
      </c>
      <c r="N291" s="6">
        <f t="shared" si="17"/>
        <v>42222.208333333328</v>
      </c>
      <c r="O291">
        <v>1438837200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8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 s="6">
        <f t="shared" si="16"/>
        <v>41404.208333333336</v>
      </c>
      <c r="N292" s="6">
        <f t="shared" si="17"/>
        <v>41436.208333333336</v>
      </c>
      <c r="O292">
        <v>1370926800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8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 s="6">
        <f t="shared" si="16"/>
        <v>40831.208333333336</v>
      </c>
      <c r="N293" s="6">
        <f t="shared" si="17"/>
        <v>40835.208333333336</v>
      </c>
      <c r="O293">
        <v>1319000400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8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 s="6">
        <f t="shared" si="16"/>
        <v>40984.208333333336</v>
      </c>
      <c r="N294" s="6">
        <f t="shared" si="17"/>
        <v>41002.208333333336</v>
      </c>
      <c r="O294">
        <v>1333429200</v>
      </c>
      <c r="P294" t="b">
        <v>0</v>
      </c>
      <c r="Q294" t="b">
        <v>0</v>
      </c>
      <c r="R294" t="s">
        <v>17</v>
      </c>
      <c r="S294" t="s">
        <v>2033</v>
      </c>
      <c r="T294" t="s">
        <v>2035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8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 s="6">
        <f t="shared" si="16"/>
        <v>40456.208333333336</v>
      </c>
      <c r="N295" s="6">
        <f t="shared" si="17"/>
        <v>40465.208333333336</v>
      </c>
      <c r="O295">
        <v>1287032400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8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 s="6">
        <f t="shared" si="16"/>
        <v>43399.208333333328</v>
      </c>
      <c r="N296" s="6">
        <f t="shared" si="17"/>
        <v>43411.25</v>
      </c>
      <c r="O296">
        <v>1541570400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8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 s="6">
        <f t="shared" si="16"/>
        <v>41562.208333333336</v>
      </c>
      <c r="N297" s="6">
        <f t="shared" si="17"/>
        <v>41587.25</v>
      </c>
      <c r="O297">
        <v>1383976800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8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 s="6">
        <f t="shared" si="16"/>
        <v>43493.25</v>
      </c>
      <c r="N298" s="6">
        <f t="shared" si="17"/>
        <v>43515.25</v>
      </c>
      <c r="O298">
        <v>1550556000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8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 s="6">
        <f t="shared" si="16"/>
        <v>41653.25</v>
      </c>
      <c r="N299" s="6">
        <f t="shared" si="17"/>
        <v>41662.25</v>
      </c>
      <c r="O299">
        <v>1390456800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8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 s="6">
        <f t="shared" si="16"/>
        <v>42426.25</v>
      </c>
      <c r="N300" s="6">
        <f t="shared" si="17"/>
        <v>42444.208333333328</v>
      </c>
      <c r="O300">
        <v>1458018000</v>
      </c>
      <c r="P300" t="b">
        <v>0</v>
      </c>
      <c r="Q300" t="b">
        <v>1</v>
      </c>
      <c r="R300" t="s">
        <v>23</v>
      </c>
      <c r="S300" t="s">
        <v>2034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8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 s="6">
        <f t="shared" si="16"/>
        <v>42432.25</v>
      </c>
      <c r="N301" s="6">
        <f t="shared" si="17"/>
        <v>42488.208333333328</v>
      </c>
      <c r="O301">
        <v>1461819600</v>
      </c>
      <c r="P301" t="b">
        <v>0</v>
      </c>
      <c r="Q301" t="b">
        <v>0</v>
      </c>
      <c r="R301" t="s">
        <v>17</v>
      </c>
      <c r="S301" t="s">
        <v>2033</v>
      </c>
      <c r="T301" t="s">
        <v>2035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8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 s="6">
        <f t="shared" si="16"/>
        <v>42977.208333333328</v>
      </c>
      <c r="N302" s="6">
        <f t="shared" si="17"/>
        <v>42978.208333333328</v>
      </c>
      <c r="O302">
        <v>1504155600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17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8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 s="6">
        <f t="shared" si="16"/>
        <v>42061.25</v>
      </c>
      <c r="N303" s="6">
        <f t="shared" si="17"/>
        <v>42078.208333333328</v>
      </c>
      <c r="O303">
        <v>1426395600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8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 s="6">
        <f t="shared" si="16"/>
        <v>43345.208333333328</v>
      </c>
      <c r="N304" s="6">
        <f t="shared" si="17"/>
        <v>43359.208333333328</v>
      </c>
      <c r="O304">
        <v>1537074000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8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 s="6">
        <f t="shared" si="16"/>
        <v>42376.25</v>
      </c>
      <c r="N305" s="6">
        <f t="shared" si="17"/>
        <v>42381.25</v>
      </c>
      <c r="O305">
        <v>1452578400</v>
      </c>
      <c r="P305" t="b">
        <v>0</v>
      </c>
      <c r="Q305" t="b">
        <v>0</v>
      </c>
      <c r="R305" t="s">
        <v>60</v>
      </c>
      <c r="S305" t="s">
        <v>2034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8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 s="6">
        <f t="shared" si="16"/>
        <v>42589.208333333328</v>
      </c>
      <c r="N306" s="6">
        <f t="shared" si="17"/>
        <v>42630.208333333328</v>
      </c>
      <c r="O306">
        <v>1474088400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8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 s="6">
        <f t="shared" si="16"/>
        <v>42448.208333333328</v>
      </c>
      <c r="N307" s="6">
        <f t="shared" si="17"/>
        <v>42489.208333333328</v>
      </c>
      <c r="O307">
        <v>1461906000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8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 s="6">
        <f t="shared" si="16"/>
        <v>42930.208333333328</v>
      </c>
      <c r="N308" s="6">
        <f t="shared" si="17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8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 s="6">
        <f t="shared" si="16"/>
        <v>41066.208333333336</v>
      </c>
      <c r="N309" s="6">
        <f t="shared" si="17"/>
        <v>41086.208333333336</v>
      </c>
      <c r="O309">
        <v>1340686800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8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 s="6">
        <f t="shared" si="16"/>
        <v>40651.208333333336</v>
      </c>
      <c r="N310" s="6">
        <f t="shared" si="17"/>
        <v>40652.208333333336</v>
      </c>
      <c r="O310">
        <v>1303189200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8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 s="6">
        <f t="shared" si="16"/>
        <v>40807.208333333336</v>
      </c>
      <c r="N311" s="6">
        <f t="shared" si="17"/>
        <v>40827.208333333336</v>
      </c>
      <c r="O311">
        <v>1318309200</v>
      </c>
      <c r="P311" t="b">
        <v>0</v>
      </c>
      <c r="Q311" t="b">
        <v>1</v>
      </c>
      <c r="R311" t="s">
        <v>60</v>
      </c>
      <c r="S311" t="s">
        <v>2034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8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 s="6">
        <f t="shared" si="16"/>
        <v>40277.208333333336</v>
      </c>
      <c r="N312" s="6">
        <f t="shared" si="17"/>
        <v>40293.208333333336</v>
      </c>
      <c r="O312">
        <v>1272171600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8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 s="6">
        <f t="shared" si="16"/>
        <v>40590.25</v>
      </c>
      <c r="N313" s="6">
        <f t="shared" si="17"/>
        <v>40602.25</v>
      </c>
      <c r="O313">
        <v>1298872800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8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 s="6">
        <f t="shared" si="16"/>
        <v>41572.208333333336</v>
      </c>
      <c r="N314" s="6">
        <f t="shared" si="17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8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 s="6">
        <f t="shared" si="16"/>
        <v>40966.25</v>
      </c>
      <c r="N315" s="6">
        <f t="shared" si="17"/>
        <v>40968.25</v>
      </c>
      <c r="O315">
        <v>1330495200</v>
      </c>
      <c r="P315" t="b">
        <v>0</v>
      </c>
      <c r="Q315" t="b">
        <v>0</v>
      </c>
      <c r="R315" t="s">
        <v>23</v>
      </c>
      <c r="S315" t="s">
        <v>2034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8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 s="6">
        <f t="shared" si="16"/>
        <v>43536.208333333328</v>
      </c>
      <c r="N316" s="6">
        <f t="shared" si="17"/>
        <v>43541.208333333328</v>
      </c>
      <c r="O316">
        <v>1552798800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8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 s="6">
        <f t="shared" si="16"/>
        <v>41783.208333333336</v>
      </c>
      <c r="N317" s="6">
        <f t="shared" si="17"/>
        <v>41812.208333333336</v>
      </c>
      <c r="O317">
        <v>1403413200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8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 s="6">
        <f t="shared" si="16"/>
        <v>43788.25</v>
      </c>
      <c r="N318" s="6">
        <f t="shared" si="17"/>
        <v>43789.25</v>
      </c>
      <c r="O318">
        <v>1574229600</v>
      </c>
      <c r="P318" t="b">
        <v>0</v>
      </c>
      <c r="Q318" t="b">
        <v>1</v>
      </c>
      <c r="R318" t="s">
        <v>17</v>
      </c>
      <c r="S318" t="s">
        <v>2033</v>
      </c>
      <c r="T318" t="s">
        <v>2035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8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 s="6">
        <f t="shared" si="16"/>
        <v>42869.208333333328</v>
      </c>
      <c r="N319" s="6">
        <f t="shared" si="17"/>
        <v>42882.208333333328</v>
      </c>
      <c r="O319">
        <v>1495861200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8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 s="6">
        <f t="shared" si="16"/>
        <v>41684.25</v>
      </c>
      <c r="N320" s="6">
        <f t="shared" si="17"/>
        <v>41686.25</v>
      </c>
      <c r="O320">
        <v>1392530400</v>
      </c>
      <c r="P320" t="b">
        <v>0</v>
      </c>
      <c r="Q320" t="b">
        <v>0</v>
      </c>
      <c r="R320" t="s">
        <v>23</v>
      </c>
      <c r="S320" t="s">
        <v>2034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8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 s="6">
        <f t="shared" si="16"/>
        <v>40402.208333333336</v>
      </c>
      <c r="N321" s="6">
        <f t="shared" si="17"/>
        <v>40426.208333333336</v>
      </c>
      <c r="O321">
        <v>1283662800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8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 s="6">
        <f t="shared" ref="M322:M385" si="20">(((L322/60)/60)/24)+DATE(1970,1,1)</f>
        <v>40673.208333333336</v>
      </c>
      <c r="N322" s="6">
        <f t="shared" ref="N322:N385" si="21">(((O322/60)/60)/24)+DATE(1970,1,1)</f>
        <v>40682.208333333336</v>
      </c>
      <c r="O322">
        <v>1305781200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2">ROUND(E323/D323*100,0)</f>
        <v>94</v>
      </c>
      <c r="G323" t="s">
        <v>14</v>
      </c>
      <c r="H323">
        <v>2468</v>
      </c>
      <c r="I323">
        <f t="shared" ref="I323:I386" si="23">ROUND(IFERROR(E323/H323,0),2)</f>
        <v>65</v>
      </c>
      <c r="J323" t="s">
        <v>21</v>
      </c>
      <c r="K323" t="s">
        <v>22</v>
      </c>
      <c r="L323">
        <v>1301634000</v>
      </c>
      <c r="M323" s="6">
        <f t="shared" si="20"/>
        <v>40634.208333333336</v>
      </c>
      <c r="N323" s="6">
        <f t="shared" si="21"/>
        <v>40642.208333333336</v>
      </c>
      <c r="O323">
        <v>1302325200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2"/>
        <v>167</v>
      </c>
      <c r="G324" t="s">
        <v>20</v>
      </c>
      <c r="H324">
        <v>5168</v>
      </c>
      <c r="I324">
        <f t="shared" si="23"/>
        <v>38</v>
      </c>
      <c r="J324" t="s">
        <v>21</v>
      </c>
      <c r="K324" t="s">
        <v>22</v>
      </c>
      <c r="L324">
        <v>1290664800</v>
      </c>
      <c r="M324" s="6">
        <f t="shared" si="20"/>
        <v>40507.25</v>
      </c>
      <c r="N324" s="6">
        <f t="shared" si="21"/>
        <v>40520.25</v>
      </c>
      <c r="O324">
        <v>1291788000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2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 s="6">
        <f t="shared" si="20"/>
        <v>41725.208333333336</v>
      </c>
      <c r="N325" s="6">
        <f t="shared" si="21"/>
        <v>41727.208333333336</v>
      </c>
      <c r="O325">
        <v>1396069200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2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 s="6">
        <f t="shared" si="20"/>
        <v>42176.208333333328</v>
      </c>
      <c r="N326" s="6">
        <f t="shared" si="21"/>
        <v>42188.208333333328</v>
      </c>
      <c r="O326">
        <v>1435899600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2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 s="6">
        <f t="shared" si="20"/>
        <v>43267.208333333328</v>
      </c>
      <c r="N327" s="6">
        <f t="shared" si="21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2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 s="6">
        <f t="shared" si="20"/>
        <v>42364.25</v>
      </c>
      <c r="N328" s="6">
        <f t="shared" si="21"/>
        <v>42370.25</v>
      </c>
      <c r="O328">
        <v>1451628000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2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 s="6">
        <f t="shared" si="20"/>
        <v>43705.208333333328</v>
      </c>
      <c r="N329" s="6">
        <f t="shared" si="21"/>
        <v>43709.208333333328</v>
      </c>
      <c r="O329">
        <v>1567314000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2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 s="6">
        <f t="shared" si="20"/>
        <v>43434.25</v>
      </c>
      <c r="N330" s="6">
        <f t="shared" si="21"/>
        <v>43445.25</v>
      </c>
      <c r="O330">
        <v>1544508000</v>
      </c>
      <c r="P330" t="b">
        <v>0</v>
      </c>
      <c r="Q330" t="b">
        <v>0</v>
      </c>
      <c r="R330" t="s">
        <v>23</v>
      </c>
      <c r="S330" t="s">
        <v>2034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2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 s="6">
        <f t="shared" si="20"/>
        <v>42716.25</v>
      </c>
      <c r="N331" s="6">
        <f t="shared" si="21"/>
        <v>42727.25</v>
      </c>
      <c r="O331">
        <v>1482472800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2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 s="6">
        <f t="shared" si="20"/>
        <v>43077.25</v>
      </c>
      <c r="N332" s="6">
        <f t="shared" si="21"/>
        <v>43078.25</v>
      </c>
      <c r="O332">
        <v>1512799200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2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 s="6">
        <f t="shared" si="20"/>
        <v>40896.25</v>
      </c>
      <c r="N333" s="6">
        <f t="shared" si="21"/>
        <v>40897.25</v>
      </c>
      <c r="O333">
        <v>1324360800</v>
      </c>
      <c r="P333" t="b">
        <v>0</v>
      </c>
      <c r="Q333" t="b">
        <v>0</v>
      </c>
      <c r="R333" t="s">
        <v>17</v>
      </c>
      <c r="S333" t="s">
        <v>2033</v>
      </c>
      <c r="T333" t="s">
        <v>2035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2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 s="6">
        <f t="shared" si="20"/>
        <v>41361.208333333336</v>
      </c>
      <c r="N334" s="6">
        <f t="shared" si="21"/>
        <v>41362.208333333336</v>
      </c>
      <c r="O334">
        <v>1364533200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2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 s="6">
        <f t="shared" si="20"/>
        <v>43424.25</v>
      </c>
      <c r="N335" s="6">
        <f t="shared" si="21"/>
        <v>43452.25</v>
      </c>
      <c r="O335">
        <v>1545112800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2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 s="6">
        <f t="shared" si="20"/>
        <v>43110.25</v>
      </c>
      <c r="N336" s="6">
        <f t="shared" si="21"/>
        <v>43117.25</v>
      </c>
      <c r="O336">
        <v>1516168800</v>
      </c>
      <c r="P336" t="b">
        <v>0</v>
      </c>
      <c r="Q336" t="b">
        <v>0</v>
      </c>
      <c r="R336" t="s">
        <v>23</v>
      </c>
      <c r="S336" t="s">
        <v>2034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2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 s="6">
        <f t="shared" si="20"/>
        <v>43784.25</v>
      </c>
      <c r="N337" s="6">
        <f t="shared" si="21"/>
        <v>43797.25</v>
      </c>
      <c r="O337">
        <v>1574920800</v>
      </c>
      <c r="P337" t="b">
        <v>0</v>
      </c>
      <c r="Q337" t="b">
        <v>0</v>
      </c>
      <c r="R337" t="s">
        <v>23</v>
      </c>
      <c r="S337" t="s">
        <v>2034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2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 s="6">
        <f t="shared" si="20"/>
        <v>40527.25</v>
      </c>
      <c r="N338" s="6">
        <f t="shared" si="21"/>
        <v>40528.25</v>
      </c>
      <c r="O338">
        <v>1292479200</v>
      </c>
      <c r="P338" t="b">
        <v>0</v>
      </c>
      <c r="Q338" t="b">
        <v>1</v>
      </c>
      <c r="R338" t="s">
        <v>23</v>
      </c>
      <c r="S338" t="s">
        <v>2034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2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 s="6">
        <f t="shared" si="20"/>
        <v>43780.25</v>
      </c>
      <c r="N339" s="6">
        <f t="shared" si="21"/>
        <v>43781.25</v>
      </c>
      <c r="O339">
        <v>1573538400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2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 s="6">
        <f t="shared" si="20"/>
        <v>40821.208333333336</v>
      </c>
      <c r="N340" s="6">
        <f t="shared" si="21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2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 s="6">
        <f t="shared" si="20"/>
        <v>42949.208333333328</v>
      </c>
      <c r="N341" s="6">
        <f t="shared" si="21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2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 s="6">
        <f t="shared" si="20"/>
        <v>40889.25</v>
      </c>
      <c r="N342" s="6">
        <f t="shared" si="21"/>
        <v>40890.25</v>
      </c>
      <c r="O342">
        <v>1323756000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17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2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 s="6">
        <f t="shared" si="20"/>
        <v>42244.208333333328</v>
      </c>
      <c r="N343" s="6">
        <f t="shared" si="21"/>
        <v>42251.208333333328</v>
      </c>
      <c r="O343">
        <v>1441342800</v>
      </c>
      <c r="P343" t="b">
        <v>0</v>
      </c>
      <c r="Q343" t="b">
        <v>0</v>
      </c>
      <c r="R343" t="s">
        <v>60</v>
      </c>
      <c r="S343" t="s">
        <v>2034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2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 s="6">
        <f t="shared" si="20"/>
        <v>41475.208333333336</v>
      </c>
      <c r="N344" s="6">
        <f t="shared" si="21"/>
        <v>41487.208333333336</v>
      </c>
      <c r="O344">
        <v>1375333200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2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 s="6">
        <f t="shared" si="20"/>
        <v>41597.25</v>
      </c>
      <c r="N345" s="6">
        <f t="shared" si="21"/>
        <v>41650.25</v>
      </c>
      <c r="O345">
        <v>1389420000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2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 s="6">
        <f t="shared" si="20"/>
        <v>43122.25</v>
      </c>
      <c r="N346" s="6">
        <f t="shared" si="21"/>
        <v>43162.25</v>
      </c>
      <c r="O346">
        <v>1520056800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2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 s="6">
        <f t="shared" si="20"/>
        <v>42194.208333333328</v>
      </c>
      <c r="N347" s="6">
        <f t="shared" si="21"/>
        <v>42195.208333333328</v>
      </c>
      <c r="O347">
        <v>1436504400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2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 s="6">
        <f t="shared" si="20"/>
        <v>42971.208333333328</v>
      </c>
      <c r="N348" s="6">
        <f t="shared" si="21"/>
        <v>43026.208333333328</v>
      </c>
      <c r="O348">
        <v>1508302800</v>
      </c>
      <c r="P348" t="b">
        <v>0</v>
      </c>
      <c r="Q348" t="b">
        <v>1</v>
      </c>
      <c r="R348" t="s">
        <v>60</v>
      </c>
      <c r="S348" t="s">
        <v>2034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2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 s="6">
        <f t="shared" si="20"/>
        <v>42046.25</v>
      </c>
      <c r="N349" s="6">
        <f t="shared" si="21"/>
        <v>42070.25</v>
      </c>
      <c r="O349">
        <v>1425708000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2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 s="6">
        <f t="shared" si="20"/>
        <v>42782.25</v>
      </c>
      <c r="N350" s="6">
        <f t="shared" si="21"/>
        <v>42795.25</v>
      </c>
      <c r="O350">
        <v>1488348000</v>
      </c>
      <c r="P350" t="b">
        <v>0</v>
      </c>
      <c r="Q350" t="b">
        <v>0</v>
      </c>
      <c r="R350" t="s">
        <v>17</v>
      </c>
      <c r="S350" t="s">
        <v>2033</v>
      </c>
      <c r="T350" t="s">
        <v>2035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2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 s="6">
        <f t="shared" si="20"/>
        <v>42930.208333333328</v>
      </c>
      <c r="N351" s="6">
        <f t="shared" si="21"/>
        <v>42960.208333333328</v>
      </c>
      <c r="O351">
        <v>1502600400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2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 s="6">
        <f t="shared" si="20"/>
        <v>42144.208333333328</v>
      </c>
      <c r="N352" s="6">
        <f t="shared" si="21"/>
        <v>42162.208333333328</v>
      </c>
      <c r="O352">
        <v>1433653200</v>
      </c>
      <c r="P352" t="b">
        <v>0</v>
      </c>
      <c r="Q352" t="b">
        <v>1</v>
      </c>
      <c r="R352" t="s">
        <v>159</v>
      </c>
      <c r="S352" t="s">
        <v>2034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2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 s="6">
        <f t="shared" si="20"/>
        <v>42240.208333333328</v>
      </c>
      <c r="N353" s="6">
        <f t="shared" si="21"/>
        <v>42254.208333333328</v>
      </c>
      <c r="O353">
        <v>1441602000</v>
      </c>
      <c r="P353" t="b">
        <v>0</v>
      </c>
      <c r="Q353" t="b">
        <v>0</v>
      </c>
      <c r="R353" t="s">
        <v>23</v>
      </c>
      <c r="S353" t="s">
        <v>2034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2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 s="6">
        <f t="shared" si="20"/>
        <v>42315.25</v>
      </c>
      <c r="N354" s="6">
        <f t="shared" si="21"/>
        <v>42323.25</v>
      </c>
      <c r="O354">
        <v>1447567200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2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 s="6">
        <f t="shared" si="20"/>
        <v>43651.208333333328</v>
      </c>
      <c r="N355" s="6">
        <f t="shared" si="21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2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 s="6">
        <f t="shared" si="20"/>
        <v>41520.208333333336</v>
      </c>
      <c r="N356" s="6">
        <f t="shared" si="21"/>
        <v>41527.208333333336</v>
      </c>
      <c r="O356">
        <v>1378789200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2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 s="6">
        <f t="shared" si="20"/>
        <v>42757.25</v>
      </c>
      <c r="N357" s="6">
        <f t="shared" si="21"/>
        <v>42797.25</v>
      </c>
      <c r="O357">
        <v>1488520800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2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 s="6">
        <f t="shared" si="20"/>
        <v>40922.25</v>
      </c>
      <c r="N358" s="6">
        <f t="shared" si="21"/>
        <v>40931.25</v>
      </c>
      <c r="O358">
        <v>1327298400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2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 s="6">
        <f t="shared" si="20"/>
        <v>42250.208333333328</v>
      </c>
      <c r="N359" s="6">
        <f t="shared" si="21"/>
        <v>42275.208333333328</v>
      </c>
      <c r="O359">
        <v>1443416400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2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 s="6">
        <f t="shared" si="20"/>
        <v>43322.208333333328</v>
      </c>
      <c r="N360" s="6">
        <f t="shared" si="21"/>
        <v>43325.208333333328</v>
      </c>
      <c r="O360">
        <v>1534136400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2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 s="6">
        <f t="shared" si="20"/>
        <v>40782.208333333336</v>
      </c>
      <c r="N361" s="6">
        <f t="shared" si="21"/>
        <v>40789.208333333336</v>
      </c>
      <c r="O361">
        <v>1315026000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2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 s="6">
        <f t="shared" si="20"/>
        <v>40544.25</v>
      </c>
      <c r="N362" s="6">
        <f t="shared" si="21"/>
        <v>40558.25</v>
      </c>
      <c r="O362">
        <v>1295071200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2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 s="6">
        <f t="shared" si="20"/>
        <v>43015.208333333328</v>
      </c>
      <c r="N363" s="6">
        <f t="shared" si="21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2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 s="6">
        <f t="shared" si="20"/>
        <v>40570.25</v>
      </c>
      <c r="N364" s="6">
        <f t="shared" si="21"/>
        <v>40608.25</v>
      </c>
      <c r="O364">
        <v>1299391200</v>
      </c>
      <c r="P364" t="b">
        <v>0</v>
      </c>
      <c r="Q364" t="b">
        <v>0</v>
      </c>
      <c r="R364" t="s">
        <v>23</v>
      </c>
      <c r="S364" t="s">
        <v>2034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2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 s="6">
        <f t="shared" si="20"/>
        <v>40904.25</v>
      </c>
      <c r="N365" s="6">
        <f t="shared" si="21"/>
        <v>40905.25</v>
      </c>
      <c r="O365">
        <v>1325052000</v>
      </c>
      <c r="P365" t="b">
        <v>0</v>
      </c>
      <c r="Q365" t="b">
        <v>0</v>
      </c>
      <c r="R365" t="s">
        <v>23</v>
      </c>
      <c r="S365" t="s">
        <v>2034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2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 s="6">
        <f t="shared" si="20"/>
        <v>43164.25</v>
      </c>
      <c r="N366" s="6">
        <f t="shared" si="21"/>
        <v>43194.208333333328</v>
      </c>
      <c r="O366">
        <v>1522818000</v>
      </c>
      <c r="P366" t="b">
        <v>0</v>
      </c>
      <c r="Q366" t="b">
        <v>0</v>
      </c>
      <c r="R366" t="s">
        <v>60</v>
      </c>
      <c r="S366" t="s">
        <v>2034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2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 s="6">
        <f t="shared" si="20"/>
        <v>42733.25</v>
      </c>
      <c r="N367" s="6">
        <f t="shared" si="21"/>
        <v>42760.25</v>
      </c>
      <c r="O367">
        <v>1485324000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2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 s="6">
        <f t="shared" si="20"/>
        <v>40546.25</v>
      </c>
      <c r="N368" s="6">
        <f t="shared" si="21"/>
        <v>40547.25</v>
      </c>
      <c r="O368">
        <v>1294120800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2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 s="6">
        <f t="shared" si="20"/>
        <v>41930.208333333336</v>
      </c>
      <c r="N369" s="6">
        <f t="shared" si="21"/>
        <v>41954.25</v>
      </c>
      <c r="O369">
        <v>1415685600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2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 s="6">
        <f t="shared" si="20"/>
        <v>40464.208333333336</v>
      </c>
      <c r="N370" s="6">
        <f t="shared" si="21"/>
        <v>40487.208333333336</v>
      </c>
      <c r="O370">
        <v>1288933200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2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 s="6">
        <f t="shared" si="20"/>
        <v>41308.25</v>
      </c>
      <c r="N371" s="6">
        <f t="shared" si="21"/>
        <v>41347.208333333336</v>
      </c>
      <c r="O371">
        <v>1363237200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2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 s="6">
        <f t="shared" si="20"/>
        <v>43570.208333333328</v>
      </c>
      <c r="N372" s="6">
        <f t="shared" si="21"/>
        <v>43576.208333333328</v>
      </c>
      <c r="O372">
        <v>1555822800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2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 s="6">
        <f t="shared" si="20"/>
        <v>42043.25</v>
      </c>
      <c r="N373" s="6">
        <f t="shared" si="21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2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 s="6">
        <f t="shared" si="20"/>
        <v>42012.25</v>
      </c>
      <c r="N374" s="6">
        <f t="shared" si="21"/>
        <v>42032.25</v>
      </c>
      <c r="O374">
        <v>1422424800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2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 s="6">
        <f t="shared" si="20"/>
        <v>42964.208333333328</v>
      </c>
      <c r="N375" s="6">
        <f t="shared" si="21"/>
        <v>42972.208333333328</v>
      </c>
      <c r="O375">
        <v>1503637200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2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 s="6">
        <f t="shared" si="20"/>
        <v>43476.25</v>
      </c>
      <c r="N376" s="6">
        <f t="shared" si="21"/>
        <v>43481.25</v>
      </c>
      <c r="O376">
        <v>1547618400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2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 s="6">
        <f t="shared" si="20"/>
        <v>42293.208333333328</v>
      </c>
      <c r="N377" s="6">
        <f t="shared" si="21"/>
        <v>42350.25</v>
      </c>
      <c r="O377">
        <v>1449900000</v>
      </c>
      <c r="P377" t="b">
        <v>0</v>
      </c>
      <c r="Q377" t="b">
        <v>0</v>
      </c>
      <c r="R377" t="s">
        <v>60</v>
      </c>
      <c r="S377" t="s">
        <v>2034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2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 s="6">
        <f t="shared" si="20"/>
        <v>41826.208333333336</v>
      </c>
      <c r="N378" s="6">
        <f t="shared" si="21"/>
        <v>41832.208333333336</v>
      </c>
      <c r="O378">
        <v>1405141200</v>
      </c>
      <c r="P378" t="b">
        <v>0</v>
      </c>
      <c r="Q378" t="b">
        <v>0</v>
      </c>
      <c r="R378" t="s">
        <v>23</v>
      </c>
      <c r="S378" t="s">
        <v>2034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2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 s="6">
        <f t="shared" si="20"/>
        <v>43760.208333333328</v>
      </c>
      <c r="N379" s="6">
        <f t="shared" si="21"/>
        <v>43774.25</v>
      </c>
      <c r="O379">
        <v>1572933600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2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 s="6">
        <f t="shared" si="20"/>
        <v>43241.208333333328</v>
      </c>
      <c r="N380" s="6">
        <f t="shared" si="21"/>
        <v>43279.208333333328</v>
      </c>
      <c r="O380">
        <v>1530162000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2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 s="6">
        <f t="shared" si="20"/>
        <v>40843.208333333336</v>
      </c>
      <c r="N381" s="6">
        <f t="shared" si="21"/>
        <v>40857.25</v>
      </c>
      <c r="O381">
        <v>1320904800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2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 s="6">
        <f t="shared" si="20"/>
        <v>41448.208333333336</v>
      </c>
      <c r="N382" s="6">
        <f t="shared" si="21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2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 s="6">
        <f t="shared" si="20"/>
        <v>42163.208333333328</v>
      </c>
      <c r="N383" s="6">
        <f t="shared" si="21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2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 s="6">
        <f t="shared" si="20"/>
        <v>43024.208333333328</v>
      </c>
      <c r="N384" s="6">
        <f t="shared" si="21"/>
        <v>43043.208333333328</v>
      </c>
      <c r="O384">
        <v>1509771600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2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 s="6">
        <f t="shared" si="20"/>
        <v>43509.25</v>
      </c>
      <c r="N385" s="6">
        <f t="shared" si="21"/>
        <v>43515.25</v>
      </c>
      <c r="O385">
        <v>1550556000</v>
      </c>
      <c r="P385" t="b">
        <v>0</v>
      </c>
      <c r="Q385" t="b">
        <v>1</v>
      </c>
      <c r="R385" t="s">
        <v>17</v>
      </c>
      <c r="S385" t="s">
        <v>2033</v>
      </c>
      <c r="T385" t="s">
        <v>2035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2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 s="6">
        <f t="shared" ref="M386:M449" si="24">(((L386/60)/60)/24)+DATE(1970,1,1)</f>
        <v>42776.25</v>
      </c>
      <c r="N386" s="6">
        <f t="shared" ref="N386:N449" si="25">(((O386/60)/60)/24)+DATE(1970,1,1)</f>
        <v>42803.25</v>
      </c>
      <c r="O386">
        <v>1489039200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6">ROUND(E387/D387*100,0)</f>
        <v>146</v>
      </c>
      <c r="G387" t="s">
        <v>20</v>
      </c>
      <c r="H387">
        <v>1137</v>
      </c>
      <c r="I387">
        <f t="shared" ref="I387:I450" si="27">ROUND(IFERROR(E387/H387,0),2)</f>
        <v>50.01</v>
      </c>
      <c r="J387" t="s">
        <v>21</v>
      </c>
      <c r="K387" t="s">
        <v>22</v>
      </c>
      <c r="L387">
        <v>1553835600</v>
      </c>
      <c r="M387" s="6">
        <f t="shared" si="24"/>
        <v>43553.208333333328</v>
      </c>
      <c r="N387" s="6">
        <f t="shared" si="25"/>
        <v>43585.208333333328</v>
      </c>
      <c r="O387">
        <v>1556600400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6"/>
        <v>76</v>
      </c>
      <c r="G388" t="s">
        <v>14</v>
      </c>
      <c r="H388">
        <v>1068</v>
      </c>
      <c r="I388">
        <f t="shared" si="27"/>
        <v>96.96</v>
      </c>
      <c r="J388" t="s">
        <v>21</v>
      </c>
      <c r="K388" t="s">
        <v>22</v>
      </c>
      <c r="L388">
        <v>1277528400</v>
      </c>
      <c r="M388" s="6">
        <f t="shared" si="24"/>
        <v>40355.208333333336</v>
      </c>
      <c r="N388" s="6">
        <f t="shared" si="25"/>
        <v>40367.208333333336</v>
      </c>
      <c r="O388">
        <v>1278565200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6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 s="6">
        <f t="shared" si="24"/>
        <v>41072.208333333336</v>
      </c>
      <c r="N389" s="6">
        <f t="shared" si="25"/>
        <v>41077.208333333336</v>
      </c>
      <c r="O389">
        <v>1339909200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6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 s="6">
        <f t="shared" si="24"/>
        <v>40912.25</v>
      </c>
      <c r="N390" s="6">
        <f t="shared" si="25"/>
        <v>40914.25</v>
      </c>
      <c r="O390">
        <v>1325829600</v>
      </c>
      <c r="P390" t="b">
        <v>0</v>
      </c>
      <c r="Q390" t="b">
        <v>0</v>
      </c>
      <c r="R390" t="s">
        <v>60</v>
      </c>
      <c r="S390" t="s">
        <v>2034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6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 s="6">
        <f t="shared" si="24"/>
        <v>40479.208333333336</v>
      </c>
      <c r="N391" s="6">
        <f t="shared" si="25"/>
        <v>40506.25</v>
      </c>
      <c r="O391">
        <v>1290578400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6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 s="6">
        <f t="shared" si="24"/>
        <v>41530.208333333336</v>
      </c>
      <c r="N392" s="6">
        <f t="shared" si="25"/>
        <v>41545.208333333336</v>
      </c>
      <c r="O392">
        <v>1380344400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6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 s="6">
        <f t="shared" si="24"/>
        <v>41653.25</v>
      </c>
      <c r="N393" s="6">
        <f t="shared" si="25"/>
        <v>41655.25</v>
      </c>
      <c r="O393">
        <v>1389852000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6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 s="6">
        <f t="shared" si="24"/>
        <v>40549.25</v>
      </c>
      <c r="N394" s="6">
        <f t="shared" si="25"/>
        <v>40551.25</v>
      </c>
      <c r="O394">
        <v>1294466400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6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 s="6">
        <f t="shared" si="24"/>
        <v>42933.208333333328</v>
      </c>
      <c r="N395" s="6">
        <f t="shared" si="25"/>
        <v>42934.208333333328</v>
      </c>
      <c r="O395">
        <v>1500354000</v>
      </c>
      <c r="P395" t="b">
        <v>0</v>
      </c>
      <c r="Q395" t="b">
        <v>0</v>
      </c>
      <c r="R395" t="s">
        <v>159</v>
      </c>
      <c r="S395" t="s">
        <v>2034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6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 s="6">
        <f t="shared" si="24"/>
        <v>41484.208333333336</v>
      </c>
      <c r="N396" s="6">
        <f t="shared" si="25"/>
        <v>41494.208333333336</v>
      </c>
      <c r="O396">
        <v>1375938000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6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 s="6">
        <f t="shared" si="24"/>
        <v>40885.25</v>
      </c>
      <c r="N397" s="6">
        <f t="shared" si="25"/>
        <v>40886.25</v>
      </c>
      <c r="O397">
        <v>1323410400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6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 s="6">
        <f t="shared" si="24"/>
        <v>43378.208333333328</v>
      </c>
      <c r="N398" s="6">
        <f t="shared" si="25"/>
        <v>43386.208333333328</v>
      </c>
      <c r="O398">
        <v>1539406800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6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 s="6">
        <f t="shared" si="24"/>
        <v>41417.208333333336</v>
      </c>
      <c r="N399" s="6">
        <f t="shared" si="25"/>
        <v>41423.208333333336</v>
      </c>
      <c r="O399">
        <v>1369803600</v>
      </c>
      <c r="P399" t="b">
        <v>0</v>
      </c>
      <c r="Q399" t="b">
        <v>0</v>
      </c>
      <c r="R399" t="s">
        <v>23</v>
      </c>
      <c r="S399" t="s">
        <v>2034</v>
      </c>
      <c r="T399" t="s">
        <v>2036</v>
      </c>
    </row>
    <row r="400" spans="1:20" ht="17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6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 s="6">
        <f t="shared" si="24"/>
        <v>43228.208333333328</v>
      </c>
      <c r="N400" s="6">
        <f t="shared" si="25"/>
        <v>43230.208333333328</v>
      </c>
      <c r="O400">
        <v>1525928400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6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 s="6">
        <f t="shared" si="24"/>
        <v>40576.25</v>
      </c>
      <c r="N401" s="6">
        <f t="shared" si="25"/>
        <v>40583.25</v>
      </c>
      <c r="O401">
        <v>1297231200</v>
      </c>
      <c r="P401" t="b">
        <v>0</v>
      </c>
      <c r="Q401" t="b">
        <v>0</v>
      </c>
      <c r="R401" t="s">
        <v>60</v>
      </c>
      <c r="S401" t="s">
        <v>2034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6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 s="6">
        <f t="shared" si="24"/>
        <v>41502.208333333336</v>
      </c>
      <c r="N402" s="6">
        <f t="shared" si="25"/>
        <v>41524.208333333336</v>
      </c>
      <c r="O402">
        <v>1378530000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6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 s="6">
        <f t="shared" si="24"/>
        <v>43765.208333333328</v>
      </c>
      <c r="N403" s="6">
        <f t="shared" si="25"/>
        <v>43765.208333333328</v>
      </c>
      <c r="O403">
        <v>1572152400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6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 s="6">
        <f t="shared" si="24"/>
        <v>40914.25</v>
      </c>
      <c r="N404" s="6">
        <f t="shared" si="25"/>
        <v>40961.25</v>
      </c>
      <c r="O404">
        <v>1329890400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6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 s="6">
        <f t="shared" si="24"/>
        <v>40310.208333333336</v>
      </c>
      <c r="N405" s="6">
        <f t="shared" si="25"/>
        <v>40346.208333333336</v>
      </c>
      <c r="O405">
        <v>1276750800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6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 s="6">
        <f t="shared" si="24"/>
        <v>43053.25</v>
      </c>
      <c r="N406" s="6">
        <f t="shared" si="25"/>
        <v>43056.25</v>
      </c>
      <c r="O406">
        <v>1510898400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6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 s="6">
        <f t="shared" si="24"/>
        <v>43255.208333333328</v>
      </c>
      <c r="N407" s="6">
        <f t="shared" si="25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6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 s="6">
        <f t="shared" si="24"/>
        <v>41304.25</v>
      </c>
      <c r="N408" s="6">
        <f t="shared" si="25"/>
        <v>41316.25</v>
      </c>
      <c r="O408">
        <v>1360562400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6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 s="6">
        <f t="shared" si="24"/>
        <v>43751.208333333328</v>
      </c>
      <c r="N409" s="6">
        <f t="shared" si="25"/>
        <v>43758.208333333328</v>
      </c>
      <c r="O409">
        <v>1571547600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6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 s="6">
        <f t="shared" si="24"/>
        <v>42541.208333333328</v>
      </c>
      <c r="N410" s="6">
        <f t="shared" si="25"/>
        <v>42561.208333333328</v>
      </c>
      <c r="O410">
        <v>1468126800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6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 s="6">
        <f t="shared" si="24"/>
        <v>42843.208333333328</v>
      </c>
      <c r="N411" s="6">
        <f t="shared" si="25"/>
        <v>42847.208333333328</v>
      </c>
      <c r="O411">
        <v>1492837200</v>
      </c>
      <c r="P411" t="b">
        <v>0</v>
      </c>
      <c r="Q411" t="b">
        <v>0</v>
      </c>
      <c r="R411" t="s">
        <v>23</v>
      </c>
      <c r="S411" t="s">
        <v>2034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6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 s="6">
        <f t="shared" si="24"/>
        <v>42122.208333333328</v>
      </c>
      <c r="N412" s="6">
        <f t="shared" si="25"/>
        <v>42122.208333333328</v>
      </c>
      <c r="O412">
        <v>1430197200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6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 s="6">
        <f t="shared" si="24"/>
        <v>42884.208333333328</v>
      </c>
      <c r="N413" s="6">
        <f t="shared" si="25"/>
        <v>42886.208333333328</v>
      </c>
      <c r="O413">
        <v>1496206800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6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 s="6">
        <f t="shared" si="24"/>
        <v>41642.25</v>
      </c>
      <c r="N414" s="6">
        <f t="shared" si="25"/>
        <v>41652.25</v>
      </c>
      <c r="O414">
        <v>1389592800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6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 s="6">
        <f t="shared" si="24"/>
        <v>43431.25</v>
      </c>
      <c r="N415" s="6">
        <f t="shared" si="25"/>
        <v>43458.25</v>
      </c>
      <c r="O415">
        <v>1545631200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6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 s="6">
        <f t="shared" si="24"/>
        <v>40288.208333333336</v>
      </c>
      <c r="N416" s="6">
        <f t="shared" si="25"/>
        <v>40296.208333333336</v>
      </c>
      <c r="O416">
        <v>1272430800</v>
      </c>
      <c r="P416" t="b">
        <v>0</v>
      </c>
      <c r="Q416" t="b">
        <v>1</v>
      </c>
      <c r="R416" t="s">
        <v>17</v>
      </c>
      <c r="S416" t="s">
        <v>2033</v>
      </c>
      <c r="T416" t="s">
        <v>2035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6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 s="6">
        <f t="shared" si="24"/>
        <v>40921.25</v>
      </c>
      <c r="N417" s="6">
        <f t="shared" si="25"/>
        <v>40938.25</v>
      </c>
      <c r="O417">
        <v>1327903200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6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 s="6">
        <f t="shared" si="24"/>
        <v>40560.25</v>
      </c>
      <c r="N418" s="6">
        <f t="shared" si="25"/>
        <v>40569.25</v>
      </c>
      <c r="O418">
        <v>1296021600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6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 s="6">
        <f t="shared" si="24"/>
        <v>43407.208333333328</v>
      </c>
      <c r="N419" s="6">
        <f t="shared" si="25"/>
        <v>43431.25</v>
      </c>
      <c r="O419">
        <v>1543298400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6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 s="6">
        <f t="shared" si="24"/>
        <v>41035.208333333336</v>
      </c>
      <c r="N420" s="6">
        <f t="shared" si="25"/>
        <v>41036.208333333336</v>
      </c>
      <c r="O420">
        <v>1336366800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6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 s="6">
        <f t="shared" si="24"/>
        <v>40899.25</v>
      </c>
      <c r="N421" s="6">
        <f t="shared" si="25"/>
        <v>40905.25</v>
      </c>
      <c r="O421">
        <v>1325052000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6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 s="6">
        <f t="shared" si="24"/>
        <v>42911.208333333328</v>
      </c>
      <c r="N422" s="6">
        <f t="shared" si="25"/>
        <v>42925.208333333328</v>
      </c>
      <c r="O422">
        <v>1499576400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6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 s="6">
        <f t="shared" si="24"/>
        <v>42915.208333333328</v>
      </c>
      <c r="N423" s="6">
        <f t="shared" si="25"/>
        <v>42945.208333333328</v>
      </c>
      <c r="O423">
        <v>1501304400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6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 s="6">
        <f t="shared" si="24"/>
        <v>40285.208333333336</v>
      </c>
      <c r="N424" s="6">
        <f t="shared" si="25"/>
        <v>40305.208333333336</v>
      </c>
      <c r="O424">
        <v>1273208400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6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 s="6">
        <f t="shared" si="24"/>
        <v>40808.208333333336</v>
      </c>
      <c r="N425" s="6">
        <f t="shared" si="25"/>
        <v>40810.208333333336</v>
      </c>
      <c r="O425">
        <v>1316840400</v>
      </c>
      <c r="P425" t="b">
        <v>0</v>
      </c>
      <c r="Q425" t="b">
        <v>1</v>
      </c>
      <c r="R425" t="s">
        <v>17</v>
      </c>
      <c r="S425" t="s">
        <v>2033</v>
      </c>
      <c r="T425" t="s">
        <v>2035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6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 s="6">
        <f t="shared" si="24"/>
        <v>43208.208333333328</v>
      </c>
      <c r="N426" s="6">
        <f t="shared" si="25"/>
        <v>43214.208333333328</v>
      </c>
      <c r="O426">
        <v>1524546000</v>
      </c>
      <c r="P426" t="b">
        <v>0</v>
      </c>
      <c r="Q426" t="b">
        <v>0</v>
      </c>
      <c r="R426" t="s">
        <v>60</v>
      </c>
      <c r="S426" t="s">
        <v>2034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6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 s="6">
        <f t="shared" si="24"/>
        <v>42213.208333333328</v>
      </c>
      <c r="N427" s="6">
        <f t="shared" si="25"/>
        <v>42219.208333333328</v>
      </c>
      <c r="O427">
        <v>1438578000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6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 s="6">
        <f t="shared" si="24"/>
        <v>41332.25</v>
      </c>
      <c r="N428" s="6">
        <f t="shared" si="25"/>
        <v>41339.25</v>
      </c>
      <c r="O428">
        <v>1362549600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6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 s="6">
        <f t="shared" si="24"/>
        <v>41895.208333333336</v>
      </c>
      <c r="N429" s="6">
        <f t="shared" si="25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6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 s="6">
        <f t="shared" si="24"/>
        <v>40585.25</v>
      </c>
      <c r="N430" s="6">
        <f t="shared" si="25"/>
        <v>40592.25</v>
      </c>
      <c r="O430">
        <v>1298008800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6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 s="6">
        <f t="shared" si="24"/>
        <v>41680.25</v>
      </c>
      <c r="N431" s="6">
        <f t="shared" si="25"/>
        <v>41708.208333333336</v>
      </c>
      <c r="O431">
        <v>1394427600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17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6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 s="6">
        <f t="shared" si="24"/>
        <v>43737.208333333328</v>
      </c>
      <c r="N432" s="6">
        <f t="shared" si="25"/>
        <v>43771.208333333328</v>
      </c>
      <c r="O432">
        <v>1572670800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6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 s="6">
        <f t="shared" si="24"/>
        <v>43273.208333333328</v>
      </c>
      <c r="N433" s="6">
        <f t="shared" si="25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6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 s="6">
        <f t="shared" si="24"/>
        <v>41761.208333333336</v>
      </c>
      <c r="N434" s="6">
        <f t="shared" si="25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6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 s="6">
        <f t="shared" si="24"/>
        <v>41603.25</v>
      </c>
      <c r="N435" s="6">
        <f t="shared" si="25"/>
        <v>41619.25</v>
      </c>
      <c r="O435">
        <v>1386741600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6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 s="6">
        <f t="shared" si="24"/>
        <v>42705.25</v>
      </c>
      <c r="N436" s="6">
        <f t="shared" si="25"/>
        <v>42719.25</v>
      </c>
      <c r="O436">
        <v>1481781600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6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 s="6">
        <f t="shared" si="24"/>
        <v>41988.25</v>
      </c>
      <c r="N437" s="6">
        <f t="shared" si="25"/>
        <v>42000.25</v>
      </c>
      <c r="O437">
        <v>1419660000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6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 s="6">
        <f t="shared" si="24"/>
        <v>43575.208333333328</v>
      </c>
      <c r="N438" s="6">
        <f t="shared" si="25"/>
        <v>43576.208333333328</v>
      </c>
      <c r="O438">
        <v>1555822800</v>
      </c>
      <c r="P438" t="b">
        <v>0</v>
      </c>
      <c r="Q438" t="b">
        <v>0</v>
      </c>
      <c r="R438" t="s">
        <v>159</v>
      </c>
      <c r="S438" t="s">
        <v>2034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6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 s="6">
        <f t="shared" si="24"/>
        <v>42260.208333333328</v>
      </c>
      <c r="N439" s="6">
        <f t="shared" si="25"/>
        <v>42263.208333333328</v>
      </c>
      <c r="O439">
        <v>1442379600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6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 s="6">
        <f t="shared" si="24"/>
        <v>41337.25</v>
      </c>
      <c r="N440" s="6">
        <f t="shared" si="25"/>
        <v>41367.208333333336</v>
      </c>
      <c r="O440">
        <v>1364965200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6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 s="6">
        <f t="shared" si="24"/>
        <v>42680.208333333328</v>
      </c>
      <c r="N441" s="6">
        <f t="shared" si="25"/>
        <v>42687.25</v>
      </c>
      <c r="O441">
        <v>1479016800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6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 s="6">
        <f t="shared" si="24"/>
        <v>42916.208333333328</v>
      </c>
      <c r="N442" s="6">
        <f t="shared" si="25"/>
        <v>42926.208333333328</v>
      </c>
      <c r="O442">
        <v>1499662800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6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 s="6">
        <f t="shared" si="24"/>
        <v>41025.208333333336</v>
      </c>
      <c r="N443" s="6">
        <f t="shared" si="25"/>
        <v>41053.208333333336</v>
      </c>
      <c r="O443">
        <v>1337835600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6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 s="6">
        <f t="shared" si="24"/>
        <v>42980.208333333328</v>
      </c>
      <c r="N444" s="6">
        <f t="shared" si="25"/>
        <v>42996.208333333328</v>
      </c>
      <c r="O444">
        <v>1505710800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6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 s="6">
        <f t="shared" si="24"/>
        <v>40451.208333333336</v>
      </c>
      <c r="N445" s="6">
        <f t="shared" si="25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6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 s="6">
        <f t="shared" si="24"/>
        <v>40748.208333333336</v>
      </c>
      <c r="N446" s="6">
        <f t="shared" si="25"/>
        <v>40750.208333333336</v>
      </c>
      <c r="O446">
        <v>1311656400</v>
      </c>
      <c r="P446" t="b">
        <v>0</v>
      </c>
      <c r="Q446" t="b">
        <v>1</v>
      </c>
      <c r="R446" t="s">
        <v>60</v>
      </c>
      <c r="S446" t="s">
        <v>2034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6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 s="6">
        <f t="shared" si="24"/>
        <v>40515.25</v>
      </c>
      <c r="N447" s="6">
        <f t="shared" si="25"/>
        <v>40536.25</v>
      </c>
      <c r="O447">
        <v>1293170400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6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 s="6">
        <f t="shared" si="24"/>
        <v>41261.25</v>
      </c>
      <c r="N448" s="6">
        <f t="shared" si="25"/>
        <v>41263.25</v>
      </c>
      <c r="O448">
        <v>1355983200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6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 s="6">
        <f t="shared" si="24"/>
        <v>43088.25</v>
      </c>
      <c r="N449" s="6">
        <f t="shared" si="25"/>
        <v>43104.25</v>
      </c>
      <c r="O449">
        <v>1515045600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6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 s="6">
        <f t="shared" ref="M450:M513" si="28">(((L450/60)/60)/24)+DATE(1970,1,1)</f>
        <v>41378.208333333336</v>
      </c>
      <c r="N450" s="6">
        <f t="shared" ref="N450:N513" si="29">(((O450/60)/60)/24)+DATE(1970,1,1)</f>
        <v>41380.208333333336</v>
      </c>
      <c r="O450">
        <v>1366088400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30">ROUND(E451/D451*100,0)</f>
        <v>967</v>
      </c>
      <c r="G451" t="s">
        <v>20</v>
      </c>
      <c r="H451">
        <v>86</v>
      </c>
      <c r="I451">
        <f t="shared" ref="I451:I514" si="31">ROUND(IFERROR(E451/H451,0),2)</f>
        <v>101.2</v>
      </c>
      <c r="J451" t="s">
        <v>36</v>
      </c>
      <c r="K451" t="s">
        <v>37</v>
      </c>
      <c r="L451">
        <v>1551852000</v>
      </c>
      <c r="M451" s="6">
        <f t="shared" si="28"/>
        <v>43530.25</v>
      </c>
      <c r="N451" s="6">
        <f t="shared" si="29"/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30"/>
        <v>4</v>
      </c>
      <c r="G452" t="s">
        <v>14</v>
      </c>
      <c r="H452">
        <v>1</v>
      </c>
      <c r="I452">
        <f t="shared" si="31"/>
        <v>4</v>
      </c>
      <c r="J452" t="s">
        <v>15</v>
      </c>
      <c r="K452" t="s">
        <v>16</v>
      </c>
      <c r="L452">
        <v>1540098000</v>
      </c>
      <c r="M452" s="6">
        <f t="shared" si="28"/>
        <v>43394.208333333328</v>
      </c>
      <c r="N452" s="6">
        <f t="shared" si="29"/>
        <v>43417.25</v>
      </c>
      <c r="O452">
        <v>1542088800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0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 s="6">
        <f t="shared" si="28"/>
        <v>42935.208333333328</v>
      </c>
      <c r="N453" s="6">
        <f t="shared" si="29"/>
        <v>42966.208333333328</v>
      </c>
      <c r="O453">
        <v>1503118800</v>
      </c>
      <c r="P453" t="b">
        <v>0</v>
      </c>
      <c r="Q453" t="b">
        <v>0</v>
      </c>
      <c r="R453" t="s">
        <v>23</v>
      </c>
      <c r="S453" t="s">
        <v>2034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0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 s="6">
        <f t="shared" si="28"/>
        <v>40365.208333333336</v>
      </c>
      <c r="N454" s="6">
        <f t="shared" si="29"/>
        <v>40366.208333333336</v>
      </c>
      <c r="O454">
        <v>1278478800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0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 s="6">
        <f t="shared" si="28"/>
        <v>42705.25</v>
      </c>
      <c r="N455" s="6">
        <f t="shared" si="29"/>
        <v>42746.25</v>
      </c>
      <c r="O455">
        <v>1484114400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0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 s="6">
        <f t="shared" si="28"/>
        <v>41568.208333333336</v>
      </c>
      <c r="N456" s="6">
        <f t="shared" si="29"/>
        <v>41604.25</v>
      </c>
      <c r="O456">
        <v>1385445600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0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 s="6">
        <f t="shared" si="28"/>
        <v>40809.208333333336</v>
      </c>
      <c r="N457" s="6">
        <f t="shared" si="29"/>
        <v>40832.208333333336</v>
      </c>
      <c r="O457">
        <v>1318741200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0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 s="6">
        <f t="shared" si="28"/>
        <v>43141.25</v>
      </c>
      <c r="N458" s="6">
        <f t="shared" si="29"/>
        <v>43141.25</v>
      </c>
      <c r="O458">
        <v>1518242400</v>
      </c>
      <c r="P458" t="b">
        <v>0</v>
      </c>
      <c r="Q458" t="b">
        <v>1</v>
      </c>
      <c r="R458" t="s">
        <v>60</v>
      </c>
      <c r="S458" t="s">
        <v>2034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0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 s="6">
        <f t="shared" si="28"/>
        <v>42657.208333333328</v>
      </c>
      <c r="N459" s="6">
        <f t="shared" si="29"/>
        <v>42659.208333333328</v>
      </c>
      <c r="O459">
        <v>1476594000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0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 s="6">
        <f t="shared" si="28"/>
        <v>40265.208333333336</v>
      </c>
      <c r="N460" s="6">
        <f t="shared" si="29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0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 s="6">
        <f t="shared" si="28"/>
        <v>42001.25</v>
      </c>
      <c r="N461" s="6">
        <f t="shared" si="29"/>
        <v>42026.25</v>
      </c>
      <c r="O461">
        <v>1421906400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0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 s="6">
        <f t="shared" si="28"/>
        <v>40399.208333333336</v>
      </c>
      <c r="N462" s="6">
        <f t="shared" si="29"/>
        <v>40402.208333333336</v>
      </c>
      <c r="O462">
        <v>1281589200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0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 s="6">
        <f t="shared" si="28"/>
        <v>41757.208333333336</v>
      </c>
      <c r="N463" s="6">
        <f t="shared" si="29"/>
        <v>41777.208333333336</v>
      </c>
      <c r="O463">
        <v>1400389200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0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 s="6">
        <f t="shared" si="28"/>
        <v>41304.25</v>
      </c>
      <c r="N464" s="6">
        <f t="shared" si="29"/>
        <v>41342.25</v>
      </c>
      <c r="O464">
        <v>1362808800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0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 s="6">
        <f t="shared" si="28"/>
        <v>41639.25</v>
      </c>
      <c r="N465" s="6">
        <f t="shared" si="29"/>
        <v>41643.25</v>
      </c>
      <c r="O465">
        <v>1388815200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0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 s="6">
        <f t="shared" si="28"/>
        <v>43142.25</v>
      </c>
      <c r="N466" s="6">
        <f t="shared" si="29"/>
        <v>43156.25</v>
      </c>
      <c r="O466">
        <v>1519538400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0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 s="6">
        <f t="shared" si="28"/>
        <v>43127.25</v>
      </c>
      <c r="N467" s="6">
        <f t="shared" si="29"/>
        <v>43136.25</v>
      </c>
      <c r="O467">
        <v>1517810400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0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 s="6">
        <f t="shared" si="28"/>
        <v>41409.208333333336</v>
      </c>
      <c r="N468" s="6">
        <f t="shared" si="29"/>
        <v>41432.208333333336</v>
      </c>
      <c r="O468">
        <v>1370581200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0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 s="6">
        <f t="shared" si="28"/>
        <v>42331.25</v>
      </c>
      <c r="N469" s="6">
        <f t="shared" si="29"/>
        <v>42338.25</v>
      </c>
      <c r="O469">
        <v>1448863200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0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 s="6">
        <f t="shared" si="28"/>
        <v>43569.208333333328</v>
      </c>
      <c r="N470" s="6">
        <f t="shared" si="29"/>
        <v>43585.208333333328</v>
      </c>
      <c r="O470">
        <v>1556600400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0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 s="6">
        <f t="shared" si="28"/>
        <v>42142.208333333328</v>
      </c>
      <c r="N471" s="6">
        <f t="shared" si="29"/>
        <v>42144.208333333328</v>
      </c>
      <c r="O471">
        <v>1432098000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0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 s="6">
        <f t="shared" si="28"/>
        <v>42716.25</v>
      </c>
      <c r="N472" s="6">
        <f t="shared" si="29"/>
        <v>42723.25</v>
      </c>
      <c r="O472">
        <v>1482127200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0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 s="6">
        <f t="shared" si="28"/>
        <v>41031.208333333336</v>
      </c>
      <c r="N473" s="6">
        <f t="shared" si="29"/>
        <v>41031.208333333336</v>
      </c>
      <c r="O473">
        <v>1335934800</v>
      </c>
      <c r="P473" t="b">
        <v>0</v>
      </c>
      <c r="Q473" t="b">
        <v>1</v>
      </c>
      <c r="R473" t="s">
        <v>17</v>
      </c>
      <c r="S473" t="s">
        <v>2033</v>
      </c>
      <c r="T473" t="s">
        <v>2035</v>
      </c>
    </row>
    <row r="474" spans="1:20" ht="17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0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 s="6">
        <f t="shared" si="28"/>
        <v>43535.208333333328</v>
      </c>
      <c r="N474" s="6">
        <f t="shared" si="29"/>
        <v>43589.208333333328</v>
      </c>
      <c r="O474">
        <v>1556946000</v>
      </c>
      <c r="P474" t="b">
        <v>0</v>
      </c>
      <c r="Q474" t="b">
        <v>0</v>
      </c>
      <c r="R474" t="s">
        <v>23</v>
      </c>
      <c r="S474" t="s">
        <v>2034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0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 s="6">
        <f t="shared" si="28"/>
        <v>43277.208333333328</v>
      </c>
      <c r="N475" s="6">
        <f t="shared" si="29"/>
        <v>43278.208333333328</v>
      </c>
      <c r="O475">
        <v>1530075600</v>
      </c>
      <c r="P475" t="b">
        <v>0</v>
      </c>
      <c r="Q475" t="b">
        <v>0</v>
      </c>
      <c r="R475" t="s">
        <v>50</v>
      </c>
      <c r="S475" t="s">
        <v>2034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0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 s="6">
        <f t="shared" si="28"/>
        <v>41989.25</v>
      </c>
      <c r="N476" s="6">
        <f t="shared" si="29"/>
        <v>41990.25</v>
      </c>
      <c r="O476">
        <v>1418796000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0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 s="6">
        <f t="shared" si="28"/>
        <v>41450.208333333336</v>
      </c>
      <c r="N477" s="6">
        <f t="shared" si="29"/>
        <v>41454.208333333336</v>
      </c>
      <c r="O477">
        <v>1372482000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0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 s="6">
        <f t="shared" si="28"/>
        <v>43322.208333333328</v>
      </c>
      <c r="N478" s="6">
        <f t="shared" si="29"/>
        <v>43328.208333333328</v>
      </c>
      <c r="O478">
        <v>1534395600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0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 s="6">
        <f t="shared" si="28"/>
        <v>40720.208333333336</v>
      </c>
      <c r="N479" s="6">
        <f t="shared" si="29"/>
        <v>40747.208333333336</v>
      </c>
      <c r="O479">
        <v>1311397200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0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 s="6">
        <f t="shared" si="28"/>
        <v>42072.208333333328</v>
      </c>
      <c r="N480" s="6">
        <f t="shared" si="29"/>
        <v>42084.208333333328</v>
      </c>
      <c r="O480">
        <v>1426914000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0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 s="6">
        <f t="shared" si="28"/>
        <v>42945.208333333328</v>
      </c>
      <c r="N481" s="6">
        <f t="shared" si="29"/>
        <v>42947.208333333328</v>
      </c>
      <c r="O481">
        <v>1501477200</v>
      </c>
      <c r="P481" t="b">
        <v>0</v>
      </c>
      <c r="Q481" t="b">
        <v>0</v>
      </c>
      <c r="R481" t="s">
        <v>17</v>
      </c>
      <c r="S481" t="s">
        <v>2033</v>
      </c>
      <c r="T481" t="s">
        <v>2035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0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 s="6">
        <f t="shared" si="28"/>
        <v>40248.25</v>
      </c>
      <c r="N482" s="6">
        <f t="shared" si="29"/>
        <v>40257.208333333336</v>
      </c>
      <c r="O482">
        <v>1269061200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0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 s="6">
        <f t="shared" si="28"/>
        <v>41913.208333333336</v>
      </c>
      <c r="N483" s="6">
        <f t="shared" si="29"/>
        <v>41955.25</v>
      </c>
      <c r="O483">
        <v>1415772000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0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 s="6">
        <f t="shared" si="28"/>
        <v>40963.25</v>
      </c>
      <c r="N484" s="6">
        <f t="shared" si="29"/>
        <v>40974.25</v>
      </c>
      <c r="O484">
        <v>1331013600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0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 s="6">
        <f t="shared" si="28"/>
        <v>43811.25</v>
      </c>
      <c r="N485" s="6">
        <f t="shared" si="29"/>
        <v>43818.25</v>
      </c>
      <c r="O485">
        <v>1576735200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0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 s="6">
        <f t="shared" si="28"/>
        <v>41855.208333333336</v>
      </c>
      <c r="N486" s="6">
        <f t="shared" si="29"/>
        <v>41904.208333333336</v>
      </c>
      <c r="O486">
        <v>1411362000</v>
      </c>
      <c r="P486" t="b">
        <v>0</v>
      </c>
      <c r="Q486" t="b">
        <v>1</v>
      </c>
      <c r="R486" t="s">
        <v>17</v>
      </c>
      <c r="S486" t="s">
        <v>2033</v>
      </c>
      <c r="T486" t="s">
        <v>2035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0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 s="6">
        <f t="shared" si="28"/>
        <v>43626.208333333328</v>
      </c>
      <c r="N487" s="6">
        <f t="shared" si="29"/>
        <v>43667.208333333328</v>
      </c>
      <c r="O487">
        <v>1563685200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0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 s="6">
        <f t="shared" si="28"/>
        <v>43168.25</v>
      </c>
      <c r="N488" s="6">
        <f t="shared" si="29"/>
        <v>43183.208333333328</v>
      </c>
      <c r="O488">
        <v>1521867600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0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 s="6">
        <f t="shared" si="28"/>
        <v>42845.208333333328</v>
      </c>
      <c r="N489" s="6">
        <f t="shared" si="29"/>
        <v>42878.208333333328</v>
      </c>
      <c r="O489">
        <v>1495515600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0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 s="6">
        <f t="shared" si="28"/>
        <v>42403.25</v>
      </c>
      <c r="N490" s="6">
        <f t="shared" si="29"/>
        <v>42420.25</v>
      </c>
      <c r="O490">
        <v>1455948000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0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 s="6">
        <f t="shared" si="28"/>
        <v>40406.208333333336</v>
      </c>
      <c r="N491" s="6">
        <f t="shared" si="29"/>
        <v>40411.208333333336</v>
      </c>
      <c r="O491">
        <v>1282366800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0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 s="6">
        <f t="shared" si="28"/>
        <v>43786.25</v>
      </c>
      <c r="N492" s="6">
        <f t="shared" si="29"/>
        <v>43793.25</v>
      </c>
      <c r="O492">
        <v>1574575200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0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 s="6">
        <f t="shared" si="28"/>
        <v>41456.208333333336</v>
      </c>
      <c r="N493" s="6">
        <f t="shared" si="29"/>
        <v>41482.208333333336</v>
      </c>
      <c r="O493">
        <v>1374901200</v>
      </c>
      <c r="P493" t="b">
        <v>0</v>
      </c>
      <c r="Q493" t="b">
        <v>1</v>
      </c>
      <c r="R493" t="s">
        <v>17</v>
      </c>
      <c r="S493" t="s">
        <v>2033</v>
      </c>
      <c r="T493" t="s">
        <v>2035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0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 s="6">
        <f t="shared" si="28"/>
        <v>40336.208333333336</v>
      </c>
      <c r="N494" s="6">
        <f t="shared" si="29"/>
        <v>40371.208333333336</v>
      </c>
      <c r="O494">
        <v>1278910800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0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 s="6">
        <f t="shared" si="28"/>
        <v>43645.208333333328</v>
      </c>
      <c r="N495" s="6">
        <f t="shared" si="29"/>
        <v>43658.208333333328</v>
      </c>
      <c r="O495">
        <v>1562907600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0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 s="6">
        <f t="shared" si="28"/>
        <v>40990.208333333336</v>
      </c>
      <c r="N496" s="6">
        <f t="shared" si="29"/>
        <v>40991.208333333336</v>
      </c>
      <c r="O496">
        <v>1332478800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0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 s="6">
        <f t="shared" si="28"/>
        <v>41800.208333333336</v>
      </c>
      <c r="N497" s="6">
        <f t="shared" si="29"/>
        <v>41804.208333333336</v>
      </c>
      <c r="O497">
        <v>1402722000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0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 s="6">
        <f t="shared" si="28"/>
        <v>42876.208333333328</v>
      </c>
      <c r="N498" s="6">
        <f t="shared" si="29"/>
        <v>42893.208333333328</v>
      </c>
      <c r="O498">
        <v>1496811600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0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 s="6">
        <f t="shared" si="28"/>
        <v>42724.25</v>
      </c>
      <c r="N499" s="6">
        <f t="shared" si="29"/>
        <v>42724.25</v>
      </c>
      <c r="O499">
        <v>1482213600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0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 s="6">
        <f t="shared" si="28"/>
        <v>42005.25</v>
      </c>
      <c r="N500" s="6">
        <f t="shared" si="29"/>
        <v>42007.25</v>
      </c>
      <c r="O500">
        <v>1420264800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0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 s="6">
        <f t="shared" si="28"/>
        <v>42444.208333333328</v>
      </c>
      <c r="N501" s="6">
        <f t="shared" si="29"/>
        <v>42449.208333333328</v>
      </c>
      <c r="O501">
        <v>1458450000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0"/>
        <v>0</v>
      </c>
      <c r="G502" t="s">
        <v>14</v>
      </c>
      <c r="H502">
        <v>0</v>
      </c>
      <c r="I502">
        <f t="shared" si="31"/>
        <v>0</v>
      </c>
      <c r="J502" t="s">
        <v>21</v>
      </c>
      <c r="K502" t="s">
        <v>22</v>
      </c>
      <c r="L502">
        <v>1367384400</v>
      </c>
      <c r="M502" s="6">
        <f t="shared" si="28"/>
        <v>41395.208333333336</v>
      </c>
      <c r="N502" s="6">
        <f t="shared" si="29"/>
        <v>41423.208333333336</v>
      </c>
      <c r="O502">
        <v>1369803600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0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 s="6">
        <f t="shared" si="28"/>
        <v>41345.208333333336</v>
      </c>
      <c r="N503" s="6">
        <f t="shared" si="29"/>
        <v>41347.208333333336</v>
      </c>
      <c r="O503">
        <v>1363237200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0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 s="6">
        <f t="shared" si="28"/>
        <v>41117.208333333336</v>
      </c>
      <c r="N504" s="6">
        <f t="shared" si="29"/>
        <v>41146.208333333336</v>
      </c>
      <c r="O504">
        <v>1345870800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0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 s="6">
        <f t="shared" si="28"/>
        <v>42186.208333333328</v>
      </c>
      <c r="N505" s="6">
        <f t="shared" si="29"/>
        <v>42206.208333333328</v>
      </c>
      <c r="O505">
        <v>1437454800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0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 s="6">
        <f t="shared" si="28"/>
        <v>42142.208333333328</v>
      </c>
      <c r="N506" s="6">
        <f t="shared" si="29"/>
        <v>42143.208333333328</v>
      </c>
      <c r="O506">
        <v>1432011600</v>
      </c>
      <c r="P506" t="b">
        <v>0</v>
      </c>
      <c r="Q506" t="b">
        <v>0</v>
      </c>
      <c r="R506" t="s">
        <v>23</v>
      </c>
      <c r="S506" t="s">
        <v>2034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0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 s="6">
        <f t="shared" si="28"/>
        <v>41341.25</v>
      </c>
      <c r="N507" s="6">
        <f t="shared" si="29"/>
        <v>41383.208333333336</v>
      </c>
      <c r="O507">
        <v>1366347600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0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 s="6">
        <f t="shared" si="28"/>
        <v>43062.25</v>
      </c>
      <c r="N508" s="6">
        <f t="shared" si="29"/>
        <v>43079.25</v>
      </c>
      <c r="O508">
        <v>1512885600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0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 s="6">
        <f t="shared" si="28"/>
        <v>41373.208333333336</v>
      </c>
      <c r="N509" s="6">
        <f t="shared" si="29"/>
        <v>41422.208333333336</v>
      </c>
      <c r="O509">
        <v>1369717200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0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 s="6">
        <f t="shared" si="28"/>
        <v>43310.208333333328</v>
      </c>
      <c r="N510" s="6">
        <f t="shared" si="29"/>
        <v>43331.208333333328</v>
      </c>
      <c r="O510">
        <v>1534654800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0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 s="6">
        <f t="shared" si="28"/>
        <v>41034.208333333336</v>
      </c>
      <c r="N511" s="6">
        <f t="shared" si="29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0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 s="6">
        <f t="shared" si="28"/>
        <v>43251.208333333328</v>
      </c>
      <c r="N512" s="6">
        <f t="shared" si="29"/>
        <v>43275.208333333328</v>
      </c>
      <c r="O512">
        <v>1529816400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0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 s="6">
        <f t="shared" si="28"/>
        <v>43671.208333333328</v>
      </c>
      <c r="N513" s="6">
        <f t="shared" si="29"/>
        <v>43681.208333333328</v>
      </c>
      <c r="O513">
        <v>1564894800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0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 s="6">
        <f t="shared" ref="M514:M577" si="32">(((L514/60)/60)/24)+DATE(1970,1,1)</f>
        <v>41825.208333333336</v>
      </c>
      <c r="N514" s="6">
        <f t="shared" ref="N514:N577" si="33">(((O514/60)/60)/24)+DATE(1970,1,1)</f>
        <v>41826.208333333336</v>
      </c>
      <c r="O514">
        <v>1404622800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4">ROUND(E515/D515*100,0)</f>
        <v>39</v>
      </c>
      <c r="G515" t="s">
        <v>74</v>
      </c>
      <c r="H515">
        <v>35</v>
      </c>
      <c r="I515">
        <f t="shared" ref="I515:I578" si="35">ROUND(IFERROR(E515/H515,0),2)</f>
        <v>93.14</v>
      </c>
      <c r="J515" t="s">
        <v>21</v>
      </c>
      <c r="K515" t="s">
        <v>22</v>
      </c>
      <c r="L515">
        <v>1284008400</v>
      </c>
      <c r="M515" s="6">
        <f t="shared" si="32"/>
        <v>40430.208333333336</v>
      </c>
      <c r="N515" s="6">
        <f t="shared" si="33"/>
        <v>40432.208333333336</v>
      </c>
      <c r="O515">
        <v>1284181200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4"/>
        <v>22</v>
      </c>
      <c r="G516" t="s">
        <v>74</v>
      </c>
      <c r="H516">
        <v>528</v>
      </c>
      <c r="I516">
        <f t="shared" si="35"/>
        <v>58.95</v>
      </c>
      <c r="J516" t="s">
        <v>98</v>
      </c>
      <c r="K516" t="s">
        <v>99</v>
      </c>
      <c r="L516">
        <v>1386309600</v>
      </c>
      <c r="M516" s="6">
        <f t="shared" si="32"/>
        <v>41614.25</v>
      </c>
      <c r="N516" s="6">
        <f t="shared" si="33"/>
        <v>41619.25</v>
      </c>
      <c r="O516">
        <v>1386741600</v>
      </c>
      <c r="P516" t="b">
        <v>0</v>
      </c>
      <c r="Q516" t="b">
        <v>1</v>
      </c>
      <c r="R516" t="s">
        <v>23</v>
      </c>
      <c r="S516" t="s">
        <v>2034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4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 s="6">
        <f t="shared" si="32"/>
        <v>40900.25</v>
      </c>
      <c r="N517" s="6">
        <f t="shared" si="33"/>
        <v>40902.25</v>
      </c>
      <c r="O517">
        <v>1324792800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4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 s="6">
        <f t="shared" si="32"/>
        <v>40396.208333333336</v>
      </c>
      <c r="N518" s="6">
        <f t="shared" si="33"/>
        <v>40434.208333333336</v>
      </c>
      <c r="O518">
        <v>1284354000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4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 s="6">
        <f t="shared" si="32"/>
        <v>42860.208333333328</v>
      </c>
      <c r="N519" s="6">
        <f t="shared" si="33"/>
        <v>42865.208333333328</v>
      </c>
      <c r="O519">
        <v>1494392400</v>
      </c>
      <c r="P519" t="b">
        <v>0</v>
      </c>
      <c r="Q519" t="b">
        <v>0</v>
      </c>
      <c r="R519" t="s">
        <v>17</v>
      </c>
      <c r="S519" t="s">
        <v>2033</v>
      </c>
      <c r="T519" t="s">
        <v>2035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4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 s="6">
        <f t="shared" si="32"/>
        <v>43154.25</v>
      </c>
      <c r="N520" s="6">
        <f t="shared" si="33"/>
        <v>43156.25</v>
      </c>
      <c r="O520">
        <v>1519538400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4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 s="6">
        <f t="shared" si="32"/>
        <v>42012.25</v>
      </c>
      <c r="N521" s="6">
        <f t="shared" si="33"/>
        <v>42026.25</v>
      </c>
      <c r="O521">
        <v>1421906400</v>
      </c>
      <c r="P521" t="b">
        <v>0</v>
      </c>
      <c r="Q521" t="b">
        <v>1</v>
      </c>
      <c r="R521" t="s">
        <v>23</v>
      </c>
      <c r="S521" t="s">
        <v>2034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4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 s="6">
        <f t="shared" si="32"/>
        <v>43574.208333333328</v>
      </c>
      <c r="N522" s="6">
        <f t="shared" si="33"/>
        <v>43577.208333333328</v>
      </c>
      <c r="O522">
        <v>1555909200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4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 s="6">
        <f t="shared" si="32"/>
        <v>42605.208333333328</v>
      </c>
      <c r="N523" s="6">
        <f t="shared" si="33"/>
        <v>42611.208333333328</v>
      </c>
      <c r="O523">
        <v>1472446800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4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 s="6">
        <f t="shared" si="32"/>
        <v>41093.208333333336</v>
      </c>
      <c r="N524" s="6">
        <f t="shared" si="33"/>
        <v>41105.208333333336</v>
      </c>
      <c r="O524">
        <v>1342328400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4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 s="6">
        <f t="shared" si="32"/>
        <v>40241.25</v>
      </c>
      <c r="N525" s="6">
        <f t="shared" si="33"/>
        <v>40246.25</v>
      </c>
      <c r="O525">
        <v>1268114400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4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 s="6">
        <f t="shared" si="32"/>
        <v>40294.208333333336</v>
      </c>
      <c r="N526" s="6">
        <f t="shared" si="33"/>
        <v>40307.208333333336</v>
      </c>
      <c r="O526">
        <v>1273381200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17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4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 s="6">
        <f t="shared" si="32"/>
        <v>40505.25</v>
      </c>
      <c r="N527" s="6">
        <f t="shared" si="33"/>
        <v>40509.25</v>
      </c>
      <c r="O527">
        <v>1290837600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4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 s="6">
        <f t="shared" si="32"/>
        <v>42364.25</v>
      </c>
      <c r="N528" s="6">
        <f t="shared" si="33"/>
        <v>42401.25</v>
      </c>
      <c r="O528">
        <v>1454306400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4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 s="6">
        <f t="shared" si="32"/>
        <v>42405.25</v>
      </c>
      <c r="N529" s="6">
        <f t="shared" si="33"/>
        <v>42441.25</v>
      </c>
      <c r="O529">
        <v>1457762400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4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 s="6">
        <f t="shared" si="32"/>
        <v>41601.25</v>
      </c>
      <c r="N530" s="6">
        <f t="shared" si="33"/>
        <v>41646.25</v>
      </c>
      <c r="O530">
        <v>1389074400</v>
      </c>
      <c r="P530" t="b">
        <v>0</v>
      </c>
      <c r="Q530" t="b">
        <v>0</v>
      </c>
      <c r="R530" t="s">
        <v>60</v>
      </c>
      <c r="S530" t="s">
        <v>2034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4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 s="6">
        <f t="shared" si="32"/>
        <v>41769.208333333336</v>
      </c>
      <c r="N531" s="6">
        <f t="shared" si="33"/>
        <v>41797.208333333336</v>
      </c>
      <c r="O531">
        <v>1402117200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17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4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 s="6">
        <f t="shared" si="32"/>
        <v>40421.208333333336</v>
      </c>
      <c r="N532" s="6">
        <f t="shared" si="33"/>
        <v>40435.208333333336</v>
      </c>
      <c r="O532">
        <v>1284440400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4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 s="6">
        <f t="shared" si="32"/>
        <v>41589.25</v>
      </c>
      <c r="N533" s="6">
        <f t="shared" si="33"/>
        <v>41645.25</v>
      </c>
      <c r="O533">
        <v>1388988000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4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 s="6">
        <f t="shared" si="32"/>
        <v>43125.25</v>
      </c>
      <c r="N534" s="6">
        <f t="shared" si="33"/>
        <v>43126.25</v>
      </c>
      <c r="O534">
        <v>1516946400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4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 s="6">
        <f t="shared" si="32"/>
        <v>41479.208333333336</v>
      </c>
      <c r="N535" s="6">
        <f t="shared" si="33"/>
        <v>41515.208333333336</v>
      </c>
      <c r="O535">
        <v>1377752400</v>
      </c>
      <c r="P535" t="b">
        <v>0</v>
      </c>
      <c r="Q535" t="b">
        <v>0</v>
      </c>
      <c r="R535" t="s">
        <v>60</v>
      </c>
      <c r="S535" t="s">
        <v>2034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4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 s="6">
        <f t="shared" si="32"/>
        <v>43329.208333333328</v>
      </c>
      <c r="N536" s="6">
        <f t="shared" si="33"/>
        <v>43330.208333333328</v>
      </c>
      <c r="O536">
        <v>1534568400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4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 s="6">
        <f t="shared" si="32"/>
        <v>43259.208333333328</v>
      </c>
      <c r="N537" s="6">
        <f t="shared" si="33"/>
        <v>43261.208333333328</v>
      </c>
      <c r="O537">
        <v>1528606800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4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 s="6">
        <f t="shared" si="32"/>
        <v>40414.208333333336</v>
      </c>
      <c r="N538" s="6">
        <f t="shared" si="33"/>
        <v>40440.208333333336</v>
      </c>
      <c r="O538">
        <v>1284872400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4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 s="6">
        <f t="shared" si="32"/>
        <v>43342.208333333328</v>
      </c>
      <c r="N539" s="6">
        <f t="shared" si="33"/>
        <v>43365.208333333328</v>
      </c>
      <c r="O539">
        <v>1537592400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4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 s="6">
        <f t="shared" si="32"/>
        <v>41539.208333333336</v>
      </c>
      <c r="N540" s="6">
        <f t="shared" si="33"/>
        <v>41555.208333333336</v>
      </c>
      <c r="O540">
        <v>1381208400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4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 s="6">
        <f t="shared" si="32"/>
        <v>43647.208333333328</v>
      </c>
      <c r="N541" s="6">
        <f t="shared" si="33"/>
        <v>43653.208333333328</v>
      </c>
      <c r="O541">
        <v>1562475600</v>
      </c>
      <c r="P541" t="b">
        <v>0</v>
      </c>
      <c r="Q541" t="b">
        <v>1</v>
      </c>
      <c r="R541" t="s">
        <v>17</v>
      </c>
      <c r="S541" t="s">
        <v>2033</v>
      </c>
      <c r="T541" t="s">
        <v>2035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4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 s="6">
        <f t="shared" si="32"/>
        <v>43225.208333333328</v>
      </c>
      <c r="N542" s="6">
        <f t="shared" si="33"/>
        <v>43247.208333333328</v>
      </c>
      <c r="O542">
        <v>1527397200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4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 s="6">
        <f t="shared" si="32"/>
        <v>42165.208333333328</v>
      </c>
      <c r="N543" s="6">
        <f t="shared" si="33"/>
        <v>42191.208333333328</v>
      </c>
      <c r="O543">
        <v>1436158800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4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 s="6">
        <f t="shared" si="32"/>
        <v>42391.25</v>
      </c>
      <c r="N544" s="6">
        <f t="shared" si="33"/>
        <v>42421.25</v>
      </c>
      <c r="O544">
        <v>1456034400</v>
      </c>
      <c r="P544" t="b">
        <v>0</v>
      </c>
      <c r="Q544" t="b">
        <v>0</v>
      </c>
      <c r="R544" t="s">
        <v>60</v>
      </c>
      <c r="S544" t="s">
        <v>2034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4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 s="6">
        <f t="shared" si="32"/>
        <v>41528.208333333336</v>
      </c>
      <c r="N545" s="6">
        <f t="shared" si="33"/>
        <v>41543.208333333336</v>
      </c>
      <c r="O545">
        <v>1380171600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17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4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 s="6">
        <f t="shared" si="32"/>
        <v>42377.25</v>
      </c>
      <c r="N546" s="6">
        <f t="shared" si="33"/>
        <v>42390.25</v>
      </c>
      <c r="O546">
        <v>1453356000</v>
      </c>
      <c r="P546" t="b">
        <v>0</v>
      </c>
      <c r="Q546" t="b">
        <v>0</v>
      </c>
      <c r="R546" t="s">
        <v>23</v>
      </c>
      <c r="S546" t="s">
        <v>2034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4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 s="6">
        <f t="shared" si="32"/>
        <v>43824.25</v>
      </c>
      <c r="N547" s="6">
        <f t="shared" si="33"/>
        <v>43844.25</v>
      </c>
      <c r="O547">
        <v>1578981600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4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 s="6">
        <f t="shared" si="32"/>
        <v>43360.208333333328</v>
      </c>
      <c r="N548" s="6">
        <f t="shared" si="33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4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 s="6">
        <f t="shared" si="32"/>
        <v>42029.25</v>
      </c>
      <c r="N549" s="6">
        <f t="shared" si="33"/>
        <v>42041.25</v>
      </c>
      <c r="O549">
        <v>1423202400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4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 s="6">
        <f t="shared" si="32"/>
        <v>42461.208333333328</v>
      </c>
      <c r="N550" s="6">
        <f t="shared" si="33"/>
        <v>42474.208333333328</v>
      </c>
      <c r="O550">
        <v>1460610000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4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 s="6">
        <f t="shared" si="32"/>
        <v>41422.208333333336</v>
      </c>
      <c r="N551" s="6">
        <f t="shared" si="33"/>
        <v>41431.208333333336</v>
      </c>
      <c r="O551">
        <v>1370494800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4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 s="6">
        <f t="shared" si="32"/>
        <v>40968.25</v>
      </c>
      <c r="N552" s="6">
        <f t="shared" si="33"/>
        <v>40989.208333333336</v>
      </c>
      <c r="O552">
        <v>1332306000</v>
      </c>
      <c r="P552" t="b">
        <v>0</v>
      </c>
      <c r="Q552" t="b">
        <v>0</v>
      </c>
      <c r="R552" t="s">
        <v>60</v>
      </c>
      <c r="S552" t="s">
        <v>2034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4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 s="6">
        <f t="shared" si="32"/>
        <v>41993.25</v>
      </c>
      <c r="N553" s="6">
        <f t="shared" si="33"/>
        <v>42033.25</v>
      </c>
      <c r="O553">
        <v>1422511200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4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 s="6">
        <f t="shared" si="32"/>
        <v>42700.25</v>
      </c>
      <c r="N554" s="6">
        <f t="shared" si="33"/>
        <v>42702.25</v>
      </c>
      <c r="O554">
        <v>1480312800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4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 s="6">
        <f t="shared" si="32"/>
        <v>40545.25</v>
      </c>
      <c r="N555" s="6">
        <f t="shared" si="33"/>
        <v>40546.25</v>
      </c>
      <c r="O555">
        <v>1294034400</v>
      </c>
      <c r="P555" t="b">
        <v>0</v>
      </c>
      <c r="Q555" t="b">
        <v>0</v>
      </c>
      <c r="R555" t="s">
        <v>23</v>
      </c>
      <c r="S555" t="s">
        <v>2034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4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 s="6">
        <f t="shared" si="32"/>
        <v>42723.25</v>
      </c>
      <c r="N556" s="6">
        <f t="shared" si="33"/>
        <v>42729.25</v>
      </c>
      <c r="O556">
        <v>1482645600</v>
      </c>
      <c r="P556" t="b">
        <v>0</v>
      </c>
      <c r="Q556" t="b">
        <v>0</v>
      </c>
      <c r="R556" t="s">
        <v>60</v>
      </c>
      <c r="S556" t="s">
        <v>2034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4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 s="6">
        <f t="shared" si="32"/>
        <v>41731.208333333336</v>
      </c>
      <c r="N557" s="6">
        <f t="shared" si="33"/>
        <v>41762.208333333336</v>
      </c>
      <c r="O557">
        <v>1399093200</v>
      </c>
      <c r="P557" t="b">
        <v>0</v>
      </c>
      <c r="Q557" t="b">
        <v>0</v>
      </c>
      <c r="R557" t="s">
        <v>23</v>
      </c>
      <c r="S557" t="s">
        <v>2034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4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 s="6">
        <f t="shared" si="32"/>
        <v>40792.208333333336</v>
      </c>
      <c r="N558" s="6">
        <f t="shared" si="33"/>
        <v>40799.208333333336</v>
      </c>
      <c r="O558">
        <v>1315890000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4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 s="6">
        <f t="shared" si="32"/>
        <v>42279.208333333328</v>
      </c>
      <c r="N559" s="6">
        <f t="shared" si="33"/>
        <v>42282.208333333328</v>
      </c>
      <c r="O559">
        <v>1444021200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4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 s="6">
        <f t="shared" si="32"/>
        <v>42424.25</v>
      </c>
      <c r="N560" s="6">
        <f t="shared" si="33"/>
        <v>42467.208333333328</v>
      </c>
      <c r="O560">
        <v>1460005200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4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 s="6">
        <f t="shared" si="32"/>
        <v>42584.208333333328</v>
      </c>
      <c r="N561" s="6">
        <f t="shared" si="33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4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 s="6">
        <f t="shared" si="32"/>
        <v>40865.25</v>
      </c>
      <c r="N562" s="6">
        <f t="shared" si="33"/>
        <v>40905.25</v>
      </c>
      <c r="O562">
        <v>1325052000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4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 s="6">
        <f t="shared" si="32"/>
        <v>40833.208333333336</v>
      </c>
      <c r="N563" s="6">
        <f t="shared" si="33"/>
        <v>40835.208333333336</v>
      </c>
      <c r="O563">
        <v>1319000400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4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 s="6">
        <f t="shared" si="32"/>
        <v>43536.208333333328</v>
      </c>
      <c r="N564" s="6">
        <f t="shared" si="33"/>
        <v>43538.208333333328</v>
      </c>
      <c r="O564">
        <v>1552539600</v>
      </c>
      <c r="P564" t="b">
        <v>0</v>
      </c>
      <c r="Q564" t="b">
        <v>0</v>
      </c>
      <c r="R564" t="s">
        <v>23</v>
      </c>
      <c r="S564" t="s">
        <v>2034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4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 s="6">
        <f t="shared" si="32"/>
        <v>43417.25</v>
      </c>
      <c r="N565" s="6">
        <f t="shared" si="33"/>
        <v>43437.25</v>
      </c>
      <c r="O565">
        <v>1543816800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4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 s="6">
        <f t="shared" si="32"/>
        <v>42078.208333333328</v>
      </c>
      <c r="N566" s="6">
        <f t="shared" si="33"/>
        <v>42086.208333333328</v>
      </c>
      <c r="O566">
        <v>1427086800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4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 s="6">
        <f t="shared" si="32"/>
        <v>40862.25</v>
      </c>
      <c r="N567" s="6">
        <f t="shared" si="33"/>
        <v>40882.25</v>
      </c>
      <c r="O567">
        <v>1323064800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4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 s="6">
        <f t="shared" si="32"/>
        <v>42424.25</v>
      </c>
      <c r="N568" s="6">
        <f t="shared" si="33"/>
        <v>42447.208333333328</v>
      </c>
      <c r="O568">
        <v>1458277200</v>
      </c>
      <c r="P568" t="b">
        <v>0</v>
      </c>
      <c r="Q568" t="b">
        <v>1</v>
      </c>
      <c r="R568" t="s">
        <v>50</v>
      </c>
      <c r="S568" t="s">
        <v>2034</v>
      </c>
      <c r="T568" t="s">
        <v>2043</v>
      </c>
    </row>
    <row r="569" spans="1:20" ht="17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4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 s="6">
        <f t="shared" si="32"/>
        <v>41830.208333333336</v>
      </c>
      <c r="N569" s="6">
        <f t="shared" si="33"/>
        <v>41832.208333333336</v>
      </c>
      <c r="O569">
        <v>1405141200</v>
      </c>
      <c r="P569" t="b">
        <v>0</v>
      </c>
      <c r="Q569" t="b">
        <v>0</v>
      </c>
      <c r="R569" t="s">
        <v>23</v>
      </c>
      <c r="S569" t="s">
        <v>2034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4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 s="6">
        <f t="shared" si="32"/>
        <v>40374.208333333336</v>
      </c>
      <c r="N570" s="6">
        <f t="shared" si="33"/>
        <v>40419.208333333336</v>
      </c>
      <c r="O570">
        <v>1283058000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4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 s="6">
        <f t="shared" si="32"/>
        <v>40554.25</v>
      </c>
      <c r="N571" s="6">
        <f t="shared" si="33"/>
        <v>40566.25</v>
      </c>
      <c r="O571">
        <v>1295762400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4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 s="6">
        <f t="shared" si="32"/>
        <v>41993.25</v>
      </c>
      <c r="N572" s="6">
        <f t="shared" si="33"/>
        <v>41999.25</v>
      </c>
      <c r="O572">
        <v>1419573600</v>
      </c>
      <c r="P572" t="b">
        <v>0</v>
      </c>
      <c r="Q572" t="b">
        <v>1</v>
      </c>
      <c r="R572" t="s">
        <v>23</v>
      </c>
      <c r="S572" t="s">
        <v>2034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4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 s="6">
        <f t="shared" si="32"/>
        <v>42174.208333333328</v>
      </c>
      <c r="N573" s="6">
        <f t="shared" si="33"/>
        <v>42221.208333333328</v>
      </c>
      <c r="O573">
        <v>1438750800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4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 s="6">
        <f t="shared" si="32"/>
        <v>42275.208333333328</v>
      </c>
      <c r="N574" s="6">
        <f t="shared" si="33"/>
        <v>42291.208333333328</v>
      </c>
      <c r="O574">
        <v>1444798800</v>
      </c>
      <c r="P574" t="b">
        <v>0</v>
      </c>
      <c r="Q574" t="b">
        <v>1</v>
      </c>
      <c r="R574" t="s">
        <v>23</v>
      </c>
      <c r="S574" t="s">
        <v>2034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4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 s="6">
        <f t="shared" si="32"/>
        <v>41761.208333333336</v>
      </c>
      <c r="N575" s="6">
        <f t="shared" si="33"/>
        <v>41763.208333333336</v>
      </c>
      <c r="O575">
        <v>1399179600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4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 s="6">
        <f t="shared" si="32"/>
        <v>43806.25</v>
      </c>
      <c r="N576" s="6">
        <f t="shared" si="33"/>
        <v>43816.25</v>
      </c>
      <c r="O576">
        <v>1576562400</v>
      </c>
      <c r="P576" t="b">
        <v>0</v>
      </c>
      <c r="Q576" t="b">
        <v>1</v>
      </c>
      <c r="R576" t="s">
        <v>17</v>
      </c>
      <c r="S576" t="s">
        <v>2033</v>
      </c>
      <c r="T576" t="s">
        <v>2035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4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 s="6">
        <f t="shared" si="32"/>
        <v>41779.208333333336</v>
      </c>
      <c r="N577" s="6">
        <f t="shared" si="33"/>
        <v>41782.208333333336</v>
      </c>
      <c r="O577">
        <v>1400821200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4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 s="6">
        <f t="shared" ref="M578:M641" si="36">(((L578/60)/60)/24)+DATE(1970,1,1)</f>
        <v>43040.208333333328</v>
      </c>
      <c r="N578" s="6">
        <f t="shared" ref="N578:N641" si="37">(((O578/60)/60)/24)+DATE(1970,1,1)</f>
        <v>43057.25</v>
      </c>
      <c r="O578">
        <v>1510984800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8">ROUND(E579/D579*100,0)</f>
        <v>19</v>
      </c>
      <c r="G579" t="s">
        <v>74</v>
      </c>
      <c r="H579">
        <v>37</v>
      </c>
      <c r="I579">
        <f t="shared" ref="I579:I642" si="39">ROUND(IFERROR(E579/H579,0),2)</f>
        <v>41.78</v>
      </c>
      <c r="J579" t="s">
        <v>21</v>
      </c>
      <c r="K579" t="s">
        <v>22</v>
      </c>
      <c r="L579">
        <v>1299823200</v>
      </c>
      <c r="M579" s="6">
        <f t="shared" si="36"/>
        <v>40613.25</v>
      </c>
      <c r="N579" s="6">
        <f t="shared" si="37"/>
        <v>40639.208333333336</v>
      </c>
      <c r="O579">
        <v>1302066000</v>
      </c>
      <c r="P579" t="b">
        <v>0</v>
      </c>
      <c r="Q579" t="b">
        <v>0</v>
      </c>
      <c r="R579" t="s">
        <v>159</v>
      </c>
      <c r="S579" t="s">
        <v>2034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8"/>
        <v>17</v>
      </c>
      <c r="G580" t="s">
        <v>14</v>
      </c>
      <c r="H580">
        <v>245</v>
      </c>
      <c r="I580">
        <f t="shared" si="39"/>
        <v>65.989999999999995</v>
      </c>
      <c r="J580" t="s">
        <v>21</v>
      </c>
      <c r="K580" t="s">
        <v>22</v>
      </c>
      <c r="L580">
        <v>1322719200</v>
      </c>
      <c r="M580" s="6">
        <f t="shared" si="36"/>
        <v>40878.25</v>
      </c>
      <c r="N580" s="6">
        <f t="shared" si="37"/>
        <v>40881.25</v>
      </c>
      <c r="O580">
        <v>1322978400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8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 s="6">
        <f t="shared" si="36"/>
        <v>40762.208333333336</v>
      </c>
      <c r="N581" s="6">
        <f t="shared" si="37"/>
        <v>40774.208333333336</v>
      </c>
      <c r="O581">
        <v>1313730000</v>
      </c>
      <c r="P581" t="b">
        <v>0</v>
      </c>
      <c r="Q581" t="b">
        <v>0</v>
      </c>
      <c r="R581" t="s">
        <v>159</v>
      </c>
      <c r="S581" t="s">
        <v>2034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8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 s="6">
        <f t="shared" si="36"/>
        <v>41696.25</v>
      </c>
      <c r="N582" s="6">
        <f t="shared" si="37"/>
        <v>41704.25</v>
      </c>
      <c r="O582">
        <v>1394085600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8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 s="6">
        <f t="shared" si="36"/>
        <v>40662.208333333336</v>
      </c>
      <c r="N583" s="6">
        <f t="shared" si="37"/>
        <v>40677.208333333336</v>
      </c>
      <c r="O583">
        <v>1305349200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8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 s="6">
        <f t="shared" si="36"/>
        <v>42165.208333333328</v>
      </c>
      <c r="N584" s="6">
        <f t="shared" si="37"/>
        <v>42170.208333333328</v>
      </c>
      <c r="O584">
        <v>1434344400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8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 s="6">
        <f t="shared" si="36"/>
        <v>40959.25</v>
      </c>
      <c r="N585" s="6">
        <f t="shared" si="37"/>
        <v>40976.25</v>
      </c>
      <c r="O585">
        <v>1331186400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17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8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 s="6">
        <f t="shared" si="36"/>
        <v>41024.208333333336</v>
      </c>
      <c r="N586" s="6">
        <f t="shared" si="37"/>
        <v>41038.208333333336</v>
      </c>
      <c r="O586">
        <v>1336539600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8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 s="6">
        <f t="shared" si="36"/>
        <v>40255.208333333336</v>
      </c>
      <c r="N587" s="6">
        <f t="shared" si="37"/>
        <v>40265.208333333336</v>
      </c>
      <c r="O587">
        <v>1269752400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8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 s="6">
        <f t="shared" si="36"/>
        <v>40499.25</v>
      </c>
      <c r="N588" s="6">
        <f t="shared" si="37"/>
        <v>40518.25</v>
      </c>
      <c r="O588">
        <v>1291615200</v>
      </c>
      <c r="P588" t="b">
        <v>0</v>
      </c>
      <c r="Q588" t="b">
        <v>0</v>
      </c>
      <c r="R588" t="s">
        <v>23</v>
      </c>
      <c r="S588" t="s">
        <v>2034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8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 s="6">
        <f t="shared" si="36"/>
        <v>43484.25</v>
      </c>
      <c r="N589" s="6">
        <f t="shared" si="37"/>
        <v>43536.208333333328</v>
      </c>
      <c r="O589">
        <v>1552366800</v>
      </c>
      <c r="P589" t="b">
        <v>0</v>
      </c>
      <c r="Q589" t="b">
        <v>1</v>
      </c>
      <c r="R589" t="s">
        <v>17</v>
      </c>
      <c r="S589" t="s">
        <v>2033</v>
      </c>
      <c r="T589" t="s">
        <v>2035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8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 s="6">
        <f t="shared" si="36"/>
        <v>40262.208333333336</v>
      </c>
      <c r="N590" s="6">
        <f t="shared" si="37"/>
        <v>40293.208333333336</v>
      </c>
      <c r="O590">
        <v>1272171600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8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 s="6">
        <f t="shared" si="36"/>
        <v>42190.208333333328</v>
      </c>
      <c r="N591" s="6">
        <f t="shared" si="37"/>
        <v>42197.208333333328</v>
      </c>
      <c r="O591">
        <v>1436677200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8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 s="6">
        <f t="shared" si="36"/>
        <v>41994.25</v>
      </c>
      <c r="N592" s="6">
        <f t="shared" si="37"/>
        <v>42005.25</v>
      </c>
      <c r="O592">
        <v>1420092000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8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 s="6">
        <f t="shared" si="36"/>
        <v>40373.208333333336</v>
      </c>
      <c r="N593" s="6">
        <f t="shared" si="37"/>
        <v>40383.208333333336</v>
      </c>
      <c r="O593">
        <v>1279947600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8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 s="6">
        <f t="shared" si="36"/>
        <v>41789.208333333336</v>
      </c>
      <c r="N594" s="6">
        <f t="shared" si="37"/>
        <v>41798.208333333336</v>
      </c>
      <c r="O594">
        <v>1402203600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8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 s="6">
        <f t="shared" si="36"/>
        <v>41724.208333333336</v>
      </c>
      <c r="N595" s="6">
        <f t="shared" si="37"/>
        <v>41737.208333333336</v>
      </c>
      <c r="O595">
        <v>1396933200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8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 s="6">
        <f t="shared" si="36"/>
        <v>42548.208333333328</v>
      </c>
      <c r="N596" s="6">
        <f t="shared" si="37"/>
        <v>42551.208333333328</v>
      </c>
      <c r="O596">
        <v>1467262800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8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 s="6">
        <f t="shared" si="36"/>
        <v>40253.208333333336</v>
      </c>
      <c r="N597" s="6">
        <f t="shared" si="37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8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 s="6">
        <f t="shared" si="36"/>
        <v>42434.25</v>
      </c>
      <c r="N598" s="6">
        <f t="shared" si="37"/>
        <v>42441.25</v>
      </c>
      <c r="O598">
        <v>1457762400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8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 s="6">
        <f t="shared" si="36"/>
        <v>43786.25</v>
      </c>
      <c r="N599" s="6">
        <f t="shared" si="37"/>
        <v>43804.25</v>
      </c>
      <c r="O599">
        <v>1575525600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8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 s="6">
        <f t="shared" si="36"/>
        <v>40344.208333333336</v>
      </c>
      <c r="N600" s="6">
        <f t="shared" si="37"/>
        <v>40373.208333333336</v>
      </c>
      <c r="O600">
        <v>1279083600</v>
      </c>
      <c r="P600" t="b">
        <v>0</v>
      </c>
      <c r="Q600" t="b">
        <v>0</v>
      </c>
      <c r="R600" t="s">
        <v>23</v>
      </c>
      <c r="S600" t="s">
        <v>2034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8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 s="6">
        <f t="shared" si="36"/>
        <v>42047.25</v>
      </c>
      <c r="N601" s="6">
        <f t="shared" si="37"/>
        <v>42055.25</v>
      </c>
      <c r="O601">
        <v>1424412000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8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 s="6">
        <f t="shared" si="36"/>
        <v>41485.208333333336</v>
      </c>
      <c r="N602" s="6">
        <f t="shared" si="37"/>
        <v>41497.208333333336</v>
      </c>
      <c r="O602">
        <v>1376197200</v>
      </c>
      <c r="P602" t="b">
        <v>0</v>
      </c>
      <c r="Q602" t="b">
        <v>0</v>
      </c>
      <c r="R602" t="s">
        <v>17</v>
      </c>
      <c r="S602" t="s">
        <v>2033</v>
      </c>
      <c r="T602" t="s">
        <v>2035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8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 s="6">
        <f t="shared" si="36"/>
        <v>41789.208333333336</v>
      </c>
      <c r="N603" s="6">
        <f t="shared" si="37"/>
        <v>41806.208333333336</v>
      </c>
      <c r="O603">
        <v>1402894800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17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8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 s="6">
        <f t="shared" si="36"/>
        <v>42160.208333333328</v>
      </c>
      <c r="N604" s="6">
        <f t="shared" si="37"/>
        <v>42171.208333333328</v>
      </c>
      <c r="O604">
        <v>1434430800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8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 s="6">
        <f t="shared" si="36"/>
        <v>43573.208333333328</v>
      </c>
      <c r="N605" s="6">
        <f t="shared" si="37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8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 s="6">
        <f t="shared" si="36"/>
        <v>40565.25</v>
      </c>
      <c r="N606" s="6">
        <f t="shared" si="37"/>
        <v>40586.25</v>
      </c>
      <c r="O606">
        <v>1297490400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8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 s="6">
        <f t="shared" si="36"/>
        <v>42280.208333333328</v>
      </c>
      <c r="N607" s="6">
        <f t="shared" si="37"/>
        <v>42321.25</v>
      </c>
      <c r="O607">
        <v>1447394400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8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 s="6">
        <f t="shared" si="36"/>
        <v>42436.25</v>
      </c>
      <c r="N608" s="6">
        <f t="shared" si="37"/>
        <v>42447.208333333328</v>
      </c>
      <c r="O608">
        <v>1458277200</v>
      </c>
      <c r="P608" t="b">
        <v>0</v>
      </c>
      <c r="Q608" t="b">
        <v>0</v>
      </c>
      <c r="R608" t="s">
        <v>23</v>
      </c>
      <c r="S608" t="s">
        <v>2034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8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 s="6">
        <f t="shared" si="36"/>
        <v>41721.208333333336</v>
      </c>
      <c r="N609" s="6">
        <f t="shared" si="37"/>
        <v>41723.208333333336</v>
      </c>
      <c r="O609">
        <v>1395723600</v>
      </c>
      <c r="P609" t="b">
        <v>0</v>
      </c>
      <c r="Q609" t="b">
        <v>0</v>
      </c>
      <c r="R609" t="s">
        <v>17</v>
      </c>
      <c r="S609" t="s">
        <v>2033</v>
      </c>
      <c r="T609" t="s">
        <v>2035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8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 s="6">
        <f t="shared" si="36"/>
        <v>43530.25</v>
      </c>
      <c r="N610" s="6">
        <f t="shared" si="37"/>
        <v>43534.25</v>
      </c>
      <c r="O610">
        <v>1552197600</v>
      </c>
      <c r="P610" t="b">
        <v>0</v>
      </c>
      <c r="Q610" t="b">
        <v>1</v>
      </c>
      <c r="R610" t="s">
        <v>159</v>
      </c>
      <c r="S610" t="s">
        <v>2034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8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 s="6">
        <f t="shared" si="36"/>
        <v>43481.25</v>
      </c>
      <c r="N611" s="6">
        <f t="shared" si="37"/>
        <v>43498.25</v>
      </c>
      <c r="O611">
        <v>1549087200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8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 s="6">
        <f t="shared" si="36"/>
        <v>41259.25</v>
      </c>
      <c r="N612" s="6">
        <f t="shared" si="37"/>
        <v>41273.25</v>
      </c>
      <c r="O612">
        <v>1356847200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8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 s="6">
        <f t="shared" si="36"/>
        <v>41480.208333333336</v>
      </c>
      <c r="N613" s="6">
        <f t="shared" si="37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8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 s="6">
        <f t="shared" si="36"/>
        <v>40474.208333333336</v>
      </c>
      <c r="N614" s="6">
        <f t="shared" si="37"/>
        <v>40497.25</v>
      </c>
      <c r="O614">
        <v>1289800800</v>
      </c>
      <c r="P614" t="b">
        <v>0</v>
      </c>
      <c r="Q614" t="b">
        <v>0</v>
      </c>
      <c r="R614" t="s">
        <v>50</v>
      </c>
      <c r="S614" t="s">
        <v>2034</v>
      </c>
      <c r="T614" t="s">
        <v>2043</v>
      </c>
    </row>
    <row r="615" spans="1:20" ht="17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8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 s="6">
        <f t="shared" si="36"/>
        <v>42973.208333333328</v>
      </c>
      <c r="N615" s="6">
        <f t="shared" si="37"/>
        <v>42982.208333333328</v>
      </c>
      <c r="O615">
        <v>1504501200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8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 s="6">
        <f t="shared" si="36"/>
        <v>42746.25</v>
      </c>
      <c r="N616" s="6">
        <f t="shared" si="37"/>
        <v>42764.25</v>
      </c>
      <c r="O616">
        <v>1485669600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8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 s="6">
        <f t="shared" si="36"/>
        <v>42489.208333333328</v>
      </c>
      <c r="N617" s="6">
        <f t="shared" si="37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8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 s="6">
        <f t="shared" si="36"/>
        <v>41537.208333333336</v>
      </c>
      <c r="N618" s="6">
        <f t="shared" si="37"/>
        <v>41538.208333333336</v>
      </c>
      <c r="O618">
        <v>1379739600</v>
      </c>
      <c r="P618" t="b">
        <v>0</v>
      </c>
      <c r="Q618" t="b">
        <v>1</v>
      </c>
      <c r="R618" t="s">
        <v>60</v>
      </c>
      <c r="S618" t="s">
        <v>2034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8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 s="6">
        <f t="shared" si="36"/>
        <v>41794.208333333336</v>
      </c>
      <c r="N619" s="6">
        <f t="shared" si="37"/>
        <v>41804.208333333336</v>
      </c>
      <c r="O619">
        <v>1402722000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8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 s="6">
        <f t="shared" si="36"/>
        <v>41396.208333333336</v>
      </c>
      <c r="N620" s="6">
        <f t="shared" si="37"/>
        <v>41417.208333333336</v>
      </c>
      <c r="O620">
        <v>1369285200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8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 s="6">
        <f t="shared" si="36"/>
        <v>40669.208333333336</v>
      </c>
      <c r="N621" s="6">
        <f t="shared" si="37"/>
        <v>40670.208333333336</v>
      </c>
      <c r="O621">
        <v>1304744400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8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 s="6">
        <f t="shared" si="36"/>
        <v>42559.208333333328</v>
      </c>
      <c r="N622" s="6">
        <f t="shared" si="37"/>
        <v>42563.208333333328</v>
      </c>
      <c r="O622">
        <v>1468299600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8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 s="6">
        <f t="shared" si="36"/>
        <v>42626.208333333328</v>
      </c>
      <c r="N623" s="6">
        <f t="shared" si="37"/>
        <v>42631.208333333328</v>
      </c>
      <c r="O623">
        <v>1474174800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8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 s="6">
        <f t="shared" si="36"/>
        <v>43205.208333333328</v>
      </c>
      <c r="N624" s="6">
        <f t="shared" si="37"/>
        <v>43231.208333333328</v>
      </c>
      <c r="O624">
        <v>1526014800</v>
      </c>
      <c r="P624" t="b">
        <v>0</v>
      </c>
      <c r="Q624" t="b">
        <v>0</v>
      </c>
      <c r="R624" t="s">
        <v>60</v>
      </c>
      <c r="S624" t="s">
        <v>2034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8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 s="6">
        <f t="shared" si="36"/>
        <v>42201.208333333328</v>
      </c>
      <c r="N625" s="6">
        <f t="shared" si="37"/>
        <v>42206.208333333328</v>
      </c>
      <c r="O625">
        <v>1437454800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8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 s="6">
        <f t="shared" si="36"/>
        <v>42029.25</v>
      </c>
      <c r="N626" s="6">
        <f t="shared" si="37"/>
        <v>42035.25</v>
      </c>
      <c r="O626">
        <v>1422684000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8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 s="6">
        <f t="shared" si="36"/>
        <v>43857.25</v>
      </c>
      <c r="N627" s="6">
        <f t="shared" si="37"/>
        <v>43871.25</v>
      </c>
      <c r="O627">
        <v>1581314400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8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 s="6">
        <f t="shared" si="36"/>
        <v>40449.208333333336</v>
      </c>
      <c r="N628" s="6">
        <f t="shared" si="37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8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 s="6">
        <f t="shared" si="36"/>
        <v>40345.208333333336</v>
      </c>
      <c r="N629" s="6">
        <f t="shared" si="37"/>
        <v>40369.208333333336</v>
      </c>
      <c r="O629">
        <v>1278738000</v>
      </c>
      <c r="P629" t="b">
        <v>1</v>
      </c>
      <c r="Q629" t="b">
        <v>0</v>
      </c>
      <c r="R629" t="s">
        <v>17</v>
      </c>
      <c r="S629" t="s">
        <v>2033</v>
      </c>
      <c r="T629" t="s">
        <v>2035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8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 s="6">
        <f t="shared" si="36"/>
        <v>40455.208333333336</v>
      </c>
      <c r="N630" s="6">
        <f t="shared" si="37"/>
        <v>40458.208333333336</v>
      </c>
      <c r="O630">
        <v>1286427600</v>
      </c>
      <c r="P630" t="b">
        <v>0</v>
      </c>
      <c r="Q630" t="b">
        <v>0</v>
      </c>
      <c r="R630" t="s">
        <v>60</v>
      </c>
      <c r="S630" t="s">
        <v>2034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8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 s="6">
        <f t="shared" si="36"/>
        <v>42557.208333333328</v>
      </c>
      <c r="N631" s="6">
        <f t="shared" si="37"/>
        <v>42559.208333333328</v>
      </c>
      <c r="O631">
        <v>1467954000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8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 s="6">
        <f t="shared" si="36"/>
        <v>43586.208333333328</v>
      </c>
      <c r="N632" s="6">
        <f t="shared" si="37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8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 s="6">
        <f t="shared" si="36"/>
        <v>43550.208333333328</v>
      </c>
      <c r="N633" s="6">
        <f t="shared" si="37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8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 s="6">
        <f t="shared" si="36"/>
        <v>41945.208333333336</v>
      </c>
      <c r="N634" s="6">
        <f t="shared" si="37"/>
        <v>41963.25</v>
      </c>
      <c r="O634">
        <v>1416463200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7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8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 s="6">
        <f t="shared" si="36"/>
        <v>42315.25</v>
      </c>
      <c r="N635" s="6">
        <f t="shared" si="37"/>
        <v>42319.25</v>
      </c>
      <c r="O635">
        <v>1447221600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8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 s="6">
        <f t="shared" si="36"/>
        <v>42819.208333333328</v>
      </c>
      <c r="N636" s="6">
        <f t="shared" si="37"/>
        <v>42833.208333333328</v>
      </c>
      <c r="O636">
        <v>1491627600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8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 s="6">
        <f t="shared" si="36"/>
        <v>41314.25</v>
      </c>
      <c r="N637" s="6">
        <f t="shared" si="37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8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 s="6">
        <f t="shared" si="36"/>
        <v>40926.25</v>
      </c>
      <c r="N638" s="6">
        <f t="shared" si="37"/>
        <v>40971.25</v>
      </c>
      <c r="O638">
        <v>1330754400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8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 s="6">
        <f t="shared" si="36"/>
        <v>42688.25</v>
      </c>
      <c r="N639" s="6">
        <f t="shared" si="37"/>
        <v>42696.25</v>
      </c>
      <c r="O639">
        <v>1479794400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8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 s="6">
        <f t="shared" si="36"/>
        <v>40386.208333333336</v>
      </c>
      <c r="N640" s="6">
        <f t="shared" si="37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8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 s="6">
        <f t="shared" si="36"/>
        <v>43309.208333333328</v>
      </c>
      <c r="N641" s="6">
        <f t="shared" si="37"/>
        <v>43309.208333333328</v>
      </c>
      <c r="O641">
        <v>1532754000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8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 s="6">
        <f t="shared" ref="M642:M705" si="40">(((L642/60)/60)/24)+DATE(1970,1,1)</f>
        <v>42387.25</v>
      </c>
      <c r="N642" s="6">
        <f t="shared" ref="N642:N705" si="41">(((O642/60)/60)/24)+DATE(1970,1,1)</f>
        <v>42390.25</v>
      </c>
      <c r="O642">
        <v>1453356000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2">ROUND(E643/D643*100,0)</f>
        <v>120</v>
      </c>
      <c r="G643" t="s">
        <v>20</v>
      </c>
      <c r="H643">
        <v>194</v>
      </c>
      <c r="I643">
        <f t="shared" ref="I643:I706" si="43">ROUND(IFERROR(E643/H643,0),2)</f>
        <v>58.13</v>
      </c>
      <c r="J643" t="s">
        <v>98</v>
      </c>
      <c r="K643" t="s">
        <v>99</v>
      </c>
      <c r="L643">
        <v>1487570400</v>
      </c>
      <c r="M643" s="6">
        <f t="shared" si="40"/>
        <v>42786.25</v>
      </c>
      <c r="N643" s="6">
        <f t="shared" si="41"/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2"/>
        <v>145</v>
      </c>
      <c r="G644" t="s">
        <v>20</v>
      </c>
      <c r="H644">
        <v>129</v>
      </c>
      <c r="I644">
        <f t="shared" si="43"/>
        <v>103.74</v>
      </c>
      <c r="J644" t="s">
        <v>15</v>
      </c>
      <c r="K644" t="s">
        <v>16</v>
      </c>
      <c r="L644">
        <v>1545026400</v>
      </c>
      <c r="M644" s="6">
        <f t="shared" si="40"/>
        <v>43451.25</v>
      </c>
      <c r="N644" s="6">
        <f t="shared" si="41"/>
        <v>43460.25</v>
      </c>
      <c r="O644">
        <v>1545804000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2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 s="6">
        <f t="shared" si="40"/>
        <v>42795.25</v>
      </c>
      <c r="N645" s="6">
        <f t="shared" si="41"/>
        <v>42813.208333333328</v>
      </c>
      <c r="O645">
        <v>1489899600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2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 s="6">
        <f t="shared" si="40"/>
        <v>43452.25</v>
      </c>
      <c r="N646" s="6">
        <f t="shared" si="41"/>
        <v>43468.25</v>
      </c>
      <c r="O646">
        <v>1546495200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2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 s="6">
        <f t="shared" si="40"/>
        <v>43369.208333333328</v>
      </c>
      <c r="N647" s="6">
        <f t="shared" si="41"/>
        <v>43390.208333333328</v>
      </c>
      <c r="O647">
        <v>1539752400</v>
      </c>
      <c r="P647" t="b">
        <v>0</v>
      </c>
      <c r="Q647" t="b">
        <v>1</v>
      </c>
      <c r="R647" t="s">
        <v>23</v>
      </c>
      <c r="S647" t="s">
        <v>2034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2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 s="6">
        <f t="shared" si="40"/>
        <v>41346.208333333336</v>
      </c>
      <c r="N648" s="6">
        <f t="shared" si="41"/>
        <v>41357.208333333336</v>
      </c>
      <c r="O648">
        <v>1364101200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2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 s="6">
        <f t="shared" si="40"/>
        <v>43199.208333333328</v>
      </c>
      <c r="N649" s="6">
        <f t="shared" si="41"/>
        <v>43223.208333333328</v>
      </c>
      <c r="O649">
        <v>1525323600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2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 s="6">
        <f t="shared" si="40"/>
        <v>42922.208333333328</v>
      </c>
      <c r="N650" s="6">
        <f t="shared" si="41"/>
        <v>42940.208333333328</v>
      </c>
      <c r="O650">
        <v>1500872400</v>
      </c>
      <c r="P650" t="b">
        <v>1</v>
      </c>
      <c r="Q650" t="b">
        <v>0</v>
      </c>
      <c r="R650" t="s">
        <v>17</v>
      </c>
      <c r="S650" t="s">
        <v>2033</v>
      </c>
      <c r="T650" t="s">
        <v>2035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2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 s="6">
        <f t="shared" si="40"/>
        <v>40471.208333333336</v>
      </c>
      <c r="N651" s="6">
        <f t="shared" si="41"/>
        <v>40482.208333333336</v>
      </c>
      <c r="O651">
        <v>1288501200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2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 s="6">
        <f t="shared" si="40"/>
        <v>41828.208333333336</v>
      </c>
      <c r="N652" s="6">
        <f t="shared" si="41"/>
        <v>41855.208333333336</v>
      </c>
      <c r="O652">
        <v>1407128400</v>
      </c>
      <c r="P652" t="b">
        <v>0</v>
      </c>
      <c r="Q652" t="b">
        <v>0</v>
      </c>
      <c r="R652" t="s">
        <v>159</v>
      </c>
      <c r="S652" t="s">
        <v>2034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2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 s="6">
        <f t="shared" si="40"/>
        <v>41692.25</v>
      </c>
      <c r="N653" s="6">
        <f t="shared" si="41"/>
        <v>41707.25</v>
      </c>
      <c r="O653">
        <v>1394344800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2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 s="6">
        <f t="shared" si="40"/>
        <v>42587.208333333328</v>
      </c>
      <c r="N654" s="6">
        <f t="shared" si="41"/>
        <v>42630.208333333328</v>
      </c>
      <c r="O654">
        <v>1474088400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2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 s="6">
        <f t="shared" si="40"/>
        <v>42468.208333333328</v>
      </c>
      <c r="N655" s="6">
        <f t="shared" si="41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2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 s="6">
        <f t="shared" si="40"/>
        <v>42240.208333333328</v>
      </c>
      <c r="N656" s="6">
        <f t="shared" si="41"/>
        <v>42245.208333333328</v>
      </c>
      <c r="O656">
        <v>1440824400</v>
      </c>
      <c r="P656" t="b">
        <v>0</v>
      </c>
      <c r="Q656" t="b">
        <v>0</v>
      </c>
      <c r="R656" t="s">
        <v>148</v>
      </c>
      <c r="S656" t="s">
        <v>2034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2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 s="6">
        <f t="shared" si="40"/>
        <v>42796.25</v>
      </c>
      <c r="N657" s="6">
        <f t="shared" si="41"/>
        <v>42809.208333333328</v>
      </c>
      <c r="O657">
        <v>1489554000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2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 s="6">
        <f t="shared" si="40"/>
        <v>43097.25</v>
      </c>
      <c r="N658" s="6">
        <f t="shared" si="41"/>
        <v>43102.25</v>
      </c>
      <c r="O658">
        <v>1514872800</v>
      </c>
      <c r="P658" t="b">
        <v>0</v>
      </c>
      <c r="Q658" t="b">
        <v>0</v>
      </c>
      <c r="R658" t="s">
        <v>17</v>
      </c>
      <c r="S658" t="s">
        <v>2033</v>
      </c>
      <c r="T658" t="s">
        <v>2035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2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 s="6">
        <f t="shared" si="40"/>
        <v>43096.25</v>
      </c>
      <c r="N659" s="6">
        <f t="shared" si="41"/>
        <v>43112.25</v>
      </c>
      <c r="O659">
        <v>1515736800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2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 s="6">
        <f t="shared" si="40"/>
        <v>42246.208333333328</v>
      </c>
      <c r="N660" s="6">
        <f t="shared" si="41"/>
        <v>42269.208333333328</v>
      </c>
      <c r="O660">
        <v>1442898000</v>
      </c>
      <c r="P660" t="b">
        <v>0</v>
      </c>
      <c r="Q660" t="b">
        <v>0</v>
      </c>
      <c r="R660" t="s">
        <v>23</v>
      </c>
      <c r="S660" t="s">
        <v>2034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2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 s="6">
        <f t="shared" si="40"/>
        <v>40570.25</v>
      </c>
      <c r="N661" s="6">
        <f t="shared" si="41"/>
        <v>40571.25</v>
      </c>
      <c r="O661">
        <v>1296194400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2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 s="6">
        <f t="shared" si="40"/>
        <v>42237.208333333328</v>
      </c>
      <c r="N662" s="6">
        <f t="shared" si="41"/>
        <v>42246.208333333328</v>
      </c>
      <c r="O662">
        <v>1440910800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2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 s="6">
        <f t="shared" si="40"/>
        <v>40996.208333333336</v>
      </c>
      <c r="N663" s="6">
        <f t="shared" si="41"/>
        <v>41026.208333333336</v>
      </c>
      <c r="O663">
        <v>1335502800</v>
      </c>
      <c r="P663" t="b">
        <v>0</v>
      </c>
      <c r="Q663" t="b">
        <v>0</v>
      </c>
      <c r="R663" t="s">
        <v>159</v>
      </c>
      <c r="S663" t="s">
        <v>2034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2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 s="6">
        <f t="shared" si="40"/>
        <v>43443.25</v>
      </c>
      <c r="N664" s="6">
        <f t="shared" si="41"/>
        <v>43447.25</v>
      </c>
      <c r="O664">
        <v>1544680800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2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 s="6">
        <f t="shared" si="40"/>
        <v>40458.208333333336</v>
      </c>
      <c r="N665" s="6">
        <f t="shared" si="41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2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 s="6">
        <f t="shared" si="40"/>
        <v>40959.25</v>
      </c>
      <c r="N666" s="6">
        <f t="shared" si="41"/>
        <v>40969.25</v>
      </c>
      <c r="O666">
        <v>1330581600</v>
      </c>
      <c r="P666" t="b">
        <v>0</v>
      </c>
      <c r="Q666" t="b">
        <v>0</v>
      </c>
      <c r="R666" t="s">
        <v>159</v>
      </c>
      <c r="S666" t="s">
        <v>2034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2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 s="6">
        <f t="shared" si="40"/>
        <v>40733.208333333336</v>
      </c>
      <c r="N667" s="6">
        <f t="shared" si="41"/>
        <v>40747.208333333336</v>
      </c>
      <c r="O667">
        <v>1311397200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2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 s="6">
        <f t="shared" si="40"/>
        <v>41516.208333333336</v>
      </c>
      <c r="N668" s="6">
        <f t="shared" si="41"/>
        <v>41522.208333333336</v>
      </c>
      <c r="O668">
        <v>1378357200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2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 s="6">
        <f t="shared" si="40"/>
        <v>41892.208333333336</v>
      </c>
      <c r="N669" s="6">
        <f t="shared" si="41"/>
        <v>41901.208333333336</v>
      </c>
      <c r="O669">
        <v>1411102800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2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 s="6">
        <f t="shared" si="40"/>
        <v>41122.208333333336</v>
      </c>
      <c r="N670" s="6">
        <f t="shared" si="41"/>
        <v>41134.208333333336</v>
      </c>
      <c r="O670">
        <v>1344834000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2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 s="6">
        <f t="shared" si="40"/>
        <v>42912.208333333328</v>
      </c>
      <c r="N671" s="6">
        <f t="shared" si="41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2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 s="6">
        <f t="shared" si="40"/>
        <v>42425.25</v>
      </c>
      <c r="N672" s="6">
        <f t="shared" si="41"/>
        <v>42437.25</v>
      </c>
      <c r="O672">
        <v>1457416800</v>
      </c>
      <c r="P672" t="b">
        <v>0</v>
      </c>
      <c r="Q672" t="b">
        <v>0</v>
      </c>
      <c r="R672" t="s">
        <v>60</v>
      </c>
      <c r="S672" t="s">
        <v>2034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2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 s="6">
        <f t="shared" si="40"/>
        <v>40390.208333333336</v>
      </c>
      <c r="N673" s="6">
        <f t="shared" si="41"/>
        <v>40394.208333333336</v>
      </c>
      <c r="O673">
        <v>1280898000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2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 s="6">
        <f t="shared" si="40"/>
        <v>43180.208333333328</v>
      </c>
      <c r="N674" s="6">
        <f t="shared" si="41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2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 s="6">
        <f t="shared" si="40"/>
        <v>42475.208333333328</v>
      </c>
      <c r="N675" s="6">
        <f t="shared" si="41"/>
        <v>42496.208333333328</v>
      </c>
      <c r="O675">
        <v>1462510800</v>
      </c>
      <c r="P675" t="b">
        <v>0</v>
      </c>
      <c r="Q675" t="b">
        <v>0</v>
      </c>
      <c r="R675" t="s">
        <v>60</v>
      </c>
      <c r="S675" t="s">
        <v>2034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2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 s="6">
        <f t="shared" si="40"/>
        <v>40774.208333333336</v>
      </c>
      <c r="N676" s="6">
        <f t="shared" si="41"/>
        <v>40821.208333333336</v>
      </c>
      <c r="O676">
        <v>1317790800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2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 s="6">
        <f t="shared" si="40"/>
        <v>43719.208333333328</v>
      </c>
      <c r="N677" s="6">
        <f t="shared" si="41"/>
        <v>43726.208333333328</v>
      </c>
      <c r="O677">
        <v>1568782800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2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 s="6">
        <f t="shared" si="40"/>
        <v>41178.208333333336</v>
      </c>
      <c r="N678" s="6">
        <f t="shared" si="41"/>
        <v>41187.208333333336</v>
      </c>
      <c r="O678">
        <v>1349413200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2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 s="6">
        <f t="shared" si="40"/>
        <v>42561.208333333328</v>
      </c>
      <c r="N679" s="6">
        <f t="shared" si="41"/>
        <v>42611.208333333328</v>
      </c>
      <c r="O679">
        <v>1472446800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2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 s="6">
        <f t="shared" si="40"/>
        <v>43484.25</v>
      </c>
      <c r="N680" s="6">
        <f t="shared" si="41"/>
        <v>43486.25</v>
      </c>
      <c r="O680">
        <v>1548050400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2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 s="6">
        <f t="shared" si="40"/>
        <v>43756.208333333328</v>
      </c>
      <c r="N681" s="6">
        <f t="shared" si="41"/>
        <v>43761.208333333328</v>
      </c>
      <c r="O681">
        <v>1571806800</v>
      </c>
      <c r="P681" t="b">
        <v>0</v>
      </c>
      <c r="Q681" t="b">
        <v>1</v>
      </c>
      <c r="R681" t="s">
        <v>17</v>
      </c>
      <c r="S681" t="s">
        <v>2033</v>
      </c>
      <c r="T681" t="s">
        <v>2035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2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 s="6">
        <f t="shared" si="40"/>
        <v>43813.25</v>
      </c>
      <c r="N682" s="6">
        <f t="shared" si="41"/>
        <v>43815.25</v>
      </c>
      <c r="O682">
        <v>1576476000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2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 s="6">
        <f t="shared" si="40"/>
        <v>40898.25</v>
      </c>
      <c r="N683" s="6">
        <f t="shared" si="41"/>
        <v>40904.25</v>
      </c>
      <c r="O683">
        <v>1324965600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2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 s="6">
        <f t="shared" si="40"/>
        <v>41619.25</v>
      </c>
      <c r="N684" s="6">
        <f t="shared" si="41"/>
        <v>41628.25</v>
      </c>
      <c r="O684">
        <v>1387519200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2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 s="6">
        <f t="shared" si="40"/>
        <v>43359.208333333328</v>
      </c>
      <c r="N685" s="6">
        <f t="shared" si="41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2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 s="6">
        <f t="shared" si="40"/>
        <v>40358.208333333336</v>
      </c>
      <c r="N686" s="6">
        <f t="shared" si="41"/>
        <v>40378.208333333336</v>
      </c>
      <c r="O686">
        <v>1279515600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2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 s="6">
        <f t="shared" si="40"/>
        <v>42239.208333333328</v>
      </c>
      <c r="N687" s="6">
        <f t="shared" si="41"/>
        <v>42263.208333333328</v>
      </c>
      <c r="O687">
        <v>1442379600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2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 s="6">
        <f t="shared" si="40"/>
        <v>43186.208333333328</v>
      </c>
      <c r="N688" s="6">
        <f t="shared" si="41"/>
        <v>43197.208333333328</v>
      </c>
      <c r="O688">
        <v>1523077200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2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 s="6">
        <f t="shared" si="40"/>
        <v>42806.25</v>
      </c>
      <c r="N689" s="6">
        <f t="shared" si="41"/>
        <v>42809.208333333328</v>
      </c>
      <c r="O689">
        <v>1489554000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2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 s="6">
        <f t="shared" si="40"/>
        <v>43475.25</v>
      </c>
      <c r="N690" s="6">
        <f t="shared" si="41"/>
        <v>43491.25</v>
      </c>
      <c r="O690">
        <v>1548482400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2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 s="6">
        <f t="shared" si="40"/>
        <v>41576.208333333336</v>
      </c>
      <c r="N691" s="6">
        <f t="shared" si="41"/>
        <v>41588.25</v>
      </c>
      <c r="O691">
        <v>1384063200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2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 s="6">
        <f t="shared" si="40"/>
        <v>40874.25</v>
      </c>
      <c r="N692" s="6">
        <f t="shared" si="41"/>
        <v>40880.25</v>
      </c>
      <c r="O692">
        <v>1322892000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2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 s="6">
        <f t="shared" si="40"/>
        <v>41185.208333333336</v>
      </c>
      <c r="N693" s="6">
        <f t="shared" si="41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2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 s="6">
        <f t="shared" si="40"/>
        <v>43655.208333333328</v>
      </c>
      <c r="N694" s="6">
        <f t="shared" si="41"/>
        <v>43673.208333333328</v>
      </c>
      <c r="O694">
        <v>1564203600</v>
      </c>
      <c r="P694" t="b">
        <v>0</v>
      </c>
      <c r="Q694" t="b">
        <v>0</v>
      </c>
      <c r="R694" t="s">
        <v>23</v>
      </c>
      <c r="S694" t="s">
        <v>2034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2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 s="6">
        <f t="shared" si="40"/>
        <v>43025.208333333328</v>
      </c>
      <c r="N695" s="6">
        <f t="shared" si="41"/>
        <v>43042.208333333328</v>
      </c>
      <c r="O695">
        <v>1509685200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2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 s="6">
        <f t="shared" si="40"/>
        <v>43066.25</v>
      </c>
      <c r="N696" s="6">
        <f t="shared" si="41"/>
        <v>43103.25</v>
      </c>
      <c r="O696">
        <v>1514959200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2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 s="6">
        <f t="shared" si="40"/>
        <v>42322.25</v>
      </c>
      <c r="N697" s="6">
        <f t="shared" si="41"/>
        <v>42338.25</v>
      </c>
      <c r="O697">
        <v>1448863200</v>
      </c>
      <c r="P697" t="b">
        <v>1</v>
      </c>
      <c r="Q697" t="b">
        <v>0</v>
      </c>
      <c r="R697" t="s">
        <v>23</v>
      </c>
      <c r="S697" t="s">
        <v>2034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2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 s="6">
        <f t="shared" si="40"/>
        <v>42114.208333333328</v>
      </c>
      <c r="N698" s="6">
        <f t="shared" si="41"/>
        <v>42115.208333333328</v>
      </c>
      <c r="O698">
        <v>1429592400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17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2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 s="6">
        <f t="shared" si="40"/>
        <v>43190.208333333328</v>
      </c>
      <c r="N699" s="6">
        <f t="shared" si="41"/>
        <v>43192.208333333328</v>
      </c>
      <c r="O699">
        <v>1522645200</v>
      </c>
      <c r="P699" t="b">
        <v>0</v>
      </c>
      <c r="Q699" t="b">
        <v>0</v>
      </c>
      <c r="R699" t="s">
        <v>50</v>
      </c>
      <c r="S699" t="s">
        <v>2034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2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 s="6">
        <f t="shared" si="40"/>
        <v>40871.25</v>
      </c>
      <c r="N700" s="6">
        <f t="shared" si="41"/>
        <v>40885.25</v>
      </c>
      <c r="O700">
        <v>1323324000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2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 s="6">
        <f t="shared" si="40"/>
        <v>43641.208333333328</v>
      </c>
      <c r="N701" s="6">
        <f t="shared" si="41"/>
        <v>43642.208333333328</v>
      </c>
      <c r="O701">
        <v>1561525200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2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 s="6">
        <f t="shared" si="40"/>
        <v>40203.25</v>
      </c>
      <c r="N702" s="6">
        <f t="shared" si="41"/>
        <v>40218.25</v>
      </c>
      <c r="O702">
        <v>1265695200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2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 s="6">
        <f t="shared" si="40"/>
        <v>40629.208333333336</v>
      </c>
      <c r="N703" s="6">
        <f t="shared" si="41"/>
        <v>40636.208333333336</v>
      </c>
      <c r="O703">
        <v>1301806800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2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 s="6">
        <f t="shared" si="40"/>
        <v>41477.208333333336</v>
      </c>
      <c r="N704" s="6">
        <f t="shared" si="41"/>
        <v>41482.208333333336</v>
      </c>
      <c r="O704">
        <v>1374901200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2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 s="6">
        <f t="shared" si="40"/>
        <v>41020.208333333336</v>
      </c>
      <c r="N705" s="6">
        <f t="shared" si="41"/>
        <v>41037.208333333336</v>
      </c>
      <c r="O705">
        <v>1336453200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2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 s="6">
        <f t="shared" ref="M706:M769" si="44">(((L706/60)/60)/24)+DATE(1970,1,1)</f>
        <v>42555.208333333328</v>
      </c>
      <c r="N706" s="6">
        <f t="shared" ref="N706:N769" si="45">(((O706/60)/60)/24)+DATE(1970,1,1)</f>
        <v>42570.208333333328</v>
      </c>
      <c r="O706">
        <v>1468904400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6">ROUND(E707/D707*100,0)</f>
        <v>99</v>
      </c>
      <c r="G707" t="s">
        <v>14</v>
      </c>
      <c r="H707">
        <v>2025</v>
      </c>
      <c r="I707">
        <f t="shared" ref="I707:I770" si="47">ROUND(IFERROR(E707/H707,0),2)</f>
        <v>82.99</v>
      </c>
      <c r="J707" t="s">
        <v>40</v>
      </c>
      <c r="K707" t="s">
        <v>41</v>
      </c>
      <c r="L707">
        <v>1386741600</v>
      </c>
      <c r="M707" s="6">
        <f t="shared" si="44"/>
        <v>41619.25</v>
      </c>
      <c r="N707" s="6">
        <f t="shared" si="45"/>
        <v>41623.25</v>
      </c>
      <c r="O707">
        <v>1387087200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6"/>
        <v>128</v>
      </c>
      <c r="G708" t="s">
        <v>20</v>
      </c>
      <c r="H708">
        <v>1345</v>
      </c>
      <c r="I708">
        <f t="shared" si="47"/>
        <v>103.04</v>
      </c>
      <c r="J708" t="s">
        <v>26</v>
      </c>
      <c r="K708" t="s">
        <v>27</v>
      </c>
      <c r="L708">
        <v>1546754400</v>
      </c>
      <c r="M708" s="6">
        <f t="shared" si="44"/>
        <v>43471.25</v>
      </c>
      <c r="N708" s="6">
        <f t="shared" si="45"/>
        <v>43479.25</v>
      </c>
      <c r="O708">
        <v>1547445600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6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 s="6">
        <f t="shared" si="44"/>
        <v>43442.25</v>
      </c>
      <c r="N709" s="6">
        <f t="shared" si="45"/>
        <v>43478.25</v>
      </c>
      <c r="O709">
        <v>1547359200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6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 s="6">
        <f t="shared" si="44"/>
        <v>42877.208333333328</v>
      </c>
      <c r="N710" s="6">
        <f t="shared" si="45"/>
        <v>42887.208333333328</v>
      </c>
      <c r="O710">
        <v>1496293200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6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 s="6">
        <f t="shared" si="44"/>
        <v>41018.208333333336</v>
      </c>
      <c r="N711" s="6">
        <f t="shared" si="45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6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 s="6">
        <f t="shared" si="44"/>
        <v>43295.208333333328</v>
      </c>
      <c r="N712" s="6">
        <f t="shared" si="45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6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 s="6">
        <f t="shared" si="44"/>
        <v>42393.25</v>
      </c>
      <c r="N713" s="6">
        <f t="shared" si="45"/>
        <v>42395.25</v>
      </c>
      <c r="O713">
        <v>1453788000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6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 s="6">
        <f t="shared" si="44"/>
        <v>42559.208333333328</v>
      </c>
      <c r="N714" s="6">
        <f t="shared" si="45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6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 s="6">
        <f t="shared" si="44"/>
        <v>42604.208333333328</v>
      </c>
      <c r="N715" s="6">
        <f t="shared" si="45"/>
        <v>42616.208333333328</v>
      </c>
      <c r="O715">
        <v>1472878800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6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 s="6">
        <f t="shared" si="44"/>
        <v>41870.208333333336</v>
      </c>
      <c r="N716" s="6">
        <f t="shared" si="45"/>
        <v>41871.208333333336</v>
      </c>
      <c r="O716">
        <v>1408510800</v>
      </c>
      <c r="P716" t="b">
        <v>0</v>
      </c>
      <c r="Q716" t="b">
        <v>0</v>
      </c>
      <c r="R716" t="s">
        <v>23</v>
      </c>
      <c r="S716" t="s">
        <v>2034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6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 s="6">
        <f t="shared" si="44"/>
        <v>40397.208333333336</v>
      </c>
      <c r="N717" s="6">
        <f t="shared" si="45"/>
        <v>40402.208333333336</v>
      </c>
      <c r="O717">
        <v>1281589200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6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 s="6">
        <f t="shared" si="44"/>
        <v>41465.208333333336</v>
      </c>
      <c r="N718" s="6">
        <f t="shared" si="45"/>
        <v>41493.208333333336</v>
      </c>
      <c r="O718">
        <v>1375851600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6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 s="6">
        <f t="shared" si="44"/>
        <v>40777.208333333336</v>
      </c>
      <c r="N719" s="6">
        <f t="shared" si="45"/>
        <v>40798.208333333336</v>
      </c>
      <c r="O719">
        <v>1315803600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6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 s="6">
        <f t="shared" si="44"/>
        <v>41442.208333333336</v>
      </c>
      <c r="N720" s="6">
        <f t="shared" si="45"/>
        <v>41468.208333333336</v>
      </c>
      <c r="O720">
        <v>1373691600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6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 s="6">
        <f t="shared" si="44"/>
        <v>41058.208333333336</v>
      </c>
      <c r="N721" s="6">
        <f t="shared" si="45"/>
        <v>41069.208333333336</v>
      </c>
      <c r="O721">
        <v>1339218000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6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 s="6">
        <f t="shared" si="44"/>
        <v>43152.25</v>
      </c>
      <c r="N722" s="6">
        <f t="shared" si="45"/>
        <v>43166.25</v>
      </c>
      <c r="O722">
        <v>1520402400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6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 s="6">
        <f t="shared" si="44"/>
        <v>43194.208333333328</v>
      </c>
      <c r="N723" s="6">
        <f t="shared" si="45"/>
        <v>43200.208333333328</v>
      </c>
      <c r="O723">
        <v>1523336400</v>
      </c>
      <c r="P723" t="b">
        <v>0</v>
      </c>
      <c r="Q723" t="b">
        <v>0</v>
      </c>
      <c r="R723" t="s">
        <v>23</v>
      </c>
      <c r="S723" t="s">
        <v>2034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6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 s="6">
        <f t="shared" si="44"/>
        <v>43045.25</v>
      </c>
      <c r="N724" s="6">
        <f t="shared" si="45"/>
        <v>43072.25</v>
      </c>
      <c r="O724">
        <v>1512280800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6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 s="6">
        <f t="shared" si="44"/>
        <v>42431.25</v>
      </c>
      <c r="N725" s="6">
        <f t="shared" si="45"/>
        <v>42452.208333333328</v>
      </c>
      <c r="O725">
        <v>1458709200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6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 s="6">
        <f t="shared" si="44"/>
        <v>41934.208333333336</v>
      </c>
      <c r="N726" s="6">
        <f t="shared" si="45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6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 s="6">
        <f t="shared" si="44"/>
        <v>41958.25</v>
      </c>
      <c r="N727" s="6">
        <f t="shared" si="45"/>
        <v>41960.25</v>
      </c>
      <c r="O727">
        <v>1416204000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6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 s="6">
        <f t="shared" si="44"/>
        <v>40476.208333333336</v>
      </c>
      <c r="N728" s="6">
        <f t="shared" si="45"/>
        <v>40482.208333333336</v>
      </c>
      <c r="O728">
        <v>1288501200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6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 s="6">
        <f t="shared" si="44"/>
        <v>43485.25</v>
      </c>
      <c r="N729" s="6">
        <f t="shared" si="45"/>
        <v>43543.208333333328</v>
      </c>
      <c r="O729">
        <v>1552971600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6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 s="6">
        <f t="shared" si="44"/>
        <v>42515.208333333328</v>
      </c>
      <c r="N730" s="6">
        <f t="shared" si="45"/>
        <v>42526.208333333328</v>
      </c>
      <c r="O730">
        <v>1465102800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6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 s="6">
        <f t="shared" si="44"/>
        <v>41309.25</v>
      </c>
      <c r="N731" s="6">
        <f t="shared" si="45"/>
        <v>41311.25</v>
      </c>
      <c r="O731">
        <v>1360130400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6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 s="6">
        <f t="shared" si="44"/>
        <v>42147.208333333328</v>
      </c>
      <c r="N732" s="6">
        <f t="shared" si="45"/>
        <v>42153.208333333328</v>
      </c>
      <c r="O732">
        <v>1432875600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6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 s="6">
        <f t="shared" si="44"/>
        <v>42939.208333333328</v>
      </c>
      <c r="N733" s="6">
        <f t="shared" si="45"/>
        <v>42940.208333333328</v>
      </c>
      <c r="O733">
        <v>1500872400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6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 s="6">
        <f t="shared" si="44"/>
        <v>42816.208333333328</v>
      </c>
      <c r="N734" s="6">
        <f t="shared" si="45"/>
        <v>42839.208333333328</v>
      </c>
      <c r="O734">
        <v>1492146000</v>
      </c>
      <c r="P734" t="b">
        <v>0</v>
      </c>
      <c r="Q734" t="b">
        <v>1</v>
      </c>
      <c r="R734" t="s">
        <v>23</v>
      </c>
      <c r="S734" t="s">
        <v>2034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6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 s="6">
        <f t="shared" si="44"/>
        <v>41844.208333333336</v>
      </c>
      <c r="N735" s="6">
        <f t="shared" si="45"/>
        <v>41857.208333333336</v>
      </c>
      <c r="O735">
        <v>1407301200</v>
      </c>
      <c r="P735" t="b">
        <v>0</v>
      </c>
      <c r="Q735" t="b">
        <v>0</v>
      </c>
      <c r="R735" t="s">
        <v>148</v>
      </c>
      <c r="S735" t="s">
        <v>2034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6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 s="6">
        <f t="shared" si="44"/>
        <v>42763.25</v>
      </c>
      <c r="N736" s="6">
        <f t="shared" si="45"/>
        <v>42775.25</v>
      </c>
      <c r="O736">
        <v>1486620000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6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 s="6">
        <f t="shared" si="44"/>
        <v>42459.208333333328</v>
      </c>
      <c r="N737" s="6">
        <f t="shared" si="45"/>
        <v>42466.208333333328</v>
      </c>
      <c r="O737">
        <v>1459918800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6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 s="6">
        <f t="shared" si="44"/>
        <v>42055.25</v>
      </c>
      <c r="N738" s="6">
        <f t="shared" si="45"/>
        <v>42059.25</v>
      </c>
      <c r="O738">
        <v>1424757600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6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 s="6">
        <f t="shared" si="44"/>
        <v>42685.25</v>
      </c>
      <c r="N739" s="6">
        <f t="shared" si="45"/>
        <v>42697.25</v>
      </c>
      <c r="O739">
        <v>1479880800</v>
      </c>
      <c r="P739" t="b">
        <v>0</v>
      </c>
      <c r="Q739" t="b">
        <v>0</v>
      </c>
      <c r="R739" t="s">
        <v>60</v>
      </c>
      <c r="S739" t="s">
        <v>2034</v>
      </c>
      <c r="T739" t="s">
        <v>2045</v>
      </c>
    </row>
    <row r="740" spans="1:20" ht="17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6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 s="6">
        <f t="shared" si="44"/>
        <v>41959.25</v>
      </c>
      <c r="N740" s="6">
        <f t="shared" si="45"/>
        <v>41981.25</v>
      </c>
      <c r="O740">
        <v>1418018400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6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 s="6">
        <f t="shared" si="44"/>
        <v>41089.208333333336</v>
      </c>
      <c r="N741" s="6">
        <f t="shared" si="45"/>
        <v>41090.208333333336</v>
      </c>
      <c r="O741">
        <v>1341032400</v>
      </c>
      <c r="P741" t="b">
        <v>0</v>
      </c>
      <c r="Q741" t="b">
        <v>0</v>
      </c>
      <c r="R741" t="s">
        <v>60</v>
      </c>
      <c r="S741" t="s">
        <v>2034</v>
      </c>
      <c r="T741" t="s">
        <v>2045</v>
      </c>
    </row>
    <row r="742" spans="1:20" ht="17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6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 s="6">
        <f t="shared" si="44"/>
        <v>42769.25</v>
      </c>
      <c r="N742" s="6">
        <f t="shared" si="45"/>
        <v>42772.25</v>
      </c>
      <c r="O742">
        <v>1486360800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6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 s="6">
        <f t="shared" si="44"/>
        <v>40321.208333333336</v>
      </c>
      <c r="N743" s="6">
        <f t="shared" si="45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6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 s="6">
        <f t="shared" si="44"/>
        <v>40197.25</v>
      </c>
      <c r="N744" s="6">
        <f t="shared" si="45"/>
        <v>40239.25</v>
      </c>
      <c r="O744">
        <v>1267509600</v>
      </c>
      <c r="P744" t="b">
        <v>0</v>
      </c>
      <c r="Q744" t="b">
        <v>0</v>
      </c>
      <c r="R744" t="s">
        <v>50</v>
      </c>
      <c r="S744" t="s">
        <v>2034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6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 s="6">
        <f t="shared" si="44"/>
        <v>42298.208333333328</v>
      </c>
      <c r="N745" s="6">
        <f t="shared" si="45"/>
        <v>42304.208333333328</v>
      </c>
      <c r="O745">
        <v>1445922000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6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 s="6">
        <f t="shared" si="44"/>
        <v>43322.208333333328</v>
      </c>
      <c r="N746" s="6">
        <f t="shared" si="45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6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 s="6">
        <f t="shared" si="44"/>
        <v>40328.208333333336</v>
      </c>
      <c r="N747" s="6">
        <f t="shared" si="45"/>
        <v>40355.208333333336</v>
      </c>
      <c r="O747">
        <v>1277528400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6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 s="6">
        <f t="shared" si="44"/>
        <v>40825.208333333336</v>
      </c>
      <c r="N748" s="6">
        <f t="shared" si="45"/>
        <v>40830.208333333336</v>
      </c>
      <c r="O748">
        <v>1318568400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6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 s="6">
        <f t="shared" si="44"/>
        <v>40423.208333333336</v>
      </c>
      <c r="N749" s="6">
        <f t="shared" si="45"/>
        <v>40434.208333333336</v>
      </c>
      <c r="O749">
        <v>1284354000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6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 s="6">
        <f t="shared" si="44"/>
        <v>40238.25</v>
      </c>
      <c r="N750" s="6">
        <f t="shared" si="45"/>
        <v>40263.208333333336</v>
      </c>
      <c r="O750">
        <v>1269579600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6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 s="6">
        <f t="shared" si="44"/>
        <v>41920.208333333336</v>
      </c>
      <c r="N751" s="6">
        <f t="shared" si="45"/>
        <v>41932.208333333336</v>
      </c>
      <c r="O751">
        <v>1413781200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6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 s="6">
        <f t="shared" si="44"/>
        <v>40360.208333333336</v>
      </c>
      <c r="N752" s="6">
        <f t="shared" si="45"/>
        <v>40385.208333333336</v>
      </c>
      <c r="O752">
        <v>1280120400</v>
      </c>
      <c r="P752" t="b">
        <v>0</v>
      </c>
      <c r="Q752" t="b">
        <v>0</v>
      </c>
      <c r="R752" t="s">
        <v>50</v>
      </c>
      <c r="S752" t="s">
        <v>2034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6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 s="6">
        <f t="shared" si="44"/>
        <v>42446.208333333328</v>
      </c>
      <c r="N753" s="6">
        <f t="shared" si="45"/>
        <v>42461.208333333328</v>
      </c>
      <c r="O753">
        <v>1459486800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6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 s="6">
        <f t="shared" si="44"/>
        <v>40395.208333333336</v>
      </c>
      <c r="N754" s="6">
        <f t="shared" si="45"/>
        <v>40413.208333333336</v>
      </c>
      <c r="O754">
        <v>1282539600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6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 s="6">
        <f t="shared" si="44"/>
        <v>40321.208333333336</v>
      </c>
      <c r="N755" s="6">
        <f t="shared" si="45"/>
        <v>40336.208333333336</v>
      </c>
      <c r="O755">
        <v>1275886800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6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 s="6">
        <f t="shared" si="44"/>
        <v>41210.208333333336</v>
      </c>
      <c r="N756" s="6">
        <f t="shared" si="45"/>
        <v>41263.25</v>
      </c>
      <c r="O756">
        <v>1355983200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6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 s="6">
        <f t="shared" si="44"/>
        <v>43096.25</v>
      </c>
      <c r="N757" s="6">
        <f t="shared" si="45"/>
        <v>43108.25</v>
      </c>
      <c r="O757">
        <v>1515391200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17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6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 s="6">
        <f t="shared" si="44"/>
        <v>42024.25</v>
      </c>
      <c r="N758" s="6">
        <f t="shared" si="45"/>
        <v>42030.25</v>
      </c>
      <c r="O758">
        <v>1422252000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6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 s="6">
        <f t="shared" si="44"/>
        <v>40675.208333333336</v>
      </c>
      <c r="N759" s="6">
        <f t="shared" si="45"/>
        <v>40679.208333333336</v>
      </c>
      <c r="O759">
        <v>1305522000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6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 s="6">
        <f t="shared" si="44"/>
        <v>41936.208333333336</v>
      </c>
      <c r="N760" s="6">
        <f t="shared" si="45"/>
        <v>41945.208333333336</v>
      </c>
      <c r="O760">
        <v>1414904400</v>
      </c>
      <c r="P760" t="b">
        <v>0</v>
      </c>
      <c r="Q760" t="b">
        <v>0</v>
      </c>
      <c r="R760" t="s">
        <v>23</v>
      </c>
      <c r="S760" t="s">
        <v>2034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6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 s="6">
        <f t="shared" si="44"/>
        <v>43136.25</v>
      </c>
      <c r="N761" s="6">
        <f t="shared" si="45"/>
        <v>43166.25</v>
      </c>
      <c r="O761">
        <v>1520402400</v>
      </c>
      <c r="P761" t="b">
        <v>0</v>
      </c>
      <c r="Q761" t="b">
        <v>0</v>
      </c>
      <c r="R761" t="s">
        <v>50</v>
      </c>
      <c r="S761" t="s">
        <v>2034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6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 s="6">
        <f t="shared" si="44"/>
        <v>43678.208333333328</v>
      </c>
      <c r="N762" s="6">
        <f t="shared" si="45"/>
        <v>43707.208333333328</v>
      </c>
      <c r="O762">
        <v>1567141200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6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 s="6">
        <f t="shared" si="44"/>
        <v>42938.208333333328</v>
      </c>
      <c r="N763" s="6">
        <f t="shared" si="45"/>
        <v>42943.208333333328</v>
      </c>
      <c r="O763">
        <v>1501131600</v>
      </c>
      <c r="P763" t="b">
        <v>0</v>
      </c>
      <c r="Q763" t="b">
        <v>0</v>
      </c>
      <c r="R763" t="s">
        <v>23</v>
      </c>
      <c r="S763" t="s">
        <v>2034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6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 s="6">
        <f t="shared" si="44"/>
        <v>41241.25</v>
      </c>
      <c r="N764" s="6">
        <f t="shared" si="45"/>
        <v>41252.25</v>
      </c>
      <c r="O764">
        <v>1355032800</v>
      </c>
      <c r="P764" t="b">
        <v>0</v>
      </c>
      <c r="Q764" t="b">
        <v>0</v>
      </c>
      <c r="R764" t="s">
        <v>159</v>
      </c>
      <c r="S764" t="s">
        <v>2034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6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 s="6">
        <f t="shared" si="44"/>
        <v>41037.208333333336</v>
      </c>
      <c r="N765" s="6">
        <f t="shared" si="45"/>
        <v>41072.208333333336</v>
      </c>
      <c r="O765">
        <v>1339477200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6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 s="6">
        <f t="shared" si="44"/>
        <v>40676.208333333336</v>
      </c>
      <c r="N766" s="6">
        <f t="shared" si="45"/>
        <v>40684.208333333336</v>
      </c>
      <c r="O766">
        <v>1305954000</v>
      </c>
      <c r="P766" t="b">
        <v>0</v>
      </c>
      <c r="Q766" t="b">
        <v>0</v>
      </c>
      <c r="R766" t="s">
        <v>23</v>
      </c>
      <c r="S766" t="s">
        <v>2034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6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 s="6">
        <f t="shared" si="44"/>
        <v>42840.208333333328</v>
      </c>
      <c r="N767" s="6">
        <f t="shared" si="45"/>
        <v>42865.208333333328</v>
      </c>
      <c r="O767">
        <v>1494392400</v>
      </c>
      <c r="P767" t="b">
        <v>1</v>
      </c>
      <c r="Q767" t="b">
        <v>1</v>
      </c>
      <c r="R767" t="s">
        <v>60</v>
      </c>
      <c r="S767" t="s">
        <v>2034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6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 s="6">
        <f t="shared" si="44"/>
        <v>43362.208333333328</v>
      </c>
      <c r="N768" s="6">
        <f t="shared" si="45"/>
        <v>43363.208333333328</v>
      </c>
      <c r="O768">
        <v>1537419600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6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 s="6">
        <f t="shared" si="44"/>
        <v>42283.208333333328</v>
      </c>
      <c r="N769" s="6">
        <f t="shared" si="45"/>
        <v>42328.25</v>
      </c>
      <c r="O769">
        <v>1447999200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6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 s="6">
        <f t="shared" ref="M770:M833" si="48">(((L770/60)/60)/24)+DATE(1970,1,1)</f>
        <v>41619.25</v>
      </c>
      <c r="N770" s="6">
        <f t="shared" ref="N770:N833" si="49">(((O770/60)/60)/24)+DATE(1970,1,1)</f>
        <v>41634.25</v>
      </c>
      <c r="O770">
        <v>1388037600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50">ROUND(E771/D771*100,0)</f>
        <v>87</v>
      </c>
      <c r="G771" t="s">
        <v>14</v>
      </c>
      <c r="H771">
        <v>3410</v>
      </c>
      <c r="I771">
        <f t="shared" ref="I771:I834" si="51">ROUND(IFERROR(E771/H771,0),2)</f>
        <v>32</v>
      </c>
      <c r="J771" t="s">
        <v>21</v>
      </c>
      <c r="K771" t="s">
        <v>22</v>
      </c>
      <c r="L771">
        <v>1376542800</v>
      </c>
      <c r="M771" s="6">
        <f t="shared" si="48"/>
        <v>41501.208333333336</v>
      </c>
      <c r="N771" s="6">
        <f t="shared" si="49"/>
        <v>41527.208333333336</v>
      </c>
      <c r="O771">
        <v>1378789200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50"/>
        <v>271</v>
      </c>
      <c r="G772" t="s">
        <v>20</v>
      </c>
      <c r="H772">
        <v>216</v>
      </c>
      <c r="I772">
        <f t="shared" si="51"/>
        <v>53.9</v>
      </c>
      <c r="J772" t="s">
        <v>107</v>
      </c>
      <c r="K772" t="s">
        <v>108</v>
      </c>
      <c r="L772">
        <v>1397451600</v>
      </c>
      <c r="M772" s="6">
        <f t="shared" si="48"/>
        <v>41743.208333333336</v>
      </c>
      <c r="N772" s="6">
        <f t="shared" si="49"/>
        <v>41750.208333333336</v>
      </c>
      <c r="O772">
        <v>1398056400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50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 s="6">
        <f t="shared" si="48"/>
        <v>43491.25</v>
      </c>
      <c r="N773" s="6">
        <f t="shared" si="49"/>
        <v>43518.25</v>
      </c>
      <c r="O773">
        <v>1550815200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50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 s="6">
        <f t="shared" si="48"/>
        <v>43505.25</v>
      </c>
      <c r="N774" s="6">
        <f t="shared" si="49"/>
        <v>43509.25</v>
      </c>
      <c r="O774">
        <v>1550037600</v>
      </c>
      <c r="P774" t="b">
        <v>0</v>
      </c>
      <c r="Q774" t="b">
        <v>0</v>
      </c>
      <c r="R774" t="s">
        <v>60</v>
      </c>
      <c r="S774" t="s">
        <v>2034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50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 s="6">
        <f t="shared" si="48"/>
        <v>42838.208333333328</v>
      </c>
      <c r="N775" s="6">
        <f t="shared" si="49"/>
        <v>42848.208333333328</v>
      </c>
      <c r="O775">
        <v>1492923600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50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 s="6">
        <f t="shared" si="48"/>
        <v>42513.208333333328</v>
      </c>
      <c r="N776" s="6">
        <f t="shared" si="49"/>
        <v>42554.208333333328</v>
      </c>
      <c r="O776">
        <v>1467522000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50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 s="6">
        <f t="shared" si="48"/>
        <v>41949.25</v>
      </c>
      <c r="N777" s="6">
        <f t="shared" si="49"/>
        <v>41959.25</v>
      </c>
      <c r="O777">
        <v>1416117600</v>
      </c>
      <c r="P777" t="b">
        <v>0</v>
      </c>
      <c r="Q777" t="b">
        <v>0</v>
      </c>
      <c r="R777" t="s">
        <v>23</v>
      </c>
      <c r="S777" t="s">
        <v>2034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50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 s="6">
        <f t="shared" si="48"/>
        <v>43650.208333333328</v>
      </c>
      <c r="N778" s="6">
        <f t="shared" si="49"/>
        <v>43668.208333333328</v>
      </c>
      <c r="O778">
        <v>1563771600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50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 s="6">
        <f t="shared" si="48"/>
        <v>40809.208333333336</v>
      </c>
      <c r="N779" s="6">
        <f t="shared" si="49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50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 s="6">
        <f t="shared" si="48"/>
        <v>40768.208333333336</v>
      </c>
      <c r="N780" s="6">
        <f t="shared" si="49"/>
        <v>40773.208333333336</v>
      </c>
      <c r="O780">
        <v>1313643600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50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 s="6">
        <f t="shared" si="48"/>
        <v>42230.208333333328</v>
      </c>
      <c r="N781" s="6">
        <f t="shared" si="49"/>
        <v>42239.208333333328</v>
      </c>
      <c r="O781">
        <v>1440306000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17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50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 s="6">
        <f t="shared" si="48"/>
        <v>42573.208333333328</v>
      </c>
      <c r="N782" s="6">
        <f t="shared" si="49"/>
        <v>42592.208333333328</v>
      </c>
      <c r="O782">
        <v>1470805200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50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 s="6">
        <f t="shared" si="48"/>
        <v>40482.208333333336</v>
      </c>
      <c r="N783" s="6">
        <f t="shared" si="49"/>
        <v>40533.25</v>
      </c>
      <c r="O783">
        <v>1292911200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50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 s="6">
        <f t="shared" si="48"/>
        <v>40603.25</v>
      </c>
      <c r="N784" s="6">
        <f t="shared" si="49"/>
        <v>40631.208333333336</v>
      </c>
      <c r="O784">
        <v>1301374800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50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 s="6">
        <f t="shared" si="48"/>
        <v>41625.25</v>
      </c>
      <c r="N785" s="6">
        <f t="shared" si="49"/>
        <v>41632.25</v>
      </c>
      <c r="O785">
        <v>1387864800</v>
      </c>
      <c r="P785" t="b">
        <v>0</v>
      </c>
      <c r="Q785" t="b">
        <v>0</v>
      </c>
      <c r="R785" t="s">
        <v>23</v>
      </c>
      <c r="S785" t="s">
        <v>2034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50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 s="6">
        <f t="shared" si="48"/>
        <v>42435.25</v>
      </c>
      <c r="N786" s="6">
        <f t="shared" si="49"/>
        <v>42446.208333333328</v>
      </c>
      <c r="O786">
        <v>1458190800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50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 s="6">
        <f t="shared" si="48"/>
        <v>43582.208333333328</v>
      </c>
      <c r="N787" s="6">
        <f t="shared" si="49"/>
        <v>43616.208333333328</v>
      </c>
      <c r="O787">
        <v>1559278800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50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 s="6">
        <f t="shared" si="48"/>
        <v>43186.208333333328</v>
      </c>
      <c r="N788" s="6">
        <f t="shared" si="49"/>
        <v>43193.208333333328</v>
      </c>
      <c r="O788">
        <v>1522731600</v>
      </c>
      <c r="P788" t="b">
        <v>0</v>
      </c>
      <c r="Q788" t="b">
        <v>1</v>
      </c>
      <c r="R788" t="s">
        <v>159</v>
      </c>
      <c r="S788" t="s">
        <v>2034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50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 s="6">
        <f t="shared" si="48"/>
        <v>40684.208333333336</v>
      </c>
      <c r="N789" s="6">
        <f t="shared" si="49"/>
        <v>40693.208333333336</v>
      </c>
      <c r="O789">
        <v>1306731600</v>
      </c>
      <c r="P789" t="b">
        <v>0</v>
      </c>
      <c r="Q789" t="b">
        <v>0</v>
      </c>
      <c r="R789" t="s">
        <v>23</v>
      </c>
      <c r="S789" t="s">
        <v>2034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50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 s="6">
        <f t="shared" si="48"/>
        <v>41202.208333333336</v>
      </c>
      <c r="N790" s="6">
        <f t="shared" si="49"/>
        <v>41223.25</v>
      </c>
      <c r="O790">
        <v>1352527200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50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 s="6">
        <f t="shared" si="48"/>
        <v>41786.208333333336</v>
      </c>
      <c r="N791" s="6">
        <f t="shared" si="49"/>
        <v>41823.208333333336</v>
      </c>
      <c r="O791">
        <v>1404363600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50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 s="6">
        <f t="shared" si="48"/>
        <v>40223.25</v>
      </c>
      <c r="N792" s="6">
        <f t="shared" si="49"/>
        <v>40229.25</v>
      </c>
      <c r="O792">
        <v>1266645600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50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 s="6">
        <f t="shared" si="48"/>
        <v>42715.25</v>
      </c>
      <c r="N793" s="6">
        <f t="shared" si="49"/>
        <v>42731.25</v>
      </c>
      <c r="O793">
        <v>1482818400</v>
      </c>
      <c r="P793" t="b">
        <v>0</v>
      </c>
      <c r="Q793" t="b">
        <v>0</v>
      </c>
      <c r="R793" t="s">
        <v>17</v>
      </c>
      <c r="S793" t="s">
        <v>2033</v>
      </c>
      <c r="T793" t="s">
        <v>2035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50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 s="6">
        <f t="shared" si="48"/>
        <v>41451.208333333336</v>
      </c>
      <c r="N794" s="6">
        <f t="shared" si="49"/>
        <v>41479.208333333336</v>
      </c>
      <c r="O794">
        <v>1374642000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50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 s="6">
        <f t="shared" si="48"/>
        <v>41450.208333333336</v>
      </c>
      <c r="N795" s="6">
        <f t="shared" si="49"/>
        <v>41454.208333333336</v>
      </c>
      <c r="O795">
        <v>1372482000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50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 s="6">
        <f t="shared" si="48"/>
        <v>43091.25</v>
      </c>
      <c r="N796" s="6">
        <f t="shared" si="49"/>
        <v>43103.25</v>
      </c>
      <c r="O796">
        <v>1514959200</v>
      </c>
      <c r="P796" t="b">
        <v>0</v>
      </c>
      <c r="Q796" t="b">
        <v>0</v>
      </c>
      <c r="R796" t="s">
        <v>23</v>
      </c>
      <c r="S796" t="s">
        <v>2034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50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 s="6">
        <f t="shared" si="48"/>
        <v>42675.208333333328</v>
      </c>
      <c r="N797" s="6">
        <f t="shared" si="49"/>
        <v>42678.208333333328</v>
      </c>
      <c r="O797">
        <v>1478235600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50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 s="6">
        <f t="shared" si="48"/>
        <v>41859.208333333336</v>
      </c>
      <c r="N798" s="6">
        <f t="shared" si="49"/>
        <v>41866.208333333336</v>
      </c>
      <c r="O798">
        <v>1408078800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50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 s="6">
        <f t="shared" si="48"/>
        <v>43464.25</v>
      </c>
      <c r="N799" s="6">
        <f t="shared" si="49"/>
        <v>43487.25</v>
      </c>
      <c r="O799">
        <v>1548136800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50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 s="6">
        <f t="shared" si="48"/>
        <v>41060.208333333336</v>
      </c>
      <c r="N800" s="6">
        <f t="shared" si="49"/>
        <v>41088.208333333336</v>
      </c>
      <c r="O800">
        <v>1340859600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50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 s="6">
        <f t="shared" si="48"/>
        <v>42399.25</v>
      </c>
      <c r="N801" s="6">
        <f t="shared" si="49"/>
        <v>42403.25</v>
      </c>
      <c r="O801">
        <v>1454479200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50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 s="6">
        <f t="shared" si="48"/>
        <v>42167.208333333328</v>
      </c>
      <c r="N802" s="6">
        <f t="shared" si="49"/>
        <v>42171.208333333328</v>
      </c>
      <c r="O802">
        <v>1434430800</v>
      </c>
      <c r="P802" t="b">
        <v>0</v>
      </c>
      <c r="Q802" t="b">
        <v>0</v>
      </c>
      <c r="R802" t="s">
        <v>23</v>
      </c>
      <c r="S802" t="s">
        <v>2034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50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 s="6">
        <f t="shared" si="48"/>
        <v>43830.25</v>
      </c>
      <c r="N803" s="6">
        <f t="shared" si="49"/>
        <v>43852.25</v>
      </c>
      <c r="O803">
        <v>1579672800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50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 s="6">
        <f t="shared" si="48"/>
        <v>43650.208333333328</v>
      </c>
      <c r="N804" s="6">
        <f t="shared" si="49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50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 s="6">
        <f t="shared" si="48"/>
        <v>43492.25</v>
      </c>
      <c r="N805" s="6">
        <f t="shared" si="49"/>
        <v>43526.25</v>
      </c>
      <c r="O805">
        <v>1551506400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50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 s="6">
        <f t="shared" si="48"/>
        <v>43102.25</v>
      </c>
      <c r="N806" s="6">
        <f t="shared" si="49"/>
        <v>43122.25</v>
      </c>
      <c r="O806">
        <v>1516600800</v>
      </c>
      <c r="P806" t="b">
        <v>0</v>
      </c>
      <c r="Q806" t="b">
        <v>0</v>
      </c>
      <c r="R806" t="s">
        <v>23</v>
      </c>
      <c r="S806" t="s">
        <v>2034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50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 s="6">
        <f t="shared" si="48"/>
        <v>41958.25</v>
      </c>
      <c r="N807" s="6">
        <f t="shared" si="49"/>
        <v>42009.25</v>
      </c>
      <c r="O807">
        <v>1420437600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50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 s="6">
        <f t="shared" si="48"/>
        <v>40973.25</v>
      </c>
      <c r="N808" s="6">
        <f t="shared" si="49"/>
        <v>40997.208333333336</v>
      </c>
      <c r="O808">
        <v>1332997200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50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 s="6">
        <f t="shared" si="48"/>
        <v>43753.208333333328</v>
      </c>
      <c r="N809" s="6">
        <f t="shared" si="49"/>
        <v>43797.25</v>
      </c>
      <c r="O809">
        <v>1574920800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50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 s="6">
        <f t="shared" si="48"/>
        <v>42507.208333333328</v>
      </c>
      <c r="N810" s="6">
        <f t="shared" si="49"/>
        <v>42524.208333333328</v>
      </c>
      <c r="O810">
        <v>1464930000</v>
      </c>
      <c r="P810" t="b">
        <v>0</v>
      </c>
      <c r="Q810" t="b">
        <v>0</v>
      </c>
      <c r="R810" t="s">
        <v>17</v>
      </c>
      <c r="S810" t="s">
        <v>2033</v>
      </c>
      <c r="T810" t="s">
        <v>2035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50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 s="6">
        <f t="shared" si="48"/>
        <v>41135.208333333336</v>
      </c>
      <c r="N811" s="6">
        <f t="shared" si="49"/>
        <v>41136.208333333336</v>
      </c>
      <c r="O811">
        <v>1345006800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17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50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 s="6">
        <f t="shared" si="48"/>
        <v>43067.25</v>
      </c>
      <c r="N812" s="6">
        <f t="shared" si="49"/>
        <v>43077.25</v>
      </c>
      <c r="O812">
        <v>1512712800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50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 s="6">
        <f t="shared" si="48"/>
        <v>42378.25</v>
      </c>
      <c r="N813" s="6">
        <f t="shared" si="49"/>
        <v>42380.25</v>
      </c>
      <c r="O813">
        <v>1452492000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50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 s="6">
        <f t="shared" si="48"/>
        <v>43206.208333333328</v>
      </c>
      <c r="N814" s="6">
        <f t="shared" si="49"/>
        <v>43211.208333333328</v>
      </c>
      <c r="O814">
        <v>1524286800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50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 s="6">
        <f t="shared" si="48"/>
        <v>41148.208333333336</v>
      </c>
      <c r="N815" s="6">
        <f t="shared" si="49"/>
        <v>41158.208333333336</v>
      </c>
      <c r="O815">
        <v>1346907600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50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 s="6">
        <f t="shared" si="48"/>
        <v>42517.208333333328</v>
      </c>
      <c r="N816" s="6">
        <f t="shared" si="49"/>
        <v>42519.208333333328</v>
      </c>
      <c r="O816">
        <v>1464498000</v>
      </c>
      <c r="P816" t="b">
        <v>0</v>
      </c>
      <c r="Q816" t="b">
        <v>1</v>
      </c>
      <c r="R816" t="s">
        <v>23</v>
      </c>
      <c r="S816" t="s">
        <v>2034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50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 s="6">
        <f t="shared" si="48"/>
        <v>43068.25</v>
      </c>
      <c r="N817" s="6">
        <f t="shared" si="49"/>
        <v>43094.25</v>
      </c>
      <c r="O817">
        <v>1514181600</v>
      </c>
      <c r="P817" t="b">
        <v>0</v>
      </c>
      <c r="Q817" t="b">
        <v>0</v>
      </c>
      <c r="R817" t="s">
        <v>23</v>
      </c>
      <c r="S817" t="s">
        <v>2034</v>
      </c>
      <c r="T817" t="s">
        <v>2036</v>
      </c>
    </row>
    <row r="818" spans="1:20" ht="17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50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 s="6">
        <f t="shared" si="48"/>
        <v>41680.25</v>
      </c>
      <c r="N818" s="6">
        <f t="shared" si="49"/>
        <v>41682.25</v>
      </c>
      <c r="O818">
        <v>1392184800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50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 s="6">
        <f t="shared" si="48"/>
        <v>43589.208333333328</v>
      </c>
      <c r="N819" s="6">
        <f t="shared" si="49"/>
        <v>43617.208333333328</v>
      </c>
      <c r="O819">
        <v>1559365200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50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 s="6">
        <f t="shared" si="48"/>
        <v>43486.25</v>
      </c>
      <c r="N820" s="6">
        <f t="shared" si="49"/>
        <v>43499.25</v>
      </c>
      <c r="O820">
        <v>1549173600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50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 s="6">
        <f t="shared" si="48"/>
        <v>41237.25</v>
      </c>
      <c r="N821" s="6">
        <f t="shared" si="49"/>
        <v>41252.25</v>
      </c>
      <c r="O821">
        <v>1355032800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50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 s="6">
        <f t="shared" si="48"/>
        <v>43310.208333333328</v>
      </c>
      <c r="N822" s="6">
        <f t="shared" si="49"/>
        <v>43323.208333333328</v>
      </c>
      <c r="O822">
        <v>1533963600</v>
      </c>
      <c r="P822" t="b">
        <v>0</v>
      </c>
      <c r="Q822" t="b">
        <v>1</v>
      </c>
      <c r="R822" t="s">
        <v>23</v>
      </c>
      <c r="S822" t="s">
        <v>2034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50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 s="6">
        <f t="shared" si="48"/>
        <v>42794.25</v>
      </c>
      <c r="N823" s="6">
        <f t="shared" si="49"/>
        <v>42807.208333333328</v>
      </c>
      <c r="O823">
        <v>1489381200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50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 s="6">
        <f t="shared" si="48"/>
        <v>41698.25</v>
      </c>
      <c r="N824" s="6">
        <f t="shared" si="49"/>
        <v>41715.208333333336</v>
      </c>
      <c r="O824">
        <v>1395032400</v>
      </c>
      <c r="P824" t="b">
        <v>0</v>
      </c>
      <c r="Q824" t="b">
        <v>0</v>
      </c>
      <c r="R824" t="s">
        <v>23</v>
      </c>
      <c r="S824" t="s">
        <v>2034</v>
      </c>
      <c r="T824" t="s">
        <v>2036</v>
      </c>
    </row>
    <row r="825" spans="1:20" ht="17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50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 s="6">
        <f t="shared" si="48"/>
        <v>41892.208333333336</v>
      </c>
      <c r="N825" s="6">
        <f t="shared" si="49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t="s">
        <v>2034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50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 s="6">
        <f t="shared" si="48"/>
        <v>40348.208333333336</v>
      </c>
      <c r="N826" s="6">
        <f t="shared" si="49"/>
        <v>40380.208333333336</v>
      </c>
      <c r="O826">
        <v>1279688400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50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 s="6">
        <f t="shared" si="48"/>
        <v>42941.208333333328</v>
      </c>
      <c r="N827" s="6">
        <f t="shared" si="49"/>
        <v>42953.208333333328</v>
      </c>
      <c r="O827">
        <v>1501995600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50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 s="6">
        <f t="shared" si="48"/>
        <v>40525.25</v>
      </c>
      <c r="N828" s="6">
        <f t="shared" si="49"/>
        <v>40553.25</v>
      </c>
      <c r="O828">
        <v>1294639200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50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 s="6">
        <f t="shared" si="48"/>
        <v>40666.208333333336</v>
      </c>
      <c r="N829" s="6">
        <f t="shared" si="49"/>
        <v>40678.208333333336</v>
      </c>
      <c r="O829">
        <v>1305435600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50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 s="6">
        <f t="shared" si="48"/>
        <v>43340.208333333328</v>
      </c>
      <c r="N830" s="6">
        <f t="shared" si="49"/>
        <v>43365.208333333328</v>
      </c>
      <c r="O830">
        <v>1537592400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50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 s="6">
        <f t="shared" si="48"/>
        <v>42164.208333333328</v>
      </c>
      <c r="N831" s="6">
        <f t="shared" si="49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50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 s="6">
        <f t="shared" si="48"/>
        <v>43103.25</v>
      </c>
      <c r="N832" s="6">
        <f t="shared" si="49"/>
        <v>43162.25</v>
      </c>
      <c r="O832">
        <v>1520056800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50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 s="6">
        <f t="shared" si="48"/>
        <v>40994.208333333336</v>
      </c>
      <c r="N833" s="6">
        <f t="shared" si="49"/>
        <v>41028.208333333336</v>
      </c>
      <c r="O833">
        <v>1335675600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50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 s="6">
        <f t="shared" ref="M834:M897" si="52">(((L834/60)/60)/24)+DATE(1970,1,1)</f>
        <v>42299.208333333328</v>
      </c>
      <c r="N834" s="6">
        <f t="shared" ref="N834:N897" si="53">(((O834/60)/60)/24)+DATE(1970,1,1)</f>
        <v>42333.25</v>
      </c>
      <c r="O834">
        <v>1448431200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4">ROUND(E835/D835*100,0)</f>
        <v>158</v>
      </c>
      <c r="G835" t="s">
        <v>20</v>
      </c>
      <c r="H835">
        <v>165</v>
      </c>
      <c r="I835">
        <f t="shared" ref="I835:I898" si="55">ROUND(IFERROR(E835/H835,0),2)</f>
        <v>64.989999999999995</v>
      </c>
      <c r="J835" t="s">
        <v>36</v>
      </c>
      <c r="K835" t="s">
        <v>37</v>
      </c>
      <c r="L835">
        <v>1297663200</v>
      </c>
      <c r="M835" s="6">
        <f t="shared" si="52"/>
        <v>40588.25</v>
      </c>
      <c r="N835" s="6">
        <f t="shared" si="53"/>
        <v>40599.25</v>
      </c>
      <c r="O835">
        <v>1298613600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4"/>
        <v>154</v>
      </c>
      <c r="G836" t="s">
        <v>20</v>
      </c>
      <c r="H836">
        <v>119</v>
      </c>
      <c r="I836">
        <f t="shared" si="55"/>
        <v>94.35</v>
      </c>
      <c r="J836" t="s">
        <v>21</v>
      </c>
      <c r="K836" t="s">
        <v>22</v>
      </c>
      <c r="L836">
        <v>1371963600</v>
      </c>
      <c r="M836" s="6">
        <f t="shared" si="52"/>
        <v>41448.208333333336</v>
      </c>
      <c r="N836" s="6">
        <f t="shared" si="53"/>
        <v>41454.208333333336</v>
      </c>
      <c r="O836">
        <v>1372482000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4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 s="6">
        <f t="shared" si="52"/>
        <v>42063.25</v>
      </c>
      <c r="N837" s="6">
        <f t="shared" si="53"/>
        <v>42069.25</v>
      </c>
      <c r="O837">
        <v>1425621600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4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 s="6">
        <f t="shared" si="52"/>
        <v>40214.25</v>
      </c>
      <c r="N838" s="6">
        <f t="shared" si="53"/>
        <v>40225.25</v>
      </c>
      <c r="O838">
        <v>1266300000</v>
      </c>
      <c r="P838" t="b">
        <v>0</v>
      </c>
      <c r="Q838" t="b">
        <v>0</v>
      </c>
      <c r="R838" t="s">
        <v>60</v>
      </c>
      <c r="S838" t="s">
        <v>2034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4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 s="6">
        <f t="shared" si="52"/>
        <v>40629.208333333336</v>
      </c>
      <c r="N839" s="6">
        <f t="shared" si="53"/>
        <v>40683.208333333336</v>
      </c>
      <c r="O839">
        <v>1305867600</v>
      </c>
      <c r="P839" t="b">
        <v>0</v>
      </c>
      <c r="Q839" t="b">
        <v>0</v>
      </c>
      <c r="R839" t="s">
        <v>159</v>
      </c>
      <c r="S839" t="s">
        <v>2034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4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 s="6">
        <f t="shared" si="52"/>
        <v>43370.208333333328</v>
      </c>
      <c r="N840" s="6">
        <f t="shared" si="53"/>
        <v>43379.208333333328</v>
      </c>
      <c r="O840">
        <v>1538802000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4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 s="6">
        <f t="shared" si="52"/>
        <v>41715.208333333336</v>
      </c>
      <c r="N841" s="6">
        <f t="shared" si="53"/>
        <v>41760.208333333336</v>
      </c>
      <c r="O841">
        <v>1398920400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4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 s="6">
        <f t="shared" si="52"/>
        <v>41836.208333333336</v>
      </c>
      <c r="N842" s="6">
        <f t="shared" si="53"/>
        <v>41838.208333333336</v>
      </c>
      <c r="O842">
        <v>1405659600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4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 s="6">
        <f t="shared" si="52"/>
        <v>42419.25</v>
      </c>
      <c r="N843" s="6">
        <f t="shared" si="53"/>
        <v>42435.25</v>
      </c>
      <c r="O843">
        <v>1457244000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4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 s="6">
        <f t="shared" si="52"/>
        <v>43266.208333333328</v>
      </c>
      <c r="N844" s="6">
        <f t="shared" si="53"/>
        <v>43269.208333333328</v>
      </c>
      <c r="O844">
        <v>1529298000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4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 s="6">
        <f t="shared" si="52"/>
        <v>43338.208333333328</v>
      </c>
      <c r="N845" s="6">
        <f t="shared" si="53"/>
        <v>43344.208333333328</v>
      </c>
      <c r="O845">
        <v>1535778000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4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 s="6">
        <f t="shared" si="52"/>
        <v>40930.25</v>
      </c>
      <c r="N846" s="6">
        <f t="shared" si="53"/>
        <v>40933.25</v>
      </c>
      <c r="O846">
        <v>1327471200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4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 s="6">
        <f t="shared" si="52"/>
        <v>43235.208333333328</v>
      </c>
      <c r="N847" s="6">
        <f t="shared" si="53"/>
        <v>43272.208333333328</v>
      </c>
      <c r="O847">
        <v>1529557200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4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 s="6">
        <f t="shared" si="52"/>
        <v>43302.208333333328</v>
      </c>
      <c r="N848" s="6">
        <f t="shared" si="53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4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 s="6">
        <f t="shared" si="52"/>
        <v>43107.25</v>
      </c>
      <c r="N849" s="6">
        <f t="shared" si="53"/>
        <v>43110.25</v>
      </c>
      <c r="O849">
        <v>1515564000</v>
      </c>
      <c r="P849" t="b">
        <v>0</v>
      </c>
      <c r="Q849" t="b">
        <v>0</v>
      </c>
      <c r="R849" t="s">
        <v>17</v>
      </c>
      <c r="S849" t="s">
        <v>2033</v>
      </c>
      <c r="T849" t="s">
        <v>2035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4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 s="6">
        <f t="shared" si="52"/>
        <v>40341.208333333336</v>
      </c>
      <c r="N850" s="6">
        <f t="shared" si="53"/>
        <v>40350.208333333336</v>
      </c>
      <c r="O850">
        <v>1277096400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4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 s="6">
        <f t="shared" si="52"/>
        <v>40948.25</v>
      </c>
      <c r="N851" s="6">
        <f t="shared" si="53"/>
        <v>40951.25</v>
      </c>
      <c r="O851">
        <v>1329026400</v>
      </c>
      <c r="P851" t="b">
        <v>0</v>
      </c>
      <c r="Q851" t="b">
        <v>1</v>
      </c>
      <c r="R851" t="s">
        <v>60</v>
      </c>
      <c r="S851" t="s">
        <v>2034</v>
      </c>
      <c r="T851" t="s">
        <v>2045</v>
      </c>
    </row>
    <row r="852" spans="1:20" ht="17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4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 s="6">
        <f t="shared" si="52"/>
        <v>40866.25</v>
      </c>
      <c r="N852" s="6">
        <f t="shared" si="53"/>
        <v>40881.25</v>
      </c>
      <c r="O852">
        <v>1322978400</v>
      </c>
      <c r="P852" t="b">
        <v>1</v>
      </c>
      <c r="Q852" t="b">
        <v>0</v>
      </c>
      <c r="R852" t="s">
        <v>23</v>
      </c>
      <c r="S852" t="s">
        <v>2034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4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 s="6">
        <f t="shared" si="52"/>
        <v>41031.208333333336</v>
      </c>
      <c r="N853" s="6">
        <f t="shared" si="53"/>
        <v>41064.208333333336</v>
      </c>
      <c r="O853">
        <v>1338786000</v>
      </c>
      <c r="P853" t="b">
        <v>0</v>
      </c>
      <c r="Q853" t="b">
        <v>0</v>
      </c>
      <c r="R853" t="s">
        <v>50</v>
      </c>
      <c r="S853" t="s">
        <v>2034</v>
      </c>
      <c r="T853" t="s">
        <v>2043</v>
      </c>
    </row>
    <row r="854" spans="1:20" ht="17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4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 s="6">
        <f t="shared" si="52"/>
        <v>40740.208333333336</v>
      </c>
      <c r="N854" s="6">
        <f t="shared" si="53"/>
        <v>40750.208333333336</v>
      </c>
      <c r="O854">
        <v>1311656400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4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 s="6">
        <f t="shared" si="52"/>
        <v>40714.208333333336</v>
      </c>
      <c r="N855" s="6">
        <f t="shared" si="53"/>
        <v>40719.208333333336</v>
      </c>
      <c r="O855">
        <v>1308978000</v>
      </c>
      <c r="P855" t="b">
        <v>0</v>
      </c>
      <c r="Q855" t="b">
        <v>1</v>
      </c>
      <c r="R855" t="s">
        <v>60</v>
      </c>
      <c r="S855" t="s">
        <v>2034</v>
      </c>
      <c r="T855" t="s">
        <v>2045</v>
      </c>
    </row>
    <row r="856" spans="1:20" ht="17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4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 s="6">
        <f t="shared" si="52"/>
        <v>43787.25</v>
      </c>
      <c r="N856" s="6">
        <f t="shared" si="53"/>
        <v>43814.25</v>
      </c>
      <c r="O856">
        <v>1576389600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4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 s="6">
        <f t="shared" si="52"/>
        <v>40712.208333333336</v>
      </c>
      <c r="N857" s="6">
        <f t="shared" si="53"/>
        <v>40743.208333333336</v>
      </c>
      <c r="O857">
        <v>1311051600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4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 s="6">
        <f t="shared" si="52"/>
        <v>41023.208333333336</v>
      </c>
      <c r="N858" s="6">
        <f t="shared" si="53"/>
        <v>41040.208333333336</v>
      </c>
      <c r="O858">
        <v>1336712400</v>
      </c>
      <c r="P858" t="b">
        <v>0</v>
      </c>
      <c r="Q858" t="b">
        <v>0</v>
      </c>
      <c r="R858" t="s">
        <v>17</v>
      </c>
      <c r="S858" t="s">
        <v>2033</v>
      </c>
      <c r="T858" t="s">
        <v>2035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4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 s="6">
        <f t="shared" si="52"/>
        <v>40944.25</v>
      </c>
      <c r="N859" s="6">
        <f t="shared" si="53"/>
        <v>40967.25</v>
      </c>
      <c r="O859">
        <v>1330408800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4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 s="6">
        <f t="shared" si="52"/>
        <v>43211.208333333328</v>
      </c>
      <c r="N860" s="6">
        <f t="shared" si="53"/>
        <v>43218.208333333328</v>
      </c>
      <c r="O860">
        <v>1524891600</v>
      </c>
      <c r="P860" t="b">
        <v>1</v>
      </c>
      <c r="Q860" t="b">
        <v>0</v>
      </c>
      <c r="R860" t="s">
        <v>17</v>
      </c>
      <c r="S860" t="s">
        <v>2033</v>
      </c>
      <c r="T860" t="s">
        <v>2035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4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 s="6">
        <f t="shared" si="52"/>
        <v>41334.25</v>
      </c>
      <c r="N861" s="6">
        <f t="shared" si="53"/>
        <v>41352.208333333336</v>
      </c>
      <c r="O861">
        <v>1363669200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4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 s="6">
        <f t="shared" si="52"/>
        <v>43515.25</v>
      </c>
      <c r="N862" s="6">
        <f t="shared" si="53"/>
        <v>43525.25</v>
      </c>
      <c r="O862">
        <v>1551420000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4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 s="6">
        <f t="shared" si="52"/>
        <v>40258.208333333336</v>
      </c>
      <c r="N863" s="6">
        <f t="shared" si="53"/>
        <v>40266.208333333336</v>
      </c>
      <c r="O863">
        <v>1269838800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4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 s="6">
        <f t="shared" si="52"/>
        <v>40756.208333333336</v>
      </c>
      <c r="N864" s="6">
        <f t="shared" si="53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4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 s="6">
        <f t="shared" si="52"/>
        <v>42172.208333333328</v>
      </c>
      <c r="N865" s="6">
        <f t="shared" si="53"/>
        <v>42195.208333333328</v>
      </c>
      <c r="O865">
        <v>1436504400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4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 s="6">
        <f t="shared" si="52"/>
        <v>42601.208333333328</v>
      </c>
      <c r="N866" s="6">
        <f t="shared" si="53"/>
        <v>42606.208333333328</v>
      </c>
      <c r="O866">
        <v>1472014800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4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 s="6">
        <f t="shared" si="52"/>
        <v>41897.208333333336</v>
      </c>
      <c r="N867" s="6">
        <f t="shared" si="53"/>
        <v>41906.208333333336</v>
      </c>
      <c r="O867">
        <v>1411534800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4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 s="6">
        <f t="shared" si="52"/>
        <v>40671.208333333336</v>
      </c>
      <c r="N868" s="6">
        <f t="shared" si="53"/>
        <v>40672.208333333336</v>
      </c>
      <c r="O868">
        <v>1304917200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4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 s="6">
        <f t="shared" si="52"/>
        <v>43382.208333333328</v>
      </c>
      <c r="N869" s="6">
        <f t="shared" si="53"/>
        <v>43388.208333333328</v>
      </c>
      <c r="O869">
        <v>1539579600</v>
      </c>
      <c r="P869" t="b">
        <v>0</v>
      </c>
      <c r="Q869" t="b">
        <v>0</v>
      </c>
      <c r="R869" t="s">
        <v>17</v>
      </c>
      <c r="S869" t="s">
        <v>2033</v>
      </c>
      <c r="T869" t="s">
        <v>2035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4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 s="6">
        <f t="shared" si="52"/>
        <v>41559.208333333336</v>
      </c>
      <c r="N870" s="6">
        <f t="shared" si="53"/>
        <v>41570.208333333336</v>
      </c>
      <c r="O870">
        <v>1382504400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4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 s="6">
        <f t="shared" si="52"/>
        <v>40350.208333333336</v>
      </c>
      <c r="N871" s="6">
        <f t="shared" si="53"/>
        <v>40364.208333333336</v>
      </c>
      <c r="O871">
        <v>1278306000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4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 s="6">
        <f t="shared" si="52"/>
        <v>42240.208333333328</v>
      </c>
      <c r="N872" s="6">
        <f t="shared" si="53"/>
        <v>42265.208333333328</v>
      </c>
      <c r="O872">
        <v>1442552400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4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 s="6">
        <f t="shared" si="52"/>
        <v>43040.208333333328</v>
      </c>
      <c r="N873" s="6">
        <f t="shared" si="53"/>
        <v>43058.25</v>
      </c>
      <c r="O873">
        <v>1511071200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4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 s="6">
        <f t="shared" si="52"/>
        <v>43346.208333333328</v>
      </c>
      <c r="N874" s="6">
        <f t="shared" si="53"/>
        <v>43351.208333333328</v>
      </c>
      <c r="O874">
        <v>1536382800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4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 s="6">
        <f t="shared" si="52"/>
        <v>41647.25</v>
      </c>
      <c r="N875" s="6">
        <f t="shared" si="53"/>
        <v>41652.25</v>
      </c>
      <c r="O875">
        <v>1389592800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4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 s="6">
        <f t="shared" si="52"/>
        <v>40291.208333333336</v>
      </c>
      <c r="N876" s="6">
        <f t="shared" si="53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4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 s="6">
        <f t="shared" si="52"/>
        <v>40556.25</v>
      </c>
      <c r="N877" s="6">
        <f t="shared" si="53"/>
        <v>40557.25</v>
      </c>
      <c r="O877">
        <v>1294984800</v>
      </c>
      <c r="P877" t="b">
        <v>0</v>
      </c>
      <c r="Q877" t="b">
        <v>0</v>
      </c>
      <c r="R877" t="s">
        <v>23</v>
      </c>
      <c r="S877" t="s">
        <v>2034</v>
      </c>
      <c r="T877" t="s">
        <v>2036</v>
      </c>
    </row>
    <row r="878" spans="1:20" ht="17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4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 s="6">
        <f t="shared" si="52"/>
        <v>43624.208333333328</v>
      </c>
      <c r="N878" s="6">
        <f t="shared" si="53"/>
        <v>43648.208333333328</v>
      </c>
      <c r="O878">
        <v>1562043600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4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 s="6">
        <f t="shared" si="52"/>
        <v>42577.208333333328</v>
      </c>
      <c r="N879" s="6">
        <f t="shared" si="53"/>
        <v>42578.208333333328</v>
      </c>
      <c r="O879">
        <v>1469595600</v>
      </c>
      <c r="P879" t="b">
        <v>0</v>
      </c>
      <c r="Q879" t="b">
        <v>0</v>
      </c>
      <c r="R879" t="s">
        <v>17</v>
      </c>
      <c r="S879" t="s">
        <v>2033</v>
      </c>
      <c r="T879" t="s">
        <v>2035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4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 s="6">
        <f t="shared" si="52"/>
        <v>43845.25</v>
      </c>
      <c r="N880" s="6">
        <f t="shared" si="53"/>
        <v>43869.25</v>
      </c>
      <c r="O880">
        <v>1581141600</v>
      </c>
      <c r="P880" t="b">
        <v>0</v>
      </c>
      <c r="Q880" t="b">
        <v>0</v>
      </c>
      <c r="R880" t="s">
        <v>148</v>
      </c>
      <c r="S880" t="s">
        <v>2034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4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 s="6">
        <f t="shared" si="52"/>
        <v>42788.25</v>
      </c>
      <c r="N881" s="6">
        <f t="shared" si="53"/>
        <v>42797.25</v>
      </c>
      <c r="O881">
        <v>1488520800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4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 s="6">
        <f t="shared" si="52"/>
        <v>43667.208333333328</v>
      </c>
      <c r="N882" s="6">
        <f t="shared" si="53"/>
        <v>43669.208333333328</v>
      </c>
      <c r="O882">
        <v>1563858000</v>
      </c>
      <c r="P882" t="b">
        <v>0</v>
      </c>
      <c r="Q882" t="b">
        <v>0</v>
      </c>
      <c r="R882" t="s">
        <v>50</v>
      </c>
      <c r="S882" t="s">
        <v>2034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4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 s="6">
        <f t="shared" si="52"/>
        <v>42194.208333333328</v>
      </c>
      <c r="N883" s="6">
        <f t="shared" si="53"/>
        <v>42223.208333333328</v>
      </c>
      <c r="O883">
        <v>1438923600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4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 s="6">
        <f t="shared" si="52"/>
        <v>42025.25</v>
      </c>
      <c r="N884" s="6">
        <f t="shared" si="53"/>
        <v>42029.25</v>
      </c>
      <c r="O884">
        <v>1422165600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4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 s="6">
        <f t="shared" si="52"/>
        <v>40323.208333333336</v>
      </c>
      <c r="N885" s="6">
        <f t="shared" si="53"/>
        <v>40359.208333333336</v>
      </c>
      <c r="O885">
        <v>1277874000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4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 s="6">
        <f t="shared" si="52"/>
        <v>41763.208333333336</v>
      </c>
      <c r="N886" s="6">
        <f t="shared" si="53"/>
        <v>41765.208333333336</v>
      </c>
      <c r="O886">
        <v>1399352400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4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 s="6">
        <f t="shared" si="52"/>
        <v>40335.208333333336</v>
      </c>
      <c r="N887" s="6">
        <f t="shared" si="53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4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 s="6">
        <f t="shared" si="52"/>
        <v>40416.208333333336</v>
      </c>
      <c r="N888" s="6">
        <f t="shared" si="53"/>
        <v>40434.208333333336</v>
      </c>
      <c r="O888">
        <v>1284354000</v>
      </c>
      <c r="P888" t="b">
        <v>0</v>
      </c>
      <c r="Q888" t="b">
        <v>0</v>
      </c>
      <c r="R888" t="s">
        <v>60</v>
      </c>
      <c r="S888" t="s">
        <v>2034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4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 s="6">
        <f t="shared" si="52"/>
        <v>42202.208333333328</v>
      </c>
      <c r="N889" s="6">
        <f t="shared" si="53"/>
        <v>42249.208333333328</v>
      </c>
      <c r="O889">
        <v>1441170000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4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 s="6">
        <f t="shared" si="52"/>
        <v>42836.208333333328</v>
      </c>
      <c r="N890" s="6">
        <f t="shared" si="53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4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 s="6">
        <f t="shared" si="52"/>
        <v>41710.208333333336</v>
      </c>
      <c r="N891" s="6">
        <f t="shared" si="53"/>
        <v>41717.208333333336</v>
      </c>
      <c r="O891">
        <v>1395205200</v>
      </c>
      <c r="P891" t="b">
        <v>0</v>
      </c>
      <c r="Q891" t="b">
        <v>1</v>
      </c>
      <c r="R891" t="s">
        <v>50</v>
      </c>
      <c r="S891" t="s">
        <v>2034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4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 s="6">
        <f t="shared" si="52"/>
        <v>43640.208333333328</v>
      </c>
      <c r="N892" s="6">
        <f t="shared" si="53"/>
        <v>43641.208333333328</v>
      </c>
      <c r="O892">
        <v>1561438800</v>
      </c>
      <c r="P892" t="b">
        <v>0</v>
      </c>
      <c r="Q892" t="b">
        <v>0</v>
      </c>
      <c r="R892" t="s">
        <v>60</v>
      </c>
      <c r="S892" t="s">
        <v>2034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4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 s="6">
        <f t="shared" si="52"/>
        <v>40880.25</v>
      </c>
      <c r="N893" s="6">
        <f t="shared" si="53"/>
        <v>40924.25</v>
      </c>
      <c r="O893">
        <v>1326693600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4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 s="6">
        <f t="shared" si="52"/>
        <v>40319.208333333336</v>
      </c>
      <c r="N894" s="6">
        <f t="shared" si="53"/>
        <v>40360.208333333336</v>
      </c>
      <c r="O894">
        <v>1277960400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4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 s="6">
        <f t="shared" si="52"/>
        <v>42170.208333333328</v>
      </c>
      <c r="N895" s="6">
        <f t="shared" si="53"/>
        <v>42174.208333333328</v>
      </c>
      <c r="O895">
        <v>1434690000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4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 s="6">
        <f t="shared" si="52"/>
        <v>41466.208333333336</v>
      </c>
      <c r="N896" s="6">
        <f t="shared" si="53"/>
        <v>41496.208333333336</v>
      </c>
      <c r="O896">
        <v>1376110800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4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 s="6">
        <f t="shared" si="52"/>
        <v>43134.25</v>
      </c>
      <c r="N897" s="6">
        <f t="shared" si="53"/>
        <v>43143.25</v>
      </c>
      <c r="O897">
        <v>1518415200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4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 s="6">
        <f t="shared" ref="M898:M961" si="56">(((L898/60)/60)/24)+DATE(1970,1,1)</f>
        <v>40738.208333333336</v>
      </c>
      <c r="N898" s="6">
        <f t="shared" ref="N898:N961" si="57">(((O898/60)/60)/24)+DATE(1970,1,1)</f>
        <v>40741.208333333336</v>
      </c>
      <c r="O898">
        <v>1310878800</v>
      </c>
      <c r="P898" t="b">
        <v>0</v>
      </c>
      <c r="Q898" t="b">
        <v>1</v>
      </c>
      <c r="R898" t="s">
        <v>17</v>
      </c>
      <c r="S898" t="s">
        <v>2033</v>
      </c>
      <c r="T898" t="s">
        <v>2035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8">ROUND(E899/D899*100,0)</f>
        <v>28</v>
      </c>
      <c r="G899" t="s">
        <v>14</v>
      </c>
      <c r="H899">
        <v>27</v>
      </c>
      <c r="I899">
        <f t="shared" ref="I899:I962" si="59">ROUND(IFERROR(E899/H899,0),2)</f>
        <v>90.26</v>
      </c>
      <c r="J899" t="s">
        <v>21</v>
      </c>
      <c r="K899" t="s">
        <v>22</v>
      </c>
      <c r="L899">
        <v>1556427600</v>
      </c>
      <c r="M899" s="6">
        <f t="shared" si="56"/>
        <v>43583.208333333328</v>
      </c>
      <c r="N899" s="6">
        <f t="shared" si="57"/>
        <v>43585.208333333328</v>
      </c>
      <c r="O899">
        <v>1556600400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8"/>
        <v>52</v>
      </c>
      <c r="G900" t="s">
        <v>14</v>
      </c>
      <c r="H900">
        <v>1221</v>
      </c>
      <c r="I900">
        <f t="shared" si="59"/>
        <v>76.98</v>
      </c>
      <c r="J900" t="s">
        <v>21</v>
      </c>
      <c r="K900" t="s">
        <v>22</v>
      </c>
      <c r="L900">
        <v>1576476000</v>
      </c>
      <c r="M900" s="6">
        <f t="shared" si="56"/>
        <v>43815.25</v>
      </c>
      <c r="N900" s="6">
        <f t="shared" si="57"/>
        <v>43821.25</v>
      </c>
      <c r="O900">
        <v>1576994400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8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 s="6">
        <f t="shared" si="56"/>
        <v>41554.208333333336</v>
      </c>
      <c r="N901" s="6">
        <f t="shared" si="57"/>
        <v>41572.208333333336</v>
      </c>
      <c r="O901">
        <v>1382677200</v>
      </c>
      <c r="P901" t="b">
        <v>0</v>
      </c>
      <c r="Q901" t="b">
        <v>0</v>
      </c>
      <c r="R901" t="s">
        <v>159</v>
      </c>
      <c r="S901" t="s">
        <v>2034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8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 s="6">
        <f t="shared" si="56"/>
        <v>41901.208333333336</v>
      </c>
      <c r="N902" s="6">
        <f t="shared" si="57"/>
        <v>41902.208333333336</v>
      </c>
      <c r="O902">
        <v>1411189200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8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 s="6">
        <f t="shared" si="56"/>
        <v>43298.208333333328</v>
      </c>
      <c r="N903" s="6">
        <f t="shared" si="57"/>
        <v>43331.208333333328</v>
      </c>
      <c r="O903">
        <v>1534654800</v>
      </c>
      <c r="P903" t="b">
        <v>0</v>
      </c>
      <c r="Q903" t="b">
        <v>1</v>
      </c>
      <c r="R903" t="s">
        <v>23</v>
      </c>
      <c r="S903" t="s">
        <v>2034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8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 s="6">
        <f t="shared" si="56"/>
        <v>42399.25</v>
      </c>
      <c r="N904" s="6">
        <f t="shared" si="57"/>
        <v>42441.25</v>
      </c>
      <c r="O904">
        <v>1457762400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8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 s="6">
        <f t="shared" si="56"/>
        <v>41034.208333333336</v>
      </c>
      <c r="N905" s="6">
        <f t="shared" si="57"/>
        <v>41049.208333333336</v>
      </c>
      <c r="O905">
        <v>1337490000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8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 s="6">
        <f t="shared" si="56"/>
        <v>41186.208333333336</v>
      </c>
      <c r="N906" s="6">
        <f t="shared" si="57"/>
        <v>41190.208333333336</v>
      </c>
      <c r="O906">
        <v>1349672400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8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 s="6">
        <f t="shared" si="56"/>
        <v>41536.208333333336</v>
      </c>
      <c r="N907" s="6">
        <f t="shared" si="57"/>
        <v>41539.208333333336</v>
      </c>
      <c r="O907">
        <v>1379826000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8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 s="6">
        <f t="shared" si="56"/>
        <v>42868.208333333328</v>
      </c>
      <c r="N908" s="6">
        <f t="shared" si="57"/>
        <v>42904.208333333328</v>
      </c>
      <c r="O908">
        <v>1497762000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8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 s="6">
        <f t="shared" si="56"/>
        <v>40660.208333333336</v>
      </c>
      <c r="N909" s="6">
        <f t="shared" si="57"/>
        <v>40667.208333333336</v>
      </c>
      <c r="O909">
        <v>1304485200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8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 s="6">
        <f t="shared" si="56"/>
        <v>41031.208333333336</v>
      </c>
      <c r="N910" s="6">
        <f t="shared" si="57"/>
        <v>41042.208333333336</v>
      </c>
      <c r="O910">
        <v>1336885200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8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 s="6">
        <f t="shared" si="56"/>
        <v>43255.208333333328</v>
      </c>
      <c r="N911" s="6">
        <f t="shared" si="57"/>
        <v>43282.208333333328</v>
      </c>
      <c r="O911">
        <v>1530421200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8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 s="6">
        <f t="shared" si="56"/>
        <v>42026.25</v>
      </c>
      <c r="N912" s="6">
        <f t="shared" si="57"/>
        <v>42027.25</v>
      </c>
      <c r="O912">
        <v>1421992800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8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 s="6">
        <f t="shared" si="56"/>
        <v>43717.208333333328</v>
      </c>
      <c r="N913" s="6">
        <f t="shared" si="57"/>
        <v>43719.208333333328</v>
      </c>
      <c r="O913">
        <v>1568178000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8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 s="6">
        <f t="shared" si="56"/>
        <v>41157.208333333336</v>
      </c>
      <c r="N914" s="6">
        <f t="shared" si="57"/>
        <v>41170.208333333336</v>
      </c>
      <c r="O914">
        <v>1347944400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8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 s="6">
        <f t="shared" si="56"/>
        <v>43597.208333333328</v>
      </c>
      <c r="N915" s="6">
        <f t="shared" si="57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8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 s="6">
        <f t="shared" si="56"/>
        <v>41490.208333333336</v>
      </c>
      <c r="N916" s="6">
        <f t="shared" si="57"/>
        <v>41502.208333333336</v>
      </c>
      <c r="O916">
        <v>1376629200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8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 s="6">
        <f t="shared" si="56"/>
        <v>42976.208333333328</v>
      </c>
      <c r="N917" s="6">
        <f t="shared" si="57"/>
        <v>42985.208333333328</v>
      </c>
      <c r="O917">
        <v>1504760400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8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 s="6">
        <f t="shared" si="56"/>
        <v>41991.25</v>
      </c>
      <c r="N918" s="6">
        <f t="shared" si="57"/>
        <v>42000.25</v>
      </c>
      <c r="O918">
        <v>1419660000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8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 s="6">
        <f t="shared" si="56"/>
        <v>40722.208333333336</v>
      </c>
      <c r="N919" s="6">
        <f t="shared" si="57"/>
        <v>40746.208333333336</v>
      </c>
      <c r="O919">
        <v>1311310800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8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 s="6">
        <f t="shared" si="56"/>
        <v>41117.208333333336</v>
      </c>
      <c r="N920" s="6">
        <f t="shared" si="57"/>
        <v>41128.208333333336</v>
      </c>
      <c r="O920">
        <v>1344315600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8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 s="6">
        <f t="shared" si="56"/>
        <v>43022.208333333328</v>
      </c>
      <c r="N921" s="6">
        <f t="shared" si="57"/>
        <v>43054.25</v>
      </c>
      <c r="O921">
        <v>1510725600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8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 s="6">
        <f t="shared" si="56"/>
        <v>43503.25</v>
      </c>
      <c r="N922" s="6">
        <f t="shared" si="57"/>
        <v>43523.25</v>
      </c>
      <c r="O922">
        <v>1551247200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8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 s="6">
        <f t="shared" si="56"/>
        <v>40951.25</v>
      </c>
      <c r="N923" s="6">
        <f t="shared" si="57"/>
        <v>40965.25</v>
      </c>
      <c r="O923">
        <v>1330236000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8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 s="6">
        <f t="shared" si="56"/>
        <v>43443.25</v>
      </c>
      <c r="N924" s="6">
        <f t="shared" si="57"/>
        <v>43452.25</v>
      </c>
      <c r="O924">
        <v>1545112800</v>
      </c>
      <c r="P924" t="b">
        <v>0</v>
      </c>
      <c r="Q924" t="b">
        <v>1</v>
      </c>
      <c r="R924" t="s">
        <v>319</v>
      </c>
      <c r="S924" t="s">
        <v>2034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8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 s="6">
        <f t="shared" si="56"/>
        <v>40373.208333333336</v>
      </c>
      <c r="N925" s="6">
        <f t="shared" si="57"/>
        <v>40374.208333333336</v>
      </c>
      <c r="O925">
        <v>1279170000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8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 s="6">
        <f t="shared" si="56"/>
        <v>43769.208333333328</v>
      </c>
      <c r="N926" s="6">
        <f t="shared" si="57"/>
        <v>43780.25</v>
      </c>
      <c r="O926">
        <v>1573452000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8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 s="6">
        <f t="shared" si="56"/>
        <v>43000.208333333328</v>
      </c>
      <c r="N927" s="6">
        <f t="shared" si="57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8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 s="6">
        <f t="shared" si="56"/>
        <v>42502.208333333328</v>
      </c>
      <c r="N928" s="6">
        <f t="shared" si="57"/>
        <v>42506.208333333328</v>
      </c>
      <c r="O928">
        <v>1463374800</v>
      </c>
      <c r="P928" t="b">
        <v>0</v>
      </c>
      <c r="Q928" t="b">
        <v>0</v>
      </c>
      <c r="R928" t="s">
        <v>17</v>
      </c>
      <c r="S928" t="s">
        <v>2033</v>
      </c>
      <c r="T928" t="s">
        <v>2035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8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 s="6">
        <f t="shared" si="56"/>
        <v>41102.208333333336</v>
      </c>
      <c r="N929" s="6">
        <f t="shared" si="57"/>
        <v>41131.208333333336</v>
      </c>
      <c r="O929">
        <v>1344574800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8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 s="6">
        <f t="shared" si="56"/>
        <v>41637.25</v>
      </c>
      <c r="N930" s="6">
        <f t="shared" si="57"/>
        <v>41646.25</v>
      </c>
      <c r="O930">
        <v>1389074400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8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 s="6">
        <f t="shared" si="56"/>
        <v>42858.208333333328</v>
      </c>
      <c r="N931" s="6">
        <f t="shared" si="57"/>
        <v>42872.208333333328</v>
      </c>
      <c r="O931">
        <v>1494997200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8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 s="6">
        <f t="shared" si="56"/>
        <v>42060.25</v>
      </c>
      <c r="N932" s="6">
        <f t="shared" si="57"/>
        <v>42067.25</v>
      </c>
      <c r="O932">
        <v>1425448800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8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 s="6">
        <f t="shared" si="56"/>
        <v>41818.208333333336</v>
      </c>
      <c r="N933" s="6">
        <f t="shared" si="57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8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 s="6">
        <f t="shared" si="56"/>
        <v>41709.208333333336</v>
      </c>
      <c r="N934" s="6">
        <f t="shared" si="57"/>
        <v>41712.208333333336</v>
      </c>
      <c r="O934">
        <v>1394773200</v>
      </c>
      <c r="P934" t="b">
        <v>0</v>
      </c>
      <c r="Q934" t="b">
        <v>0</v>
      </c>
      <c r="R934" t="s">
        <v>23</v>
      </c>
      <c r="S934" t="s">
        <v>2034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8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 s="6">
        <f t="shared" si="56"/>
        <v>41372.208333333336</v>
      </c>
      <c r="N935" s="6">
        <f t="shared" si="57"/>
        <v>41385.208333333336</v>
      </c>
      <c r="O935">
        <v>1366520400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8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 s="6">
        <f t="shared" si="56"/>
        <v>42422.25</v>
      </c>
      <c r="N936" s="6">
        <f t="shared" si="57"/>
        <v>42428.25</v>
      </c>
      <c r="O936">
        <v>1456639200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8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 s="6">
        <f t="shared" si="56"/>
        <v>42209.208333333328</v>
      </c>
      <c r="N937" s="6">
        <f t="shared" si="57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8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 s="6">
        <f t="shared" si="56"/>
        <v>43668.208333333328</v>
      </c>
      <c r="N938" s="6">
        <f t="shared" si="57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8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 s="6">
        <f t="shared" si="56"/>
        <v>42334.25</v>
      </c>
      <c r="N939" s="6">
        <f t="shared" si="57"/>
        <v>42343.25</v>
      </c>
      <c r="O939">
        <v>1449295200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8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 s="6">
        <f t="shared" si="56"/>
        <v>43263.208333333328</v>
      </c>
      <c r="N940" s="6">
        <f t="shared" si="57"/>
        <v>43299.208333333328</v>
      </c>
      <c r="O940">
        <v>1531890000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8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 s="6">
        <f t="shared" si="56"/>
        <v>40670.208333333336</v>
      </c>
      <c r="N941" s="6">
        <f t="shared" si="57"/>
        <v>40687.208333333336</v>
      </c>
      <c r="O941">
        <v>1306213200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8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 s="6">
        <f t="shared" si="56"/>
        <v>41244.25</v>
      </c>
      <c r="N942" s="6">
        <f t="shared" si="57"/>
        <v>41266.25</v>
      </c>
      <c r="O942">
        <v>1356242400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8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 s="6">
        <f t="shared" si="56"/>
        <v>40552.25</v>
      </c>
      <c r="N943" s="6">
        <f t="shared" si="57"/>
        <v>40587.25</v>
      </c>
      <c r="O943">
        <v>1297576800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8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 s="6">
        <f t="shared" si="56"/>
        <v>40568.25</v>
      </c>
      <c r="N944" s="6">
        <f t="shared" si="57"/>
        <v>40571.25</v>
      </c>
      <c r="O944">
        <v>1296194400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8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 s="6">
        <f t="shared" si="56"/>
        <v>41906.208333333336</v>
      </c>
      <c r="N945" s="6">
        <f t="shared" si="57"/>
        <v>41941.208333333336</v>
      </c>
      <c r="O945">
        <v>1414558800</v>
      </c>
      <c r="P945" t="b">
        <v>0</v>
      </c>
      <c r="Q945" t="b">
        <v>0</v>
      </c>
      <c r="R945" t="s">
        <v>17</v>
      </c>
      <c r="S945" t="s">
        <v>2033</v>
      </c>
      <c r="T945" t="s">
        <v>2035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8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 s="6">
        <f t="shared" si="56"/>
        <v>42776.25</v>
      </c>
      <c r="N946" s="6">
        <f t="shared" si="57"/>
        <v>42795.25</v>
      </c>
      <c r="O946">
        <v>1488348000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8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 s="6">
        <f t="shared" si="56"/>
        <v>41004.208333333336</v>
      </c>
      <c r="N947" s="6">
        <f t="shared" si="57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8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 s="6">
        <f t="shared" si="56"/>
        <v>40710.208333333336</v>
      </c>
      <c r="N948" s="6">
        <f t="shared" si="57"/>
        <v>40712.208333333336</v>
      </c>
      <c r="O948">
        <v>1308373200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8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 s="6">
        <f t="shared" si="56"/>
        <v>41908.208333333336</v>
      </c>
      <c r="N949" s="6">
        <f t="shared" si="57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8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 s="6">
        <f t="shared" si="56"/>
        <v>41985.25</v>
      </c>
      <c r="N950" s="6">
        <f t="shared" si="57"/>
        <v>41995.25</v>
      </c>
      <c r="O950">
        <v>1419228000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8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 s="6">
        <f t="shared" si="56"/>
        <v>42112.208333333328</v>
      </c>
      <c r="N951" s="6">
        <f t="shared" si="57"/>
        <v>42131.208333333328</v>
      </c>
      <c r="O951">
        <v>1430974800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8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 s="6">
        <f t="shared" si="56"/>
        <v>43571.208333333328</v>
      </c>
      <c r="N952" s="6">
        <f t="shared" si="57"/>
        <v>43576.208333333328</v>
      </c>
      <c r="O952">
        <v>1555822800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8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 s="6">
        <f t="shared" si="56"/>
        <v>42730.25</v>
      </c>
      <c r="N953" s="6">
        <f t="shared" si="57"/>
        <v>42731.25</v>
      </c>
      <c r="O953">
        <v>1482818400</v>
      </c>
      <c r="P953" t="b">
        <v>0</v>
      </c>
      <c r="Q953" t="b">
        <v>1</v>
      </c>
      <c r="R953" t="s">
        <v>23</v>
      </c>
      <c r="S953" t="s">
        <v>2034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8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 s="6">
        <f t="shared" si="56"/>
        <v>42591.208333333328</v>
      </c>
      <c r="N954" s="6">
        <f t="shared" si="57"/>
        <v>42605.208333333328</v>
      </c>
      <c r="O954">
        <v>1471928400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8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 s="6">
        <f t="shared" si="56"/>
        <v>42358.25</v>
      </c>
      <c r="N955" s="6">
        <f t="shared" si="57"/>
        <v>42394.25</v>
      </c>
      <c r="O955">
        <v>1453701600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8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 s="6">
        <f t="shared" si="56"/>
        <v>41174.208333333336</v>
      </c>
      <c r="N956" s="6">
        <f t="shared" si="57"/>
        <v>41198.208333333336</v>
      </c>
      <c r="O956">
        <v>1350363600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8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 s="6">
        <f t="shared" si="56"/>
        <v>41238.25</v>
      </c>
      <c r="N957" s="6">
        <f t="shared" si="57"/>
        <v>41240.25</v>
      </c>
      <c r="O957">
        <v>1353996000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8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 s="6">
        <f t="shared" si="56"/>
        <v>42360.25</v>
      </c>
      <c r="N958" s="6">
        <f t="shared" si="57"/>
        <v>42364.25</v>
      </c>
      <c r="O958">
        <v>1451109600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8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 s="6">
        <f t="shared" si="56"/>
        <v>40955.25</v>
      </c>
      <c r="N959" s="6">
        <f t="shared" si="57"/>
        <v>40958.25</v>
      </c>
      <c r="O959">
        <v>1329631200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8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 s="6">
        <f t="shared" si="56"/>
        <v>40350.208333333336</v>
      </c>
      <c r="N960" s="6">
        <f t="shared" si="57"/>
        <v>40372.208333333336</v>
      </c>
      <c r="O960">
        <v>1278997200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8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 s="6">
        <f t="shared" si="56"/>
        <v>40357.208333333336</v>
      </c>
      <c r="N961" s="6">
        <f t="shared" si="57"/>
        <v>40385.208333333336</v>
      </c>
      <c r="O961">
        <v>1280120400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8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 s="6">
        <f t="shared" ref="M962:M1001" si="60">(((L962/60)/60)/24)+DATE(1970,1,1)</f>
        <v>42408.25</v>
      </c>
      <c r="N962" s="6">
        <f t="shared" ref="N962:N1001" si="61">(((O962/60)/60)/24)+DATE(1970,1,1)</f>
        <v>42445.208333333328</v>
      </c>
      <c r="O962">
        <v>1458104400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17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2">ROUND(E963/D963*100,0)</f>
        <v>119</v>
      </c>
      <c r="G963" t="s">
        <v>20</v>
      </c>
      <c r="H963">
        <v>155</v>
      </c>
      <c r="I963">
        <f t="shared" ref="I963:I1001" si="63">ROUND(IFERROR(E963/H963,0),2)</f>
        <v>43.87</v>
      </c>
      <c r="J963" t="s">
        <v>21</v>
      </c>
      <c r="K963" t="s">
        <v>22</v>
      </c>
      <c r="L963">
        <v>1297922400</v>
      </c>
      <c r="M963" s="6">
        <f t="shared" si="60"/>
        <v>40591.25</v>
      </c>
      <c r="N963" s="6">
        <f t="shared" si="61"/>
        <v>40595.25</v>
      </c>
      <c r="O963">
        <v>1298268000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2"/>
        <v>296</v>
      </c>
      <c r="G964" t="s">
        <v>20</v>
      </c>
      <c r="H964">
        <v>266</v>
      </c>
      <c r="I964">
        <f t="shared" si="63"/>
        <v>40.06</v>
      </c>
      <c r="J964" t="s">
        <v>21</v>
      </c>
      <c r="K964" t="s">
        <v>22</v>
      </c>
      <c r="L964">
        <v>1384408800</v>
      </c>
      <c r="M964" s="6">
        <f t="shared" si="60"/>
        <v>41592.25</v>
      </c>
      <c r="N964" s="6">
        <f t="shared" si="61"/>
        <v>41613.25</v>
      </c>
      <c r="O964">
        <v>1386223200</v>
      </c>
      <c r="P964" t="b">
        <v>0</v>
      </c>
      <c r="Q964" t="b">
        <v>0</v>
      </c>
      <c r="R964" t="s">
        <v>17</v>
      </c>
      <c r="S964" t="s">
        <v>2033</v>
      </c>
      <c r="T964" t="s">
        <v>2035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2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 s="6">
        <f t="shared" si="60"/>
        <v>40607.25</v>
      </c>
      <c r="N965" s="6">
        <f t="shared" si="61"/>
        <v>40613.25</v>
      </c>
      <c r="O965">
        <v>1299823200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2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 s="6">
        <f t="shared" si="60"/>
        <v>42135.208333333328</v>
      </c>
      <c r="N966" s="6">
        <f t="shared" si="61"/>
        <v>42140.208333333328</v>
      </c>
      <c r="O966">
        <v>1431752400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2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 s="6">
        <f t="shared" si="60"/>
        <v>40203.25</v>
      </c>
      <c r="N967" s="6">
        <f t="shared" si="61"/>
        <v>40243.25</v>
      </c>
      <c r="O967">
        <v>1267855200</v>
      </c>
      <c r="P967" t="b">
        <v>0</v>
      </c>
      <c r="Q967" t="b">
        <v>0</v>
      </c>
      <c r="R967" t="s">
        <v>23</v>
      </c>
      <c r="S967" t="s">
        <v>2034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2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 s="6">
        <f t="shared" si="60"/>
        <v>42901.208333333328</v>
      </c>
      <c r="N968" s="6">
        <f t="shared" si="61"/>
        <v>42903.208333333328</v>
      </c>
      <c r="O968">
        <v>1497675600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2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 s="6">
        <f t="shared" si="60"/>
        <v>41005.208333333336</v>
      </c>
      <c r="N969" s="6">
        <f t="shared" si="61"/>
        <v>41042.208333333336</v>
      </c>
      <c r="O969">
        <v>1336885200</v>
      </c>
      <c r="P969" t="b">
        <v>0</v>
      </c>
      <c r="Q969" t="b">
        <v>0</v>
      </c>
      <c r="R969" t="s">
        <v>319</v>
      </c>
      <c r="S969" t="s">
        <v>2034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2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 s="6">
        <f t="shared" si="60"/>
        <v>40544.25</v>
      </c>
      <c r="N970" s="6">
        <f t="shared" si="61"/>
        <v>40559.25</v>
      </c>
      <c r="O970">
        <v>1295157600</v>
      </c>
      <c r="P970" t="b">
        <v>0</v>
      </c>
      <c r="Q970" t="b">
        <v>0</v>
      </c>
      <c r="R970" t="s">
        <v>17</v>
      </c>
      <c r="S970" t="s">
        <v>2033</v>
      </c>
      <c r="T970" t="s">
        <v>2035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2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 s="6">
        <f t="shared" si="60"/>
        <v>43821.25</v>
      </c>
      <c r="N971" s="6">
        <f t="shared" si="61"/>
        <v>43828.25</v>
      </c>
      <c r="O971">
        <v>1577599200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2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 s="6">
        <f t="shared" si="60"/>
        <v>40672.208333333336</v>
      </c>
      <c r="N972" s="6">
        <f t="shared" si="61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2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 s="6">
        <f t="shared" si="60"/>
        <v>41555.208333333336</v>
      </c>
      <c r="N973" s="6">
        <f t="shared" si="61"/>
        <v>41561.208333333336</v>
      </c>
      <c r="O973">
        <v>1381726800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17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2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 s="6">
        <f t="shared" si="60"/>
        <v>41792.208333333336</v>
      </c>
      <c r="N974" s="6">
        <f t="shared" si="61"/>
        <v>41801.208333333336</v>
      </c>
      <c r="O974">
        <v>1402462800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2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 s="6">
        <f t="shared" si="60"/>
        <v>40522.25</v>
      </c>
      <c r="N975" s="6">
        <f t="shared" si="61"/>
        <v>40524.25</v>
      </c>
      <c r="O975">
        <v>1292133600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2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 s="6">
        <f t="shared" si="60"/>
        <v>41412.208333333336</v>
      </c>
      <c r="N976" s="6">
        <f t="shared" si="61"/>
        <v>41413.208333333336</v>
      </c>
      <c r="O976">
        <v>1368939600</v>
      </c>
      <c r="P976" t="b">
        <v>0</v>
      </c>
      <c r="Q976" t="b">
        <v>0</v>
      </c>
      <c r="R976" t="s">
        <v>60</v>
      </c>
      <c r="S976" t="s">
        <v>2034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2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 s="6">
        <f t="shared" si="60"/>
        <v>42337.25</v>
      </c>
      <c r="N977" s="6">
        <f t="shared" si="61"/>
        <v>42376.25</v>
      </c>
      <c r="O977">
        <v>1452146400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2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 s="6">
        <f t="shared" si="60"/>
        <v>40571.25</v>
      </c>
      <c r="N978" s="6">
        <f t="shared" si="61"/>
        <v>40577.25</v>
      </c>
      <c r="O978">
        <v>1296712800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2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 s="6">
        <f t="shared" si="60"/>
        <v>43138.25</v>
      </c>
      <c r="N979" s="6">
        <f t="shared" si="61"/>
        <v>43170.25</v>
      </c>
      <c r="O979">
        <v>1520748000</v>
      </c>
      <c r="P979" t="b">
        <v>0</v>
      </c>
      <c r="Q979" t="b">
        <v>0</v>
      </c>
      <c r="R979" t="s">
        <v>17</v>
      </c>
      <c r="S979" t="s">
        <v>2033</v>
      </c>
      <c r="T979" t="s">
        <v>2035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2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 s="6">
        <f t="shared" si="60"/>
        <v>42686.25</v>
      </c>
      <c r="N980" s="6">
        <f t="shared" si="61"/>
        <v>42708.25</v>
      </c>
      <c r="O980">
        <v>1480831200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2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 s="6">
        <f t="shared" si="60"/>
        <v>42078.208333333328</v>
      </c>
      <c r="N981" s="6">
        <f t="shared" si="61"/>
        <v>42084.208333333328</v>
      </c>
      <c r="O981">
        <v>1426914000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2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 s="6">
        <f t="shared" si="60"/>
        <v>42307.208333333328</v>
      </c>
      <c r="N982" s="6">
        <f t="shared" si="61"/>
        <v>42312.25</v>
      </c>
      <c r="O982">
        <v>1446616800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2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 s="6">
        <f t="shared" si="60"/>
        <v>43094.25</v>
      </c>
      <c r="N983" s="6">
        <f t="shared" si="61"/>
        <v>43127.25</v>
      </c>
      <c r="O983">
        <v>1517032800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2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 s="6">
        <f t="shared" si="60"/>
        <v>40743.208333333336</v>
      </c>
      <c r="N984" s="6">
        <f t="shared" si="61"/>
        <v>40745.208333333336</v>
      </c>
      <c r="O984">
        <v>1311224400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2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 s="6">
        <f t="shared" si="60"/>
        <v>43681.208333333328</v>
      </c>
      <c r="N985" s="6">
        <f t="shared" si="61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2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 s="6">
        <f t="shared" si="60"/>
        <v>43716.208333333328</v>
      </c>
      <c r="N986" s="6">
        <f t="shared" si="61"/>
        <v>43742.208333333328</v>
      </c>
      <c r="O986">
        <v>1570165200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2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 s="6">
        <f t="shared" si="60"/>
        <v>41614.25</v>
      </c>
      <c r="N987" s="6">
        <f t="shared" si="61"/>
        <v>41640.25</v>
      </c>
      <c r="O987">
        <v>1388556000</v>
      </c>
      <c r="P987" t="b">
        <v>0</v>
      </c>
      <c r="Q987" t="b">
        <v>1</v>
      </c>
      <c r="R987" t="s">
        <v>23</v>
      </c>
      <c r="S987" t="s">
        <v>2034</v>
      </c>
      <c r="T987" t="s">
        <v>2036</v>
      </c>
    </row>
    <row r="988" spans="1:20" ht="17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2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 s="6">
        <f t="shared" si="60"/>
        <v>40638.208333333336</v>
      </c>
      <c r="N988" s="6">
        <f t="shared" si="61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t="s">
        <v>2034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2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 s="6">
        <f t="shared" si="60"/>
        <v>42852.208333333328</v>
      </c>
      <c r="N989" s="6">
        <f t="shared" si="61"/>
        <v>42866.208333333328</v>
      </c>
      <c r="O989">
        <v>1494478800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2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 s="6">
        <f t="shared" si="60"/>
        <v>42686.25</v>
      </c>
      <c r="N990" s="6">
        <f t="shared" si="61"/>
        <v>42707.25</v>
      </c>
      <c r="O990">
        <v>1480744800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2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 s="6">
        <f t="shared" si="60"/>
        <v>43571.208333333328</v>
      </c>
      <c r="N991" s="6">
        <f t="shared" si="61"/>
        <v>43576.208333333328</v>
      </c>
      <c r="O991">
        <v>1555822800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2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 s="6">
        <f t="shared" si="60"/>
        <v>42432.25</v>
      </c>
      <c r="N992" s="6">
        <f t="shared" si="61"/>
        <v>42454.208333333328</v>
      </c>
      <c r="O992">
        <v>1458882000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2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 s="6">
        <f t="shared" si="60"/>
        <v>41907.208333333336</v>
      </c>
      <c r="N993" s="6">
        <f t="shared" si="61"/>
        <v>41911.208333333336</v>
      </c>
      <c r="O993">
        <v>1411966800</v>
      </c>
      <c r="P993" t="b">
        <v>0</v>
      </c>
      <c r="Q993" t="b">
        <v>1</v>
      </c>
      <c r="R993" t="s">
        <v>23</v>
      </c>
      <c r="S993" t="s">
        <v>2034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2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 s="6">
        <f t="shared" si="60"/>
        <v>43227.208333333328</v>
      </c>
      <c r="N994" s="6">
        <f t="shared" si="61"/>
        <v>43241.208333333328</v>
      </c>
      <c r="O994">
        <v>1526878800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2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 s="6">
        <f t="shared" si="60"/>
        <v>42362.25</v>
      </c>
      <c r="N995" s="6">
        <f t="shared" si="61"/>
        <v>42379.25</v>
      </c>
      <c r="O995">
        <v>1452405600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2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 s="6">
        <f t="shared" si="60"/>
        <v>41929.208333333336</v>
      </c>
      <c r="N996" s="6">
        <f t="shared" si="61"/>
        <v>41935.208333333336</v>
      </c>
      <c r="O996">
        <v>1414040400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2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 s="6">
        <f t="shared" si="60"/>
        <v>43408.208333333328</v>
      </c>
      <c r="N997" s="6">
        <f t="shared" si="61"/>
        <v>43437.25</v>
      </c>
      <c r="O997">
        <v>1543816800</v>
      </c>
      <c r="P997" t="b">
        <v>0</v>
      </c>
      <c r="Q997" t="b">
        <v>1</v>
      </c>
      <c r="R997" t="s">
        <v>17</v>
      </c>
      <c r="S997" t="s">
        <v>2033</v>
      </c>
      <c r="T997" t="s">
        <v>2035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2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 s="6">
        <f t="shared" si="60"/>
        <v>41276.25</v>
      </c>
      <c r="N998" s="6">
        <f t="shared" si="61"/>
        <v>41306.25</v>
      </c>
      <c r="O998">
        <v>1359698400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2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 s="6">
        <f t="shared" si="60"/>
        <v>41659.25</v>
      </c>
      <c r="N999" s="6">
        <f t="shared" si="61"/>
        <v>41664.25</v>
      </c>
      <c r="O999">
        <v>1390629600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2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 s="6">
        <f t="shared" si="60"/>
        <v>40220.25</v>
      </c>
      <c r="N1000" s="6">
        <f t="shared" si="61"/>
        <v>40234.25</v>
      </c>
      <c r="O1000">
        <v>1267077600</v>
      </c>
      <c r="P1000" t="b">
        <v>0</v>
      </c>
      <c r="Q1000" t="b">
        <v>1</v>
      </c>
      <c r="R1000" t="s">
        <v>60</v>
      </c>
      <c r="S1000" t="s">
        <v>2034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2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 s="6">
        <f t="shared" si="60"/>
        <v>42550.208333333328</v>
      </c>
      <c r="N1001" s="6">
        <f t="shared" si="61"/>
        <v>42557.208333333328</v>
      </c>
      <c r="O1001">
        <v>1467781200</v>
      </c>
      <c r="P1001" t="b">
        <v>0</v>
      </c>
      <c r="Q1001" t="b">
        <v>0</v>
      </c>
      <c r="R1001" t="s">
        <v>17</v>
      </c>
      <c r="S1001" t="s">
        <v>2033</v>
      </c>
      <c r="T1001" t="s">
        <v>2035</v>
      </c>
    </row>
  </sheetData>
  <conditionalFormatting sqref="F1:F1048576">
    <cfRule type="colorScale" priority="11">
      <colorScale>
        <cfvo type="num" val="0"/>
        <cfvo type="num" val="100"/>
        <cfvo type="num" val="200"/>
        <color rgb="FFFF6163"/>
        <color rgb="FF92D050"/>
        <color theme="8" tint="-0.249977111117893"/>
      </colorScale>
    </cfRule>
    <cfRule type="colorScale" priority="12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13">
      <colorScale>
        <cfvo type="min"/>
        <cfvo type="max"/>
        <color rgb="FFFFEF9C"/>
        <color rgb="FF63BE7B"/>
      </colorScale>
    </cfRule>
    <cfRule type="colorScale" priority="14">
      <colorScale>
        <cfvo type="min"/>
        <cfvo type="percentile" val="50"/>
        <cfvo type="max"/>
        <color rgb="FFC00000"/>
        <color rgb="FF00B050"/>
        <color rgb="FF00B0F0"/>
      </colorScale>
    </cfRule>
    <cfRule type="colorScale" priority="15">
      <colorScale>
        <cfvo type="min"/>
        <cfvo type="percentile" val="50"/>
        <cfvo type="max"/>
        <color rgb="FFFF0000"/>
        <color rgb="FF00B050"/>
        <color rgb="FF0070C0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ntainsText" dxfId="28" priority="6" stopIfTrue="1" operator="containsText" text="canceled">
      <formula>NOT(ISERROR(SEARCH("canceled",G1)))</formula>
    </cfRule>
    <cfRule type="containsText" dxfId="27" priority="7" operator="containsText" text="live">
      <formula>NOT(ISERROR(SEARCH("live",G1)))</formula>
    </cfRule>
    <cfRule type="containsText" dxfId="26" priority="9" operator="containsText" text="successful">
      <formula>NOT(ISERROR(SEARCH("successful",G1)))</formula>
    </cfRule>
    <cfRule type="containsText" dxfId="25" priority="10" stopIfTrue="1" operator="containsText" text="failed">
      <formula>NOT(ISERROR(SEARCH("failed",G1)))</formula>
    </cfRule>
  </conditionalFormatting>
  <conditionalFormatting sqref="N1 N1002:N1048576">
    <cfRule type="containsText" dxfId="24" priority="1" operator="containsText" text="canceled">
      <formula>NOT(ISERROR(SEARCH("canceled",N1)))</formula>
    </cfRule>
    <cfRule type="containsText" dxfId="23" priority="2" operator="containsText" text="live">
      <formula>NOT(ISERROR(SEARCH("live",N1)))</formula>
    </cfRule>
    <cfRule type="containsText" dxfId="22" priority="3" operator="containsText" text="successful">
      <formula>NOT(ISERROR(SEARCH("successful",N1)))</formula>
    </cfRule>
    <cfRule type="containsText" dxfId="21" priority="4" operator="containsText" text="succesful">
      <formula>NOT(ISERROR(SEARCH("succesful",N1)))</formula>
    </cfRule>
    <cfRule type="containsText" dxfId="20" priority="5" stopIfTrue="1" operator="containsText" text="failed">
      <formula>NOT(ISERROR(SEARCH("failed",N1)))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021A-E2EB-B146-B21C-C3D0D131DFB3}">
  <dimension ref="A1:F14"/>
  <sheetViews>
    <sheetView zoomScale="125" zoomScaleNormal="150" workbookViewId="0">
      <selection activeCell="E10" sqref="E1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9.1640625" bestFit="1" customWidth="1"/>
    <col min="8" max="8" width="4.33203125" bestFit="1" customWidth="1"/>
    <col min="9" max="9" width="9.5" bestFit="1" customWidth="1"/>
    <col min="10" max="10" width="17.5" bestFit="1" customWidth="1"/>
    <col min="11" max="11" width="5.5" bestFit="1" customWidth="1"/>
    <col min="12" max="12" width="4.6640625" bestFit="1" customWidth="1"/>
    <col min="13" max="13" width="6.1640625" bestFit="1" customWidth="1"/>
    <col min="14" max="14" width="9.1640625" bestFit="1" customWidth="1"/>
    <col min="15" max="15" width="11.6640625" bestFit="1" customWidth="1"/>
    <col min="16" max="16" width="4.6640625" bestFit="1" customWidth="1"/>
    <col min="17" max="17" width="13" bestFit="1" customWidth="1"/>
    <col min="18" max="18" width="9.5" bestFit="1" customWidth="1"/>
    <col min="19" max="19" width="12.1640625" bestFit="1" customWidth="1"/>
    <col min="20" max="20" width="6.5" bestFit="1" customWidth="1"/>
    <col min="21" max="21" width="12.5" bestFit="1" customWidth="1"/>
    <col min="22" max="22" width="6.33203125" bestFit="1" customWidth="1"/>
    <col min="23" max="23" width="10.33203125" bestFit="1" customWidth="1"/>
    <col min="24" max="24" width="9.1640625" bestFit="1" customWidth="1"/>
    <col min="25" max="25" width="4.33203125" bestFit="1" customWidth="1"/>
    <col min="26" max="26" width="6" bestFit="1" customWidth="1"/>
    <col min="27" max="27" width="12.83203125" bestFit="1" customWidth="1"/>
    <col min="28" max="28" width="9.5" bestFit="1" customWidth="1"/>
    <col min="29" max="29" width="17.5" bestFit="1" customWidth="1"/>
    <col min="30" max="30" width="5.5" bestFit="1" customWidth="1"/>
    <col min="31" max="31" width="14.83203125" bestFit="1" customWidth="1"/>
    <col min="32" max="32" width="4.6640625" bestFit="1" customWidth="1"/>
    <col min="33" max="33" width="12.83203125" bestFit="1" customWidth="1"/>
    <col min="34" max="34" width="6.1640625" bestFit="1" customWidth="1"/>
    <col min="35" max="35" width="9.1640625" bestFit="1" customWidth="1"/>
    <col min="36" max="36" width="10.83203125" bestFit="1" customWidth="1"/>
    <col min="37" max="37" width="11.6640625" bestFit="1" customWidth="1"/>
    <col min="38" max="38" width="9.6640625" bestFit="1" customWidth="1"/>
    <col min="39" max="39" width="4.6640625" bestFit="1" customWidth="1"/>
    <col min="40" max="40" width="10.5" bestFit="1" customWidth="1"/>
    <col min="41" max="41" width="9.5" bestFit="1" customWidth="1"/>
    <col min="42" max="42" width="12.1640625" bestFit="1" customWidth="1"/>
    <col min="43" max="43" width="6.5" bestFit="1" customWidth="1"/>
    <col min="44" max="44" width="12.83203125" bestFit="1" customWidth="1"/>
    <col min="45" max="45" width="9.5" bestFit="1" customWidth="1"/>
    <col min="46" max="46" width="17.5" bestFit="1" customWidth="1"/>
    <col min="47" max="47" width="5.5" bestFit="1" customWidth="1"/>
    <col min="48" max="48" width="6.1640625" bestFit="1" customWidth="1"/>
    <col min="49" max="49" width="11.6640625" bestFit="1" customWidth="1"/>
    <col min="50" max="50" width="9.6640625" bestFit="1" customWidth="1"/>
    <col min="51" max="51" width="4.6640625" bestFit="1" customWidth="1"/>
    <col min="52" max="52" width="8.83203125" bestFit="1" customWidth="1"/>
    <col min="53" max="53" width="11.6640625" bestFit="1" customWidth="1"/>
    <col min="54" max="54" width="5.6640625" bestFit="1" customWidth="1"/>
    <col min="55" max="55" width="12.1640625" bestFit="1" customWidth="1"/>
    <col min="56" max="56" width="6.5" bestFit="1" customWidth="1"/>
    <col min="57" max="57" width="12.5" bestFit="1" customWidth="1"/>
    <col min="58" max="58" width="6.33203125" bestFit="1" customWidth="1"/>
    <col min="59" max="59" width="10.33203125" bestFit="1" customWidth="1"/>
    <col min="60" max="60" width="9.1640625" bestFit="1" customWidth="1"/>
    <col min="61" max="61" width="4.33203125" bestFit="1" customWidth="1"/>
    <col min="62" max="62" width="6" bestFit="1" customWidth="1"/>
    <col min="63" max="63" width="12.83203125" bestFit="1" customWidth="1"/>
    <col min="64" max="64" width="9.5" bestFit="1" customWidth="1"/>
    <col min="65" max="65" width="17.5" bestFit="1" customWidth="1"/>
    <col min="66" max="66" width="5.5" bestFit="1" customWidth="1"/>
    <col min="67" max="67" width="14.83203125" bestFit="1" customWidth="1"/>
    <col min="68" max="68" width="4.6640625" bestFit="1" customWidth="1"/>
    <col min="69" max="69" width="12.83203125" bestFit="1" customWidth="1"/>
    <col min="70" max="70" width="6.1640625" bestFit="1" customWidth="1"/>
    <col min="71" max="71" width="9.1640625" bestFit="1" customWidth="1"/>
    <col min="73" max="73" width="11.6640625" bestFit="1" customWidth="1"/>
    <col min="74" max="74" width="9.6640625" bestFit="1" customWidth="1"/>
    <col min="75" max="75" width="4.6640625" bestFit="1" customWidth="1"/>
    <col min="76" max="76" width="11.1640625" bestFit="1" customWidth="1"/>
    <col min="77" max="77" width="14.1640625" bestFit="1" customWidth="1"/>
  </cols>
  <sheetData>
    <row r="1" spans="1:6" x14ac:dyDescent="0.2">
      <c r="A1" s="4" t="s">
        <v>6</v>
      </c>
      <c r="B1" t="s">
        <v>2066</v>
      </c>
    </row>
    <row r="3" spans="1:6" x14ac:dyDescent="0.2">
      <c r="A3" s="4" t="s">
        <v>2067</v>
      </c>
      <c r="B3" s="4" t="s">
        <v>2068</v>
      </c>
    </row>
    <row r="4" spans="1:6" x14ac:dyDescent="0.2">
      <c r="A4" s="4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2064</v>
      </c>
      <c r="E8">
        <v>4</v>
      </c>
      <c r="F8">
        <v>4</v>
      </c>
    </row>
    <row r="9" spans="1:6" x14ac:dyDescent="0.2">
      <c r="A9" s="5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conditionalFormatting sqref="O7:O10">
    <cfRule type="containsText" dxfId="19" priority="1" operator="containsText" text="canceled">
      <formula>NOT(ISERROR(SEARCH("canceled",O7)))</formula>
    </cfRule>
    <cfRule type="containsText" dxfId="18" priority="2" operator="containsText" text="live">
      <formula>NOT(ISERROR(SEARCH("live",O7)))</formula>
    </cfRule>
    <cfRule type="containsText" dxfId="17" priority="3" operator="containsText" text="successful">
      <formula>NOT(ISERROR(SEARCH("successful",O7)))</formula>
    </cfRule>
    <cfRule type="containsText" dxfId="16" priority="4" operator="containsText" text="succesful">
      <formula>NOT(ISERROR(SEARCH("succesful",O7)))</formula>
    </cfRule>
    <cfRule type="containsText" dxfId="15" priority="5" stopIfTrue="1" operator="containsText" text="failed">
      <formula>NOT(ISERROR(SEARCH("failed",O7)))</formula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2BF7-DF82-1F4D-ADCE-C92FC121DE1A}">
  <dimension ref="A1:F30"/>
  <sheetViews>
    <sheetView zoomScale="105" zoomScaleNormal="105" workbookViewId="0">
      <selection activeCell="L2" sqref="L2"/>
    </sheetView>
  </sheetViews>
  <sheetFormatPr baseColWidth="10" defaultRowHeight="16" x14ac:dyDescent="0.2"/>
  <sheetData>
    <row r="1" spans="1:6" x14ac:dyDescent="0.2">
      <c r="A1" s="4" t="s">
        <v>6</v>
      </c>
      <c r="B1" t="s">
        <v>2066</v>
      </c>
    </row>
    <row r="2" spans="1:6" x14ac:dyDescent="0.2">
      <c r="A2" s="4" t="s">
        <v>2031</v>
      </c>
      <c r="B2" t="s">
        <v>2066</v>
      </c>
    </row>
    <row r="4" spans="1:6" x14ac:dyDescent="0.2">
      <c r="A4" s="4" t="s">
        <v>2067</v>
      </c>
      <c r="B4" s="4" t="s">
        <v>2068</v>
      </c>
    </row>
    <row r="5" spans="1:6" x14ac:dyDescent="0.2">
      <c r="A5" s="4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2065</v>
      </c>
      <c r="E7">
        <v>4</v>
      </c>
      <c r="F7">
        <v>4</v>
      </c>
    </row>
    <row r="8" spans="1:6" x14ac:dyDescent="0.2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2043</v>
      </c>
      <c r="C10">
        <v>8</v>
      </c>
      <c r="E10">
        <v>10</v>
      </c>
      <c r="F10">
        <v>18</v>
      </c>
    </row>
    <row r="11" spans="1:6" x14ac:dyDescent="0.2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2035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2057</v>
      </c>
      <c r="C15">
        <v>3</v>
      </c>
      <c r="E15">
        <v>4</v>
      </c>
      <c r="F15">
        <v>7</v>
      </c>
    </row>
    <row r="16" spans="1:6" x14ac:dyDescent="0.2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2056</v>
      </c>
      <c r="C20">
        <v>4</v>
      </c>
      <c r="E20">
        <v>4</v>
      </c>
      <c r="F20">
        <v>8</v>
      </c>
    </row>
    <row r="21" spans="1:6" x14ac:dyDescent="0.2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2063</v>
      </c>
      <c r="C22">
        <v>9</v>
      </c>
      <c r="E22">
        <v>5</v>
      </c>
      <c r="F22">
        <v>14</v>
      </c>
    </row>
    <row r="23" spans="1:6" x14ac:dyDescent="0.2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2059</v>
      </c>
      <c r="C25">
        <v>7</v>
      </c>
      <c r="E25">
        <v>14</v>
      </c>
      <c r="F25">
        <v>21</v>
      </c>
    </row>
    <row r="26" spans="1:6" x14ac:dyDescent="0.2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2062</v>
      </c>
      <c r="E29">
        <v>3</v>
      </c>
      <c r="F29">
        <v>3</v>
      </c>
    </row>
    <row r="30" spans="1:6" x14ac:dyDescent="0.2">
      <c r="A30" s="5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D118C-D135-3641-84A5-DB21C94D655F}">
  <dimension ref="A1:E18"/>
  <sheetViews>
    <sheetView zoomScale="150" workbookViewId="0">
      <selection activeCell="G27" sqref="G27"/>
    </sheetView>
  </sheetViews>
  <sheetFormatPr baseColWidth="10" defaultRowHeight="16" x14ac:dyDescent="0.2"/>
  <cols>
    <col min="1" max="1" width="16.1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4" t="s">
        <v>2031</v>
      </c>
      <c r="B1" t="s">
        <v>2066</v>
      </c>
    </row>
    <row r="2" spans="1:5" x14ac:dyDescent="0.2">
      <c r="A2" s="4" t="s">
        <v>2085</v>
      </c>
      <c r="B2" t="s">
        <v>2066</v>
      </c>
    </row>
    <row r="4" spans="1:5" x14ac:dyDescent="0.2">
      <c r="A4" s="4" t="s">
        <v>2067</v>
      </c>
      <c r="B4" s="4" t="s">
        <v>2068</v>
      </c>
    </row>
    <row r="5" spans="1:5" x14ac:dyDescent="0.2">
      <c r="A5" s="4" t="s">
        <v>2070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5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BCD8-4645-D849-BF6B-6B0D4591A5CF}">
  <dimension ref="A1:H13"/>
  <sheetViews>
    <sheetView zoomScale="125" workbookViewId="0">
      <selection activeCell="H33" sqref="H33"/>
    </sheetView>
  </sheetViews>
  <sheetFormatPr baseColWidth="10" defaultRowHeight="16" x14ac:dyDescent="0.2"/>
  <cols>
    <col min="1" max="1" width="17.3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s="1" t="s">
        <v>2086</v>
      </c>
      <c r="B1" s="7" t="s">
        <v>2087</v>
      </c>
      <c r="C1" s="7" t="s">
        <v>2088</v>
      </c>
      <c r="D1" s="7" t="s">
        <v>2089</v>
      </c>
      <c r="E1" s="7" t="s">
        <v>2090</v>
      </c>
      <c r="F1" s="7" t="s">
        <v>2091</v>
      </c>
      <c r="G1" s="7" t="s">
        <v>2092</v>
      </c>
      <c r="H1" s="7" t="s">
        <v>2093</v>
      </c>
    </row>
    <row r="2" spans="1:8" x14ac:dyDescent="0.2">
      <c r="A2" t="s">
        <v>2094</v>
      </c>
      <c r="B2">
        <f>COUNTIFS(Crowdfunding!$G:$G,"successful",Crowdfunding!$D:$D,"&lt;1000")</f>
        <v>30</v>
      </c>
      <c r="C2">
        <f>COUNTIFS(Crowdfunding!$G:$G,"failed",Crowdfunding!$D:$D,"&lt;1000")</f>
        <v>20</v>
      </c>
      <c r="D2">
        <f>COUNTIFS(Crowdfunding!$G:$G,"canceled",Crowdfunding!$D:$D,"&lt;1000")</f>
        <v>1</v>
      </c>
      <c r="E2">
        <f>SUM(B2:D2)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2">
      <c r="A3" t="s">
        <v>2095</v>
      </c>
      <c r="B3">
        <f>COUNTIFS(Crowdfunding!$G:$G,"successful",Crowdfunding!$D:$D,"&gt;=1000",Crowdfunding!$D:$D,"&lt;=4999")</f>
        <v>191</v>
      </c>
      <c r="C3">
        <f>COUNTIFS(Crowdfunding!$G:$G,"failed",Crowdfunding!$D:$D,"&gt;=1000",Crowdfunding!$D:$D,"&lt;=4999")</f>
        <v>38</v>
      </c>
      <c r="D3">
        <f>COUNTIFS(Crowdfunding!$G:$G,"canceled",Crowdfunding!$D:$D,"&gt;=1000",Crowdfunding!$D:$D,"&lt;=4999")</f>
        <v>2</v>
      </c>
      <c r="E3">
        <f t="shared" ref="E3:E13" si="0">SUM(B3:D3)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2">
      <c r="A4" t="s">
        <v>2096</v>
      </c>
      <c r="B4">
        <f>COUNTIFS(Crowdfunding!$G:$G,"successful",Crowdfunding!$D:$D,"&gt;=5000",Crowdfunding!$D:$D,"&lt;=9999")</f>
        <v>164</v>
      </c>
      <c r="C4">
        <f>COUNTIFS(Crowdfunding!$G:$G,"failed",Crowdfunding!$D:$D,"&gt;=5000",Crowdfunding!$D:$D,"&lt;=9999")</f>
        <v>126</v>
      </c>
      <c r="D4">
        <f>COUNTIFS(Crowdfunding!$G:$G,"canceled",Crowdfunding!$D:$D,"&gt;=5000",Crowdfunding!$D:$D,"&lt;=9999")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2">
      <c r="A5" t="s">
        <v>2097</v>
      </c>
      <c r="B5">
        <f>COUNTIFS(Crowdfunding!$G:$G,"successful",Crowdfunding!D:D,"&gt;=10000",Crowdfunding!$D:$D,"&lt;=14999")</f>
        <v>4</v>
      </c>
      <c r="C5">
        <f>COUNTIFS(Crowdfunding!$G:$G,"failed",Crowdfunding!$D:$D,"&gt;=10000",Crowdfunding!$D:$D,"&lt;=14999")</f>
        <v>5</v>
      </c>
      <c r="D5">
        <f>COUNTIFS(Crowdfunding!$G:$G,"canceled",Crowdfunding!$D:$D,"&gt;=10000",Crowdfunding!$D:$D,"&lt;=14999")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2">
      <c r="A6" t="s">
        <v>2098</v>
      </c>
      <c r="B6">
        <f>COUNTIFS(Crowdfunding!$G:$G,"successful",Crowdfunding!D:D,"&gt;=15000",Crowdfunding!$D:$D,"&lt;=19999")</f>
        <v>10</v>
      </c>
      <c r="C6">
        <f>COUNTIFS(Crowdfunding!$G:$G,"failed",Crowdfunding!$D:$D,"&gt;=15000",Crowdfunding!$D:$D,"&lt;=19999")</f>
        <v>0</v>
      </c>
      <c r="D6">
        <f>COUNTIFS(Crowdfunding!$G:$G,"canceled",Crowdfunding!$D:$D,"&gt;=15000",Crowdfunding!$D:$D,"&lt;=19999")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2">
      <c r="A7" t="s">
        <v>2099</v>
      </c>
      <c r="B7">
        <f>COUNTIFS(Crowdfunding!$G:$G,"successful",Crowdfunding!D:D,"&gt;=20000",Crowdfunding!$D:$D,"&lt;=24999")</f>
        <v>7</v>
      </c>
      <c r="C7">
        <f>COUNTIFS(Crowdfunding!$G:$G,"failed",Crowdfunding!$D:$D,"&gt;=20000",Crowdfunding!$D:$D,"&lt;=24999")</f>
        <v>0</v>
      </c>
      <c r="D7">
        <f>COUNTIFS(Crowdfunding!$G:$G,"canceled",Crowdfunding!$D:$D,"&gt;=20000",Crowdfunding!$D:$D,"&lt;=24999")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2">
      <c r="A8" t="s">
        <v>2100</v>
      </c>
      <c r="B8">
        <f>COUNTIFS(Crowdfunding!$G:$G,"successful",Crowdfunding!D:D,"&gt;=25000",Crowdfunding!$D:$D,"&lt;=29999")</f>
        <v>11</v>
      </c>
      <c r="C8">
        <f>COUNTIFS(Crowdfunding!$G:$G,"failed",Crowdfunding!$D:$D,"&gt;=25000",Crowdfunding!$D:$D,"&lt;=29999")</f>
        <v>3</v>
      </c>
      <c r="D8">
        <f>COUNTIFS(Crowdfunding!$G:$G,"canceled",Crowdfunding!$D:$D,"&gt;=25000",Crowdfunding!$D:$D,"&lt;=29999")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2">
      <c r="A9" t="s">
        <v>2101</v>
      </c>
      <c r="B9">
        <f>COUNTIFS(Crowdfunding!$G:$G,"successful",Crowdfunding!D:D,"&gt;=30000",Crowdfunding!$D:$D,"&lt;=34999")</f>
        <v>7</v>
      </c>
      <c r="C9">
        <f>COUNTIFS(Crowdfunding!$G:$G,"failed",Crowdfunding!$D:$D,"&gt;=30000",Crowdfunding!$D:$D,"&lt;=34999")</f>
        <v>0</v>
      </c>
      <c r="D9">
        <f>COUNTIFS(Crowdfunding!$G:$G,"canceled",Crowdfunding!$D:$D,"&gt;=30000",Crowdfunding!$D:$D,"&lt;=34999")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2">
      <c r="A10" t="s">
        <v>2102</v>
      </c>
      <c r="B10">
        <f>COUNTIFS(Crowdfunding!$G:$G,"successful",Crowdfunding!D:D,"&gt;=35000",Crowdfunding!$D:$D,"&lt;=39999")</f>
        <v>8</v>
      </c>
      <c r="C10">
        <f>COUNTIFS(Crowdfunding!$G:$G,"failed",Crowdfunding!$D:$D,"&gt;=35000",Crowdfunding!$D:$D,"&lt;=39999")</f>
        <v>3</v>
      </c>
      <c r="D10">
        <f>COUNTIFS(Crowdfunding!$G:$G,"canceled",Crowdfunding!$D:$D,"&gt;=35000",Crowdfunding!$D:$D,"&lt;=39999")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2">
      <c r="A11" t="s">
        <v>2103</v>
      </c>
      <c r="B11">
        <f>COUNTIFS(Crowdfunding!$G:$G,"successful",Crowdfunding!D:D,"&gt;=40000",Crowdfunding!$D:$D,"&lt;=44999")</f>
        <v>11</v>
      </c>
      <c r="C11">
        <f>COUNTIFS(Crowdfunding!$G:$G,"failed",Crowdfunding!$D:$D,"&gt;=40000",Crowdfunding!$D:$D,"&lt;=44999")</f>
        <v>3</v>
      </c>
      <c r="D11">
        <f>COUNTIFS(Crowdfunding!$G:$G,"canceled",Crowdfunding!$D:$D,"&gt;=40000",Crowdfunding!$D:$D,"&lt;=44999")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2">
      <c r="A12" t="s">
        <v>2104</v>
      </c>
      <c r="B12">
        <f>COUNTIFS(Crowdfunding!$G:$G,"successful",Crowdfunding!D:D,"&gt;=45000",Crowdfunding!$D:$D,"&lt;=49999")</f>
        <v>8</v>
      </c>
      <c r="C12">
        <f>COUNTIFS(Crowdfunding!$G:$G,"failed",Crowdfunding!$D:$D,"&gt;=45000",Crowdfunding!$D:$D,"&lt;=49999")</f>
        <v>3</v>
      </c>
      <c r="D12">
        <f>COUNTIFS(Crowdfunding!$G:$G,"canceled",Crowdfunding!$D:$D,"&gt;=45000",Crowdfunding!$D:$D,"&lt;=49999")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2">
      <c r="A13" t="s">
        <v>2105</v>
      </c>
      <c r="B13">
        <f>COUNTIFS(Crowdfunding!$G:$G,"successful",Crowdfunding!D:D,"&gt;50000")</f>
        <v>114</v>
      </c>
      <c r="C13">
        <f>COUNTIFS(Crowdfunding!$G:$G,"failed",Crowdfunding!$D:$D,"&gt;50000")</f>
        <v>163</v>
      </c>
      <c r="D13">
        <f>COUNTIFS(Crowdfunding!$G:$G,"canceled",Crowdfunding!$D:$D,"&gt;50000")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CC8A-2FC9-3B4C-98C5-2775A5F92BFD}">
  <dimension ref="A1:J566"/>
  <sheetViews>
    <sheetView tabSelected="1" zoomScale="114" zoomScaleNormal="139" workbookViewId="0">
      <selection activeCell="L37" sqref="L37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8.33203125" bestFit="1" customWidth="1"/>
    <col min="5" max="5" width="13.33203125" bestFit="1" customWidth="1"/>
    <col min="6" max="6" width="22.5" bestFit="1" customWidth="1"/>
    <col min="7" max="7" width="23.83203125" customWidth="1"/>
    <col min="8" max="8" width="13.1640625" bestFit="1" customWidth="1"/>
    <col min="9" max="9" width="21" customWidth="1"/>
    <col min="10" max="11" width="13.1640625" bestFit="1" customWidth="1"/>
    <col min="12" max="12" width="12.1640625" bestFit="1" customWidth="1"/>
  </cols>
  <sheetData>
    <row r="1" spans="1:10" x14ac:dyDescent="0.2">
      <c r="A1" s="1" t="s">
        <v>4</v>
      </c>
      <c r="B1" s="1" t="s">
        <v>5</v>
      </c>
      <c r="D1" s="1" t="s">
        <v>4</v>
      </c>
      <c r="E1" s="1" t="s">
        <v>5</v>
      </c>
      <c r="F1" s="1"/>
    </row>
    <row r="2" spans="1:10" x14ac:dyDescent="0.2">
      <c r="A2" t="s">
        <v>20</v>
      </c>
      <c r="B2">
        <v>158</v>
      </c>
      <c r="D2" t="s">
        <v>14</v>
      </c>
      <c r="E2">
        <v>0</v>
      </c>
    </row>
    <row r="3" spans="1:10" x14ac:dyDescent="0.2">
      <c r="A3" t="s">
        <v>20</v>
      </c>
      <c r="B3">
        <v>1425</v>
      </c>
      <c r="D3" t="s">
        <v>14</v>
      </c>
      <c r="E3">
        <v>24</v>
      </c>
    </row>
    <row r="4" spans="1:10" x14ac:dyDescent="0.2">
      <c r="A4" t="s">
        <v>20</v>
      </c>
      <c r="B4">
        <v>174</v>
      </c>
      <c r="D4" t="s">
        <v>14</v>
      </c>
      <c r="E4">
        <v>53</v>
      </c>
    </row>
    <row r="5" spans="1:10" x14ac:dyDescent="0.2">
      <c r="A5" t="s">
        <v>20</v>
      </c>
      <c r="B5">
        <v>227</v>
      </c>
      <c r="D5" t="s">
        <v>14</v>
      </c>
      <c r="E5">
        <v>18</v>
      </c>
    </row>
    <row r="6" spans="1:10" x14ac:dyDescent="0.2">
      <c r="A6" t="s">
        <v>20</v>
      </c>
      <c r="B6">
        <v>220</v>
      </c>
      <c r="D6" t="s">
        <v>14</v>
      </c>
      <c r="E6">
        <v>44</v>
      </c>
    </row>
    <row r="7" spans="1:10" x14ac:dyDescent="0.2">
      <c r="A7" t="s">
        <v>20</v>
      </c>
      <c r="B7">
        <v>98</v>
      </c>
      <c r="D7" t="s">
        <v>14</v>
      </c>
      <c r="E7">
        <v>27</v>
      </c>
    </row>
    <row r="8" spans="1:10" x14ac:dyDescent="0.2">
      <c r="A8" t="s">
        <v>20</v>
      </c>
      <c r="B8">
        <v>100</v>
      </c>
      <c r="D8" t="s">
        <v>14</v>
      </c>
      <c r="E8">
        <v>55</v>
      </c>
      <c r="G8" s="10" t="s">
        <v>2112</v>
      </c>
      <c r="H8" s="9" t="s">
        <v>2113</v>
      </c>
      <c r="I8" s="10" t="s">
        <v>2111</v>
      </c>
      <c r="J8" s="9" t="s">
        <v>2114</v>
      </c>
    </row>
    <row r="9" spans="1:10" x14ac:dyDescent="0.2">
      <c r="A9" t="s">
        <v>20</v>
      </c>
      <c r="B9">
        <v>1249</v>
      </c>
      <c r="D9" t="s">
        <v>14</v>
      </c>
      <c r="E9">
        <v>200</v>
      </c>
      <c r="G9" s="7" t="s">
        <v>2106</v>
      </c>
      <c r="H9">
        <f>AVERAGE(B:B)</f>
        <v>851.14690265486729</v>
      </c>
      <c r="I9" s="7" t="s">
        <v>2106</v>
      </c>
      <c r="J9">
        <f>AVERAGE(E:E)</f>
        <v>585.61538461538464</v>
      </c>
    </row>
    <row r="10" spans="1:10" x14ac:dyDescent="0.2">
      <c r="A10" t="s">
        <v>20</v>
      </c>
      <c r="B10">
        <v>1396</v>
      </c>
      <c r="D10" t="s">
        <v>14</v>
      </c>
      <c r="E10">
        <v>452</v>
      </c>
      <c r="G10" s="7" t="s">
        <v>2107</v>
      </c>
      <c r="H10">
        <f>MEDIAN(B:B)</f>
        <v>201</v>
      </c>
      <c r="I10" s="7" t="s">
        <v>2107</v>
      </c>
      <c r="J10">
        <f>MEDIAN(E:E)</f>
        <v>114.5</v>
      </c>
    </row>
    <row r="11" spans="1:10" x14ac:dyDescent="0.2">
      <c r="A11" t="s">
        <v>20</v>
      </c>
      <c r="B11">
        <v>890</v>
      </c>
      <c r="D11" t="s">
        <v>14</v>
      </c>
      <c r="E11">
        <v>674</v>
      </c>
      <c r="G11" s="7" t="s">
        <v>2109</v>
      </c>
      <c r="H11">
        <f>MIN(B:B)</f>
        <v>16</v>
      </c>
      <c r="I11" s="7" t="s">
        <v>2109</v>
      </c>
      <c r="J11">
        <f>MIN(E:E)</f>
        <v>0</v>
      </c>
    </row>
    <row r="12" spans="1:10" x14ac:dyDescent="0.2">
      <c r="A12" t="s">
        <v>20</v>
      </c>
      <c r="B12">
        <v>142</v>
      </c>
      <c r="D12" t="s">
        <v>14</v>
      </c>
      <c r="E12">
        <v>558</v>
      </c>
      <c r="G12" s="7" t="s">
        <v>2110</v>
      </c>
      <c r="H12">
        <f>MAX(B:B)</f>
        <v>7295</v>
      </c>
      <c r="I12" s="7" t="s">
        <v>2110</v>
      </c>
      <c r="J12">
        <f>MAX(E:E)</f>
        <v>6080</v>
      </c>
    </row>
    <row r="13" spans="1:10" x14ac:dyDescent="0.2">
      <c r="A13" t="s">
        <v>20</v>
      </c>
      <c r="B13">
        <v>2673</v>
      </c>
      <c r="D13" t="s">
        <v>14</v>
      </c>
      <c r="E13">
        <v>15</v>
      </c>
      <c r="G13" s="7" t="s">
        <v>2115</v>
      </c>
      <c r="H13">
        <f>VAR(B:B)</f>
        <v>1606216.5936295739</v>
      </c>
      <c r="I13" s="7" t="s">
        <v>2115</v>
      </c>
      <c r="J13">
        <f>VAR(E:E)</f>
        <v>924113.45496927318</v>
      </c>
    </row>
    <row r="14" spans="1:10" x14ac:dyDescent="0.2">
      <c r="A14" t="s">
        <v>20</v>
      </c>
      <c r="B14">
        <v>163</v>
      </c>
      <c r="D14" t="s">
        <v>14</v>
      </c>
      <c r="E14">
        <v>2307</v>
      </c>
      <c r="G14" s="7" t="s">
        <v>2108</v>
      </c>
      <c r="H14">
        <f>STDEV(B:B)</f>
        <v>1267.366006183523</v>
      </c>
      <c r="I14" s="7" t="s">
        <v>2108</v>
      </c>
      <c r="J14">
        <f>STDEV(E:E)</f>
        <v>961.30819978260524</v>
      </c>
    </row>
    <row r="15" spans="1:10" x14ac:dyDescent="0.2">
      <c r="A15" t="s">
        <v>20</v>
      </c>
      <c r="B15">
        <v>2220</v>
      </c>
      <c r="D15" t="s">
        <v>14</v>
      </c>
      <c r="E15">
        <v>88</v>
      </c>
    </row>
    <row r="16" spans="1:10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566">
    <cfRule type="containsText" dxfId="14" priority="5" stopIfTrue="1" operator="containsText" text="canceled">
      <formula>NOT(ISERROR(SEARCH("canceled",A1)))</formula>
    </cfRule>
    <cfRule type="containsText" dxfId="13" priority="6" operator="containsText" text="live">
      <formula>NOT(ISERROR(SEARCH("live",A1)))</formula>
    </cfRule>
    <cfRule type="containsText" dxfId="12" priority="7" operator="containsText" text="successful">
      <formula>NOT(ISERROR(SEARCH("successful",A1)))</formula>
    </cfRule>
    <cfRule type="containsText" dxfId="11" priority="8" stopIfTrue="1" operator="containsText" text="failed">
      <formula>NOT(ISERROR(SEARCH("failed",A1)))</formula>
    </cfRule>
  </conditionalFormatting>
  <conditionalFormatting sqref="D1:D365">
    <cfRule type="containsText" dxfId="10" priority="1" stopIfTrue="1" operator="containsText" text="canceled">
      <formula>NOT(ISERROR(SEARCH("canceled",D1)))</formula>
    </cfRule>
    <cfRule type="containsText" dxfId="9" priority="2" operator="containsText" text="live">
      <formula>NOT(ISERROR(SEARCH("live",D1)))</formula>
    </cfRule>
    <cfRule type="containsText" dxfId="8" priority="3" operator="containsText" text="successful">
      <formula>NOT(ISERROR(SEARCH("successful",D1)))</formula>
    </cfRule>
    <cfRule type="containsText" dxfId="7" priority="4" stopIfTrue="1" operator="containsText" text="failed">
      <formula>NOT(ISERROR(SEARCH("failed",D1)))</formula>
    </cfRule>
  </conditionalFormatting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2022-12-24T10:12:06Z</dcterms:modified>
</cp:coreProperties>
</file>