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5495" windowHeight="7590" tabRatio="935"/>
  </bookViews>
  <sheets>
    <sheet name="1" sheetId="16" r:id="rId1"/>
    <sheet name="2" sheetId="24" r:id="rId2"/>
    <sheet name="IEEE754" sheetId="27" r:id="rId3"/>
    <sheet name="3" sheetId="25" r:id="rId4"/>
    <sheet name="4" sheetId="26" r:id="rId5"/>
    <sheet name="działania" sheetId="31" r:id="rId6"/>
    <sheet name="zad1" sheetId="37" r:id="rId7"/>
    <sheet name="zad2" sheetId="38" r:id="rId8"/>
    <sheet name="zad3" sheetId="39" r:id="rId9"/>
    <sheet name="zad4" sheetId="40" r:id="rId10"/>
    <sheet name="zad 5" sheetId="41" r:id="rId11"/>
    <sheet name="zad 6" sheetId="42" r:id="rId12"/>
    <sheet name="zad 7" sheetId="43" r:id="rId13"/>
    <sheet name="zad 8" sheetId="44" r:id="rId14"/>
    <sheet name="zad 9" sheetId="46" r:id="rId15"/>
    <sheet name="zad 10" sheetId="47" r:id="rId16"/>
    <sheet name="zad 11" sheetId="48" r:id="rId17"/>
    <sheet name="zad 12" sheetId="50" r:id="rId18"/>
    <sheet name="dec_to_dowolny" sheetId="51" r:id="rId19"/>
  </sheets>
  <definedNames>
    <definedName name="_xlnm._FilterDatabase" localSheetId="5" hidden="1">działania!#REF!</definedName>
    <definedName name="_xlnm._FilterDatabase" localSheetId="7" hidden="1">zad2!#REF!</definedName>
    <definedName name="_xlnm._FilterDatabase" localSheetId="8" hidden="1">zad3!#REF!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6" i="38"/>
  <c r="M33"/>
  <c r="K33"/>
  <c r="C17"/>
  <c r="B50" i="24"/>
  <c r="G138"/>
  <c r="G135"/>
  <c r="G132"/>
  <c r="G131"/>
  <c r="F129"/>
  <c r="G127"/>
  <c r="F127"/>
  <c r="E127"/>
  <c r="G122"/>
  <c r="G120"/>
  <c r="F120"/>
  <c r="R23"/>
  <c r="H6" i="31"/>
  <c r="H18" i="38"/>
  <c r="N24" i="24"/>
  <c r="F17" i="16" l="1"/>
  <c r="F20"/>
  <c r="F19"/>
  <c r="R25" i="24"/>
  <c r="H48" i="37"/>
  <c r="I46"/>
  <c r="J46"/>
  <c r="K46"/>
  <c r="L46"/>
  <c r="M46"/>
  <c r="H46"/>
  <c r="G38"/>
  <c r="B39"/>
  <c r="C36"/>
  <c r="L13"/>
  <c r="B22" i="31"/>
  <c r="B20"/>
  <c r="D21"/>
  <c r="D19"/>
  <c r="B19" i="27"/>
  <c r="E13" i="41" l="1"/>
  <c r="I5"/>
  <c r="C4" i="51"/>
  <c r="B4"/>
  <c r="C5" l="1"/>
  <c r="G4" s="1"/>
  <c r="B5"/>
  <c r="C6" s="1"/>
  <c r="H4" s="1"/>
  <c r="B6" l="1"/>
  <c r="B7" s="1"/>
  <c r="C7" l="1"/>
  <c r="I4" s="1"/>
  <c r="B8"/>
  <c r="C8"/>
  <c r="J4" s="1"/>
  <c r="C9" l="1"/>
  <c r="K4" s="1"/>
  <c r="B9"/>
  <c r="C10" l="1"/>
  <c r="L4" s="1"/>
  <c r="B10"/>
  <c r="C11" l="1"/>
  <c r="M4" s="1"/>
  <c r="B11"/>
  <c r="C12" l="1"/>
  <c r="N4" s="1"/>
  <c r="B12"/>
  <c r="C13" l="1"/>
  <c r="O4" s="1"/>
  <c r="B13"/>
  <c r="B14" l="1"/>
  <c r="C14"/>
  <c r="P4" s="1"/>
  <c r="C15" l="1"/>
  <c r="Q4" s="1"/>
  <c r="B15"/>
  <c r="C16" l="1"/>
  <c r="R4" s="1"/>
  <c r="B16"/>
  <c r="B17" l="1"/>
  <c r="C17"/>
  <c r="S4" s="1"/>
  <c r="B18" l="1"/>
  <c r="C18"/>
  <c r="T4" s="1"/>
  <c r="C19" l="1"/>
  <c r="U4" s="1"/>
  <c r="B19"/>
  <c r="C20" l="1"/>
  <c r="V4" s="1"/>
  <c r="B20"/>
  <c r="J4" i="41" l="1"/>
  <c r="K4"/>
  <c r="L4"/>
  <c r="M4"/>
  <c r="N4"/>
  <c r="I4"/>
  <c r="F7" i="39"/>
  <c r="C7"/>
  <c r="C32" i="38"/>
  <c r="C30"/>
  <c r="C15"/>
  <c r="B23" i="37"/>
  <c r="C15"/>
  <c r="D15"/>
  <c r="E15"/>
  <c r="F15"/>
  <c r="G15"/>
  <c r="H15"/>
  <c r="I15"/>
  <c r="I10"/>
  <c r="H10" s="1"/>
  <c r="G10" s="1"/>
  <c r="F10" s="1"/>
  <c r="E10" s="1"/>
  <c r="D10" s="1"/>
  <c r="B15" l="1"/>
  <c r="C10"/>
  <c r="C11"/>
  <c r="O8" i="42"/>
  <c r="B5" i="39"/>
  <c r="C29" i="38"/>
  <c r="C14"/>
  <c r="R30"/>
  <c r="Q30"/>
  <c r="P30"/>
  <c r="O30"/>
  <c r="N30"/>
  <c r="M30"/>
  <c r="L30"/>
  <c r="K30"/>
  <c r="J30"/>
  <c r="I30"/>
  <c r="H30"/>
  <c r="G30"/>
  <c r="F30"/>
  <c r="E30"/>
  <c r="D30"/>
  <c r="R29"/>
  <c r="Q29"/>
  <c r="P29"/>
  <c r="O29"/>
  <c r="N29"/>
  <c r="M29"/>
  <c r="L29"/>
  <c r="K29"/>
  <c r="J29"/>
  <c r="I29"/>
  <c r="H29"/>
  <c r="G29"/>
  <c r="F29"/>
  <c r="E29"/>
  <c r="D29"/>
  <c r="R43" i="31"/>
  <c r="E42"/>
  <c r="E43" s="1"/>
  <c r="F42"/>
  <c r="F43" s="1"/>
  <c r="G42"/>
  <c r="G43" s="1"/>
  <c r="H42"/>
  <c r="H43" s="1"/>
  <c r="I42"/>
  <c r="I43" s="1"/>
  <c r="J42"/>
  <c r="J43" s="1"/>
  <c r="K42"/>
  <c r="K43" s="1"/>
  <c r="L42"/>
  <c r="L43" s="1"/>
  <c r="M42"/>
  <c r="M43" s="1"/>
  <c r="N42"/>
  <c r="N43" s="1"/>
  <c r="O42"/>
  <c r="O43" s="1"/>
  <c r="P42"/>
  <c r="P43" s="1"/>
  <c r="Q42"/>
  <c r="Q43" s="1"/>
  <c r="R42"/>
  <c r="S42"/>
  <c r="S43" s="1"/>
  <c r="D42"/>
  <c r="D43" s="1"/>
  <c r="C39"/>
  <c r="E36"/>
  <c r="F36"/>
  <c r="G36"/>
  <c r="E35"/>
  <c r="F35"/>
  <c r="G35"/>
  <c r="H35"/>
  <c r="H36" s="1"/>
  <c r="I35"/>
  <c r="I36" s="1"/>
  <c r="J35"/>
  <c r="J36" s="1"/>
  <c r="K35"/>
  <c r="K36" s="1"/>
  <c r="D35"/>
  <c r="D36" s="1"/>
  <c r="D37" s="1"/>
  <c r="D16"/>
  <c r="D13"/>
  <c r="D9"/>
  <c r="D5"/>
  <c r="G20" i="24"/>
  <c r="H20"/>
  <c r="I20"/>
  <c r="J20"/>
  <c r="K20"/>
  <c r="L20"/>
  <c r="M20"/>
  <c r="N20"/>
  <c r="O20"/>
  <c r="P20"/>
  <c r="Q20"/>
  <c r="R20"/>
  <c r="W20"/>
  <c r="X20"/>
  <c r="Y20"/>
  <c r="Z20"/>
  <c r="AA20"/>
  <c r="AB20"/>
  <c r="AC20"/>
  <c r="AD20"/>
  <c r="AE20"/>
  <c r="AF20"/>
  <c r="AG20"/>
  <c r="D19"/>
  <c r="D20" s="1"/>
  <c r="E19"/>
  <c r="E20" s="1"/>
  <c r="F19"/>
  <c r="F20" s="1"/>
  <c r="G19"/>
  <c r="H19"/>
  <c r="I19"/>
  <c r="J19"/>
  <c r="K19"/>
  <c r="L19"/>
  <c r="M19"/>
  <c r="N19"/>
  <c r="O19"/>
  <c r="P19"/>
  <c r="Q19"/>
  <c r="R19"/>
  <c r="S19"/>
  <c r="S20" s="1"/>
  <c r="T19"/>
  <c r="T20" s="1"/>
  <c r="U19"/>
  <c r="U20" s="1"/>
  <c r="V19"/>
  <c r="V20" s="1"/>
  <c r="W19"/>
  <c r="X19"/>
  <c r="Y19"/>
  <c r="Z19"/>
  <c r="AA19"/>
  <c r="AB19"/>
  <c r="AC19"/>
  <c r="AD19"/>
  <c r="AE19"/>
  <c r="AF19"/>
  <c r="AG19"/>
  <c r="AI7"/>
  <c r="J44" i="31" l="1"/>
  <c r="D44"/>
  <c r="H37"/>
  <c r="C38" s="1"/>
  <c r="T5" i="48"/>
  <c r="C23" i="43"/>
  <c r="C24" s="1"/>
  <c r="P4" i="41"/>
  <c r="E15" i="38"/>
  <c r="F15"/>
  <c r="G15"/>
  <c r="H15"/>
  <c r="I15"/>
  <c r="J15"/>
  <c r="K15"/>
  <c r="L15"/>
  <c r="M15"/>
  <c r="N15"/>
  <c r="O15"/>
  <c r="P15"/>
  <c r="Q15"/>
  <c r="R15"/>
  <c r="C45" i="31" l="1"/>
  <c r="B14" i="27"/>
  <c r="C19" i="24"/>
  <c r="AI3"/>
  <c r="K21" l="1"/>
  <c r="K22" s="1"/>
  <c r="B23" s="1"/>
  <c r="AI6"/>
  <c r="N8" i="39" l="1"/>
  <c r="L14" i="38"/>
  <c r="M14"/>
  <c r="N14"/>
  <c r="O14"/>
  <c r="P14"/>
  <c r="Q14"/>
  <c r="R14"/>
  <c r="K14"/>
  <c r="E14"/>
  <c r="F14"/>
  <c r="G14"/>
  <c r="H14"/>
  <c r="I14"/>
  <c r="J14"/>
  <c r="D14"/>
  <c r="D7" i="25"/>
  <c r="B22" i="24"/>
  <c r="C20"/>
  <c r="C21" s="1"/>
  <c r="C22" s="1"/>
  <c r="AI5"/>
  <c r="D15" i="46" l="1"/>
  <c r="E15"/>
  <c r="F15"/>
  <c r="G15"/>
  <c r="H15"/>
  <c r="I15"/>
  <c r="J15"/>
  <c r="K15"/>
  <c r="L15"/>
  <c r="M15"/>
  <c r="N15"/>
  <c r="O15"/>
  <c r="P15"/>
  <c r="Q15"/>
  <c r="AI4" i="24"/>
  <c r="AI2"/>
  <c r="M5" i="25" l="1"/>
  <c r="B5"/>
  <c r="P12" i="47" l="1"/>
  <c r="Q12"/>
  <c r="R12"/>
  <c r="O12"/>
  <c r="L12"/>
  <c r="M12"/>
  <c r="N12"/>
  <c r="K12"/>
  <c r="H12"/>
  <c r="I12"/>
  <c r="J12"/>
  <c r="G12"/>
  <c r="D12"/>
  <c r="E12"/>
  <c r="F12"/>
  <c r="C12"/>
  <c r="P18" i="50" l="1"/>
  <c r="H18"/>
  <c r="Q17"/>
  <c r="Q18" s="1"/>
  <c r="P17"/>
  <c r="O17"/>
  <c r="O18" s="1"/>
  <c r="N17"/>
  <c r="N18" s="1"/>
  <c r="M17"/>
  <c r="M18" s="1"/>
  <c r="L17"/>
  <c r="K17"/>
  <c r="J17"/>
  <c r="I17"/>
  <c r="H17"/>
  <c r="G17"/>
  <c r="G18" s="1"/>
  <c r="F17"/>
  <c r="F18" s="1"/>
  <c r="E17"/>
  <c r="E18" s="1"/>
  <c r="D17"/>
  <c r="D18" s="1"/>
  <c r="C17"/>
  <c r="Q16"/>
  <c r="P16"/>
  <c r="O16"/>
  <c r="N16"/>
  <c r="M16"/>
  <c r="L16"/>
  <c r="K16"/>
  <c r="J16"/>
  <c r="I16"/>
  <c r="H16"/>
  <c r="G16"/>
  <c r="F16"/>
  <c r="E16"/>
  <c r="D16"/>
  <c r="C16"/>
  <c r="B16"/>
  <c r="B20" s="1"/>
  <c r="R11"/>
  <c r="Q11"/>
  <c r="P11"/>
  <c r="O11"/>
  <c r="N11"/>
  <c r="M11"/>
  <c r="L11"/>
  <c r="K11"/>
  <c r="J11"/>
  <c r="I11"/>
  <c r="H11"/>
  <c r="G11"/>
  <c r="G12" s="1"/>
  <c r="F11"/>
  <c r="E11"/>
  <c r="D11"/>
  <c r="C11"/>
  <c r="C12" s="1"/>
  <c r="D15" i="48"/>
  <c r="E15"/>
  <c r="E17" s="1"/>
  <c r="F15"/>
  <c r="F17" s="1"/>
  <c r="G15"/>
  <c r="G17" s="1"/>
  <c r="H15"/>
  <c r="I15"/>
  <c r="I17" s="1"/>
  <c r="J15"/>
  <c r="J17" s="1"/>
  <c r="K15"/>
  <c r="K17" s="1"/>
  <c r="L15"/>
  <c r="L17" s="1"/>
  <c r="M15"/>
  <c r="M17" s="1"/>
  <c r="N15"/>
  <c r="N17" s="1"/>
  <c r="O15"/>
  <c r="O17" s="1"/>
  <c r="P15"/>
  <c r="P17" s="1"/>
  <c r="Q15"/>
  <c r="Q17" s="1"/>
  <c r="R15"/>
  <c r="R17" s="1"/>
  <c r="C15"/>
  <c r="C17" s="1"/>
  <c r="R8"/>
  <c r="R9" s="1"/>
  <c r="Q8"/>
  <c r="Q9" s="1"/>
  <c r="P8"/>
  <c r="O8"/>
  <c r="O9" s="1"/>
  <c r="N8"/>
  <c r="N9" s="1"/>
  <c r="M8"/>
  <c r="M9" s="1"/>
  <c r="L8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11"/>
  <c r="H17"/>
  <c r="D17"/>
  <c r="L18" i="50" l="1"/>
  <c r="O12"/>
  <c r="K12"/>
  <c r="K18"/>
  <c r="J18"/>
  <c r="J19" s="1"/>
  <c r="K20" s="1"/>
  <c r="I18"/>
  <c r="C18"/>
  <c r="C19"/>
  <c r="C20" s="1"/>
  <c r="B21"/>
  <c r="O18" i="48"/>
  <c r="K18"/>
  <c r="C18"/>
  <c r="G18"/>
  <c r="L9"/>
  <c r="P9"/>
  <c r="K10"/>
  <c r="L11" s="1"/>
  <c r="C12" s="1"/>
  <c r="D10"/>
  <c r="D11" s="1"/>
  <c r="P14" i="47"/>
  <c r="Q14"/>
  <c r="R14"/>
  <c r="O14"/>
  <c r="L14"/>
  <c r="M14"/>
  <c r="N14"/>
  <c r="K14"/>
  <c r="H14"/>
  <c r="I14"/>
  <c r="J14"/>
  <c r="G14"/>
  <c r="D14"/>
  <c r="E14"/>
  <c r="F14"/>
  <c r="C14"/>
  <c r="Q6"/>
  <c r="Q7" s="1"/>
  <c r="P6"/>
  <c r="P7" s="1"/>
  <c r="O6"/>
  <c r="O7" s="1"/>
  <c r="N6"/>
  <c r="N7" s="1"/>
  <c r="M6"/>
  <c r="M7" s="1"/>
  <c r="L6"/>
  <c r="L7" s="1"/>
  <c r="K6"/>
  <c r="K7" s="1"/>
  <c r="J6"/>
  <c r="J7" s="1"/>
  <c r="I6"/>
  <c r="I7" s="1"/>
  <c r="H6"/>
  <c r="H7" s="1"/>
  <c r="G6"/>
  <c r="G7" s="1"/>
  <c r="F6"/>
  <c r="F7" s="1"/>
  <c r="E6"/>
  <c r="E7" s="1"/>
  <c r="D6"/>
  <c r="D7" s="1"/>
  <c r="C6"/>
  <c r="C7" s="1"/>
  <c r="M16" i="46"/>
  <c r="J16"/>
  <c r="I16"/>
  <c r="H16"/>
  <c r="F16"/>
  <c r="E16"/>
  <c r="C15"/>
  <c r="Q14"/>
  <c r="Q16" s="1"/>
  <c r="P14"/>
  <c r="P16" s="1"/>
  <c r="O14"/>
  <c r="N14"/>
  <c r="N16" s="1"/>
  <c r="M14"/>
  <c r="L14"/>
  <c r="L16" s="1"/>
  <c r="K14"/>
  <c r="J14"/>
  <c r="I14"/>
  <c r="H14"/>
  <c r="G14"/>
  <c r="F14"/>
  <c r="E14"/>
  <c r="D14"/>
  <c r="D16" s="1"/>
  <c r="C14"/>
  <c r="B14"/>
  <c r="R9"/>
  <c r="Q9"/>
  <c r="P9"/>
  <c r="O9"/>
  <c r="N9"/>
  <c r="M9"/>
  <c r="L9"/>
  <c r="K9"/>
  <c r="J9"/>
  <c r="I9"/>
  <c r="H9"/>
  <c r="G9"/>
  <c r="F9"/>
  <c r="E9"/>
  <c r="D9"/>
  <c r="C9"/>
  <c r="J57" i="44"/>
  <c r="J58" s="1"/>
  <c r="I57"/>
  <c r="I58" s="1"/>
  <c r="H57"/>
  <c r="H58" s="1"/>
  <c r="G57"/>
  <c r="G58" s="1"/>
  <c r="F57"/>
  <c r="F58" s="1"/>
  <c r="E57"/>
  <c r="E58" s="1"/>
  <c r="D57"/>
  <c r="D58" s="1"/>
  <c r="C57"/>
  <c r="C58" s="1"/>
  <c r="B48"/>
  <c r="J46"/>
  <c r="J47" s="1"/>
  <c r="I46"/>
  <c r="I47" s="1"/>
  <c r="H46"/>
  <c r="H47" s="1"/>
  <c r="G46"/>
  <c r="G47" s="1"/>
  <c r="G48" s="1"/>
  <c r="B49" s="1"/>
  <c r="F46"/>
  <c r="F47" s="1"/>
  <c r="E46"/>
  <c r="E47" s="1"/>
  <c r="D46"/>
  <c r="D47" s="1"/>
  <c r="C46"/>
  <c r="C47" s="1"/>
  <c r="C48" s="1"/>
  <c r="J35"/>
  <c r="J36" s="1"/>
  <c r="I35"/>
  <c r="I36" s="1"/>
  <c r="H35"/>
  <c r="H36" s="1"/>
  <c r="G35"/>
  <c r="G36" s="1"/>
  <c r="G37" s="1"/>
  <c r="B38" s="1"/>
  <c r="F35"/>
  <c r="F36" s="1"/>
  <c r="E35"/>
  <c r="E36" s="1"/>
  <c r="D35"/>
  <c r="D36" s="1"/>
  <c r="C35"/>
  <c r="C36" s="1"/>
  <c r="J24"/>
  <c r="J25" s="1"/>
  <c r="I24"/>
  <c r="I25" s="1"/>
  <c r="H24"/>
  <c r="H25" s="1"/>
  <c r="G24"/>
  <c r="G25" s="1"/>
  <c r="F24"/>
  <c r="F25" s="1"/>
  <c r="E24"/>
  <c r="E25" s="1"/>
  <c r="D24"/>
  <c r="D25" s="1"/>
  <c r="C24"/>
  <c r="C25" s="1"/>
  <c r="D15"/>
  <c r="J14"/>
  <c r="J15" s="1"/>
  <c r="I14"/>
  <c r="I15" s="1"/>
  <c r="H14"/>
  <c r="H15" s="1"/>
  <c r="G14"/>
  <c r="G15" s="1"/>
  <c r="F14"/>
  <c r="F15" s="1"/>
  <c r="E14"/>
  <c r="E15" s="1"/>
  <c r="D14"/>
  <c r="C14"/>
  <c r="C15" s="1"/>
  <c r="J6"/>
  <c r="J7" s="1"/>
  <c r="I6"/>
  <c r="I7" s="1"/>
  <c r="H6"/>
  <c r="H7" s="1"/>
  <c r="G6"/>
  <c r="G7" s="1"/>
  <c r="F6"/>
  <c r="F7" s="1"/>
  <c r="E6"/>
  <c r="E7" s="1"/>
  <c r="D6"/>
  <c r="D7" s="1"/>
  <c r="C6"/>
  <c r="C7" s="1"/>
  <c r="K23" i="4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C6"/>
  <c r="C7" s="1"/>
  <c r="J13"/>
  <c r="J14" s="1"/>
  <c r="I13"/>
  <c r="I14" s="1"/>
  <c r="H13"/>
  <c r="H14" s="1"/>
  <c r="G13"/>
  <c r="G14" s="1"/>
  <c r="F13"/>
  <c r="F14" s="1"/>
  <c r="E13"/>
  <c r="E14" s="1"/>
  <c r="D13"/>
  <c r="D14" s="1"/>
  <c r="C13"/>
  <c r="C14" s="1"/>
  <c r="J6"/>
  <c r="J7" s="1"/>
  <c r="I6"/>
  <c r="I7" s="1"/>
  <c r="H6"/>
  <c r="H7" s="1"/>
  <c r="G6"/>
  <c r="G7" s="1"/>
  <c r="F6"/>
  <c r="F7" s="1"/>
  <c r="E6"/>
  <c r="E7" s="1"/>
  <c r="D6"/>
  <c r="D7" s="1"/>
  <c r="B20" i="41"/>
  <c r="E20" s="1"/>
  <c r="N18"/>
  <c r="M18"/>
  <c r="L18"/>
  <c r="K18"/>
  <c r="J18"/>
  <c r="I18"/>
  <c r="H18"/>
  <c r="G18"/>
  <c r="F18"/>
  <c r="E18"/>
  <c r="D18"/>
  <c r="C37" i="44" l="1"/>
  <c r="B37" s="1"/>
  <c r="G8" i="43"/>
  <c r="B9" s="1"/>
  <c r="C25"/>
  <c r="B25" s="1"/>
  <c r="I19" i="41"/>
  <c r="C20" s="1"/>
  <c r="J8" i="47"/>
  <c r="C8"/>
  <c r="B9" s="1"/>
  <c r="C15"/>
  <c r="G15"/>
  <c r="K15"/>
  <c r="O15"/>
  <c r="C10" i="46"/>
  <c r="G10"/>
  <c r="K10"/>
  <c r="O10"/>
  <c r="C16"/>
  <c r="G16"/>
  <c r="C17" s="1"/>
  <c r="K16"/>
  <c r="O16"/>
  <c r="C59" i="44"/>
  <c r="B59" s="1"/>
  <c r="G59"/>
  <c r="B60" s="1"/>
  <c r="C26"/>
  <c r="B26" s="1"/>
  <c r="C16"/>
  <c r="B16" s="1"/>
  <c r="G16"/>
  <c r="B17" s="1"/>
  <c r="B18" s="1"/>
  <c r="G26"/>
  <c r="B27" s="1"/>
  <c r="C8"/>
  <c r="B8" s="1"/>
  <c r="G8"/>
  <c r="B9" s="1"/>
  <c r="G25" i="43"/>
  <c r="B26" s="1"/>
  <c r="G15"/>
  <c r="B16" s="1"/>
  <c r="C8"/>
  <c r="B8" s="1"/>
  <c r="C15"/>
  <c r="B15" s="1"/>
  <c r="B18" i="46" l="1"/>
  <c r="E53" i="44"/>
  <c r="B10"/>
  <c r="E31"/>
  <c r="I31" s="1"/>
  <c r="E20"/>
  <c r="C19" i="43"/>
  <c r="F19" s="1"/>
  <c r="J17" i="46"/>
  <c r="E42" i="44"/>
  <c r="C53" l="1"/>
  <c r="C31"/>
  <c r="C20"/>
  <c r="C42"/>
  <c r="B13" i="41"/>
  <c r="N11"/>
  <c r="M11"/>
  <c r="L11"/>
  <c r="K11"/>
  <c r="J11"/>
  <c r="I11"/>
  <c r="H11"/>
  <c r="G11"/>
  <c r="F11"/>
  <c r="E11"/>
  <c r="D11"/>
  <c r="I12" l="1"/>
  <c r="C13" s="1"/>
  <c r="S5" i="39" l="1"/>
  <c r="T5"/>
  <c r="U5"/>
  <c r="R5"/>
  <c r="P5"/>
  <c r="Q5"/>
  <c r="O5"/>
  <c r="N5"/>
  <c r="S4"/>
  <c r="T4"/>
  <c r="U4"/>
  <c r="R4"/>
  <c r="P4"/>
  <c r="Q4"/>
  <c r="O4"/>
  <c r="N4"/>
  <c r="C14" i="27"/>
  <c r="D14"/>
  <c r="E14"/>
  <c r="F14"/>
  <c r="G14"/>
  <c r="H14"/>
  <c r="I14"/>
  <c r="J14"/>
  <c r="K14"/>
  <c r="L14"/>
  <c r="M14"/>
  <c r="N14"/>
  <c r="O14"/>
  <c r="P14"/>
  <c r="Q14"/>
  <c r="D4" i="41" l="1"/>
  <c r="E4"/>
  <c r="F4"/>
  <c r="G4"/>
  <c r="H4"/>
  <c r="C6" l="1"/>
  <c r="D5"/>
  <c r="M35" i="42"/>
  <c r="M36" s="1"/>
  <c r="L35"/>
  <c r="L36" s="1"/>
  <c r="K35"/>
  <c r="K36" s="1"/>
  <c r="J35"/>
  <c r="J36" s="1"/>
  <c r="I35"/>
  <c r="I36" s="1"/>
  <c r="H35"/>
  <c r="H36" s="1"/>
  <c r="G35"/>
  <c r="G36" s="1"/>
  <c r="F35"/>
  <c r="F36" s="1"/>
  <c r="E35"/>
  <c r="E36" s="1"/>
  <c r="D35"/>
  <c r="D36" s="1"/>
  <c r="C35"/>
  <c r="C36" s="1"/>
  <c r="N24"/>
  <c r="N25" s="1"/>
  <c r="C37" l="1"/>
  <c r="B37" s="1"/>
  <c r="H37"/>
  <c r="B38" s="1"/>
  <c r="C24" l="1"/>
  <c r="C25" s="1"/>
  <c r="M24"/>
  <c r="M25" s="1"/>
  <c r="L24"/>
  <c r="L25" s="1"/>
  <c r="K24"/>
  <c r="K25" s="1"/>
  <c r="J24"/>
  <c r="J25" s="1"/>
  <c r="I24"/>
  <c r="I25" s="1"/>
  <c r="H24"/>
  <c r="H25" s="1"/>
  <c r="G24"/>
  <c r="G25" s="1"/>
  <c r="F24"/>
  <c r="F25" s="1"/>
  <c r="E24"/>
  <c r="E25" s="1"/>
  <c r="D24"/>
  <c r="D25" s="1"/>
  <c r="F15"/>
  <c r="L14"/>
  <c r="L15" s="1"/>
  <c r="K14"/>
  <c r="K15" s="1"/>
  <c r="J14"/>
  <c r="J15" s="1"/>
  <c r="I14"/>
  <c r="I15" s="1"/>
  <c r="H14"/>
  <c r="H15" s="1"/>
  <c r="G14"/>
  <c r="G15" s="1"/>
  <c r="F14"/>
  <c r="E14"/>
  <c r="E15" s="1"/>
  <c r="D14"/>
  <c r="D15" s="1"/>
  <c r="C14"/>
  <c r="C15" s="1"/>
  <c r="L6"/>
  <c r="L7" s="1"/>
  <c r="K6"/>
  <c r="K7" s="1"/>
  <c r="J6"/>
  <c r="J7" s="1"/>
  <c r="I6"/>
  <c r="I7" s="1"/>
  <c r="H6"/>
  <c r="H7" s="1"/>
  <c r="G6"/>
  <c r="G7" s="1"/>
  <c r="F6"/>
  <c r="F7" s="1"/>
  <c r="E6"/>
  <c r="E7" s="1"/>
  <c r="D6"/>
  <c r="D7" s="1"/>
  <c r="C6"/>
  <c r="C7" s="1"/>
  <c r="B6" i="41"/>
  <c r="E6" s="1"/>
  <c r="Q17" i="40"/>
  <c r="P17"/>
  <c r="O17"/>
  <c r="N17"/>
  <c r="N18" s="1"/>
  <c r="M17"/>
  <c r="L17"/>
  <c r="L18" s="1"/>
  <c r="K17"/>
  <c r="K18" s="1"/>
  <c r="J17"/>
  <c r="J18" s="1"/>
  <c r="I17"/>
  <c r="I18" s="1"/>
  <c r="H17"/>
  <c r="G17"/>
  <c r="F17"/>
  <c r="F18" s="1"/>
  <c r="E17"/>
  <c r="D17"/>
  <c r="D18" s="1"/>
  <c r="C17"/>
  <c r="Q16"/>
  <c r="P16"/>
  <c r="O16"/>
  <c r="N16"/>
  <c r="M16"/>
  <c r="L16"/>
  <c r="K16"/>
  <c r="J16"/>
  <c r="I16"/>
  <c r="H16"/>
  <c r="G16"/>
  <c r="F16"/>
  <c r="E16"/>
  <c r="D16"/>
  <c r="C16"/>
  <c r="B16"/>
  <c r="B20" s="1"/>
  <c r="I11" i="39"/>
  <c r="H11"/>
  <c r="G11"/>
  <c r="F11"/>
  <c r="E11"/>
  <c r="D11"/>
  <c r="C11"/>
  <c r="B11"/>
  <c r="C13" s="1"/>
  <c r="I5"/>
  <c r="H5"/>
  <c r="G5"/>
  <c r="F5"/>
  <c r="E5"/>
  <c r="D5"/>
  <c r="C5"/>
  <c r="D15" i="38"/>
  <c r="P18" i="40" l="1"/>
  <c r="Q18"/>
  <c r="C26" i="42"/>
  <c r="B26" s="1"/>
  <c r="J7" i="39"/>
  <c r="E18" i="40"/>
  <c r="F13" i="39"/>
  <c r="J13" s="1"/>
  <c r="H18" i="40"/>
  <c r="I26" i="42"/>
  <c r="B27" s="1"/>
  <c r="O18" i="40"/>
  <c r="M18"/>
  <c r="G18"/>
  <c r="C18"/>
  <c r="C8" i="42"/>
  <c r="B8" s="1"/>
  <c r="C16"/>
  <c r="B16" s="1"/>
  <c r="H8"/>
  <c r="B9" s="1"/>
  <c r="H16"/>
  <c r="B17" s="1"/>
  <c r="R9" i="27"/>
  <c r="Q9"/>
  <c r="P9"/>
  <c r="O9"/>
  <c r="N9"/>
  <c r="M9"/>
  <c r="L9"/>
  <c r="K9"/>
  <c r="J9"/>
  <c r="I9"/>
  <c r="H9"/>
  <c r="G9"/>
  <c r="F9"/>
  <c r="E9"/>
  <c r="D9"/>
  <c r="C9"/>
  <c r="J19" i="40" l="1"/>
  <c r="K20" s="1"/>
  <c r="B21" s="1"/>
  <c r="B23" s="1"/>
  <c r="C20" i="42"/>
  <c r="J17" i="39"/>
  <c r="C19" i="40"/>
  <c r="C20" s="1"/>
  <c r="C10" i="27"/>
  <c r="G10"/>
  <c r="K10"/>
  <c r="O10"/>
  <c r="F20" i="42"/>
  <c r="R19" i="31" l="1"/>
  <c r="R20" s="1"/>
  <c r="Q19"/>
  <c r="Q20" s="1"/>
  <c r="P19"/>
  <c r="P20" s="1"/>
  <c r="O19"/>
  <c r="O20" s="1"/>
  <c r="N19"/>
  <c r="N20" s="1"/>
  <c r="M19"/>
  <c r="M20" s="1"/>
  <c r="L19"/>
  <c r="L20" s="1"/>
  <c r="K19"/>
  <c r="K20" s="1"/>
  <c r="J19"/>
  <c r="J20" s="1"/>
  <c r="I19"/>
  <c r="I20" s="1"/>
  <c r="M13"/>
  <c r="N13"/>
  <c r="Q13"/>
  <c r="R13"/>
  <c r="J12"/>
  <c r="J13" s="1"/>
  <c r="K12"/>
  <c r="K13" s="1"/>
  <c r="L12"/>
  <c r="L13" s="1"/>
  <c r="M12"/>
  <c r="N12"/>
  <c r="O12"/>
  <c r="O13" s="1"/>
  <c r="P12"/>
  <c r="P13" s="1"/>
  <c r="Q12"/>
  <c r="R12"/>
  <c r="I12"/>
  <c r="I13" s="1"/>
  <c r="A16"/>
  <c r="A13"/>
  <c r="A9"/>
  <c r="A5"/>
  <c r="E2"/>
  <c r="D2"/>
  <c r="I14" l="1"/>
  <c r="H14" s="1"/>
  <c r="N14"/>
  <c r="H15" s="1"/>
  <c r="N21"/>
  <c r="H22" s="1"/>
  <c r="I21"/>
  <c r="H21" s="1"/>
  <c r="H23" l="1"/>
  <c r="H16"/>
  <c r="J25"/>
  <c r="J29"/>
  <c r="J27"/>
  <c r="J31"/>
  <c r="H29" l="1"/>
  <c r="H27"/>
  <c r="H31"/>
  <c r="H25"/>
  <c r="B18" i="27"/>
  <c r="Q15"/>
  <c r="Q16" s="1"/>
  <c r="P15"/>
  <c r="P16" s="1"/>
  <c r="O15"/>
  <c r="O16" s="1"/>
  <c r="N15"/>
  <c r="N16" s="1"/>
  <c r="M15"/>
  <c r="M16" s="1"/>
  <c r="L15"/>
  <c r="L16" s="1"/>
  <c r="K15"/>
  <c r="K16" s="1"/>
  <c r="J15"/>
  <c r="J16" s="1"/>
  <c r="I15"/>
  <c r="I16" s="1"/>
  <c r="H15"/>
  <c r="H16" s="1"/>
  <c r="G15"/>
  <c r="G16" s="1"/>
  <c r="F15"/>
  <c r="F16" s="1"/>
  <c r="E15"/>
  <c r="E16" s="1"/>
  <c r="D15"/>
  <c r="D16" s="1"/>
  <c r="C15"/>
  <c r="C16" s="1"/>
  <c r="J17" l="1"/>
  <c r="K18" s="1"/>
  <c r="C17"/>
  <c r="C18" s="1"/>
  <c r="T41" i="24"/>
  <c r="B21" i="27" l="1"/>
  <c r="B86" i="24"/>
  <c r="X84"/>
  <c r="H84"/>
  <c r="D84"/>
  <c r="AG83"/>
  <c r="AG84" s="1"/>
  <c r="AF83"/>
  <c r="AF84" s="1"/>
  <c r="AE83"/>
  <c r="AE84" s="1"/>
  <c r="AD83"/>
  <c r="AD84" s="1"/>
  <c r="AC83"/>
  <c r="AC84" s="1"/>
  <c r="AB83"/>
  <c r="AB84" s="1"/>
  <c r="AA83"/>
  <c r="AA84" s="1"/>
  <c r="Z83"/>
  <c r="Z84" s="1"/>
  <c r="Y83"/>
  <c r="Y84" s="1"/>
  <c r="X83"/>
  <c r="W83"/>
  <c r="W84" s="1"/>
  <c r="V83"/>
  <c r="V84" s="1"/>
  <c r="U83"/>
  <c r="U84" s="1"/>
  <c r="T83"/>
  <c r="T84" s="1"/>
  <c r="S83"/>
  <c r="S84" s="1"/>
  <c r="R83"/>
  <c r="R84" s="1"/>
  <c r="Q83"/>
  <c r="Q84" s="1"/>
  <c r="P83"/>
  <c r="P84" s="1"/>
  <c r="O83"/>
  <c r="O84" s="1"/>
  <c r="N83"/>
  <c r="N84" s="1"/>
  <c r="M83"/>
  <c r="M84" s="1"/>
  <c r="L83"/>
  <c r="L84" s="1"/>
  <c r="K83"/>
  <c r="K84" s="1"/>
  <c r="J83"/>
  <c r="J84" s="1"/>
  <c r="I83"/>
  <c r="I84" s="1"/>
  <c r="H83"/>
  <c r="G83"/>
  <c r="G84" s="1"/>
  <c r="F83"/>
  <c r="F84" s="1"/>
  <c r="E83"/>
  <c r="E84" s="1"/>
  <c r="D83"/>
  <c r="C83"/>
  <c r="C84" s="1"/>
  <c r="B77"/>
  <c r="AF75"/>
  <c r="AB75"/>
  <c r="X75"/>
  <c r="P75"/>
  <c r="L75"/>
  <c r="AG74"/>
  <c r="AG75" s="1"/>
  <c r="AF74"/>
  <c r="AE74"/>
  <c r="AE75" s="1"/>
  <c r="AD74"/>
  <c r="AD75" s="1"/>
  <c r="AC74"/>
  <c r="AC75" s="1"/>
  <c r="AB74"/>
  <c r="AA74"/>
  <c r="AA75" s="1"/>
  <c r="Z74"/>
  <c r="Z75" s="1"/>
  <c r="Y74"/>
  <c r="Y75" s="1"/>
  <c r="X74"/>
  <c r="W74"/>
  <c r="W75" s="1"/>
  <c r="V74"/>
  <c r="V75" s="1"/>
  <c r="U74"/>
  <c r="U75" s="1"/>
  <c r="T74"/>
  <c r="T75" s="1"/>
  <c r="S74"/>
  <c r="S75" s="1"/>
  <c r="R74"/>
  <c r="R75" s="1"/>
  <c r="Q74"/>
  <c r="Q75" s="1"/>
  <c r="P74"/>
  <c r="O74"/>
  <c r="O75" s="1"/>
  <c r="N74"/>
  <c r="N75" s="1"/>
  <c r="M74"/>
  <c r="M75" s="1"/>
  <c r="L74"/>
  <c r="K74"/>
  <c r="K75" s="1"/>
  <c r="J74"/>
  <c r="J75" s="1"/>
  <c r="I74"/>
  <c r="I75" s="1"/>
  <c r="H74"/>
  <c r="H75" s="1"/>
  <c r="G74"/>
  <c r="G75" s="1"/>
  <c r="F74"/>
  <c r="F75" s="1"/>
  <c r="E74"/>
  <c r="E75" s="1"/>
  <c r="D74"/>
  <c r="D75" s="1"/>
  <c r="C74"/>
  <c r="C75" s="1"/>
  <c r="B68"/>
  <c r="Z66"/>
  <c r="Y66"/>
  <c r="X66"/>
  <c r="V66"/>
  <c r="U66"/>
  <c r="T66"/>
  <c r="R66"/>
  <c r="Q66"/>
  <c r="P66"/>
  <c r="J66"/>
  <c r="I66"/>
  <c r="H66"/>
  <c r="F66"/>
  <c r="E66"/>
  <c r="D66"/>
  <c r="AG65"/>
  <c r="AG66" s="1"/>
  <c r="AF65"/>
  <c r="AF66" s="1"/>
  <c r="AE65"/>
  <c r="AE66" s="1"/>
  <c r="AD65"/>
  <c r="AD66" s="1"/>
  <c r="AC65"/>
  <c r="AC66" s="1"/>
  <c r="AB65"/>
  <c r="AB66" s="1"/>
  <c r="AA65"/>
  <c r="AA66" s="1"/>
  <c r="Z65"/>
  <c r="Y65"/>
  <c r="X65"/>
  <c r="W65"/>
  <c r="W66" s="1"/>
  <c r="V65"/>
  <c r="U65"/>
  <c r="T65"/>
  <c r="S65"/>
  <c r="S66" s="1"/>
  <c r="R65"/>
  <c r="Q65"/>
  <c r="P65"/>
  <c r="O65"/>
  <c r="O66" s="1"/>
  <c r="N65"/>
  <c r="N66" s="1"/>
  <c r="M65"/>
  <c r="M66" s="1"/>
  <c r="L65"/>
  <c r="L66" s="1"/>
  <c r="K65"/>
  <c r="K66" s="1"/>
  <c r="J65"/>
  <c r="I65"/>
  <c r="H65"/>
  <c r="G65"/>
  <c r="G66" s="1"/>
  <c r="F65"/>
  <c r="E65"/>
  <c r="D65"/>
  <c r="C65"/>
  <c r="C66" s="1"/>
  <c r="B59"/>
  <c r="AG57"/>
  <c r="AF57"/>
  <c r="AD57"/>
  <c r="AC57"/>
  <c r="AB57"/>
  <c r="Z57"/>
  <c r="Y57"/>
  <c r="Q57"/>
  <c r="P57"/>
  <c r="N57"/>
  <c r="M57"/>
  <c r="L57"/>
  <c r="J57"/>
  <c r="I57"/>
  <c r="H57"/>
  <c r="F57"/>
  <c r="E57"/>
  <c r="D57"/>
  <c r="AG56"/>
  <c r="AF56"/>
  <c r="AE56"/>
  <c r="AE57" s="1"/>
  <c r="AD56"/>
  <c r="AC56"/>
  <c r="AB56"/>
  <c r="AA56"/>
  <c r="AA57" s="1"/>
  <c r="Z56"/>
  <c r="Y56"/>
  <c r="X56"/>
  <c r="X57" s="1"/>
  <c r="W56"/>
  <c r="W57" s="1"/>
  <c r="V56"/>
  <c r="V57" s="1"/>
  <c r="U56"/>
  <c r="U57" s="1"/>
  <c r="T56"/>
  <c r="T57" s="1"/>
  <c r="S56"/>
  <c r="S57" s="1"/>
  <c r="R56"/>
  <c r="R57" s="1"/>
  <c r="Q56"/>
  <c r="P56"/>
  <c r="O56"/>
  <c r="O57" s="1"/>
  <c r="N56"/>
  <c r="M56"/>
  <c r="L56"/>
  <c r="K56"/>
  <c r="K57" s="1"/>
  <c r="J56"/>
  <c r="I56"/>
  <c r="H56"/>
  <c r="G56"/>
  <c r="G57" s="1"/>
  <c r="F56"/>
  <c r="E56"/>
  <c r="D56"/>
  <c r="C56"/>
  <c r="C57" s="1"/>
  <c r="B49"/>
  <c r="H47"/>
  <c r="D47"/>
  <c r="AG46"/>
  <c r="AG47" s="1"/>
  <c r="AF46"/>
  <c r="AF47" s="1"/>
  <c r="AE46"/>
  <c r="AE47" s="1"/>
  <c r="AD46"/>
  <c r="AD47" s="1"/>
  <c r="AC46"/>
  <c r="AC47" s="1"/>
  <c r="AB46"/>
  <c r="AB47" s="1"/>
  <c r="AA46"/>
  <c r="AA47" s="1"/>
  <c r="Z46"/>
  <c r="Z47" s="1"/>
  <c r="Y46"/>
  <c r="Y47" s="1"/>
  <c r="X46"/>
  <c r="X47" s="1"/>
  <c r="W46"/>
  <c r="W47" s="1"/>
  <c r="V46"/>
  <c r="V47" s="1"/>
  <c r="U46"/>
  <c r="U47" s="1"/>
  <c r="T46"/>
  <c r="T47" s="1"/>
  <c r="S46"/>
  <c r="S47" s="1"/>
  <c r="R46"/>
  <c r="R47" s="1"/>
  <c r="Q46"/>
  <c r="Q47" s="1"/>
  <c r="P46"/>
  <c r="P47" s="1"/>
  <c r="O46"/>
  <c r="O47" s="1"/>
  <c r="N46"/>
  <c r="N47" s="1"/>
  <c r="M46"/>
  <c r="M47" s="1"/>
  <c r="L46"/>
  <c r="L47" s="1"/>
  <c r="K46"/>
  <c r="K47" s="1"/>
  <c r="J46"/>
  <c r="J47" s="1"/>
  <c r="I46"/>
  <c r="I47" s="1"/>
  <c r="H46"/>
  <c r="G46"/>
  <c r="G47" s="1"/>
  <c r="F46"/>
  <c r="F47" s="1"/>
  <c r="E46"/>
  <c r="E47" s="1"/>
  <c r="D46"/>
  <c r="C46"/>
  <c r="C47" s="1"/>
  <c r="AG36"/>
  <c r="AG37" s="1"/>
  <c r="AF36"/>
  <c r="AF37" s="1"/>
  <c r="AE36"/>
  <c r="AE37" s="1"/>
  <c r="AD36"/>
  <c r="AD37" s="1"/>
  <c r="AC36"/>
  <c r="AC37" s="1"/>
  <c r="AB36"/>
  <c r="AB37" s="1"/>
  <c r="AA36"/>
  <c r="AA37" s="1"/>
  <c r="Z36"/>
  <c r="Z37" s="1"/>
  <c r="Y36"/>
  <c r="Y37" s="1"/>
  <c r="X36"/>
  <c r="X37" s="1"/>
  <c r="W36"/>
  <c r="W37" s="1"/>
  <c r="V36"/>
  <c r="V37" s="1"/>
  <c r="U36"/>
  <c r="U37" s="1"/>
  <c r="T36"/>
  <c r="T37" s="1"/>
  <c r="S36"/>
  <c r="S37" s="1"/>
  <c r="R36"/>
  <c r="R37" s="1"/>
  <c r="Q36"/>
  <c r="Q37" s="1"/>
  <c r="P36"/>
  <c r="P37" s="1"/>
  <c r="O36"/>
  <c r="O37" s="1"/>
  <c r="N36"/>
  <c r="N37" s="1"/>
  <c r="M36"/>
  <c r="M37" s="1"/>
  <c r="L36"/>
  <c r="L37" s="1"/>
  <c r="K36"/>
  <c r="K37" s="1"/>
  <c r="J36"/>
  <c r="J37" s="1"/>
  <c r="I36"/>
  <c r="I37" s="1"/>
  <c r="H36"/>
  <c r="H37" s="1"/>
  <c r="G36"/>
  <c r="G37" s="1"/>
  <c r="F36"/>
  <c r="F37" s="1"/>
  <c r="E36"/>
  <c r="E37" s="1"/>
  <c r="D36"/>
  <c r="D37" s="1"/>
  <c r="C36"/>
  <c r="C37" s="1"/>
  <c r="H30"/>
  <c r="AG29"/>
  <c r="AG30" s="1"/>
  <c r="AF29"/>
  <c r="AF30" s="1"/>
  <c r="AE29"/>
  <c r="AE30" s="1"/>
  <c r="AD29"/>
  <c r="AD30" s="1"/>
  <c r="AC29"/>
  <c r="AC30" s="1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C29"/>
  <c r="C30" s="1"/>
  <c r="K76" l="1"/>
  <c r="K77" s="1"/>
  <c r="C85"/>
  <c r="C86" s="1"/>
  <c r="C48"/>
  <c r="C49" s="1"/>
  <c r="K48"/>
  <c r="K49" s="1"/>
  <c r="C76"/>
  <c r="C77" s="1"/>
  <c r="K85"/>
  <c r="K86" s="1"/>
  <c r="B87"/>
  <c r="B78"/>
  <c r="K67"/>
  <c r="C67"/>
  <c r="C68" s="1"/>
  <c r="K58"/>
  <c r="K59" s="1"/>
  <c r="C58"/>
  <c r="C59" s="1"/>
  <c r="B60" s="1"/>
  <c r="C38"/>
  <c r="K38"/>
  <c r="C31"/>
  <c r="K31"/>
  <c r="K68" l="1"/>
  <c r="B69" s="1"/>
</calcChain>
</file>

<file path=xl/comments1.xml><?xml version="1.0" encoding="utf-8"?>
<comments xmlns="http://schemas.openxmlformats.org/spreadsheetml/2006/main">
  <authors>
    <author>Użytkownik systemu Windows</author>
  </authors>
  <commentLis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bias: maksymalny zakres na 7 bitach minus jeden przez dwa</t>
        </r>
      </text>
    </comment>
  </commentList>
</comments>
</file>

<file path=xl/comments2.xml><?xml version="1.0" encoding="utf-8"?>
<comments xmlns="http://schemas.openxmlformats.org/spreadsheetml/2006/main">
  <authors>
    <author>Użytkownik systemu Windows</author>
  </authors>
  <commentList>
    <comment ref="D5" authorId="0">
      <text>
        <r>
          <rPr>
            <b/>
            <sz val="9"/>
            <color indexed="81"/>
            <rFont val="Tahoma"/>
            <family val="2"/>
            <charset val="238"/>
          </rPr>
          <t>dodajemy mantysy, mnożymy cechy (wykładniki)</t>
        </r>
      </text>
    </comment>
  </commentList>
</comments>
</file>

<file path=xl/comments3.xml><?xml version="1.0" encoding="utf-8"?>
<comments xmlns="http://schemas.openxmlformats.org/spreadsheetml/2006/main">
  <authors>
    <author>Użytkownik systemu Windows</author>
    <author>Piotr Sulewski</author>
  </authors>
  <commentList>
    <comment ref="B7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NEGACJA ALL BITOW
</t>
        </r>
      </text>
    </comment>
    <comment ref="B8" authorId="1">
      <text>
        <r>
          <rPr>
            <b/>
            <sz val="9"/>
            <color indexed="81"/>
            <rFont val="Tahoma"/>
            <family val="2"/>
            <charset val="238"/>
          </rPr>
          <t>U1+1
albo
w NKB odwracamy wszystkie znaki po pierwszej jedynce</t>
        </r>
      </text>
    </comment>
  </commentList>
</comments>
</file>

<file path=xl/comments4.xml><?xml version="1.0" encoding="utf-8"?>
<comments xmlns="http://schemas.openxmlformats.org/spreadsheetml/2006/main">
  <authors>
    <author>Użytkownik systemu Windows</author>
  </authors>
  <commentLis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bias: maksymalny zakres na 7 bitach minus jeden przez dwa</t>
        </r>
      </text>
    </comment>
  </commentList>
</comments>
</file>

<file path=xl/sharedStrings.xml><?xml version="1.0" encoding="utf-8"?>
<sst xmlns="http://schemas.openxmlformats.org/spreadsheetml/2006/main" count="343" uniqueCount="176">
  <si>
    <t>dec</t>
  </si>
  <si>
    <t>bin</t>
  </si>
  <si>
    <t>Wartości specjalne (zarezerwowane)</t>
  </si>
  <si>
    <t>infinity (w zalezności od bitu znaku +/-)</t>
  </si>
  <si>
    <t>NaN (not a number)</t>
  </si>
  <si>
    <t>Liczby znormalizowane (wykładnik od 1 do 254)</t>
  </si>
  <si>
    <t>MIN</t>
  </si>
  <si>
    <t>2^(-126)</t>
  </si>
  <si>
    <t>MAX</t>
  </si>
  <si>
    <t>Liczby zdenormalizowane (wykładnik równy 0, mantysa niezerowa)</t>
  </si>
  <si>
    <t>(+0 lub -0, w zalezności od bitu znaku)</t>
  </si>
  <si>
    <t>2^(138)</t>
  </si>
  <si>
    <t>double (64 bity)</t>
  </si>
  <si>
    <t>decimal (128 bitów)</t>
  </si>
  <si>
    <t>(1,7,8)</t>
  </si>
  <si>
    <t>FE03</t>
  </si>
  <si>
    <t>hex</t>
  </si>
  <si>
    <t>notacja naukowa</t>
  </si>
  <si>
    <t>float (32 bity)</t>
  </si>
  <si>
    <t>i</t>
  </si>
  <si>
    <t>2^i</t>
  </si>
  <si>
    <t>U2</t>
  </si>
  <si>
    <t>ZM</t>
  </si>
  <si>
    <t>U1</t>
  </si>
  <si>
    <t xml:space="preserve"> </t>
  </si>
  <si>
    <t>A</t>
  </si>
  <si>
    <t>B</t>
  </si>
  <si>
    <t>C</t>
  </si>
  <si>
    <t>D</t>
  </si>
  <si>
    <t>E</t>
  </si>
  <si>
    <t>F</t>
  </si>
  <si>
    <t>iloczyn</t>
  </si>
  <si>
    <t>a</t>
  </si>
  <si>
    <t>b</t>
  </si>
  <si>
    <t>a+b</t>
  </si>
  <si>
    <t>a*b</t>
  </si>
  <si>
    <t>a/b</t>
  </si>
  <si>
    <t>a-b</t>
  </si>
  <si>
    <t>A*B</t>
  </si>
  <si>
    <t>2^(-9)</t>
  </si>
  <si>
    <t>2^(-12)</t>
  </si>
  <si>
    <t>albo</t>
  </si>
  <si>
    <t>2^(-20)</t>
  </si>
  <si>
    <t>suma</t>
  </si>
  <si>
    <t>+</t>
  </si>
  <si>
    <t>*</t>
  </si>
  <si>
    <t>(1,5,6)</t>
  </si>
  <si>
    <t>bias</t>
  </si>
  <si>
    <t>*2^(-21)</t>
  </si>
  <si>
    <t>*2^(-20)=2^(-5-15)</t>
  </si>
  <si>
    <t>wykładnik=-5 (ma być dodatni)  (niedomiar zmiennoprzecinkowy)</t>
  </si>
  <si>
    <t>dla (1,6,6)</t>
  </si>
  <si>
    <t>*2^20</t>
  </si>
  <si>
    <t>2^(20) miało być</t>
  </si>
  <si>
    <t>nadmiar zmiennoprzecinkowy</t>
  </si>
  <si>
    <t>m1</t>
  </si>
  <si>
    <t>c1</t>
  </si>
  <si>
    <t>c2</t>
  </si>
  <si>
    <t>m2</t>
  </si>
  <si>
    <t>L1</t>
  </si>
  <si>
    <t>L2</t>
  </si>
  <si>
    <t>L1+L2</t>
  </si>
  <si>
    <t>L1-L2</t>
  </si>
  <si>
    <t>L1/L2</t>
  </si>
  <si>
    <t>L1*L2</t>
  </si>
  <si>
    <t>Oblicz wartość dziesiętną tego wyrażenia pamiętając, że wszystkie liczby przedstawiono w kodzie U2 1101.1001+0111.0101</t>
  </si>
  <si>
    <t>81.24=1.269375*2^6</t>
  </si>
  <si>
    <t>*2^</t>
  </si>
  <si>
    <t>Liczbę -28 przedstaw w postaci stałoprzecinkowej na 8 bitach w kodzie U2</t>
  </si>
  <si>
    <t>(1,5,5)</t>
  </si>
  <si>
    <t>*2^(-9)</t>
  </si>
  <si>
    <t>ED09 to szesnastkowa reprezentacja  zmiennoprzecinkowa pewnej liczby dziesiętnej (standard IEEE754 (1,7,8) ). Jakiej?</t>
  </si>
  <si>
    <t>Przedstaw liczbę w reprezentacji zmiennoprzecinkowej (1,5,6) z optymalnie dobraną stałą bias.</t>
  </si>
  <si>
    <t>55.725=1.741406*2^5</t>
  </si>
  <si>
    <t>-155.654=-1.21604*2^7</t>
  </si>
  <si>
    <t xml:space="preserve">Zamieniając poniższe liczby na układ dziesiętny podaj wynik następującego działania: (1, 00110, 11000) * (1, 00011, 10100). </t>
  </si>
  <si>
    <t>Wynik podajemy nie dziesiętnie, ale w takiej reprezentacji jak oba składniki czyli w reprezentacji (1,5,5). Zakładamy, że stała bias jest optymalnie dobrana.</t>
  </si>
  <si>
    <t>Wynik podajemy nie dziesiętnie, ale w takiej reprezentacji jak oba składniki czyli w reprezentacji (1,4,5). Zakładamy, że stała bias jest optymalnie dobrana.</t>
  </si>
  <si>
    <t xml:space="preserve">Zamieniając poniższe liczby na układ dziesiętny podaj wynik następującego działania: (1, 1111, 10000) * (1, 1101, 10100). </t>
  </si>
  <si>
    <t>*2^(8)</t>
  </si>
  <si>
    <t>*2^(6)</t>
  </si>
  <si>
    <t>ALBO</t>
  </si>
  <si>
    <t>*2^(15)</t>
  </si>
  <si>
    <t>W przypadku niedomiaru / nadmiaru zmiennoprzecinkowego zmień postać reprezentacji np. do (1,5,4).</t>
  </si>
  <si>
    <t>*2^(3)</t>
  </si>
  <si>
    <t>A+B</t>
  </si>
  <si>
    <t>*2^(-4)</t>
  </si>
  <si>
    <t>*2^3</t>
  </si>
  <si>
    <t>A-B</t>
  </si>
  <si>
    <t>=1.189453*2^(-4)</t>
  </si>
  <si>
    <t>*2^(0)</t>
  </si>
  <si>
    <t>=-1.53906*2^3</t>
  </si>
  <si>
    <t>=-1.08594*2^3</t>
  </si>
  <si>
    <t>A/B</t>
  </si>
  <si>
    <t>=1.448276*2^(2)</t>
  </si>
  <si>
    <t>*2^2</t>
  </si>
  <si>
    <t>.</t>
  </si>
  <si>
    <t xml:space="preserve">Wykonaj działania (cztery)  na liczbach zmiennoprzecinkowych A i B w reprezentacji (1,4,4), gdzie A: (1,1010,0101), B: (1,0111,1101). </t>
  </si>
  <si>
    <t>-28.09</t>
  </si>
  <si>
    <t>2^1</t>
  </si>
  <si>
    <t>-3.44=-1.72*2^1</t>
  </si>
  <si>
    <t>C0B8</t>
  </si>
  <si>
    <t>9C17</t>
  </si>
  <si>
    <t>Zamień liczbę -3.44 na szesnastobitową liczbę zmiennopozycyjną zapisaną w systemie szesnastkowym</t>
  </si>
  <si>
    <t>Zamień liczbę FE03 na szesnastobitową liczbę zmiennopozycyjną zapisaną w systemie dziesiętnym</t>
  </si>
  <si>
    <t>Bias</t>
  </si>
  <si>
    <t>U1 - negacja</t>
  </si>
  <si>
    <t>U2 - dodanie do U1 jedynki</t>
  </si>
  <si>
    <t>2 etapy</t>
  </si>
  <si>
    <t>1) decymalny - binarny</t>
  </si>
  <si>
    <t>2) binarny - hexadecymalny</t>
  </si>
  <si>
    <t>=</t>
  </si>
  <si>
    <t>liczby znormalizowane</t>
  </si>
  <si>
    <t>bias=</t>
  </si>
  <si>
    <t>2^(-36)</t>
  </si>
  <si>
    <t>ZM=U1=U2</t>
  </si>
  <si>
    <t>IEEE754</t>
  </si>
  <si>
    <t>2 etapy:</t>
  </si>
  <si>
    <t>1) hex - bin</t>
  </si>
  <si>
    <t>2) bin - dec</t>
  </si>
  <si>
    <t>3.9375=3+0.9375</t>
  </si>
  <si>
    <t>1BF8 to liczba w reprezentacji szesnastkowej stałoprzecinkowej (8 miejsc na cześć ułamkową – kod U2). Podaj jej wartość dziesiętną.</t>
  </si>
  <si>
    <t>2^(-127)*1.19E-07</t>
  </si>
  <si>
    <t>(1,7,8) - 1(bit znaku), 7 (wykładnik), 8 (mantysa)</t>
  </si>
  <si>
    <t>wykładnik</t>
  </si>
  <si>
    <t>overflow</t>
  </si>
  <si>
    <t>*2^(8+6)</t>
  </si>
  <si>
    <t>2^63</t>
  </si>
  <si>
    <t>IEEE754=(1,7,8)</t>
  </si>
  <si>
    <t>MANTYSA</t>
  </si>
  <si>
    <t>CECHA(WYKŁADNIK)</t>
  </si>
  <si>
    <t>1.333*2^(62-127)</t>
  </si>
  <si>
    <t>(1,4,4)</t>
  </si>
  <si>
    <t>-1.1875*2^3</t>
  </si>
  <si>
    <t>(1,6,10)</t>
  </si>
  <si>
    <t>2^(46)</t>
  </si>
  <si>
    <t>500=1.953*2^8</t>
  </si>
  <si>
    <t>3 bity</t>
  </si>
  <si>
    <t>*2^(7)</t>
  </si>
  <si>
    <t>:(1, 10111, 01100)</t>
  </si>
  <si>
    <t>(0, 11101, 11100).</t>
  </si>
  <si>
    <t>NKB</t>
  </si>
  <si>
    <t>OK</t>
  </si>
  <si>
    <t>wykładnik-15=6</t>
  </si>
  <si>
    <t>wykładnik=21</t>
  </si>
  <si>
    <t>999=1.9511*2^9</t>
  </si>
  <si>
    <t>liczba</t>
  </si>
  <si>
    <t>system</t>
  </si>
  <si>
    <t>wykładnik-15=5</t>
  </si>
  <si>
    <t>wykładnik=20</t>
  </si>
  <si>
    <t>2^(n-1)-1</t>
  </si>
  <si>
    <t>81.24=1.26938*2^6</t>
  </si>
  <si>
    <t>mantysa</t>
  </si>
  <si>
    <t>znAK</t>
  </si>
  <si>
    <t>w-B=6</t>
  </si>
  <si>
    <t>W-15=6</t>
  </si>
  <si>
    <t>W=21</t>
  </si>
  <si>
    <t>0.1100.10100</t>
  </si>
  <si>
    <t>0.1010.11100</t>
  </si>
  <si>
    <t>bity (n)</t>
  </si>
  <si>
    <t>(1,7.8)</t>
  </si>
  <si>
    <t>Z</t>
  </si>
  <si>
    <t>W</t>
  </si>
  <si>
    <t>M</t>
  </si>
  <si>
    <t>(1,4,5)</t>
  </si>
  <si>
    <t>=3.25*2^4</t>
  </si>
  <si>
    <t>error</t>
  </si>
  <si>
    <t>1.625*2^5</t>
  </si>
  <si>
    <t>ok</t>
  </si>
  <si>
    <t>1.875*2^3</t>
  </si>
  <si>
    <t>1000100</t>
  </si>
  <si>
    <t>00001</t>
  </si>
  <si>
    <t>*2</t>
  </si>
  <si>
    <t>0.1010.101111</t>
  </si>
  <si>
    <t>0.10101.100100</t>
  </si>
  <si>
    <t>(1.5.6)</t>
  </si>
</sst>
</file>

<file path=xl/styles.xml><?xml version="1.0" encoding="utf-8"?>
<styleSheet xmlns="http://schemas.openxmlformats.org/spreadsheetml/2006/main">
  <numFmts count="2">
    <numFmt numFmtId="164" formatCode="0.00000000000"/>
    <numFmt numFmtId="165" formatCode="0.000000E+00"/>
  </numFmts>
  <fonts count="7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2"/>
      <color rgb="FF222222"/>
      <name val="Arial"/>
      <family val="2"/>
      <charset val="238"/>
    </font>
    <font>
      <b/>
      <sz val="9"/>
      <color indexed="81"/>
      <name val="Tahoma"/>
      <family val="2"/>
      <charset val="238"/>
    </font>
    <font>
      <sz val="12"/>
      <color theme="1"/>
      <name val="Times New Roman"/>
      <family val="1"/>
      <charset val="238"/>
    </font>
    <font>
      <strike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/>
    <xf numFmtId="0" fontId="3" fillId="0" borderId="0" xfId="0" quotePrefix="1" applyFont="1"/>
    <xf numFmtId="0" fontId="0" fillId="0" borderId="0" xfId="0" quotePrefix="1"/>
    <xf numFmtId="0" fontId="0" fillId="2" borderId="0" xfId="0" applyFill="1" applyAlignment="1">
      <alignment horizontal="center"/>
    </xf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2" borderId="1" xfId="0" applyFill="1" applyBorder="1" applyAlignment="1"/>
    <xf numFmtId="0" fontId="0" fillId="0" borderId="0" xfId="0" applyAlignment="1"/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3" fontId="0" fillId="0" borderId="0" xfId="0" quotePrefix="1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336309</xdr:colOff>
      <xdr:row>11</xdr:row>
      <xdr:rowOff>85725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E4AC16D4-2106-433D-A376-79A88F4D6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9525"/>
          <a:ext cx="4127259" cy="217170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0</xdr:row>
      <xdr:rowOff>1</xdr:rowOff>
    </xdr:from>
    <xdr:to>
      <xdr:col>13</xdr:col>
      <xdr:colOff>542925</xdr:colOff>
      <xdr:row>11</xdr:row>
      <xdr:rowOff>87777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E630D3D1-AA68-41C9-A8FE-61EBE2E86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10050" y="1"/>
          <a:ext cx="4257675" cy="2183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66674</xdr:colOff>
      <xdr:row>0</xdr:row>
      <xdr:rowOff>19051</xdr:rowOff>
    </xdr:from>
    <xdr:to>
      <xdr:col>32</xdr:col>
      <xdr:colOff>26459</xdr:colOff>
      <xdr:row>14</xdr:row>
      <xdr:rowOff>167113</xdr:rowOff>
    </xdr:to>
    <xdr:pic>
      <xdr:nvPicPr>
        <xdr:cNvPr id="7" name="Obraz 6">
          <a:extLst>
            <a:ext uri="{FF2B5EF4-FFF2-40B4-BE49-F238E27FC236}">
              <a16:creationId xmlns="" xmlns:a16="http://schemas.microsoft.com/office/drawing/2014/main" id="{880CD876-AC00-4B0E-91C8-F71A76B9C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91149" y="19051"/>
          <a:ext cx="5181601" cy="281506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2768</xdr:rowOff>
    </xdr:from>
    <xdr:to>
      <xdr:col>12</xdr:col>
      <xdr:colOff>400050</xdr:colOff>
      <xdr:row>14</xdr:row>
      <xdr:rowOff>111369</xdr:rowOff>
    </xdr:to>
    <xdr:pic>
      <xdr:nvPicPr>
        <xdr:cNvPr id="8" name="Obraz 7">
          <a:extLst>
            <a:ext uri="{FF2B5EF4-FFF2-40B4-BE49-F238E27FC236}">
              <a16:creationId xmlns="" xmlns:a16="http://schemas.microsoft.com/office/drawing/2014/main" id="{14B268CF-F1EF-4A87-9929-6CF4FADD0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2768"/>
          <a:ext cx="5295900" cy="2775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99574</xdr:colOff>
      <xdr:row>109</xdr:row>
      <xdr:rowOff>37595</xdr:rowOff>
    </xdr:to>
    <xdr:pic>
      <xdr:nvPicPr>
        <xdr:cNvPr id="18" name="Obraz 17">
          <a:extLst>
            <a:ext uri="{FF2B5EF4-FFF2-40B4-BE49-F238E27FC236}">
              <a16:creationId xmlns="" xmlns:a16="http://schemas.microsoft.com/office/drawing/2014/main" id="{66058574-EA11-472C-B92B-8F16FD4B7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6573500"/>
          <a:ext cx="7742857" cy="4038095"/>
        </a:xfrm>
        <a:prstGeom prst="rect">
          <a:avLst/>
        </a:prstGeom>
      </xdr:spPr>
    </xdr:pic>
    <xdr:clientData/>
  </xdr:twoCellAnchor>
  <xdr:twoCellAnchor editAs="oneCell">
    <xdr:from>
      <xdr:col>33</xdr:col>
      <xdr:colOff>85725</xdr:colOff>
      <xdr:row>18</xdr:row>
      <xdr:rowOff>129540</xdr:rowOff>
    </xdr:from>
    <xdr:to>
      <xdr:col>40</xdr:col>
      <xdr:colOff>291465</xdr:colOff>
      <xdr:row>33</xdr:row>
      <xdr:rowOff>43814</xdr:rowOff>
    </xdr:to>
    <xdr:pic>
      <xdr:nvPicPr>
        <xdr:cNvPr id="10" name="Obraz 9">
          <a:extLst>
            <a:ext uri="{FF2B5EF4-FFF2-40B4-BE49-F238E27FC236}">
              <a16:creationId xmlns="" xmlns:a16="http://schemas.microsoft.com/office/drawing/2014/main" id="{5AFD23AE-F414-437B-A214-02A8B59571FF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665" y="3421380"/>
          <a:ext cx="4472940" cy="26574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314325</xdr:colOff>
      <xdr:row>1</xdr:row>
      <xdr:rowOff>76200</xdr:rowOff>
    </xdr:from>
    <xdr:to>
      <xdr:col>27</xdr:col>
      <xdr:colOff>381000</xdr:colOff>
      <xdr:row>15</xdr:row>
      <xdr:rowOff>184801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1B463AEF-4A63-48E7-8DA7-7DE5D849E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266700"/>
          <a:ext cx="5295900" cy="2775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50512</xdr:colOff>
      <xdr:row>5</xdr:row>
      <xdr:rowOff>76201</xdr:rowOff>
    </xdr:from>
    <xdr:to>
      <xdr:col>37</xdr:col>
      <xdr:colOff>76200</xdr:colOff>
      <xdr:row>20</xdr:row>
      <xdr:rowOff>76397</xdr:rowOff>
    </xdr:to>
    <xdr:pic>
      <xdr:nvPicPr>
        <xdr:cNvPr id="4" name="Obraz 3">
          <a:extLst>
            <a:ext uri="{FF2B5EF4-FFF2-40B4-BE49-F238E27FC236}">
              <a16:creationId xmlns="" xmlns:a16="http://schemas.microsoft.com/office/drawing/2014/main" id="{2D39D736-3364-4F35-B645-AA43CCAE4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0712" y="1028701"/>
          <a:ext cx="6883688" cy="28576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18</xdr:col>
      <xdr:colOff>180974</xdr:colOff>
      <xdr:row>13</xdr:row>
      <xdr:rowOff>11356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AF4809C9-37FC-45D6-9CC6-313459A8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9525"/>
          <a:ext cx="4295774" cy="2478331"/>
        </a:xfrm>
        <a:prstGeom prst="rect">
          <a:avLst/>
        </a:prstGeom>
      </xdr:spPr>
    </xdr:pic>
    <xdr:clientData/>
  </xdr:twoCellAnchor>
  <xdr:twoCellAnchor editAs="oneCell">
    <xdr:from>
      <xdr:col>18</xdr:col>
      <xdr:colOff>180975</xdr:colOff>
      <xdr:row>0</xdr:row>
      <xdr:rowOff>0</xdr:rowOff>
    </xdr:from>
    <xdr:to>
      <xdr:col>38</xdr:col>
      <xdr:colOff>107912</xdr:colOff>
      <xdr:row>13</xdr:row>
      <xdr:rowOff>19050</xdr:rowOff>
    </xdr:to>
    <xdr:pic>
      <xdr:nvPicPr>
        <xdr:cNvPr id="4" name="Obraz 3">
          <a:extLst>
            <a:ext uri="{FF2B5EF4-FFF2-40B4-BE49-F238E27FC236}">
              <a16:creationId xmlns="" xmlns:a16="http://schemas.microsoft.com/office/drawing/2014/main" id="{213DD5CB-0EFF-4A35-8DF8-1B2594AFB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95775" y="0"/>
          <a:ext cx="4498937" cy="2495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114299</xdr:colOff>
      <xdr:row>22</xdr:row>
      <xdr:rowOff>0</xdr:rowOff>
    </xdr:from>
    <xdr:to>
      <xdr:col>17</xdr:col>
      <xdr:colOff>491148</xdr:colOff>
      <xdr:row>28</xdr:row>
      <xdr:rowOff>38100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1F13ECE6-E658-457C-AC12-E2C71C83D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24724" y="4200525"/>
          <a:ext cx="4034449" cy="1181100"/>
        </a:xfrm>
        <a:prstGeom prst="rect">
          <a:avLst/>
        </a:prstGeom>
      </xdr:spPr>
    </xdr:pic>
    <xdr:clientData/>
  </xdr:twoCellAnchor>
  <xdr:twoCellAnchor editAs="oneCell">
    <xdr:from>
      <xdr:col>8</xdr:col>
      <xdr:colOff>590549</xdr:colOff>
      <xdr:row>0</xdr:row>
      <xdr:rowOff>95250</xdr:rowOff>
    </xdr:from>
    <xdr:to>
      <xdr:col>15</xdr:col>
      <xdr:colOff>376848</xdr:colOff>
      <xdr:row>6</xdr:row>
      <xdr:rowOff>133350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5761262E-1D4C-4CC9-9E90-B52A187E4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91224" y="95250"/>
          <a:ext cx="4034449" cy="11811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3</xdr:row>
      <xdr:rowOff>95250</xdr:rowOff>
    </xdr:from>
    <xdr:to>
      <xdr:col>17</xdr:col>
      <xdr:colOff>405424</xdr:colOff>
      <xdr:row>9</xdr:row>
      <xdr:rowOff>133350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9C68BDD0-642E-42DB-B1D5-D4B66DF80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05625" y="676275"/>
          <a:ext cx="4034449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O24"/>
  <sheetViews>
    <sheetView tabSelected="1" topLeftCell="A4" workbookViewId="0">
      <selection activeCell="E22" sqref="E22"/>
    </sheetView>
  </sheetViews>
  <sheetFormatPr defaultRowHeight="15"/>
  <cols>
    <col min="1" max="1" width="9.140625" style="1"/>
    <col min="2" max="2" width="11" style="1" bestFit="1" customWidth="1"/>
    <col min="3" max="3" width="18.5703125" style="1" customWidth="1"/>
    <col min="4" max="15" width="9.140625" style="1"/>
  </cols>
  <sheetData>
    <row r="14" spans="2:11">
      <c r="C14" s="1" t="s">
        <v>17</v>
      </c>
      <c r="J14" s="63">
        <v>1.0000000000000001E-5</v>
      </c>
      <c r="K14" s="1">
        <v>1.0000000000000001E-5</v>
      </c>
    </row>
    <row r="15" spans="2:11">
      <c r="B15" s="1">
        <v>1E-3</v>
      </c>
      <c r="C15" s="49" t="s">
        <v>24</v>
      </c>
      <c r="J15" s="63">
        <v>1000</v>
      </c>
      <c r="K15" s="1">
        <v>1000</v>
      </c>
    </row>
    <row r="17" spans="1:6">
      <c r="C17" s="1" t="s">
        <v>129</v>
      </c>
      <c r="F17" s="1">
        <f>8*1.875</f>
        <v>15</v>
      </c>
    </row>
    <row r="18" spans="1:6">
      <c r="C18" s="1" t="s">
        <v>130</v>
      </c>
    </row>
    <row r="19" spans="1:6">
      <c r="F19" s="1">
        <f>52/32</f>
        <v>1.625</v>
      </c>
    </row>
    <row r="20" spans="1:6">
      <c r="F20" s="1">
        <f>52/16</f>
        <v>3.25</v>
      </c>
    </row>
    <row r="21" spans="1:6">
      <c r="A21" s="1">
        <v>-33</v>
      </c>
    </row>
    <row r="22" spans="1:6">
      <c r="A22" s="7" t="s">
        <v>157</v>
      </c>
      <c r="C22" s="1">
        <v>52</v>
      </c>
    </row>
    <row r="23" spans="1:6">
      <c r="A23" s="7" t="s">
        <v>158</v>
      </c>
      <c r="C23" s="1">
        <v>15</v>
      </c>
    </row>
    <row r="24" spans="1:6">
      <c r="A24" s="87" t="s">
        <v>174</v>
      </c>
      <c r="B24" s="87" t="s">
        <v>175</v>
      </c>
      <c r="C24" s="1">
        <v>100</v>
      </c>
    </row>
  </sheetData>
  <pageMargins left="0.7" right="0.7" top="0.75" bottom="0.75" header="0.3" footer="0.3"/>
  <drawing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activeCell="F25" sqref="F25"/>
    </sheetView>
  </sheetViews>
  <sheetFormatPr defaultRowHeight="15"/>
  <cols>
    <col min="1" max="1" width="9.140625" style="26"/>
    <col min="2" max="2" width="7.85546875" style="26" customWidth="1"/>
    <col min="3" max="15" width="4.7109375" style="26" customWidth="1"/>
    <col min="16" max="18" width="4.7109375" customWidth="1"/>
    <col min="19" max="19" width="5.28515625" customWidth="1"/>
  </cols>
  <sheetData>
    <row r="1" spans="1:18">
      <c r="A1" s="7" t="s">
        <v>71</v>
      </c>
    </row>
    <row r="2" spans="1:18">
      <c r="B2" s="28">
        <v>10</v>
      </c>
      <c r="C2" s="28">
        <v>11</v>
      </c>
      <c r="D2" s="28">
        <v>12</v>
      </c>
      <c r="E2" s="28">
        <v>13</v>
      </c>
      <c r="F2" s="28">
        <v>14</v>
      </c>
      <c r="G2" s="28">
        <v>15</v>
      </c>
      <c r="P2" s="26"/>
      <c r="Q2" s="26"/>
      <c r="R2" s="26"/>
    </row>
    <row r="3" spans="1:18">
      <c r="B3" s="28" t="s">
        <v>25</v>
      </c>
      <c r="C3" s="28" t="s">
        <v>26</v>
      </c>
      <c r="D3" s="28" t="s">
        <v>27</v>
      </c>
      <c r="E3" s="28" t="s">
        <v>28</v>
      </c>
      <c r="F3" s="28" t="s">
        <v>29</v>
      </c>
      <c r="G3" s="28" t="s">
        <v>30</v>
      </c>
      <c r="P3" s="26"/>
      <c r="Q3" s="26"/>
      <c r="R3" s="26"/>
    </row>
    <row r="4" spans="1:18">
      <c r="P4" s="26"/>
      <c r="Q4" s="26"/>
      <c r="R4" s="26"/>
    </row>
    <row r="5" spans="1:18">
      <c r="E5" s="27" t="s">
        <v>16</v>
      </c>
      <c r="F5" s="28" t="s">
        <v>29</v>
      </c>
      <c r="G5" s="28" t="s">
        <v>28</v>
      </c>
      <c r="H5" s="28">
        <v>0</v>
      </c>
      <c r="I5" s="28">
        <v>9</v>
      </c>
      <c r="P5" s="26"/>
      <c r="Q5" s="26"/>
      <c r="R5" s="26"/>
    </row>
    <row r="6" spans="1:18">
      <c r="F6" s="26">
        <v>14</v>
      </c>
      <c r="G6" s="26">
        <v>13</v>
      </c>
      <c r="H6" s="26">
        <v>0</v>
      </c>
      <c r="I6" s="26">
        <v>9</v>
      </c>
      <c r="P6" s="26"/>
      <c r="Q6" s="26"/>
      <c r="R6" s="26"/>
    </row>
    <row r="7" spans="1:18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</row>
    <row r="8" spans="1:18">
      <c r="C8" s="26">
        <v>3</v>
      </c>
      <c r="D8" s="26">
        <v>2</v>
      </c>
      <c r="E8" s="26">
        <v>1</v>
      </c>
      <c r="F8" s="26">
        <v>0</v>
      </c>
      <c r="G8" s="26">
        <v>3</v>
      </c>
      <c r="H8" s="26">
        <v>2</v>
      </c>
      <c r="I8" s="26">
        <v>1</v>
      </c>
      <c r="J8" s="26">
        <v>0</v>
      </c>
      <c r="K8" s="26">
        <v>3</v>
      </c>
      <c r="L8" s="26">
        <v>2</v>
      </c>
      <c r="M8" s="26">
        <v>1</v>
      </c>
      <c r="N8" s="26">
        <v>0</v>
      </c>
      <c r="O8" s="26">
        <v>3</v>
      </c>
      <c r="P8" s="26">
        <v>2</v>
      </c>
      <c r="Q8" s="26">
        <v>1</v>
      </c>
      <c r="R8" s="26">
        <v>0</v>
      </c>
    </row>
    <row r="9" spans="1:18">
      <c r="C9" s="9">
        <v>8</v>
      </c>
      <c r="D9" s="9">
        <v>4</v>
      </c>
      <c r="E9" s="9">
        <v>2</v>
      </c>
      <c r="F9" s="9">
        <v>1</v>
      </c>
      <c r="G9" s="5">
        <v>8</v>
      </c>
      <c r="H9" s="5">
        <v>4</v>
      </c>
      <c r="I9" s="5">
        <v>2</v>
      </c>
      <c r="J9" s="5">
        <v>1</v>
      </c>
      <c r="K9" s="9">
        <v>8</v>
      </c>
      <c r="L9" s="9">
        <v>4</v>
      </c>
      <c r="M9" s="9">
        <v>2</v>
      </c>
      <c r="N9" s="9">
        <v>1</v>
      </c>
      <c r="O9" s="5">
        <v>8</v>
      </c>
      <c r="P9" s="5">
        <v>4</v>
      </c>
      <c r="Q9" s="5">
        <v>2</v>
      </c>
      <c r="R9" s="5">
        <v>1</v>
      </c>
    </row>
    <row r="10" spans="1:18"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1</v>
      </c>
    </row>
    <row r="11" spans="1:18">
      <c r="P11" s="26"/>
      <c r="Q11" s="26"/>
      <c r="R11" s="26"/>
    </row>
    <row r="12" spans="1:18"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</row>
    <row r="13" spans="1:18">
      <c r="B13" s="89" t="s">
        <v>16</v>
      </c>
      <c r="C13" s="89"/>
    </row>
    <row r="14" spans="1:18">
      <c r="A14" s="26" t="s">
        <v>14</v>
      </c>
      <c r="B14" s="89" t="s">
        <v>15</v>
      </c>
      <c r="C14" s="89"/>
    </row>
    <row r="15" spans="1:18">
      <c r="A15" s="26" t="s">
        <v>116</v>
      </c>
      <c r="C15" s="26">
        <v>6</v>
      </c>
      <c r="D15" s="26">
        <v>5</v>
      </c>
      <c r="E15" s="26">
        <v>4</v>
      </c>
      <c r="F15" s="26">
        <v>3</v>
      </c>
      <c r="G15" s="26">
        <v>2</v>
      </c>
      <c r="H15" s="26">
        <v>1</v>
      </c>
      <c r="I15" s="26">
        <v>0</v>
      </c>
      <c r="J15" s="26">
        <v>-1</v>
      </c>
      <c r="K15" s="26">
        <v>-2</v>
      </c>
      <c r="L15" s="26">
        <v>-3</v>
      </c>
      <c r="M15" s="26">
        <v>-4</v>
      </c>
      <c r="N15" s="26">
        <v>-5</v>
      </c>
      <c r="O15" s="26">
        <v>-6</v>
      </c>
      <c r="P15" s="26">
        <v>-7</v>
      </c>
      <c r="Q15" s="26">
        <v>-8</v>
      </c>
    </row>
    <row r="16" spans="1:18">
      <c r="A16" s="26" t="s">
        <v>1</v>
      </c>
      <c r="B16" s="38">
        <f>C10</f>
        <v>1</v>
      </c>
      <c r="C16" s="37">
        <f t="shared" ref="C16:Q16" si="0">D10</f>
        <v>1</v>
      </c>
      <c r="D16" s="37">
        <f t="shared" si="0"/>
        <v>1</v>
      </c>
      <c r="E16" s="37">
        <f t="shared" si="0"/>
        <v>0</v>
      </c>
      <c r="F16" s="37">
        <f t="shared" si="0"/>
        <v>1</v>
      </c>
      <c r="G16" s="37">
        <f t="shared" si="0"/>
        <v>1</v>
      </c>
      <c r="H16" s="37">
        <f t="shared" si="0"/>
        <v>0</v>
      </c>
      <c r="I16" s="37">
        <f t="shared" si="0"/>
        <v>1</v>
      </c>
      <c r="J16" s="36">
        <f t="shared" si="0"/>
        <v>0</v>
      </c>
      <c r="K16" s="36">
        <f t="shared" si="0"/>
        <v>0</v>
      </c>
      <c r="L16" s="36">
        <f t="shared" si="0"/>
        <v>0</v>
      </c>
      <c r="M16" s="36">
        <f t="shared" si="0"/>
        <v>0</v>
      </c>
      <c r="N16" s="36">
        <f t="shared" si="0"/>
        <v>1</v>
      </c>
      <c r="O16" s="36">
        <f t="shared" si="0"/>
        <v>0</v>
      </c>
      <c r="P16" s="36">
        <f t="shared" si="0"/>
        <v>0</v>
      </c>
      <c r="Q16" s="36">
        <f t="shared" si="0"/>
        <v>1</v>
      </c>
    </row>
    <row r="17" spans="1:20">
      <c r="C17" s="26">
        <f t="shared" ref="C17:Q17" si="1">2^C15</f>
        <v>64</v>
      </c>
      <c r="D17" s="26">
        <f t="shared" si="1"/>
        <v>32</v>
      </c>
      <c r="E17" s="26">
        <f t="shared" si="1"/>
        <v>16</v>
      </c>
      <c r="F17" s="26">
        <f t="shared" si="1"/>
        <v>8</v>
      </c>
      <c r="G17" s="26">
        <f t="shared" si="1"/>
        <v>4</v>
      </c>
      <c r="H17" s="26">
        <f t="shared" si="1"/>
        <v>2</v>
      </c>
      <c r="I17" s="26">
        <f t="shared" si="1"/>
        <v>1</v>
      </c>
      <c r="J17" s="26">
        <f t="shared" si="1"/>
        <v>0.5</v>
      </c>
      <c r="K17" s="26">
        <f t="shared" si="1"/>
        <v>0.25</v>
      </c>
      <c r="L17" s="26">
        <f t="shared" si="1"/>
        <v>0.125</v>
      </c>
      <c r="M17" s="26">
        <f t="shared" si="1"/>
        <v>6.25E-2</v>
      </c>
      <c r="N17" s="26">
        <f t="shared" si="1"/>
        <v>3.125E-2</v>
      </c>
      <c r="O17" s="26">
        <f t="shared" si="1"/>
        <v>1.5625E-2</v>
      </c>
      <c r="P17" s="26">
        <f t="shared" si="1"/>
        <v>7.8125E-3</v>
      </c>
      <c r="Q17" s="26">
        <f t="shared" si="1"/>
        <v>3.90625E-3</v>
      </c>
    </row>
    <row r="18" spans="1:20" ht="15.75">
      <c r="C18" s="26">
        <f t="shared" ref="C18:Q18" si="2">C17*C16</f>
        <v>64</v>
      </c>
      <c r="D18" s="26">
        <f t="shared" si="2"/>
        <v>32</v>
      </c>
      <c r="E18" s="26">
        <f t="shared" si="2"/>
        <v>0</v>
      </c>
      <c r="F18" s="26">
        <f t="shared" si="2"/>
        <v>8</v>
      </c>
      <c r="G18" s="26">
        <f t="shared" si="2"/>
        <v>4</v>
      </c>
      <c r="H18" s="26">
        <f t="shared" si="2"/>
        <v>0</v>
      </c>
      <c r="I18" s="26">
        <f t="shared" si="2"/>
        <v>1</v>
      </c>
      <c r="J18" s="26">
        <f t="shared" si="2"/>
        <v>0</v>
      </c>
      <c r="K18" s="26">
        <f t="shared" si="2"/>
        <v>0</v>
      </c>
      <c r="L18" s="26">
        <f t="shared" si="2"/>
        <v>0</v>
      </c>
      <c r="M18" s="26">
        <f t="shared" si="2"/>
        <v>0</v>
      </c>
      <c r="N18" s="26">
        <f t="shared" si="2"/>
        <v>3.125E-2</v>
      </c>
      <c r="O18" s="26">
        <f t="shared" si="2"/>
        <v>0</v>
      </c>
      <c r="P18" s="26">
        <f t="shared" si="2"/>
        <v>0</v>
      </c>
      <c r="Q18" s="26">
        <f t="shared" si="2"/>
        <v>3.90625E-3</v>
      </c>
      <c r="T18" s="21"/>
    </row>
    <row r="19" spans="1:20">
      <c r="C19" s="89">
        <f>SUM(C18:I18)</f>
        <v>109</v>
      </c>
      <c r="D19" s="89"/>
      <c r="E19" s="89"/>
      <c r="F19" s="89"/>
      <c r="G19" s="89"/>
      <c r="H19" s="89"/>
      <c r="I19" s="89"/>
      <c r="J19" s="89">
        <f>SUM(J18:Q18)</f>
        <v>3.515625E-2</v>
      </c>
      <c r="K19" s="89"/>
      <c r="L19" s="89"/>
      <c r="M19" s="89"/>
      <c r="N19" s="89"/>
      <c r="O19" s="89"/>
      <c r="P19" s="89"/>
      <c r="Q19" s="89"/>
      <c r="R19" s="26"/>
    </row>
    <row r="20" spans="1:20">
      <c r="B20" s="26">
        <f>(-1)^B16</f>
        <v>-1</v>
      </c>
      <c r="C20" s="89">
        <f>(C19-63)</f>
        <v>46</v>
      </c>
      <c r="D20" s="89"/>
      <c r="E20" s="89"/>
      <c r="F20" s="89"/>
      <c r="G20" s="89"/>
      <c r="H20" s="89"/>
      <c r="I20" s="89"/>
      <c r="J20" s="89"/>
      <c r="K20" s="89">
        <f>J19+1</f>
        <v>1.03515625</v>
      </c>
      <c r="L20" s="89"/>
      <c r="M20" s="89"/>
      <c r="N20" s="89"/>
      <c r="O20" s="89"/>
      <c r="P20" s="89"/>
      <c r="Q20" s="89"/>
      <c r="R20" s="89"/>
      <c r="T20" s="22"/>
    </row>
    <row r="21" spans="1:20">
      <c r="A21" s="27" t="s">
        <v>0</v>
      </c>
      <c r="B21" s="27">
        <f>B20*K20</f>
        <v>-1.03515625</v>
      </c>
      <c r="C21" s="27" t="s">
        <v>45</v>
      </c>
      <c r="D21" s="42" t="s">
        <v>135</v>
      </c>
      <c r="E21" s="27"/>
      <c r="F21" s="27"/>
      <c r="G21" s="27"/>
    </row>
    <row r="23" spans="1:20">
      <c r="B23" s="89">
        <f>B21*2^46</f>
        <v>-72842645340160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</sheetData>
  <mergeCells count="11">
    <mergeCell ref="B14:C14"/>
    <mergeCell ref="C12:F12"/>
    <mergeCell ref="G12:J12"/>
    <mergeCell ref="K12:N12"/>
    <mergeCell ref="O12:R12"/>
    <mergeCell ref="B13:C13"/>
    <mergeCell ref="B23:M23"/>
    <mergeCell ref="C19:I19"/>
    <mergeCell ref="J19:Q19"/>
    <mergeCell ref="C20:J20"/>
    <mergeCell ref="K20:R20"/>
  </mergeCells>
  <pageMargins left="0.7" right="0.7" top="0.75" bottom="0.75" header="0.3" footer="0.3"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selection activeCell="I5" sqref="I5:N5"/>
    </sheetView>
  </sheetViews>
  <sheetFormatPr defaultRowHeight="15"/>
  <cols>
    <col min="1" max="2" width="9.140625" style="26"/>
    <col min="3" max="3" width="9.140625" style="26" customWidth="1"/>
    <col min="4" max="14" width="7.28515625" style="26" customWidth="1"/>
    <col min="15" max="15" width="9.140625" style="26"/>
    <col min="16" max="16" width="26.42578125" customWidth="1"/>
    <col min="17" max="17" width="12.28515625" customWidth="1"/>
  </cols>
  <sheetData>
    <row r="1" spans="1:18" ht="15.75">
      <c r="A1" s="94" t="s">
        <v>72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18">
      <c r="A2" s="7" t="s">
        <v>66</v>
      </c>
      <c r="D2" s="26">
        <v>4</v>
      </c>
      <c r="E2" s="26">
        <v>3</v>
      </c>
      <c r="F2" s="26">
        <v>2</v>
      </c>
      <c r="G2" s="26">
        <v>1</v>
      </c>
      <c r="H2" s="26">
        <v>0</v>
      </c>
      <c r="I2" s="26">
        <v>-1</v>
      </c>
      <c r="J2" s="26">
        <v>-2</v>
      </c>
      <c r="K2" s="26">
        <v>-3</v>
      </c>
      <c r="L2" s="26">
        <v>-4</v>
      </c>
      <c r="M2" s="26">
        <v>-5</v>
      </c>
      <c r="N2" s="26">
        <v>-6</v>
      </c>
    </row>
    <row r="3" spans="1:18">
      <c r="A3" s="26" t="s">
        <v>46</v>
      </c>
      <c r="C3" s="18">
        <v>0</v>
      </c>
      <c r="D3" s="19">
        <v>1</v>
      </c>
      <c r="E3" s="19">
        <v>0</v>
      </c>
      <c r="F3" s="19">
        <v>1</v>
      </c>
      <c r="G3" s="19">
        <v>0</v>
      </c>
      <c r="H3" s="19">
        <v>1</v>
      </c>
      <c r="I3" s="5">
        <v>0</v>
      </c>
      <c r="J3" s="5">
        <v>1</v>
      </c>
      <c r="K3" s="5">
        <v>0</v>
      </c>
      <c r="L3" s="5">
        <v>0</v>
      </c>
      <c r="M3" s="5">
        <v>0</v>
      </c>
      <c r="N3" s="5">
        <v>1</v>
      </c>
      <c r="P3" s="5">
        <v>81.239999999999995</v>
      </c>
      <c r="Q3" s="72" t="s">
        <v>124</v>
      </c>
    </row>
    <row r="4" spans="1:18">
      <c r="D4" s="26">
        <f>D3*2^D2</f>
        <v>16</v>
      </c>
      <c r="E4" s="26">
        <f t="shared" ref="E4:H4" si="0">E3*2^E2</f>
        <v>0</v>
      </c>
      <c r="F4" s="26">
        <f t="shared" si="0"/>
        <v>4</v>
      </c>
      <c r="G4" s="26">
        <f t="shared" si="0"/>
        <v>0</v>
      </c>
      <c r="H4" s="26">
        <f t="shared" si="0"/>
        <v>1</v>
      </c>
      <c r="I4" s="26">
        <f>I3*2^I2</f>
        <v>0</v>
      </c>
      <c r="J4" s="75">
        <f t="shared" ref="J4:N4" si="1">J3*2^J2</f>
        <v>0.25</v>
      </c>
      <c r="K4" s="75">
        <f t="shared" si="1"/>
        <v>0</v>
      </c>
      <c r="L4" s="75">
        <f t="shared" si="1"/>
        <v>0</v>
      </c>
      <c r="M4" s="75">
        <f t="shared" si="1"/>
        <v>0</v>
      </c>
      <c r="N4" s="75">
        <f t="shared" si="1"/>
        <v>1.5625E-2</v>
      </c>
      <c r="P4" s="72">
        <f>P3/2^Q4</f>
        <v>0.15867187499999999</v>
      </c>
      <c r="Q4" s="72">
        <v>9</v>
      </c>
    </row>
    <row r="5" spans="1:18">
      <c r="B5" s="7"/>
      <c r="C5" s="7"/>
      <c r="D5" s="89">
        <f>SUM(D4:H4)</f>
        <v>21</v>
      </c>
      <c r="E5" s="89"/>
      <c r="F5" s="89"/>
      <c r="G5" s="89"/>
      <c r="H5" s="89"/>
      <c r="I5" s="89">
        <f>SUM(I4:N4)+1</f>
        <v>1.265625</v>
      </c>
      <c r="J5" s="89"/>
      <c r="K5" s="89"/>
      <c r="L5" s="89"/>
      <c r="M5" s="89"/>
      <c r="N5" s="89"/>
    </row>
    <row r="6" spans="1:18">
      <c r="A6" s="26" t="s">
        <v>47</v>
      </c>
      <c r="B6" s="26">
        <f>(31-1)/2</f>
        <v>15</v>
      </c>
      <c r="C6" s="7">
        <f>(-1)^C3*I5</f>
        <v>1.265625</v>
      </c>
      <c r="D6" s="26" t="s">
        <v>67</v>
      </c>
      <c r="E6" s="39">
        <f>D5-B6</f>
        <v>6</v>
      </c>
      <c r="G6" s="26" t="s">
        <v>143</v>
      </c>
      <c r="P6" t="s">
        <v>145</v>
      </c>
    </row>
    <row r="7" spans="1:18">
      <c r="B7" s="7"/>
      <c r="C7" s="7"/>
      <c r="G7" s="26" t="s">
        <v>144</v>
      </c>
    </row>
    <row r="8" spans="1:18">
      <c r="P8" t="s">
        <v>136</v>
      </c>
    </row>
    <row r="9" spans="1:18">
      <c r="A9" s="7" t="s">
        <v>73</v>
      </c>
      <c r="B9" s="44"/>
      <c r="C9" s="44"/>
      <c r="D9" s="44">
        <v>4</v>
      </c>
      <c r="E9" s="44">
        <v>3</v>
      </c>
      <c r="F9" s="44">
        <v>2</v>
      </c>
      <c r="G9" s="44">
        <v>1</v>
      </c>
      <c r="H9" s="44">
        <v>0</v>
      </c>
      <c r="I9" s="44">
        <v>-1</v>
      </c>
      <c r="J9" s="44">
        <v>-2</v>
      </c>
      <c r="K9" s="44">
        <v>-3</v>
      </c>
      <c r="L9" s="44">
        <v>-4</v>
      </c>
      <c r="M9" s="44">
        <v>-5</v>
      </c>
      <c r="N9" s="44">
        <v>-6</v>
      </c>
      <c r="P9" s="62"/>
    </row>
    <row r="10" spans="1:18" ht="15.75">
      <c r="A10" s="44" t="s">
        <v>46</v>
      </c>
      <c r="B10" s="44"/>
      <c r="C10" s="18">
        <v>0</v>
      </c>
      <c r="D10" s="19">
        <v>1</v>
      </c>
      <c r="E10" s="19">
        <v>0</v>
      </c>
      <c r="F10" s="19">
        <v>1</v>
      </c>
      <c r="G10" s="19">
        <v>0</v>
      </c>
      <c r="H10" s="19">
        <v>0</v>
      </c>
      <c r="I10" s="5">
        <v>1</v>
      </c>
      <c r="J10" s="5">
        <v>0</v>
      </c>
      <c r="K10" s="5">
        <v>1</v>
      </c>
      <c r="L10" s="5">
        <v>1</v>
      </c>
      <c r="M10" s="5">
        <v>1</v>
      </c>
      <c r="N10" s="5">
        <v>1</v>
      </c>
      <c r="P10" s="12" t="s">
        <v>139</v>
      </c>
    </row>
    <row r="11" spans="1:18">
      <c r="A11" s="44"/>
      <c r="B11" s="44"/>
      <c r="C11" s="44"/>
      <c r="D11" s="44">
        <f>D10*2^D9</f>
        <v>16</v>
      </c>
      <c r="E11" s="44">
        <f t="shared" ref="E11:H11" si="2">E10*2^E9</f>
        <v>0</v>
      </c>
      <c r="F11" s="44">
        <f t="shared" si="2"/>
        <v>4</v>
      </c>
      <c r="G11" s="44">
        <f t="shared" si="2"/>
        <v>0</v>
      </c>
      <c r="H11" s="44">
        <f t="shared" si="2"/>
        <v>0</v>
      </c>
      <c r="I11" s="44">
        <f>I10*2^I9</f>
        <v>0.5</v>
      </c>
      <c r="J11" s="44">
        <f t="shared" ref="J11:N11" si="3">J10*2^J9</f>
        <v>0</v>
      </c>
      <c r="K11" s="44">
        <f t="shared" si="3"/>
        <v>0.125</v>
      </c>
      <c r="L11" s="44">
        <f t="shared" si="3"/>
        <v>6.25E-2</v>
      </c>
      <c r="M11" s="44">
        <f t="shared" si="3"/>
        <v>3.125E-2</v>
      </c>
      <c r="N11" s="44">
        <f t="shared" si="3"/>
        <v>1.5625E-2</v>
      </c>
    </row>
    <row r="12" spans="1:18">
      <c r="A12" s="44"/>
      <c r="B12" s="7"/>
      <c r="C12" s="7"/>
      <c r="D12" s="89">
        <v>20</v>
      </c>
      <c r="E12" s="89"/>
      <c r="F12" s="89"/>
      <c r="G12" s="89"/>
      <c r="H12" s="89"/>
      <c r="I12" s="89">
        <f>SUM(I11:N11)+1</f>
        <v>1.734375</v>
      </c>
      <c r="J12" s="89"/>
      <c r="K12" s="89"/>
      <c r="L12" s="89"/>
      <c r="M12" s="89"/>
      <c r="N12" s="89"/>
      <c r="P12">
        <v>-1.6875</v>
      </c>
    </row>
    <row r="13" spans="1:18">
      <c r="A13" s="44" t="s">
        <v>47</v>
      </c>
      <c r="B13" s="44">
        <f>(31-1)/2</f>
        <v>15</v>
      </c>
      <c r="C13" s="7">
        <f>(-1)^C10*I12</f>
        <v>1.734375</v>
      </c>
      <c r="D13" s="44" t="s">
        <v>67</v>
      </c>
      <c r="E13" s="39">
        <f>D12-B13</f>
        <v>5</v>
      </c>
      <c r="F13" s="44"/>
      <c r="G13" s="44"/>
      <c r="H13" s="75" t="s">
        <v>148</v>
      </c>
      <c r="I13" s="44"/>
      <c r="J13" s="44"/>
      <c r="K13" s="44"/>
      <c r="L13" s="44"/>
      <c r="M13" s="44"/>
      <c r="N13" s="44"/>
    </row>
    <row r="14" spans="1:18">
      <c r="H14" s="75" t="s">
        <v>149</v>
      </c>
    </row>
    <row r="15" spans="1:18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</row>
    <row r="16" spans="1:18">
      <c r="A16" s="52" t="s">
        <v>74</v>
      </c>
      <c r="B16" s="46"/>
      <c r="C16" s="46"/>
      <c r="D16" s="46">
        <v>4</v>
      </c>
      <c r="E16" s="46">
        <v>3</v>
      </c>
      <c r="F16" s="46">
        <v>2</v>
      </c>
      <c r="G16" s="46">
        <v>1</v>
      </c>
      <c r="H16" s="46">
        <v>0</v>
      </c>
      <c r="I16" s="46">
        <v>-1</v>
      </c>
      <c r="J16" s="46">
        <v>-2</v>
      </c>
      <c r="K16" s="46">
        <v>-3</v>
      </c>
      <c r="L16" s="46">
        <v>-4</v>
      </c>
      <c r="M16" s="46">
        <v>-5</v>
      </c>
      <c r="N16" s="46">
        <v>-6</v>
      </c>
    </row>
    <row r="17" spans="1:14">
      <c r="A17" s="46" t="s">
        <v>46</v>
      </c>
      <c r="B17" s="46"/>
      <c r="C17" s="18">
        <v>1</v>
      </c>
      <c r="D17" s="19">
        <v>1</v>
      </c>
      <c r="E17" s="19">
        <v>0</v>
      </c>
      <c r="F17" s="19">
        <v>1</v>
      </c>
      <c r="G17" s="19">
        <v>1</v>
      </c>
      <c r="H17" s="19">
        <v>0</v>
      </c>
      <c r="I17" s="5">
        <v>0</v>
      </c>
      <c r="J17" s="5">
        <v>0</v>
      </c>
      <c r="K17" s="5">
        <v>1</v>
      </c>
      <c r="L17" s="5">
        <v>1</v>
      </c>
      <c r="M17" s="5">
        <v>0</v>
      </c>
      <c r="N17" s="5">
        <v>1</v>
      </c>
    </row>
    <row r="18" spans="1:14">
      <c r="A18" s="46"/>
      <c r="B18" s="46"/>
      <c r="C18" s="46"/>
      <c r="D18" s="46">
        <f>D17*2^D16</f>
        <v>16</v>
      </c>
      <c r="E18" s="46">
        <f t="shared" ref="E18:H18" si="4">E17*2^E16</f>
        <v>0</v>
      </c>
      <c r="F18" s="46">
        <f t="shared" si="4"/>
        <v>4</v>
      </c>
      <c r="G18" s="46">
        <f t="shared" si="4"/>
        <v>2</v>
      </c>
      <c r="H18" s="46">
        <f t="shared" si="4"/>
        <v>0</v>
      </c>
      <c r="I18" s="46">
        <f>I17*2^I16</f>
        <v>0</v>
      </c>
      <c r="J18" s="46">
        <f t="shared" ref="J18:N18" si="5">J17*2^J16</f>
        <v>0</v>
      </c>
      <c r="K18" s="46">
        <f t="shared" si="5"/>
        <v>0.125</v>
      </c>
      <c r="L18" s="46">
        <f t="shared" si="5"/>
        <v>6.25E-2</v>
      </c>
      <c r="M18" s="46">
        <f t="shared" si="5"/>
        <v>0</v>
      </c>
      <c r="N18" s="46">
        <f t="shared" si="5"/>
        <v>1.5625E-2</v>
      </c>
    </row>
    <row r="19" spans="1:14">
      <c r="A19" s="46"/>
      <c r="B19" s="7"/>
      <c r="C19" s="7"/>
      <c r="D19" s="89">
        <v>22</v>
      </c>
      <c r="E19" s="89"/>
      <c r="F19" s="89"/>
      <c r="G19" s="89"/>
      <c r="H19" s="89"/>
      <c r="I19" s="89">
        <f>SUM(I18:N18)+1</f>
        <v>1.203125</v>
      </c>
      <c r="J19" s="89"/>
      <c r="K19" s="89"/>
      <c r="L19" s="89"/>
      <c r="M19" s="89"/>
      <c r="N19" s="89"/>
    </row>
    <row r="20" spans="1:14">
      <c r="A20" s="46" t="s">
        <v>47</v>
      </c>
      <c r="B20" s="46">
        <f>(31-1)/2</f>
        <v>15</v>
      </c>
      <c r="C20" s="7">
        <f>(-1)^C17*I19</f>
        <v>-1.203125</v>
      </c>
      <c r="D20" s="46" t="s">
        <v>67</v>
      </c>
      <c r="E20" s="39">
        <f>D19-B20</f>
        <v>7</v>
      </c>
      <c r="F20" s="46"/>
      <c r="G20" s="46"/>
      <c r="H20" s="46"/>
      <c r="I20" s="46"/>
      <c r="J20" s="46"/>
      <c r="K20" s="46"/>
      <c r="L20" s="46"/>
      <c r="M20" s="46"/>
      <c r="N20" s="46"/>
    </row>
  </sheetData>
  <mergeCells count="7">
    <mergeCell ref="D19:H19"/>
    <mergeCell ref="I19:N19"/>
    <mergeCell ref="A1:R1"/>
    <mergeCell ref="I5:N5"/>
    <mergeCell ref="D5:H5"/>
    <mergeCell ref="D12:H12"/>
    <mergeCell ref="I12:N12"/>
  </mergeCells>
  <pageMargins left="0.7" right="0.7" top="0.75" bottom="0.75" header="0.3" footer="0.3"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activeCell="L18" sqref="L18"/>
    </sheetView>
  </sheetViews>
  <sheetFormatPr defaultRowHeight="15"/>
  <cols>
    <col min="2" max="2" width="11.7109375" style="26" customWidth="1"/>
    <col min="3" max="16" width="9.140625" style="26"/>
  </cols>
  <sheetData>
    <row r="1" spans="1:16">
      <c r="A1" s="34" t="s">
        <v>75</v>
      </c>
    </row>
    <row r="2" spans="1:16">
      <c r="A2" s="34" t="s">
        <v>76</v>
      </c>
    </row>
    <row r="3" spans="1:16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6">
      <c r="B4" s="34"/>
      <c r="C4" s="34">
        <v>4</v>
      </c>
      <c r="D4" s="34">
        <v>3</v>
      </c>
      <c r="E4" s="34">
        <v>2</v>
      </c>
      <c r="F4" s="34">
        <v>1</v>
      </c>
      <c r="G4" s="34">
        <v>0</v>
      </c>
      <c r="H4" s="34">
        <v>-1</v>
      </c>
      <c r="I4" s="34">
        <v>-2</v>
      </c>
      <c r="J4" s="34">
        <v>-3</v>
      </c>
      <c r="K4" s="34">
        <v>-4</v>
      </c>
      <c r="L4" s="34">
        <v>-5</v>
      </c>
      <c r="O4" s="26" t="s">
        <v>137</v>
      </c>
    </row>
    <row r="5" spans="1:16">
      <c r="A5" s="26" t="s">
        <v>25</v>
      </c>
      <c r="B5" s="31">
        <v>0</v>
      </c>
      <c r="C5" s="32">
        <v>1</v>
      </c>
      <c r="D5" s="32">
        <v>1</v>
      </c>
      <c r="E5" s="32">
        <v>1</v>
      </c>
      <c r="F5" s="32">
        <v>0</v>
      </c>
      <c r="G5" s="32">
        <v>1</v>
      </c>
      <c r="H5" s="33">
        <v>1</v>
      </c>
      <c r="I5" s="33">
        <v>1</v>
      </c>
      <c r="J5" s="33">
        <v>1</v>
      </c>
      <c r="K5" s="33">
        <v>0</v>
      </c>
      <c r="L5" s="33">
        <v>0</v>
      </c>
      <c r="O5" s="26">
        <v>7</v>
      </c>
    </row>
    <row r="6" spans="1:16">
      <c r="B6" s="34"/>
      <c r="C6" s="34">
        <f>2^C4</f>
        <v>16</v>
      </c>
      <c r="D6" s="34">
        <f t="shared" ref="D6:L6" si="0">2^D4</f>
        <v>8</v>
      </c>
      <c r="E6" s="34">
        <f t="shared" si="0"/>
        <v>4</v>
      </c>
      <c r="F6" s="34">
        <f t="shared" si="0"/>
        <v>2</v>
      </c>
      <c r="G6" s="34">
        <f t="shared" si="0"/>
        <v>1</v>
      </c>
      <c r="H6" s="34">
        <f t="shared" si="0"/>
        <v>0.5</v>
      </c>
      <c r="I6" s="34">
        <f t="shared" si="0"/>
        <v>0.25</v>
      </c>
      <c r="J6" s="34">
        <f t="shared" si="0"/>
        <v>0.125</v>
      </c>
      <c r="K6" s="34">
        <f t="shared" si="0"/>
        <v>6.25E-2</v>
      </c>
      <c r="L6" s="34">
        <f t="shared" si="0"/>
        <v>3.125E-2</v>
      </c>
      <c r="O6" s="26">
        <v>6</v>
      </c>
    </row>
    <row r="7" spans="1:16">
      <c r="B7" s="34"/>
      <c r="C7" s="34">
        <f>C6*C5</f>
        <v>16</v>
      </c>
      <c r="D7" s="34">
        <f t="shared" ref="D7:L7" si="1">D6*D5</f>
        <v>8</v>
      </c>
      <c r="E7" s="34">
        <f t="shared" si="1"/>
        <v>4</v>
      </c>
      <c r="F7" s="34">
        <f t="shared" si="1"/>
        <v>0</v>
      </c>
      <c r="G7" s="34">
        <f t="shared" si="1"/>
        <v>1</v>
      </c>
      <c r="H7" s="34">
        <f t="shared" si="1"/>
        <v>0.5</v>
      </c>
      <c r="I7" s="34">
        <f t="shared" si="1"/>
        <v>0.25</v>
      </c>
      <c r="J7" s="34">
        <f t="shared" si="1"/>
        <v>0.125</v>
      </c>
      <c r="K7" s="34">
        <f t="shared" si="1"/>
        <v>0</v>
      </c>
      <c r="L7" s="34">
        <f t="shared" si="1"/>
        <v>0</v>
      </c>
    </row>
    <row r="8" spans="1:16">
      <c r="B8" s="34">
        <f>(C8-15)</f>
        <v>14</v>
      </c>
      <c r="C8" s="89">
        <f>SUM(C7:G7)</f>
        <v>29</v>
      </c>
      <c r="D8" s="89"/>
      <c r="E8" s="89"/>
      <c r="F8" s="89"/>
      <c r="G8" s="89"/>
      <c r="H8" s="89">
        <f>SUM(H7:L7)+1</f>
        <v>1.875</v>
      </c>
      <c r="I8" s="89"/>
      <c r="J8" s="89"/>
      <c r="K8" s="89"/>
      <c r="L8" s="89"/>
      <c r="O8" s="26">
        <f>O5+O6</f>
        <v>13</v>
      </c>
      <c r="P8" s="26" t="s">
        <v>125</v>
      </c>
    </row>
    <row r="9" spans="1:16">
      <c r="B9" s="30">
        <f>(-1)^B5*H8</f>
        <v>1.875</v>
      </c>
      <c r="C9" s="34" t="s">
        <v>39</v>
      </c>
      <c r="D9" s="34"/>
      <c r="E9" s="34"/>
      <c r="F9" s="34"/>
      <c r="G9" s="34"/>
      <c r="H9" s="34"/>
      <c r="I9" s="34"/>
      <c r="J9" s="34"/>
      <c r="K9" s="34"/>
      <c r="L9" s="34"/>
    </row>
    <row r="10" spans="1:16" ht="15.75">
      <c r="B10" s="30"/>
      <c r="C10" s="34"/>
      <c r="D10" s="34"/>
      <c r="E10" s="34"/>
      <c r="F10" s="34"/>
      <c r="G10" s="34"/>
      <c r="H10" s="34"/>
      <c r="I10" s="34"/>
      <c r="J10" s="34"/>
      <c r="K10" s="34"/>
      <c r="L10" s="34"/>
      <c r="N10" s="12" t="s">
        <v>139</v>
      </c>
    </row>
    <row r="11" spans="1:16" ht="15.75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N11" s="12" t="s">
        <v>140</v>
      </c>
    </row>
    <row r="12" spans="1:16">
      <c r="A12" s="26"/>
      <c r="C12" s="26">
        <v>4</v>
      </c>
      <c r="D12" s="26">
        <v>3</v>
      </c>
      <c r="E12" s="26">
        <v>2</v>
      </c>
      <c r="F12" s="26">
        <v>1</v>
      </c>
      <c r="G12" s="26">
        <v>0</v>
      </c>
      <c r="H12" s="26">
        <v>-1</v>
      </c>
      <c r="I12" s="26">
        <v>-2</v>
      </c>
      <c r="J12" s="26">
        <v>-3</v>
      </c>
      <c r="K12" s="26">
        <v>-4</v>
      </c>
      <c r="L12" s="26">
        <v>-5</v>
      </c>
    </row>
    <row r="13" spans="1:16">
      <c r="A13" s="26" t="s">
        <v>26</v>
      </c>
      <c r="B13" s="18">
        <v>1</v>
      </c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5">
        <v>1</v>
      </c>
      <c r="I13" s="5">
        <v>0</v>
      </c>
      <c r="J13" s="5">
        <v>1</v>
      </c>
      <c r="K13" s="5">
        <v>0</v>
      </c>
      <c r="L13" s="5">
        <v>0</v>
      </c>
    </row>
    <row r="14" spans="1:16">
      <c r="A14" s="26"/>
      <c r="C14" s="26">
        <f>2^C12</f>
        <v>16</v>
      </c>
      <c r="D14" s="26">
        <f t="shared" ref="D14:L14" si="2">2^D12</f>
        <v>8</v>
      </c>
      <c r="E14" s="26">
        <f t="shared" si="2"/>
        <v>4</v>
      </c>
      <c r="F14" s="26">
        <f t="shared" si="2"/>
        <v>2</v>
      </c>
      <c r="G14" s="26">
        <f t="shared" si="2"/>
        <v>1</v>
      </c>
      <c r="H14" s="26">
        <f t="shared" si="2"/>
        <v>0.5</v>
      </c>
      <c r="I14" s="26">
        <f t="shared" si="2"/>
        <v>0.25</v>
      </c>
      <c r="J14" s="26">
        <f t="shared" si="2"/>
        <v>0.125</v>
      </c>
      <c r="K14" s="26">
        <f t="shared" si="2"/>
        <v>6.25E-2</v>
      </c>
      <c r="L14" s="26">
        <f t="shared" si="2"/>
        <v>3.125E-2</v>
      </c>
    </row>
    <row r="15" spans="1:16">
      <c r="A15" s="26"/>
      <c r="C15" s="26">
        <f>C14*C13</f>
        <v>0</v>
      </c>
      <c r="D15" s="26">
        <f t="shared" ref="D15:L15" si="3">D14*D13</f>
        <v>0</v>
      </c>
      <c r="E15" s="26">
        <f t="shared" si="3"/>
        <v>0</v>
      </c>
      <c r="F15" s="26">
        <f t="shared" si="3"/>
        <v>2</v>
      </c>
      <c r="G15" s="26">
        <f t="shared" si="3"/>
        <v>1</v>
      </c>
      <c r="H15" s="26">
        <f t="shared" si="3"/>
        <v>0.5</v>
      </c>
      <c r="I15" s="26">
        <f t="shared" si="3"/>
        <v>0</v>
      </c>
      <c r="J15" s="26">
        <f t="shared" si="3"/>
        <v>0.125</v>
      </c>
      <c r="K15" s="26">
        <f t="shared" si="3"/>
        <v>0</v>
      </c>
      <c r="L15" s="26">
        <f t="shared" si="3"/>
        <v>0</v>
      </c>
    </row>
    <row r="16" spans="1:16">
      <c r="A16" s="26"/>
      <c r="B16" s="26">
        <f>(C16-15)</f>
        <v>-12</v>
      </c>
      <c r="C16" s="89">
        <f>SUM(C15:G15)</f>
        <v>3</v>
      </c>
      <c r="D16" s="89"/>
      <c r="E16" s="89"/>
      <c r="F16" s="89"/>
      <c r="G16" s="89"/>
      <c r="H16" s="89">
        <f>SUM(H15:L15)+1</f>
        <v>1.625</v>
      </c>
      <c r="I16" s="89"/>
      <c r="J16" s="89"/>
      <c r="K16" s="89"/>
      <c r="L16" s="89"/>
    </row>
    <row r="17" spans="1:14">
      <c r="A17" s="26"/>
      <c r="B17" s="23">
        <f>(-1)^B13*H16</f>
        <v>-1.625</v>
      </c>
      <c r="C17" s="26" t="s">
        <v>40</v>
      </c>
    </row>
    <row r="18" spans="1:14">
      <c r="A18" s="26"/>
      <c r="B18" s="23"/>
    </row>
    <row r="20" spans="1:14">
      <c r="B20" s="26" t="s">
        <v>38</v>
      </c>
      <c r="C20" s="26">
        <f>B17*B9</f>
        <v>-3.046875</v>
      </c>
      <c r="D20" s="26" t="s">
        <v>48</v>
      </c>
      <c r="E20" s="26" t="s">
        <v>41</v>
      </c>
      <c r="F20" s="26">
        <f>C20/2</f>
        <v>-1.5234375</v>
      </c>
      <c r="G20" s="89" t="s">
        <v>49</v>
      </c>
      <c r="H20" s="89"/>
      <c r="I20" s="42" t="s">
        <v>50</v>
      </c>
    </row>
    <row r="21" spans="1:14">
      <c r="A21" t="s">
        <v>51</v>
      </c>
    </row>
    <row r="22" spans="1:14">
      <c r="A22" s="26"/>
      <c r="C22" s="26">
        <v>5</v>
      </c>
      <c r="D22" s="26">
        <v>4</v>
      </c>
      <c r="E22" s="26">
        <v>3</v>
      </c>
      <c r="F22" s="26">
        <v>2</v>
      </c>
      <c r="G22" s="26">
        <v>1</v>
      </c>
      <c r="H22" s="26">
        <v>0</v>
      </c>
      <c r="I22" s="26">
        <v>-1</v>
      </c>
      <c r="J22" s="26">
        <v>-2</v>
      </c>
      <c r="K22" s="26">
        <v>-3</v>
      </c>
      <c r="L22" s="26">
        <v>-4</v>
      </c>
      <c r="M22" s="26">
        <v>-5</v>
      </c>
      <c r="N22" s="26">
        <v>-6</v>
      </c>
    </row>
    <row r="23" spans="1:14">
      <c r="A23" s="26" t="s">
        <v>38</v>
      </c>
      <c r="B23" s="18">
        <v>1</v>
      </c>
      <c r="C23" s="19">
        <v>0</v>
      </c>
      <c r="D23" s="19">
        <v>0</v>
      </c>
      <c r="E23" s="19">
        <v>1</v>
      </c>
      <c r="F23" s="19">
        <v>0</v>
      </c>
      <c r="G23" s="19">
        <v>1</v>
      </c>
      <c r="H23" s="19">
        <v>1</v>
      </c>
      <c r="I23" s="5">
        <v>0</v>
      </c>
      <c r="J23" s="5">
        <v>1</v>
      </c>
      <c r="K23" s="5">
        <v>1</v>
      </c>
      <c r="L23" s="5">
        <v>0</v>
      </c>
      <c r="M23" s="5">
        <v>1</v>
      </c>
      <c r="N23" s="5">
        <v>1</v>
      </c>
    </row>
    <row r="24" spans="1:14">
      <c r="A24" s="26"/>
      <c r="C24" s="26">
        <f>2^C22</f>
        <v>32</v>
      </c>
      <c r="D24" s="26">
        <f>2^D22</f>
        <v>16</v>
      </c>
      <c r="E24" s="26">
        <f t="shared" ref="E24:M24" si="4">2^E22</f>
        <v>8</v>
      </c>
      <c r="F24" s="26">
        <f t="shared" si="4"/>
        <v>4</v>
      </c>
      <c r="G24" s="26">
        <f t="shared" si="4"/>
        <v>2</v>
      </c>
      <c r="H24" s="26">
        <f t="shared" si="4"/>
        <v>1</v>
      </c>
      <c r="I24" s="26">
        <f t="shared" si="4"/>
        <v>0.5</v>
      </c>
      <c r="J24" s="26">
        <f t="shared" si="4"/>
        <v>0.25</v>
      </c>
      <c r="K24" s="26">
        <f t="shared" si="4"/>
        <v>0.125</v>
      </c>
      <c r="L24" s="26">
        <f t="shared" si="4"/>
        <v>6.25E-2</v>
      </c>
      <c r="M24" s="26">
        <f t="shared" si="4"/>
        <v>3.125E-2</v>
      </c>
      <c r="N24" s="26">
        <f t="shared" ref="N24" si="5">2^N22</f>
        <v>1.5625E-2</v>
      </c>
    </row>
    <row r="25" spans="1:14">
      <c r="A25" s="26"/>
      <c r="C25" s="26">
        <f>C24*C23</f>
        <v>0</v>
      </c>
      <c r="D25" s="26">
        <f>D24*D23</f>
        <v>0</v>
      </c>
      <c r="E25" s="26">
        <f t="shared" ref="E25:M25" si="6">E24*E23</f>
        <v>8</v>
      </c>
      <c r="F25" s="26">
        <f t="shared" si="6"/>
        <v>0</v>
      </c>
      <c r="G25" s="26">
        <f t="shared" si="6"/>
        <v>2</v>
      </c>
      <c r="H25" s="26">
        <f t="shared" si="6"/>
        <v>1</v>
      </c>
      <c r="I25" s="26">
        <f t="shared" si="6"/>
        <v>0</v>
      </c>
      <c r="J25" s="26">
        <f t="shared" si="6"/>
        <v>0.25</v>
      </c>
      <c r="K25" s="26">
        <f t="shared" si="6"/>
        <v>0.125</v>
      </c>
      <c r="L25" s="26">
        <f t="shared" si="6"/>
        <v>0</v>
      </c>
      <c r="M25" s="26">
        <f t="shared" si="6"/>
        <v>3.125E-2</v>
      </c>
      <c r="N25" s="26">
        <f t="shared" ref="N25" si="7">N24*N23</f>
        <v>1.5625E-2</v>
      </c>
    </row>
    <row r="26" spans="1:14">
      <c r="A26" s="26"/>
      <c r="B26" s="26">
        <f>(C26-31)</f>
        <v>-20</v>
      </c>
      <c r="C26" s="89">
        <f>SUM(C25:H25)</f>
        <v>11</v>
      </c>
      <c r="D26" s="89"/>
      <c r="E26" s="89"/>
      <c r="F26" s="89"/>
      <c r="G26" s="89"/>
      <c r="H26" s="89"/>
      <c r="I26" s="89">
        <f>SUM(I25:N25)+1</f>
        <v>1.421875</v>
      </c>
      <c r="J26" s="89"/>
      <c r="K26" s="89"/>
      <c r="L26" s="89"/>
      <c r="M26" s="89"/>
    </row>
    <row r="27" spans="1:14">
      <c r="A27" s="26"/>
      <c r="B27" s="23">
        <f>(-1)^B23*I26</f>
        <v>-1.421875</v>
      </c>
      <c r="C27" s="26" t="s">
        <v>42</v>
      </c>
    </row>
    <row r="28" spans="1:14">
      <c r="A28" s="26"/>
      <c r="B28" s="23"/>
    </row>
    <row r="30" spans="1:14">
      <c r="A30" s="43" t="s">
        <v>54</v>
      </c>
    </row>
    <row r="31" spans="1:14">
      <c r="B31" s="26" t="s">
        <v>38</v>
      </c>
      <c r="C31" s="26">
        <v>1.421875</v>
      </c>
      <c r="D31" s="26" t="s">
        <v>52</v>
      </c>
    </row>
    <row r="32" spans="1:14">
      <c r="A32" t="s">
        <v>46</v>
      </c>
    </row>
    <row r="33" spans="2:13">
      <c r="C33" s="26">
        <v>4</v>
      </c>
      <c r="D33" s="26">
        <v>3</v>
      </c>
      <c r="E33" s="26">
        <v>2</v>
      </c>
      <c r="F33" s="26">
        <v>1</v>
      </c>
      <c r="G33" s="26">
        <v>0</v>
      </c>
      <c r="H33" s="26">
        <v>-1</v>
      </c>
      <c r="I33" s="26">
        <v>-2</v>
      </c>
      <c r="J33" s="26">
        <v>-3</v>
      </c>
      <c r="K33" s="26">
        <v>-4</v>
      </c>
      <c r="L33" s="26">
        <v>-5</v>
      </c>
      <c r="M33" s="26">
        <v>-6</v>
      </c>
    </row>
    <row r="34" spans="2:13">
      <c r="B34" s="18">
        <v>1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5">
        <v>0</v>
      </c>
      <c r="I34" s="5">
        <v>1</v>
      </c>
      <c r="J34" s="5">
        <v>1</v>
      </c>
      <c r="K34" s="5">
        <v>0</v>
      </c>
      <c r="L34" s="5">
        <v>1</v>
      </c>
      <c r="M34" s="5">
        <v>1</v>
      </c>
    </row>
    <row r="35" spans="2:13">
      <c r="C35" s="26">
        <f>2^C33</f>
        <v>16</v>
      </c>
      <c r="D35" s="26">
        <f>2^D33</f>
        <v>8</v>
      </c>
      <c r="E35" s="26">
        <f t="shared" ref="E35:G35" si="8">2^E33</f>
        <v>4</v>
      </c>
      <c r="F35" s="26">
        <f t="shared" si="8"/>
        <v>2</v>
      </c>
      <c r="G35" s="26">
        <f t="shared" si="8"/>
        <v>1</v>
      </c>
      <c r="H35" s="26">
        <f t="shared" ref="H35:M35" si="9">2^H33</f>
        <v>0.5</v>
      </c>
      <c r="I35" s="26">
        <f t="shared" si="9"/>
        <v>0.25</v>
      </c>
      <c r="J35" s="26">
        <f t="shared" si="9"/>
        <v>0.125</v>
      </c>
      <c r="K35" s="26">
        <f t="shared" si="9"/>
        <v>6.25E-2</v>
      </c>
      <c r="L35" s="26">
        <f t="shared" si="9"/>
        <v>3.125E-2</v>
      </c>
      <c r="M35" s="26">
        <f t="shared" si="9"/>
        <v>1.5625E-2</v>
      </c>
    </row>
    <row r="36" spans="2:13">
      <c r="C36" s="26">
        <f>C35*C34</f>
        <v>16</v>
      </c>
      <c r="D36" s="26">
        <f>D35*D34</f>
        <v>8</v>
      </c>
      <c r="E36" s="26">
        <f t="shared" ref="E36:G36" si="10">E35*E34</f>
        <v>4</v>
      </c>
      <c r="F36" s="26">
        <f t="shared" si="10"/>
        <v>2</v>
      </c>
      <c r="G36" s="26">
        <f t="shared" si="10"/>
        <v>1</v>
      </c>
      <c r="H36" s="26">
        <f t="shared" ref="H36:M36" si="11">H35*H34</f>
        <v>0</v>
      </c>
      <c r="I36" s="26">
        <f t="shared" si="11"/>
        <v>0.25</v>
      </c>
      <c r="J36" s="26">
        <f t="shared" si="11"/>
        <v>0.125</v>
      </c>
      <c r="K36" s="26">
        <f t="shared" si="11"/>
        <v>0</v>
      </c>
      <c r="L36" s="26">
        <f t="shared" si="11"/>
        <v>3.125E-2</v>
      </c>
      <c r="M36" s="26">
        <f t="shared" si="11"/>
        <v>1.5625E-2</v>
      </c>
    </row>
    <row r="37" spans="2:13">
      <c r="B37" s="26">
        <f>(C37-15)</f>
        <v>16</v>
      </c>
      <c r="C37" s="89">
        <f>SUM(C36:G36)</f>
        <v>31</v>
      </c>
      <c r="D37" s="89"/>
      <c r="E37" s="89"/>
      <c r="F37" s="89"/>
      <c r="G37" s="89"/>
      <c r="H37" s="89">
        <f>SUM(H36:M36)+1</f>
        <v>1.421875</v>
      </c>
      <c r="I37" s="89"/>
      <c r="J37" s="89"/>
      <c r="K37" s="89"/>
      <c r="L37" s="89"/>
      <c r="M37" s="89"/>
    </row>
    <row r="38" spans="2:13">
      <c r="B38" s="23">
        <f>(-1)^B34*H37</f>
        <v>-1.421875</v>
      </c>
      <c r="C38" s="7" t="s">
        <v>53</v>
      </c>
    </row>
  </sheetData>
  <mergeCells count="9">
    <mergeCell ref="H37:M37"/>
    <mergeCell ref="C37:G37"/>
    <mergeCell ref="C8:G8"/>
    <mergeCell ref="H8:L8"/>
    <mergeCell ref="C16:G16"/>
    <mergeCell ref="H16:L16"/>
    <mergeCell ref="G20:H20"/>
    <mergeCell ref="I26:M26"/>
    <mergeCell ref="C26:H26"/>
  </mergeCells>
  <pageMargins left="0.7" right="0.7" top="0.75" bottom="0.75" header="0.3" footer="0.3"/>
  <picture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N27"/>
  <sheetViews>
    <sheetView workbookViewId="0">
      <selection activeCell="M6" sqref="M6"/>
    </sheetView>
  </sheetViews>
  <sheetFormatPr defaultRowHeight="15"/>
  <cols>
    <col min="2" max="2" width="11.7109375" style="46" customWidth="1"/>
    <col min="3" max="14" width="9.140625" style="46"/>
  </cols>
  <sheetData>
    <row r="1" spans="1:13">
      <c r="A1" s="34" t="s">
        <v>78</v>
      </c>
    </row>
    <row r="2" spans="1:13">
      <c r="A2" s="34" t="s">
        <v>77</v>
      </c>
    </row>
    <row r="3" spans="1:13">
      <c r="B3" s="34"/>
      <c r="C3" s="34"/>
      <c r="D3" s="34"/>
      <c r="E3" s="34"/>
      <c r="F3" s="34"/>
      <c r="G3" s="34"/>
      <c r="H3" s="34"/>
      <c r="I3" s="34"/>
      <c r="J3" s="34"/>
    </row>
    <row r="4" spans="1:13">
      <c r="B4" s="34"/>
      <c r="C4" s="34">
        <v>3</v>
      </c>
      <c r="D4" s="34">
        <v>2</v>
      </c>
      <c r="E4" s="34">
        <v>1</v>
      </c>
      <c r="F4" s="34">
        <v>0</v>
      </c>
      <c r="G4" s="34">
        <v>-1</v>
      </c>
      <c r="H4" s="34">
        <v>-2</v>
      </c>
      <c r="I4" s="34">
        <v>-3</v>
      </c>
      <c r="J4" s="34">
        <v>-4</v>
      </c>
    </row>
    <row r="5" spans="1:13">
      <c r="A5" s="46" t="s">
        <v>25</v>
      </c>
      <c r="B5" s="31">
        <v>1</v>
      </c>
      <c r="C5" s="32">
        <v>1</v>
      </c>
      <c r="D5" s="32">
        <v>0</v>
      </c>
      <c r="E5" s="32">
        <v>1</v>
      </c>
      <c r="F5" s="32">
        <v>1</v>
      </c>
      <c r="G5" s="33">
        <v>0</v>
      </c>
      <c r="H5" s="33">
        <v>1</v>
      </c>
      <c r="I5" s="33">
        <v>1</v>
      </c>
      <c r="J5" s="33">
        <v>0</v>
      </c>
    </row>
    <row r="6" spans="1:13" ht="15.75">
      <c r="B6" s="34"/>
      <c r="C6" s="34">
        <f>2^C4</f>
        <v>8</v>
      </c>
      <c r="D6" s="34">
        <f t="shared" ref="D6:J6" si="0">2^D4</f>
        <v>4</v>
      </c>
      <c r="E6" s="34">
        <f t="shared" si="0"/>
        <v>2</v>
      </c>
      <c r="F6" s="34">
        <f t="shared" si="0"/>
        <v>1</v>
      </c>
      <c r="G6" s="34">
        <f t="shared" si="0"/>
        <v>0.5</v>
      </c>
      <c r="H6" s="34">
        <f t="shared" si="0"/>
        <v>0.25</v>
      </c>
      <c r="I6" s="34">
        <f t="shared" si="0"/>
        <v>0.125</v>
      </c>
      <c r="J6" s="34">
        <f t="shared" si="0"/>
        <v>6.25E-2</v>
      </c>
      <c r="M6" s="12"/>
    </row>
    <row r="7" spans="1:13">
      <c r="B7" s="34"/>
      <c r="C7" s="34">
        <f>C6*C5</f>
        <v>8</v>
      </c>
      <c r="D7" s="34">
        <f t="shared" ref="D7:J7" si="1">D6*D5</f>
        <v>0</v>
      </c>
      <c r="E7" s="34">
        <f t="shared" si="1"/>
        <v>2</v>
      </c>
      <c r="F7" s="34">
        <f t="shared" si="1"/>
        <v>1</v>
      </c>
      <c r="G7" s="34">
        <f t="shared" si="1"/>
        <v>0</v>
      </c>
      <c r="H7" s="34">
        <f t="shared" si="1"/>
        <v>0.25</v>
      </c>
      <c r="I7" s="34">
        <f t="shared" si="1"/>
        <v>0.125</v>
      </c>
      <c r="J7" s="34">
        <f t="shared" si="1"/>
        <v>0</v>
      </c>
    </row>
    <row r="8" spans="1:13">
      <c r="B8" s="34">
        <f>(C8-7)</f>
        <v>4</v>
      </c>
      <c r="C8" s="89">
        <f>SUM(C7:F7)</f>
        <v>11</v>
      </c>
      <c r="D8" s="89"/>
      <c r="E8" s="89"/>
      <c r="F8" s="89"/>
      <c r="G8" s="89">
        <f>SUM(G7:J7)+1</f>
        <v>1.375</v>
      </c>
      <c r="H8" s="89"/>
      <c r="I8" s="89"/>
      <c r="J8" s="89"/>
    </row>
    <row r="9" spans="1:13">
      <c r="B9" s="30">
        <f>(-1)^B5*G8</f>
        <v>-1.375</v>
      </c>
      <c r="C9" s="34" t="s">
        <v>79</v>
      </c>
      <c r="D9" s="34"/>
      <c r="E9" s="34"/>
      <c r="F9" s="34"/>
      <c r="G9" s="34"/>
      <c r="H9" s="34"/>
      <c r="I9" s="34"/>
      <c r="J9" s="34"/>
    </row>
    <row r="10" spans="1:13">
      <c r="B10" s="30"/>
      <c r="C10" s="34"/>
      <c r="D10" s="34"/>
      <c r="E10" s="34"/>
      <c r="F10" s="34"/>
      <c r="G10" s="34"/>
      <c r="H10" s="34"/>
      <c r="I10" s="34"/>
      <c r="J10" s="34"/>
    </row>
    <row r="11" spans="1:13">
      <c r="A11" s="46"/>
      <c r="C11" s="46">
        <v>3</v>
      </c>
      <c r="D11" s="46">
        <v>2</v>
      </c>
      <c r="E11" s="46">
        <v>1</v>
      </c>
      <c r="F11" s="46">
        <v>0</v>
      </c>
      <c r="G11" s="46">
        <v>-1</v>
      </c>
      <c r="H11" s="46">
        <v>-2</v>
      </c>
      <c r="I11" s="46">
        <v>-3</v>
      </c>
      <c r="J11" s="46">
        <v>-4</v>
      </c>
    </row>
    <row r="12" spans="1:13" ht="15.75">
      <c r="A12" s="46" t="s">
        <v>26</v>
      </c>
      <c r="B12" s="18">
        <v>0</v>
      </c>
      <c r="C12" s="19">
        <v>1</v>
      </c>
      <c r="D12" s="19">
        <v>1</v>
      </c>
      <c r="E12" s="19">
        <v>0</v>
      </c>
      <c r="F12" s="19">
        <v>1</v>
      </c>
      <c r="G12" s="5">
        <v>1</v>
      </c>
      <c r="H12" s="5">
        <v>1</v>
      </c>
      <c r="I12" s="5">
        <v>0</v>
      </c>
      <c r="J12" s="5">
        <v>0</v>
      </c>
      <c r="L12" s="12"/>
    </row>
    <row r="13" spans="1:13">
      <c r="A13" s="46"/>
      <c r="C13" s="46">
        <f>2^C11</f>
        <v>8</v>
      </c>
      <c r="D13" s="46">
        <f t="shared" ref="D13:J13" si="2">2^D11</f>
        <v>4</v>
      </c>
      <c r="E13" s="46">
        <f t="shared" si="2"/>
        <v>2</v>
      </c>
      <c r="F13" s="46">
        <f t="shared" si="2"/>
        <v>1</v>
      </c>
      <c r="G13" s="46">
        <f t="shared" si="2"/>
        <v>0.5</v>
      </c>
      <c r="H13" s="46">
        <f t="shared" si="2"/>
        <v>0.25</v>
      </c>
      <c r="I13" s="46">
        <f t="shared" si="2"/>
        <v>0.125</v>
      </c>
      <c r="J13" s="46">
        <f t="shared" si="2"/>
        <v>6.25E-2</v>
      </c>
    </row>
    <row r="14" spans="1:13">
      <c r="A14" s="46"/>
      <c r="C14" s="46">
        <f>C13*C12</f>
        <v>8</v>
      </c>
      <c r="D14" s="46">
        <f t="shared" ref="D14:J14" si="3">D13*D12</f>
        <v>4</v>
      </c>
      <c r="E14" s="46">
        <f t="shared" si="3"/>
        <v>0</v>
      </c>
      <c r="F14" s="46">
        <f t="shared" si="3"/>
        <v>1</v>
      </c>
      <c r="G14" s="46">
        <f t="shared" si="3"/>
        <v>0.5</v>
      </c>
      <c r="H14" s="46">
        <f t="shared" si="3"/>
        <v>0.25</v>
      </c>
      <c r="I14" s="46">
        <f t="shared" si="3"/>
        <v>0</v>
      </c>
      <c r="J14" s="46">
        <f t="shared" si="3"/>
        <v>0</v>
      </c>
    </row>
    <row r="15" spans="1:13">
      <c r="A15" s="46"/>
      <c r="B15" s="46">
        <f>(C15-7)</f>
        <v>6</v>
      </c>
      <c r="C15" s="89">
        <f>SUM(C14:F14)</f>
        <v>13</v>
      </c>
      <c r="D15" s="89"/>
      <c r="E15" s="89"/>
      <c r="F15" s="89"/>
      <c r="G15" s="89">
        <f>SUM(G14:J14)+1</f>
        <v>1.75</v>
      </c>
      <c r="H15" s="89"/>
      <c r="I15" s="89"/>
      <c r="J15" s="89"/>
    </row>
    <row r="16" spans="1:13">
      <c r="A16" s="46"/>
      <c r="B16" s="23">
        <f>(-1)^B12*G15</f>
        <v>1.75</v>
      </c>
      <c r="C16" s="46" t="s">
        <v>80</v>
      </c>
    </row>
    <row r="17" spans="1:11">
      <c r="A17" s="46"/>
      <c r="B17" s="23"/>
    </row>
    <row r="19" spans="1:11">
      <c r="B19" s="46" t="s">
        <v>38</v>
      </c>
      <c r="C19" s="53">
        <f>B16*B9</f>
        <v>-2.40625</v>
      </c>
      <c r="D19" s="46" t="s">
        <v>126</v>
      </c>
      <c r="E19" s="46" t="s">
        <v>81</v>
      </c>
      <c r="F19" s="98">
        <f>C19/2</f>
        <v>-1.203125</v>
      </c>
      <c r="G19" s="98"/>
      <c r="H19" s="54" t="s">
        <v>82</v>
      </c>
    </row>
    <row r="21" spans="1:11">
      <c r="A21" s="46" t="s">
        <v>69</v>
      </c>
      <c r="C21" s="46">
        <v>4</v>
      </c>
      <c r="D21" s="46">
        <v>3</v>
      </c>
      <c r="E21" s="46">
        <v>2</v>
      </c>
      <c r="F21" s="46">
        <v>1</v>
      </c>
      <c r="G21" s="46">
        <v>0</v>
      </c>
      <c r="H21" s="46">
        <v>-1</v>
      </c>
      <c r="I21" s="46">
        <v>-2</v>
      </c>
      <c r="J21" s="46">
        <v>-3</v>
      </c>
      <c r="K21" s="46">
        <v>-5</v>
      </c>
    </row>
    <row r="22" spans="1:11">
      <c r="A22" s="46" t="s">
        <v>38</v>
      </c>
      <c r="B22" s="18">
        <v>0</v>
      </c>
      <c r="C22" s="19">
        <v>1</v>
      </c>
      <c r="D22" s="19">
        <v>0</v>
      </c>
      <c r="E22" s="19">
        <v>1</v>
      </c>
      <c r="F22" s="19">
        <v>1</v>
      </c>
      <c r="G22" s="19">
        <v>0</v>
      </c>
      <c r="H22" s="5">
        <v>0</v>
      </c>
      <c r="I22" s="5">
        <v>0</v>
      </c>
      <c r="J22" s="5">
        <v>1</v>
      </c>
      <c r="K22" s="5">
        <v>1</v>
      </c>
    </row>
    <row r="23" spans="1:11">
      <c r="A23" s="46"/>
      <c r="C23" s="68">
        <f>2^C21</f>
        <v>16</v>
      </c>
      <c r="D23" s="46">
        <f>2^D21</f>
        <v>8</v>
      </c>
      <c r="E23" s="46">
        <f t="shared" ref="E23:K23" si="4">2^E21</f>
        <v>4</v>
      </c>
      <c r="F23" s="46">
        <f t="shared" si="4"/>
        <v>2</v>
      </c>
      <c r="G23" s="46">
        <f t="shared" si="4"/>
        <v>1</v>
      </c>
      <c r="H23" s="46">
        <f t="shared" si="4"/>
        <v>0.5</v>
      </c>
      <c r="I23" s="46">
        <f t="shared" si="4"/>
        <v>0.25</v>
      </c>
      <c r="J23" s="46">
        <f t="shared" si="4"/>
        <v>0.125</v>
      </c>
      <c r="K23" s="46">
        <f t="shared" si="4"/>
        <v>3.125E-2</v>
      </c>
    </row>
    <row r="24" spans="1:11">
      <c r="A24" s="46"/>
      <c r="C24" s="68">
        <f>C23*C22</f>
        <v>16</v>
      </c>
      <c r="D24" s="46">
        <f>D23*D22</f>
        <v>0</v>
      </c>
      <c r="E24" s="46">
        <f t="shared" ref="E24:K24" si="5">E23*E22</f>
        <v>4</v>
      </c>
      <c r="F24" s="46">
        <f t="shared" si="5"/>
        <v>2</v>
      </c>
      <c r="G24" s="46">
        <f t="shared" si="5"/>
        <v>0</v>
      </c>
      <c r="H24" s="46">
        <f t="shared" si="5"/>
        <v>0</v>
      </c>
      <c r="I24" s="46">
        <f t="shared" si="5"/>
        <v>0</v>
      </c>
      <c r="J24" s="46">
        <f t="shared" si="5"/>
        <v>0.125</v>
      </c>
      <c r="K24" s="46">
        <f t="shared" si="5"/>
        <v>3.125E-2</v>
      </c>
    </row>
    <row r="25" spans="1:11">
      <c r="A25" s="46"/>
      <c r="B25" s="46">
        <f>(C25-15)</f>
        <v>7</v>
      </c>
      <c r="C25" s="89">
        <f>SUM(C24:G24)</f>
        <v>22</v>
      </c>
      <c r="D25" s="89"/>
      <c r="E25" s="89"/>
      <c r="F25" s="89"/>
      <c r="G25" s="89">
        <f>SUM(H24:K24)+1</f>
        <v>1.15625</v>
      </c>
      <c r="H25" s="89"/>
      <c r="I25" s="89"/>
      <c r="J25" s="89"/>
    </row>
    <row r="26" spans="1:11">
      <c r="A26" s="46"/>
      <c r="B26" s="23">
        <f>(-1)^B22*G25</f>
        <v>1.15625</v>
      </c>
      <c r="C26" s="46" t="s">
        <v>138</v>
      </c>
    </row>
    <row r="27" spans="1:11">
      <c r="A27" s="46"/>
      <c r="B27" s="23"/>
    </row>
  </sheetData>
  <mergeCells count="7">
    <mergeCell ref="C25:F25"/>
    <mergeCell ref="G25:J25"/>
    <mergeCell ref="C8:F8"/>
    <mergeCell ref="G8:J8"/>
    <mergeCell ref="C15:F15"/>
    <mergeCell ref="G15:J15"/>
    <mergeCell ref="F19:G19"/>
  </mergeCells>
  <pageMargins left="0.7" right="0.7" top="0.75" bottom="0.75" header="0.3" footer="0.3"/>
  <picture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1"/>
  <sheetViews>
    <sheetView topLeftCell="E1" workbookViewId="0">
      <selection activeCell="G18" sqref="G18"/>
    </sheetView>
  </sheetViews>
  <sheetFormatPr defaultRowHeight="15"/>
  <cols>
    <col min="2" max="2" width="11.7109375" style="46" customWidth="1"/>
    <col min="3" max="14" width="9.140625" style="46"/>
  </cols>
  <sheetData>
    <row r="1" spans="1:10" ht="15.75">
      <c r="A1" s="12" t="s">
        <v>97</v>
      </c>
    </row>
    <row r="2" spans="1:10">
      <c r="A2" s="34" t="s">
        <v>83</v>
      </c>
    </row>
    <row r="3" spans="1:10">
      <c r="B3" s="34"/>
      <c r="C3" s="34"/>
      <c r="D3" s="34"/>
      <c r="E3" s="34"/>
      <c r="F3" s="34"/>
      <c r="G3" s="34"/>
      <c r="H3" s="34"/>
      <c r="I3" s="34"/>
      <c r="J3" s="34"/>
    </row>
    <row r="4" spans="1:10">
      <c r="B4" s="34"/>
      <c r="C4" s="34">
        <v>3</v>
      </c>
      <c r="D4" s="34">
        <v>2</v>
      </c>
      <c r="E4" s="34">
        <v>1</v>
      </c>
      <c r="F4" s="34">
        <v>0</v>
      </c>
      <c r="G4" s="34">
        <v>-1</v>
      </c>
      <c r="H4" s="34">
        <v>-2</v>
      </c>
      <c r="I4" s="34">
        <v>-3</v>
      </c>
      <c r="J4" s="34">
        <v>-4</v>
      </c>
    </row>
    <row r="5" spans="1:10">
      <c r="A5" s="46" t="s">
        <v>25</v>
      </c>
      <c r="B5" s="31">
        <v>1</v>
      </c>
      <c r="C5" s="32">
        <v>1</v>
      </c>
      <c r="D5" s="32">
        <v>0</v>
      </c>
      <c r="E5" s="32">
        <v>1</v>
      </c>
      <c r="F5" s="32">
        <v>0</v>
      </c>
      <c r="G5" s="33">
        <v>0</v>
      </c>
      <c r="H5" s="33">
        <v>1</v>
      </c>
      <c r="I5" s="33">
        <v>0</v>
      </c>
      <c r="J5" s="33">
        <v>1</v>
      </c>
    </row>
    <row r="6" spans="1:10">
      <c r="B6" s="34"/>
      <c r="C6" s="34">
        <f>2^C4</f>
        <v>8</v>
      </c>
      <c r="D6" s="34">
        <f t="shared" ref="D6:J6" si="0">2^D4</f>
        <v>4</v>
      </c>
      <c r="E6" s="34">
        <f t="shared" si="0"/>
        <v>2</v>
      </c>
      <c r="F6" s="34">
        <f t="shared" si="0"/>
        <v>1</v>
      </c>
      <c r="G6" s="34">
        <f t="shared" si="0"/>
        <v>0.5</v>
      </c>
      <c r="H6" s="34">
        <f t="shared" si="0"/>
        <v>0.25</v>
      </c>
      <c r="I6" s="34">
        <f t="shared" si="0"/>
        <v>0.125</v>
      </c>
      <c r="J6" s="34">
        <f t="shared" si="0"/>
        <v>6.25E-2</v>
      </c>
    </row>
    <row r="7" spans="1:10">
      <c r="B7" s="34"/>
      <c r="C7" s="34">
        <f>C6*C5</f>
        <v>8</v>
      </c>
      <c r="D7" s="34">
        <f t="shared" ref="D7:J7" si="1">D6*D5</f>
        <v>0</v>
      </c>
      <c r="E7" s="34">
        <f t="shared" si="1"/>
        <v>2</v>
      </c>
      <c r="F7" s="34">
        <f t="shared" si="1"/>
        <v>0</v>
      </c>
      <c r="G7" s="34">
        <f t="shared" si="1"/>
        <v>0</v>
      </c>
      <c r="H7" s="34">
        <f t="shared" si="1"/>
        <v>0.25</v>
      </c>
      <c r="I7" s="34">
        <f t="shared" si="1"/>
        <v>0</v>
      </c>
      <c r="J7" s="34">
        <f t="shared" si="1"/>
        <v>6.25E-2</v>
      </c>
    </row>
    <row r="8" spans="1:10">
      <c r="B8" s="34">
        <f>(C8-7)</f>
        <v>3</v>
      </c>
      <c r="C8" s="89">
        <f>SUM(C7:F7)</f>
        <v>10</v>
      </c>
      <c r="D8" s="89"/>
      <c r="E8" s="89"/>
      <c r="F8" s="89"/>
      <c r="G8" s="89">
        <f>SUM(G7:J7)+1</f>
        <v>1.3125</v>
      </c>
      <c r="H8" s="89"/>
      <c r="I8" s="89"/>
      <c r="J8" s="89"/>
    </row>
    <row r="9" spans="1:10">
      <c r="B9" s="30">
        <f>(-1)^B5*G8</f>
        <v>-1.3125</v>
      </c>
      <c r="C9" s="34" t="s">
        <v>84</v>
      </c>
      <c r="D9" s="34"/>
      <c r="E9" s="34"/>
      <c r="F9" s="34"/>
      <c r="G9" s="34"/>
      <c r="H9" s="34"/>
      <c r="I9" s="34"/>
      <c r="J9" s="34"/>
    </row>
    <row r="10" spans="1:10">
      <c r="B10" s="30">
        <f>B9*2^3</f>
        <v>-10.5</v>
      </c>
      <c r="C10" s="34"/>
      <c r="D10" s="34"/>
      <c r="E10" s="34"/>
      <c r="F10" s="34"/>
      <c r="G10" s="34"/>
      <c r="H10" s="34"/>
      <c r="I10" s="34"/>
      <c r="J10" s="34"/>
    </row>
    <row r="11" spans="1:10">
      <c r="B11" s="34"/>
      <c r="C11" s="34"/>
      <c r="D11" s="34"/>
      <c r="E11" s="34"/>
      <c r="F11" s="34"/>
      <c r="G11" s="34"/>
      <c r="H11" s="34"/>
      <c r="I11" s="34"/>
      <c r="J11" s="34"/>
    </row>
    <row r="12" spans="1:10">
      <c r="A12" s="46"/>
      <c r="C12" s="46">
        <v>3</v>
      </c>
      <c r="D12" s="46">
        <v>2</v>
      </c>
      <c r="E12" s="46">
        <v>1</v>
      </c>
      <c r="F12" s="46">
        <v>0</v>
      </c>
      <c r="G12" s="46">
        <v>-1</v>
      </c>
      <c r="H12" s="46">
        <v>-2</v>
      </c>
      <c r="I12" s="46">
        <v>-3</v>
      </c>
      <c r="J12" s="46">
        <v>-4</v>
      </c>
    </row>
    <row r="13" spans="1:10">
      <c r="A13" s="46" t="s">
        <v>26</v>
      </c>
      <c r="B13" s="18">
        <v>1</v>
      </c>
      <c r="C13" s="19">
        <v>0</v>
      </c>
      <c r="D13" s="19">
        <v>1</v>
      </c>
      <c r="E13" s="19">
        <v>1</v>
      </c>
      <c r="F13" s="19">
        <v>1</v>
      </c>
      <c r="G13" s="5">
        <v>1</v>
      </c>
      <c r="H13" s="5">
        <v>1</v>
      </c>
      <c r="I13" s="5">
        <v>0</v>
      </c>
      <c r="J13" s="5">
        <v>1</v>
      </c>
    </row>
    <row r="14" spans="1:10">
      <c r="A14" s="46"/>
      <c r="C14" s="46">
        <f>2^C12</f>
        <v>8</v>
      </c>
      <c r="D14" s="46">
        <f t="shared" ref="D14:J14" si="2">2^D12</f>
        <v>4</v>
      </c>
      <c r="E14" s="46">
        <f t="shared" si="2"/>
        <v>2</v>
      </c>
      <c r="F14" s="46">
        <f t="shared" si="2"/>
        <v>1</v>
      </c>
      <c r="G14" s="46">
        <f t="shared" si="2"/>
        <v>0.5</v>
      </c>
      <c r="H14" s="46">
        <f t="shared" si="2"/>
        <v>0.25</v>
      </c>
      <c r="I14" s="46">
        <f t="shared" si="2"/>
        <v>0.125</v>
      </c>
      <c r="J14" s="46">
        <f t="shared" si="2"/>
        <v>6.25E-2</v>
      </c>
    </row>
    <row r="15" spans="1:10">
      <c r="A15" s="46"/>
      <c r="C15" s="46">
        <f>C14*C13</f>
        <v>0</v>
      </c>
      <c r="D15" s="46">
        <f t="shared" ref="D15:J15" si="3">D14*D13</f>
        <v>4</v>
      </c>
      <c r="E15" s="46">
        <f t="shared" si="3"/>
        <v>2</v>
      </c>
      <c r="F15" s="46">
        <f t="shared" si="3"/>
        <v>1</v>
      </c>
      <c r="G15" s="46">
        <f t="shared" si="3"/>
        <v>0.5</v>
      </c>
      <c r="H15" s="46">
        <f t="shared" si="3"/>
        <v>0.25</v>
      </c>
      <c r="I15" s="46">
        <f t="shared" si="3"/>
        <v>0</v>
      </c>
      <c r="J15" s="46">
        <f t="shared" si="3"/>
        <v>6.25E-2</v>
      </c>
    </row>
    <row r="16" spans="1:10">
      <c r="A16" s="46"/>
      <c r="B16" s="46">
        <f>(C16-7)</f>
        <v>0</v>
      </c>
      <c r="C16" s="89">
        <f>SUM(C15:F15)</f>
        <v>7</v>
      </c>
      <c r="D16" s="89"/>
      <c r="E16" s="89"/>
      <c r="F16" s="89"/>
      <c r="G16" s="89">
        <f>SUM(G15:J15)+1</f>
        <v>1.8125</v>
      </c>
      <c r="H16" s="89"/>
      <c r="I16" s="89"/>
      <c r="J16" s="89"/>
    </row>
    <row r="17" spans="1:10">
      <c r="A17" s="46"/>
      <c r="B17" s="23">
        <f>(-1)^B13*G16</f>
        <v>-1.8125</v>
      </c>
      <c r="C17" s="46" t="s">
        <v>90</v>
      </c>
    </row>
    <row r="18" spans="1:10">
      <c r="A18" s="46"/>
      <c r="B18" s="23">
        <f>B17*2^(0)</f>
        <v>-1.8125</v>
      </c>
    </row>
    <row r="20" spans="1:10">
      <c r="B20" s="46" t="s">
        <v>85</v>
      </c>
      <c r="C20" s="53">
        <f>$B$18+$B$10</f>
        <v>-12.3125</v>
      </c>
      <c r="D20" s="46" t="s">
        <v>41</v>
      </c>
      <c r="E20" s="46">
        <f>($B$9/2^(0)+$B$17/2^3)*2^($B$8+$B$16)</f>
        <v>-12.3125</v>
      </c>
      <c r="F20" s="99" t="s">
        <v>91</v>
      </c>
      <c r="G20" s="89"/>
      <c r="H20" s="54"/>
    </row>
    <row r="22" spans="1:10">
      <c r="A22" s="46"/>
      <c r="C22" s="46">
        <v>3</v>
      </c>
      <c r="D22" s="46">
        <v>2</v>
      </c>
      <c r="E22" s="46">
        <v>1</v>
      </c>
      <c r="F22" s="46">
        <v>0</v>
      </c>
      <c r="G22" s="46">
        <v>-1</v>
      </c>
      <c r="H22" s="46">
        <v>-2</v>
      </c>
      <c r="I22" s="46">
        <v>-3</v>
      </c>
      <c r="J22" s="46">
        <v>-4</v>
      </c>
    </row>
    <row r="23" spans="1:10">
      <c r="A23" s="46" t="s">
        <v>85</v>
      </c>
      <c r="B23" s="18">
        <v>1</v>
      </c>
      <c r="C23" s="19">
        <v>1</v>
      </c>
      <c r="D23" s="19">
        <v>0</v>
      </c>
      <c r="E23" s="19">
        <v>1</v>
      </c>
      <c r="F23" s="19">
        <v>0</v>
      </c>
      <c r="G23" s="5">
        <v>1</v>
      </c>
      <c r="H23" s="5">
        <v>0</v>
      </c>
      <c r="I23" s="5">
        <v>0</v>
      </c>
      <c r="J23" s="5">
        <v>0</v>
      </c>
    </row>
    <row r="24" spans="1:10">
      <c r="A24" s="46"/>
      <c r="C24" s="46">
        <f>2^C22</f>
        <v>8</v>
      </c>
      <c r="D24" s="46">
        <f t="shared" ref="D24:J24" si="4">2^D22</f>
        <v>4</v>
      </c>
      <c r="E24" s="46">
        <f t="shared" si="4"/>
        <v>2</v>
      </c>
      <c r="F24" s="46">
        <f t="shared" si="4"/>
        <v>1</v>
      </c>
      <c r="G24" s="46">
        <f t="shared" si="4"/>
        <v>0.5</v>
      </c>
      <c r="H24" s="46">
        <f t="shared" si="4"/>
        <v>0.25</v>
      </c>
      <c r="I24" s="46">
        <f t="shared" si="4"/>
        <v>0.125</v>
      </c>
      <c r="J24" s="46">
        <f t="shared" si="4"/>
        <v>6.25E-2</v>
      </c>
    </row>
    <row r="25" spans="1:10">
      <c r="A25" s="46"/>
      <c r="C25" s="46">
        <f>C24*C23</f>
        <v>8</v>
      </c>
      <c r="D25" s="46">
        <f t="shared" ref="D25:J25" si="5">D24*D23</f>
        <v>0</v>
      </c>
      <c r="E25" s="46">
        <f t="shared" si="5"/>
        <v>2</v>
      </c>
      <c r="F25" s="46">
        <f t="shared" si="5"/>
        <v>0</v>
      </c>
      <c r="G25" s="46">
        <f t="shared" si="5"/>
        <v>0.5</v>
      </c>
      <c r="H25" s="46">
        <f t="shared" si="5"/>
        <v>0</v>
      </c>
      <c r="I25" s="46">
        <f t="shared" si="5"/>
        <v>0</v>
      </c>
      <c r="J25" s="46">
        <f t="shared" si="5"/>
        <v>0</v>
      </c>
    </row>
    <row r="26" spans="1:10">
      <c r="A26" s="46"/>
      <c r="B26" s="46">
        <f>(C26-7)</f>
        <v>3</v>
      </c>
      <c r="C26" s="89">
        <f>SUM(C25:F25)</f>
        <v>10</v>
      </c>
      <c r="D26" s="89"/>
      <c r="E26" s="89"/>
      <c r="F26" s="89"/>
      <c r="G26" s="89">
        <f>SUM(G25:J25)+1</f>
        <v>1.5</v>
      </c>
      <c r="H26" s="89"/>
      <c r="I26" s="89"/>
      <c r="J26" s="89"/>
    </row>
    <row r="27" spans="1:10">
      <c r="A27" s="46"/>
      <c r="B27" s="23">
        <f>(-1)^B23*G26</f>
        <v>-1.5</v>
      </c>
      <c r="C27" s="46" t="s">
        <v>87</v>
      </c>
    </row>
    <row r="28" spans="1:10">
      <c r="A28" s="46"/>
      <c r="B28" s="23"/>
    </row>
    <row r="31" spans="1:10">
      <c r="B31" s="46" t="s">
        <v>88</v>
      </c>
      <c r="C31" s="53">
        <f>$B$10-$B$18</f>
        <v>-8.6875</v>
      </c>
      <c r="D31" s="46" t="s">
        <v>41</v>
      </c>
      <c r="E31" s="46">
        <f>(B9/2^(0)-B17/2^3)*2^(B8+B16)</f>
        <v>-8.6875</v>
      </c>
      <c r="F31" s="99" t="s">
        <v>92</v>
      </c>
      <c r="G31" s="89"/>
      <c r="H31" s="54"/>
      <c r="I31" s="46">
        <f>E31/8</f>
        <v>-1.0859375</v>
      </c>
    </row>
    <row r="33" spans="1:10">
      <c r="A33" s="46"/>
      <c r="C33" s="46">
        <v>3</v>
      </c>
      <c r="D33" s="46">
        <v>2</v>
      </c>
      <c r="E33" s="46">
        <v>1</v>
      </c>
      <c r="F33" s="46">
        <v>0</v>
      </c>
      <c r="G33" s="46">
        <v>-1</v>
      </c>
      <c r="H33" s="46">
        <v>-2</v>
      </c>
      <c r="I33" s="46">
        <v>-3</v>
      </c>
      <c r="J33" s="46">
        <v>-4</v>
      </c>
    </row>
    <row r="34" spans="1:10">
      <c r="A34" s="46" t="s">
        <v>88</v>
      </c>
      <c r="B34" s="18">
        <v>1</v>
      </c>
      <c r="C34" s="19">
        <v>1</v>
      </c>
      <c r="D34" s="19">
        <v>0</v>
      </c>
      <c r="E34" s="19">
        <v>1</v>
      </c>
      <c r="F34" s="19">
        <v>0</v>
      </c>
      <c r="G34" s="5">
        <v>0</v>
      </c>
      <c r="H34" s="5">
        <v>0</v>
      </c>
      <c r="I34" s="5">
        <v>0</v>
      </c>
      <c r="J34" s="5">
        <v>1</v>
      </c>
    </row>
    <row r="35" spans="1:10">
      <c r="A35" s="46"/>
      <c r="C35" s="46">
        <f>2^C33</f>
        <v>8</v>
      </c>
      <c r="D35" s="46">
        <f t="shared" ref="D35:J35" si="6">2^D33</f>
        <v>4</v>
      </c>
      <c r="E35" s="46">
        <f t="shared" si="6"/>
        <v>2</v>
      </c>
      <c r="F35" s="46">
        <f t="shared" si="6"/>
        <v>1</v>
      </c>
      <c r="G35" s="46">
        <f t="shared" si="6"/>
        <v>0.5</v>
      </c>
      <c r="H35" s="46">
        <f t="shared" si="6"/>
        <v>0.25</v>
      </c>
      <c r="I35" s="46">
        <f t="shared" si="6"/>
        <v>0.125</v>
      </c>
      <c r="J35" s="46">
        <f t="shared" si="6"/>
        <v>6.25E-2</v>
      </c>
    </row>
    <row r="36" spans="1:10">
      <c r="A36" s="46"/>
      <c r="C36" s="46">
        <f>C35*C34</f>
        <v>8</v>
      </c>
      <c r="D36" s="46">
        <f t="shared" ref="D36:J36" si="7">D35*D34</f>
        <v>0</v>
      </c>
      <c r="E36" s="46">
        <f t="shared" si="7"/>
        <v>2</v>
      </c>
      <c r="F36" s="46">
        <f t="shared" si="7"/>
        <v>0</v>
      </c>
      <c r="G36" s="46">
        <f t="shared" si="7"/>
        <v>0</v>
      </c>
      <c r="H36" s="46">
        <f t="shared" si="7"/>
        <v>0</v>
      </c>
      <c r="I36" s="46">
        <f t="shared" si="7"/>
        <v>0</v>
      </c>
      <c r="J36" s="46">
        <f t="shared" si="7"/>
        <v>6.25E-2</v>
      </c>
    </row>
    <row r="37" spans="1:10">
      <c r="A37" s="46"/>
      <c r="B37" s="46">
        <f>(C37-7)</f>
        <v>3</v>
      </c>
      <c r="C37" s="89">
        <f>SUM(C36:F36)</f>
        <v>10</v>
      </c>
      <c r="D37" s="89"/>
      <c r="E37" s="89"/>
      <c r="F37" s="89"/>
      <c r="G37" s="89">
        <f>SUM(G36:J36)+1</f>
        <v>1.0625</v>
      </c>
      <c r="H37" s="89"/>
      <c r="I37" s="89"/>
      <c r="J37" s="89"/>
    </row>
    <row r="38" spans="1:10">
      <c r="A38" s="46"/>
      <c r="B38" s="23">
        <f>(-1)^B34*G37</f>
        <v>-1.0625</v>
      </c>
      <c r="C38" s="46" t="s">
        <v>87</v>
      </c>
    </row>
    <row r="39" spans="1:10">
      <c r="A39" s="46"/>
      <c r="B39" s="23"/>
    </row>
    <row r="42" spans="1:10">
      <c r="B42" s="46" t="s">
        <v>38</v>
      </c>
      <c r="C42" s="53">
        <f>$B$10*$B$18</f>
        <v>19.03125</v>
      </c>
      <c r="D42" s="46" t="s">
        <v>41</v>
      </c>
      <c r="E42" s="46">
        <f>B9*B17*2^(B8+B16)</f>
        <v>19.03125</v>
      </c>
      <c r="F42" s="99" t="s">
        <v>89</v>
      </c>
      <c r="G42" s="89"/>
      <c r="H42" s="54"/>
    </row>
    <row r="44" spans="1:10">
      <c r="A44" s="46"/>
      <c r="C44" s="46">
        <v>3</v>
      </c>
      <c r="D44" s="46">
        <v>2</v>
      </c>
      <c r="E44" s="46">
        <v>1</v>
      </c>
      <c r="F44" s="46">
        <v>0</v>
      </c>
      <c r="G44" s="46">
        <v>-1</v>
      </c>
      <c r="H44" s="46">
        <v>-2</v>
      </c>
      <c r="I44" s="46">
        <v>-3</v>
      </c>
      <c r="J44" s="46">
        <v>-4</v>
      </c>
    </row>
    <row r="45" spans="1:10">
      <c r="A45" s="46" t="s">
        <v>38</v>
      </c>
      <c r="B45" s="18">
        <v>0</v>
      </c>
      <c r="C45" s="19">
        <v>0</v>
      </c>
      <c r="D45" s="19">
        <v>0</v>
      </c>
      <c r="E45" s="19">
        <v>1</v>
      </c>
      <c r="F45" s="19">
        <v>1</v>
      </c>
      <c r="G45" s="5">
        <v>0</v>
      </c>
      <c r="H45" s="5">
        <v>0</v>
      </c>
      <c r="I45" s="5">
        <v>1</v>
      </c>
      <c r="J45" s="5">
        <v>1</v>
      </c>
    </row>
    <row r="46" spans="1:10">
      <c r="A46" s="46"/>
      <c r="C46" s="46">
        <f>2^C44</f>
        <v>8</v>
      </c>
      <c r="D46" s="46">
        <f t="shared" ref="D46:J46" si="8">2^D44</f>
        <v>4</v>
      </c>
      <c r="E46" s="46">
        <f t="shared" si="8"/>
        <v>2</v>
      </c>
      <c r="F46" s="46">
        <f t="shared" si="8"/>
        <v>1</v>
      </c>
      <c r="G46" s="46">
        <f t="shared" si="8"/>
        <v>0.5</v>
      </c>
      <c r="H46" s="46">
        <f t="shared" si="8"/>
        <v>0.25</v>
      </c>
      <c r="I46" s="46">
        <f t="shared" si="8"/>
        <v>0.125</v>
      </c>
      <c r="J46" s="46">
        <f t="shared" si="8"/>
        <v>6.25E-2</v>
      </c>
    </row>
    <row r="47" spans="1:10">
      <c r="A47" s="46"/>
      <c r="C47" s="46">
        <f>C46*C45</f>
        <v>0</v>
      </c>
      <c r="D47" s="46">
        <f t="shared" ref="D47:J47" si="9">D46*D45</f>
        <v>0</v>
      </c>
      <c r="E47" s="46">
        <f t="shared" si="9"/>
        <v>2</v>
      </c>
      <c r="F47" s="46">
        <f t="shared" si="9"/>
        <v>1</v>
      </c>
      <c r="G47" s="46">
        <f t="shared" si="9"/>
        <v>0</v>
      </c>
      <c r="H47" s="46">
        <f t="shared" si="9"/>
        <v>0</v>
      </c>
      <c r="I47" s="46">
        <f t="shared" si="9"/>
        <v>0.125</v>
      </c>
      <c r="J47" s="46">
        <f t="shared" si="9"/>
        <v>6.25E-2</v>
      </c>
    </row>
    <row r="48" spans="1:10">
      <c r="A48" s="46"/>
      <c r="B48" s="46">
        <f>(C48-7)</f>
        <v>-4</v>
      </c>
      <c r="C48" s="89">
        <f>SUM(C47:F47)</f>
        <v>3</v>
      </c>
      <c r="D48" s="89"/>
      <c r="E48" s="89"/>
      <c r="F48" s="89"/>
      <c r="G48" s="89">
        <f>SUM(G47:J47)+1</f>
        <v>1.1875</v>
      </c>
      <c r="H48" s="89"/>
      <c r="I48" s="89"/>
      <c r="J48" s="89"/>
    </row>
    <row r="49" spans="1:10">
      <c r="A49" s="46"/>
      <c r="B49" s="23">
        <f>(-1)^B45*G48</f>
        <v>1.1875</v>
      </c>
      <c r="C49" s="46" t="s">
        <v>86</v>
      </c>
    </row>
    <row r="50" spans="1:10">
      <c r="A50" s="46"/>
      <c r="B50" s="23"/>
    </row>
    <row r="53" spans="1:10">
      <c r="B53" s="46" t="s">
        <v>93</v>
      </c>
      <c r="C53" s="53">
        <f>$B$10/$B$18</f>
        <v>5.7931034482758621</v>
      </c>
      <c r="D53" s="46" t="s">
        <v>41</v>
      </c>
      <c r="E53" s="46">
        <f>B9/B17*2^(B8-B16)</f>
        <v>5.7931034482758621</v>
      </c>
      <c r="F53" s="99" t="s">
        <v>94</v>
      </c>
      <c r="G53" s="89"/>
      <c r="H53" s="54"/>
    </row>
    <row r="55" spans="1:10">
      <c r="A55" s="46"/>
      <c r="C55" s="46">
        <v>3</v>
      </c>
      <c r="D55" s="46">
        <v>2</v>
      </c>
      <c r="E55" s="46">
        <v>1</v>
      </c>
      <c r="F55" s="46">
        <v>0</v>
      </c>
      <c r="G55" s="46">
        <v>-1</v>
      </c>
      <c r="H55" s="46">
        <v>-2</v>
      </c>
      <c r="I55" s="46">
        <v>-3</v>
      </c>
      <c r="J55" s="46">
        <v>-4</v>
      </c>
    </row>
    <row r="56" spans="1:10">
      <c r="A56" s="46" t="s">
        <v>93</v>
      </c>
      <c r="B56" s="18">
        <v>0</v>
      </c>
      <c r="C56" s="19">
        <v>1</v>
      </c>
      <c r="D56" s="19">
        <v>0</v>
      </c>
      <c r="E56" s="19">
        <v>0</v>
      </c>
      <c r="F56" s="19">
        <v>1</v>
      </c>
      <c r="G56" s="5">
        <v>0</v>
      </c>
      <c r="H56" s="5">
        <v>1</v>
      </c>
      <c r="I56" s="5">
        <v>1</v>
      </c>
      <c r="J56" s="5">
        <v>1</v>
      </c>
    </row>
    <row r="57" spans="1:10">
      <c r="A57" s="46"/>
      <c r="C57" s="46">
        <f>2^C55</f>
        <v>8</v>
      </c>
      <c r="D57" s="46">
        <f t="shared" ref="D57:J57" si="10">2^D55</f>
        <v>4</v>
      </c>
      <c r="E57" s="46">
        <f t="shared" si="10"/>
        <v>2</v>
      </c>
      <c r="F57" s="46">
        <f t="shared" si="10"/>
        <v>1</v>
      </c>
      <c r="G57" s="46">
        <f t="shared" si="10"/>
        <v>0.5</v>
      </c>
      <c r="H57" s="46">
        <f t="shared" si="10"/>
        <v>0.25</v>
      </c>
      <c r="I57" s="46">
        <f t="shared" si="10"/>
        <v>0.125</v>
      </c>
      <c r="J57" s="46">
        <f t="shared" si="10"/>
        <v>6.25E-2</v>
      </c>
    </row>
    <row r="58" spans="1:10">
      <c r="A58" s="46"/>
      <c r="C58" s="46">
        <f>C57*C56</f>
        <v>8</v>
      </c>
      <c r="D58" s="46">
        <f t="shared" ref="D58:J58" si="11">D57*D56</f>
        <v>0</v>
      </c>
      <c r="E58" s="46">
        <f t="shared" si="11"/>
        <v>0</v>
      </c>
      <c r="F58" s="46">
        <f t="shared" si="11"/>
        <v>1</v>
      </c>
      <c r="G58" s="46">
        <f t="shared" si="11"/>
        <v>0</v>
      </c>
      <c r="H58" s="46">
        <f t="shared" si="11"/>
        <v>0.25</v>
      </c>
      <c r="I58" s="46">
        <f t="shared" si="11"/>
        <v>0.125</v>
      </c>
      <c r="J58" s="46">
        <f t="shared" si="11"/>
        <v>6.25E-2</v>
      </c>
    </row>
    <row r="59" spans="1:10">
      <c r="A59" s="46"/>
      <c r="B59" s="46">
        <f>(C59-7)</f>
        <v>2</v>
      </c>
      <c r="C59" s="89">
        <f>SUM(C58:F58)</f>
        <v>9</v>
      </c>
      <c r="D59" s="89"/>
      <c r="E59" s="89"/>
      <c r="F59" s="89"/>
      <c r="G59" s="89">
        <f>SUM(G58:J58)+1</f>
        <v>1.4375</v>
      </c>
      <c r="H59" s="89"/>
      <c r="I59" s="89"/>
      <c r="J59" s="89"/>
    </row>
    <row r="60" spans="1:10">
      <c r="A60" s="46"/>
      <c r="B60" s="23">
        <f>(-1)^B56*G59</f>
        <v>1.4375</v>
      </c>
      <c r="C60" s="46" t="s">
        <v>95</v>
      </c>
    </row>
    <row r="61" spans="1:10">
      <c r="A61" s="46"/>
      <c r="B61" s="23"/>
    </row>
  </sheetData>
  <mergeCells count="16">
    <mergeCell ref="F53:G53"/>
    <mergeCell ref="C59:F59"/>
    <mergeCell ref="G59:J59"/>
    <mergeCell ref="F31:G31"/>
    <mergeCell ref="C37:F37"/>
    <mergeCell ref="G37:J37"/>
    <mergeCell ref="F42:G42"/>
    <mergeCell ref="C48:F48"/>
    <mergeCell ref="G48:J48"/>
    <mergeCell ref="C26:F26"/>
    <mergeCell ref="G26:J26"/>
    <mergeCell ref="C8:F8"/>
    <mergeCell ref="G8:J8"/>
    <mergeCell ref="C16:F16"/>
    <mergeCell ref="G16:J16"/>
    <mergeCell ref="F20:G20"/>
  </mergeCells>
  <pageMargins left="0.7" right="0.7" top="0.75" bottom="0.75" header="0.3" footer="0.3"/>
  <drawing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18"/>
  <sheetViews>
    <sheetView workbookViewId="0">
      <selection activeCell="J17" sqref="J17:Q17"/>
    </sheetView>
  </sheetViews>
  <sheetFormatPr defaultRowHeight="15"/>
  <cols>
    <col min="1" max="1" width="9.140625" style="46"/>
    <col min="2" max="2" width="7.85546875" style="46" customWidth="1"/>
    <col min="3" max="15" width="4.7109375" style="46" customWidth="1"/>
    <col min="16" max="18" width="4.7109375" customWidth="1"/>
    <col min="19" max="19" width="5.28515625" customWidth="1"/>
  </cols>
  <sheetData>
    <row r="1" spans="1:20">
      <c r="B1" s="48">
        <v>10</v>
      </c>
      <c r="C1" s="48">
        <v>11</v>
      </c>
      <c r="D1" s="48">
        <v>12</v>
      </c>
      <c r="E1" s="48">
        <v>13</v>
      </c>
      <c r="F1" s="48">
        <v>14</v>
      </c>
      <c r="G1" s="48">
        <v>15</v>
      </c>
      <c r="P1" s="46"/>
      <c r="Q1" s="46"/>
      <c r="R1" s="46"/>
    </row>
    <row r="2" spans="1:20">
      <c r="B2" s="48" t="s">
        <v>25</v>
      </c>
      <c r="C2" s="48" t="s">
        <v>26</v>
      </c>
      <c r="D2" s="48" t="s">
        <v>27</v>
      </c>
      <c r="E2" s="48" t="s">
        <v>28</v>
      </c>
      <c r="F2" s="48" t="s">
        <v>29</v>
      </c>
      <c r="G2" s="48" t="s">
        <v>30</v>
      </c>
      <c r="P2" s="46"/>
      <c r="Q2" s="46"/>
      <c r="R2" s="46"/>
    </row>
    <row r="3" spans="1:20">
      <c r="P3" s="46"/>
      <c r="Q3" s="46"/>
      <c r="R3" s="46"/>
      <c r="T3" t="s">
        <v>117</v>
      </c>
    </row>
    <row r="4" spans="1:20">
      <c r="E4" s="47" t="s">
        <v>16</v>
      </c>
      <c r="F4" s="48">
        <v>1</v>
      </c>
      <c r="G4" s="48" t="s">
        <v>26</v>
      </c>
      <c r="H4" s="48" t="s">
        <v>30</v>
      </c>
      <c r="I4" s="48">
        <v>8</v>
      </c>
      <c r="P4" s="46"/>
      <c r="Q4" s="46"/>
      <c r="R4" s="46"/>
      <c r="T4" t="s">
        <v>118</v>
      </c>
    </row>
    <row r="5" spans="1:20">
      <c r="P5" s="46"/>
      <c r="Q5" s="46"/>
      <c r="R5" s="46"/>
      <c r="T5" t="s">
        <v>119</v>
      </c>
    </row>
    <row r="6" spans="1:20">
      <c r="C6" s="46">
        <v>3</v>
      </c>
      <c r="D6" s="46">
        <v>2</v>
      </c>
      <c r="E6" s="46">
        <v>1</v>
      </c>
      <c r="F6" s="46">
        <v>0</v>
      </c>
      <c r="G6" s="46">
        <v>3</v>
      </c>
      <c r="H6" s="46">
        <v>2</v>
      </c>
      <c r="I6" s="46">
        <v>1</v>
      </c>
      <c r="J6" s="46">
        <v>0</v>
      </c>
      <c r="K6" s="46">
        <v>3</v>
      </c>
      <c r="L6" s="46">
        <v>2</v>
      </c>
      <c r="M6" s="46">
        <v>1</v>
      </c>
      <c r="N6" s="46">
        <v>0</v>
      </c>
      <c r="O6" s="46">
        <v>3</v>
      </c>
      <c r="P6" s="46">
        <v>2</v>
      </c>
      <c r="Q6" s="46">
        <v>1</v>
      </c>
      <c r="R6" s="46">
        <v>0</v>
      </c>
    </row>
    <row r="7" spans="1:20">
      <c r="C7" s="9">
        <v>8</v>
      </c>
      <c r="D7" s="9">
        <v>4</v>
      </c>
      <c r="E7" s="9">
        <v>2</v>
      </c>
      <c r="F7" s="9">
        <v>1</v>
      </c>
      <c r="G7" s="5">
        <v>8</v>
      </c>
      <c r="H7" s="5">
        <v>4</v>
      </c>
      <c r="I7" s="5">
        <v>2</v>
      </c>
      <c r="J7" s="5">
        <v>1</v>
      </c>
      <c r="K7" s="9">
        <v>8</v>
      </c>
      <c r="L7" s="9">
        <v>4</v>
      </c>
      <c r="M7" s="9">
        <v>2</v>
      </c>
      <c r="N7" s="9">
        <v>1</v>
      </c>
      <c r="O7" s="5">
        <v>8</v>
      </c>
      <c r="P7" s="5">
        <v>4</v>
      </c>
      <c r="Q7" s="5">
        <v>2</v>
      </c>
      <c r="R7" s="5">
        <v>1</v>
      </c>
    </row>
    <row r="8" spans="1:20"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0</v>
      </c>
      <c r="Q8" s="2">
        <v>0</v>
      </c>
      <c r="R8" s="2">
        <v>0</v>
      </c>
    </row>
    <row r="9" spans="1:20">
      <c r="C9" s="46">
        <f>2^C6*C8</f>
        <v>0</v>
      </c>
      <c r="D9" s="46">
        <f t="shared" ref="D9:R9" si="0">2^D6*D8</f>
        <v>0</v>
      </c>
      <c r="E9" s="46">
        <f t="shared" si="0"/>
        <v>0</v>
      </c>
      <c r="F9" s="46">
        <f t="shared" si="0"/>
        <v>1</v>
      </c>
      <c r="G9" s="46">
        <f t="shared" si="0"/>
        <v>8</v>
      </c>
      <c r="H9" s="46">
        <f t="shared" si="0"/>
        <v>0</v>
      </c>
      <c r="I9" s="46">
        <f t="shared" si="0"/>
        <v>2</v>
      </c>
      <c r="J9" s="46">
        <f t="shared" si="0"/>
        <v>1</v>
      </c>
      <c r="K9" s="46">
        <f t="shared" si="0"/>
        <v>8</v>
      </c>
      <c r="L9" s="46">
        <f t="shared" si="0"/>
        <v>4</v>
      </c>
      <c r="M9" s="46">
        <f t="shared" si="0"/>
        <v>2</v>
      </c>
      <c r="N9" s="46">
        <f t="shared" si="0"/>
        <v>1</v>
      </c>
      <c r="O9" s="46">
        <f t="shared" si="0"/>
        <v>8</v>
      </c>
      <c r="P9" s="46">
        <f t="shared" si="0"/>
        <v>0</v>
      </c>
      <c r="Q9" s="46">
        <f t="shared" si="0"/>
        <v>0</v>
      </c>
      <c r="R9" s="46">
        <f t="shared" si="0"/>
        <v>0</v>
      </c>
    </row>
    <row r="10" spans="1:20">
      <c r="C10" s="89">
        <f>SUM(C9:F9)</f>
        <v>1</v>
      </c>
      <c r="D10" s="89"/>
      <c r="E10" s="89"/>
      <c r="F10" s="89"/>
      <c r="G10" s="89">
        <f t="shared" ref="G10" si="1">SUM(G9:J9)</f>
        <v>11</v>
      </c>
      <c r="H10" s="89"/>
      <c r="I10" s="89"/>
      <c r="J10" s="89"/>
      <c r="K10" s="89">
        <f t="shared" ref="K10" si="2">SUM(K9:N9)</f>
        <v>15</v>
      </c>
      <c r="L10" s="89"/>
      <c r="M10" s="89"/>
      <c r="N10" s="89"/>
      <c r="O10" s="89">
        <f t="shared" ref="O10" si="3">SUM(O9:R9)</f>
        <v>8</v>
      </c>
      <c r="P10" s="89"/>
      <c r="Q10" s="89"/>
      <c r="R10" s="89"/>
    </row>
    <row r="11" spans="1:20">
      <c r="B11" s="89" t="s">
        <v>16</v>
      </c>
      <c r="C11" s="89"/>
    </row>
    <row r="12" spans="1:20">
      <c r="B12" s="89"/>
      <c r="C12" s="89"/>
    </row>
    <row r="13" spans="1:20">
      <c r="C13" s="46">
        <v>6</v>
      </c>
      <c r="D13" s="46">
        <v>5</v>
      </c>
      <c r="E13" s="46">
        <v>4</v>
      </c>
      <c r="F13" s="46">
        <v>3</v>
      </c>
      <c r="G13" s="46">
        <v>2</v>
      </c>
      <c r="H13" s="46">
        <v>1</v>
      </c>
      <c r="I13" s="46">
        <v>0</v>
      </c>
      <c r="J13" s="46">
        <v>-1</v>
      </c>
      <c r="K13" s="46">
        <v>-2</v>
      </c>
      <c r="L13" s="46">
        <v>-3</v>
      </c>
      <c r="M13" s="46">
        <v>-4</v>
      </c>
      <c r="N13" s="46">
        <v>-5</v>
      </c>
      <c r="O13" s="46">
        <v>-6</v>
      </c>
      <c r="P13" s="46">
        <v>-7</v>
      </c>
      <c r="Q13" s="46">
        <v>-8</v>
      </c>
    </row>
    <row r="14" spans="1:20">
      <c r="A14" s="46" t="s">
        <v>1</v>
      </c>
      <c r="B14" s="38">
        <f>C8</f>
        <v>0</v>
      </c>
      <c r="C14" s="37">
        <f t="shared" ref="C14:Q14" si="4">D8</f>
        <v>0</v>
      </c>
      <c r="D14" s="37">
        <f t="shared" si="4"/>
        <v>0</v>
      </c>
      <c r="E14" s="37">
        <f t="shared" si="4"/>
        <v>1</v>
      </c>
      <c r="F14" s="37">
        <f t="shared" si="4"/>
        <v>1</v>
      </c>
      <c r="G14" s="37">
        <f t="shared" si="4"/>
        <v>0</v>
      </c>
      <c r="H14" s="37">
        <f t="shared" si="4"/>
        <v>1</v>
      </c>
      <c r="I14" s="37">
        <f t="shared" si="4"/>
        <v>1</v>
      </c>
      <c r="J14" s="36">
        <f t="shared" si="4"/>
        <v>1</v>
      </c>
      <c r="K14" s="36">
        <f t="shared" si="4"/>
        <v>1</v>
      </c>
      <c r="L14" s="36">
        <f t="shared" si="4"/>
        <v>1</v>
      </c>
      <c r="M14" s="36">
        <f t="shared" si="4"/>
        <v>1</v>
      </c>
      <c r="N14" s="36">
        <f t="shared" si="4"/>
        <v>1</v>
      </c>
      <c r="O14" s="36">
        <f t="shared" si="4"/>
        <v>0</v>
      </c>
      <c r="P14" s="36">
        <f t="shared" si="4"/>
        <v>0</v>
      </c>
      <c r="Q14" s="36">
        <f t="shared" si="4"/>
        <v>0</v>
      </c>
    </row>
    <row r="15" spans="1:20">
      <c r="C15" s="46">
        <f t="shared" ref="C15:Q15" si="5">2^C13</f>
        <v>64</v>
      </c>
      <c r="D15" s="61">
        <f t="shared" si="5"/>
        <v>32</v>
      </c>
      <c r="E15" s="61">
        <f t="shared" si="5"/>
        <v>16</v>
      </c>
      <c r="F15" s="61">
        <f t="shared" si="5"/>
        <v>8</v>
      </c>
      <c r="G15" s="61">
        <f t="shared" si="5"/>
        <v>4</v>
      </c>
      <c r="H15" s="61">
        <f t="shared" si="5"/>
        <v>2</v>
      </c>
      <c r="I15" s="61">
        <f t="shared" si="5"/>
        <v>1</v>
      </c>
      <c r="J15" s="61">
        <f t="shared" si="5"/>
        <v>0.5</v>
      </c>
      <c r="K15" s="61">
        <f t="shared" si="5"/>
        <v>0.25</v>
      </c>
      <c r="L15" s="61">
        <f t="shared" si="5"/>
        <v>0.125</v>
      </c>
      <c r="M15" s="61">
        <f t="shared" si="5"/>
        <v>6.25E-2</v>
      </c>
      <c r="N15" s="61">
        <f t="shared" si="5"/>
        <v>3.125E-2</v>
      </c>
      <c r="O15" s="61">
        <f t="shared" si="5"/>
        <v>1.5625E-2</v>
      </c>
      <c r="P15" s="61">
        <f t="shared" si="5"/>
        <v>7.8125E-3</v>
      </c>
      <c r="Q15" s="61">
        <f t="shared" si="5"/>
        <v>3.90625E-3</v>
      </c>
    </row>
    <row r="16" spans="1:20" ht="15.75">
      <c r="C16" s="46">
        <f t="shared" ref="C16:Q16" si="6">C15*C14</f>
        <v>0</v>
      </c>
      <c r="D16" s="46">
        <f t="shared" si="6"/>
        <v>0</v>
      </c>
      <c r="E16" s="46">
        <f t="shared" si="6"/>
        <v>16</v>
      </c>
      <c r="F16" s="46">
        <f t="shared" si="6"/>
        <v>8</v>
      </c>
      <c r="G16" s="46">
        <f t="shared" si="6"/>
        <v>0</v>
      </c>
      <c r="H16" s="46">
        <f t="shared" si="6"/>
        <v>2</v>
      </c>
      <c r="I16" s="46">
        <f t="shared" si="6"/>
        <v>1</v>
      </c>
      <c r="J16" s="46">
        <f t="shared" si="6"/>
        <v>0.5</v>
      </c>
      <c r="K16" s="46">
        <f t="shared" si="6"/>
        <v>0.25</v>
      </c>
      <c r="L16" s="46">
        <f t="shared" si="6"/>
        <v>0.125</v>
      </c>
      <c r="M16" s="46">
        <f t="shared" si="6"/>
        <v>6.25E-2</v>
      </c>
      <c r="N16" s="46">
        <f t="shared" si="6"/>
        <v>3.125E-2</v>
      </c>
      <c r="O16" s="46">
        <f t="shared" si="6"/>
        <v>0</v>
      </c>
      <c r="P16" s="46">
        <f t="shared" si="6"/>
        <v>0</v>
      </c>
      <c r="Q16" s="46">
        <f t="shared" si="6"/>
        <v>0</v>
      </c>
      <c r="T16" s="21"/>
    </row>
    <row r="17" spans="2:18">
      <c r="C17" s="89">
        <f>SUM(C16:I16)</f>
        <v>27</v>
      </c>
      <c r="D17" s="89"/>
      <c r="E17" s="89"/>
      <c r="F17" s="89"/>
      <c r="G17" s="89"/>
      <c r="H17" s="89"/>
      <c r="I17" s="89"/>
      <c r="J17" s="89">
        <f>SUM(J16:Q16)</f>
        <v>0.96875</v>
      </c>
      <c r="K17" s="89"/>
      <c r="L17" s="89"/>
      <c r="M17" s="89"/>
      <c r="N17" s="89"/>
      <c r="O17" s="89"/>
      <c r="P17" s="89"/>
      <c r="Q17" s="89"/>
      <c r="R17" s="46"/>
    </row>
    <row r="18" spans="2:18">
      <c r="B18" s="46">
        <f>SUM(C16:Q16)</f>
        <v>27.96875</v>
      </c>
    </row>
  </sheetData>
  <mergeCells count="8">
    <mergeCell ref="C17:I17"/>
    <mergeCell ref="J17:Q17"/>
    <mergeCell ref="C10:F10"/>
    <mergeCell ref="G10:J10"/>
    <mergeCell ref="K10:N10"/>
    <mergeCell ref="O10:R10"/>
    <mergeCell ref="B11:C11"/>
    <mergeCell ref="B12:C12"/>
  </mergeCells>
  <pageMargins left="0.7" right="0.7" top="0.75" bottom="0.75" header="0.3" footer="0.3"/>
  <picture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6"/>
  <sheetViews>
    <sheetView workbookViewId="0">
      <selection activeCell="U10" sqref="U10"/>
    </sheetView>
  </sheetViews>
  <sheetFormatPr defaultRowHeight="15"/>
  <cols>
    <col min="1" max="1" width="9.140625" style="46"/>
    <col min="2" max="2" width="7.85546875" style="46" customWidth="1"/>
    <col min="3" max="9" width="4.7109375" style="46" customWidth="1"/>
    <col min="10" max="10" width="6.140625" style="46" customWidth="1"/>
    <col min="11" max="15" width="4.7109375" style="46" customWidth="1"/>
    <col min="16" max="18" width="4.7109375" customWidth="1"/>
    <col min="19" max="19" width="5.28515625" customWidth="1"/>
  </cols>
  <sheetData>
    <row r="1" spans="1:20">
      <c r="B1" s="48">
        <v>10</v>
      </c>
      <c r="C1" s="48">
        <v>11</v>
      </c>
      <c r="D1" s="48">
        <v>12</v>
      </c>
      <c r="E1" s="48">
        <v>13</v>
      </c>
      <c r="F1" s="48">
        <v>14</v>
      </c>
      <c r="G1" s="48">
        <v>15</v>
      </c>
      <c r="J1" s="55" t="s">
        <v>98</v>
      </c>
      <c r="P1" s="46"/>
      <c r="Q1" s="46"/>
      <c r="R1" s="46"/>
      <c r="T1" t="s">
        <v>108</v>
      </c>
    </row>
    <row r="2" spans="1:20">
      <c r="B2" s="48" t="s">
        <v>25</v>
      </c>
      <c r="C2" s="48" t="s">
        <v>26</v>
      </c>
      <c r="D2" s="48" t="s">
        <v>27</v>
      </c>
      <c r="E2" s="48" t="s">
        <v>28</v>
      </c>
      <c r="F2" s="48" t="s">
        <v>29</v>
      </c>
      <c r="G2" s="48" t="s">
        <v>30</v>
      </c>
      <c r="P2" s="46"/>
      <c r="Q2" s="46"/>
      <c r="R2" s="46"/>
      <c r="T2" t="s">
        <v>109</v>
      </c>
    </row>
    <row r="3" spans="1:20">
      <c r="P3" s="46"/>
      <c r="Q3" s="46"/>
      <c r="R3" s="46"/>
      <c r="T3" t="s">
        <v>110</v>
      </c>
    </row>
    <row r="4" spans="1:20">
      <c r="C4" s="46">
        <v>6</v>
      </c>
      <c r="D4" s="46">
        <v>5</v>
      </c>
      <c r="E4" s="46">
        <v>4</v>
      </c>
      <c r="F4" s="46">
        <v>3</v>
      </c>
      <c r="G4" s="46">
        <v>2</v>
      </c>
      <c r="H4" s="46">
        <v>1</v>
      </c>
      <c r="I4" s="46">
        <v>0</v>
      </c>
      <c r="J4" s="46">
        <v>-1</v>
      </c>
      <c r="K4" s="46">
        <v>-2</v>
      </c>
      <c r="L4" s="46">
        <v>-3</v>
      </c>
      <c r="M4" s="46">
        <v>-4</v>
      </c>
      <c r="N4" s="46">
        <v>-5</v>
      </c>
      <c r="O4" s="46">
        <v>-6</v>
      </c>
      <c r="P4" s="46">
        <v>-7</v>
      </c>
      <c r="Q4" s="46">
        <v>-8</v>
      </c>
      <c r="R4" s="46"/>
    </row>
    <row r="5" spans="1:20">
      <c r="A5" s="46" t="s">
        <v>1</v>
      </c>
      <c r="B5" s="38">
        <v>1</v>
      </c>
      <c r="C5" s="56">
        <v>0</v>
      </c>
      <c r="D5" s="56">
        <v>0</v>
      </c>
      <c r="E5" s="56">
        <v>1</v>
      </c>
      <c r="F5" s="56">
        <v>1</v>
      </c>
      <c r="G5" s="56">
        <v>1</v>
      </c>
      <c r="H5" s="56">
        <v>0</v>
      </c>
      <c r="I5" s="56">
        <v>0</v>
      </c>
      <c r="J5" s="57">
        <v>0</v>
      </c>
      <c r="K5" s="57">
        <v>0</v>
      </c>
      <c r="L5" s="57">
        <v>0</v>
      </c>
      <c r="M5" s="57">
        <v>1</v>
      </c>
      <c r="N5" s="57">
        <v>0</v>
      </c>
      <c r="O5" s="57">
        <v>1</v>
      </c>
      <c r="P5" s="57">
        <v>1</v>
      </c>
      <c r="Q5" s="57">
        <v>1</v>
      </c>
      <c r="R5" s="46"/>
    </row>
    <row r="6" spans="1:20">
      <c r="C6" s="46">
        <f t="shared" ref="C6:Q6" si="0">2^C4</f>
        <v>64</v>
      </c>
      <c r="D6" s="46">
        <f t="shared" si="0"/>
        <v>32</v>
      </c>
      <c r="E6" s="46">
        <f t="shared" si="0"/>
        <v>16</v>
      </c>
      <c r="F6" s="46">
        <f t="shared" si="0"/>
        <v>8</v>
      </c>
      <c r="G6" s="46">
        <f t="shared" si="0"/>
        <v>4</v>
      </c>
      <c r="H6" s="46">
        <f t="shared" si="0"/>
        <v>2</v>
      </c>
      <c r="I6" s="46">
        <f t="shared" si="0"/>
        <v>1</v>
      </c>
      <c r="J6" s="46">
        <f t="shared" si="0"/>
        <v>0.5</v>
      </c>
      <c r="K6" s="46">
        <f t="shared" si="0"/>
        <v>0.25</v>
      </c>
      <c r="L6" s="46">
        <f t="shared" si="0"/>
        <v>0.125</v>
      </c>
      <c r="M6" s="46">
        <f t="shared" si="0"/>
        <v>6.25E-2</v>
      </c>
      <c r="N6" s="46">
        <f t="shared" si="0"/>
        <v>3.125E-2</v>
      </c>
      <c r="O6" s="46">
        <f t="shared" si="0"/>
        <v>1.5625E-2</v>
      </c>
      <c r="P6" s="46">
        <f t="shared" si="0"/>
        <v>7.8125E-3</v>
      </c>
      <c r="Q6" s="46">
        <f t="shared" si="0"/>
        <v>3.90625E-3</v>
      </c>
      <c r="R6" s="46"/>
    </row>
    <row r="7" spans="1:20">
      <c r="C7" s="46">
        <f t="shared" ref="C7:Q7" si="1">C6*C5</f>
        <v>0</v>
      </c>
      <c r="D7" s="46">
        <f t="shared" si="1"/>
        <v>0</v>
      </c>
      <c r="E7" s="46">
        <f t="shared" si="1"/>
        <v>16</v>
      </c>
      <c r="F7" s="46">
        <f t="shared" si="1"/>
        <v>8</v>
      </c>
      <c r="G7" s="46">
        <f t="shared" si="1"/>
        <v>4</v>
      </c>
      <c r="H7" s="46">
        <f t="shared" si="1"/>
        <v>0</v>
      </c>
      <c r="I7" s="46">
        <f t="shared" si="1"/>
        <v>0</v>
      </c>
      <c r="J7" s="46">
        <f t="shared" si="1"/>
        <v>0</v>
      </c>
      <c r="K7" s="46">
        <f t="shared" si="1"/>
        <v>0</v>
      </c>
      <c r="L7" s="46">
        <f t="shared" si="1"/>
        <v>0</v>
      </c>
      <c r="M7" s="46">
        <f t="shared" si="1"/>
        <v>6.25E-2</v>
      </c>
      <c r="N7" s="46">
        <f t="shared" si="1"/>
        <v>0</v>
      </c>
      <c r="O7" s="46">
        <f t="shared" si="1"/>
        <v>1.5625E-2</v>
      </c>
      <c r="P7" s="46">
        <f t="shared" si="1"/>
        <v>7.8125E-3</v>
      </c>
      <c r="Q7" s="46">
        <f t="shared" si="1"/>
        <v>3.90625E-3</v>
      </c>
      <c r="R7" s="46"/>
    </row>
    <row r="8" spans="1:20">
      <c r="C8" s="89">
        <f>SUM(C7:I7)</f>
        <v>28</v>
      </c>
      <c r="D8" s="89"/>
      <c r="E8" s="89"/>
      <c r="F8" s="89"/>
      <c r="G8" s="89"/>
      <c r="H8" s="89"/>
      <c r="I8" s="89"/>
      <c r="J8" s="89">
        <f>SUM(J7:Q7)</f>
        <v>8.984375E-2</v>
      </c>
      <c r="K8" s="89"/>
      <c r="L8" s="89"/>
      <c r="M8" s="89"/>
      <c r="N8" s="89"/>
      <c r="O8" s="89"/>
      <c r="P8" s="89"/>
      <c r="Q8" s="89"/>
      <c r="R8" s="46"/>
    </row>
    <row r="9" spans="1:20">
      <c r="B9" s="46">
        <f>-(C8+J8)</f>
        <v>-28.08984375</v>
      </c>
      <c r="R9" s="46"/>
    </row>
    <row r="10" spans="1:20">
      <c r="P10" s="46"/>
      <c r="Q10" s="46"/>
      <c r="R10" s="46"/>
    </row>
    <row r="11" spans="1:20">
      <c r="C11" s="46">
        <v>4</v>
      </c>
      <c r="D11" s="46">
        <v>3</v>
      </c>
      <c r="E11" s="46">
        <v>2</v>
      </c>
      <c r="F11" s="46">
        <v>1</v>
      </c>
      <c r="G11" s="46">
        <v>4</v>
      </c>
      <c r="H11" s="46">
        <v>3</v>
      </c>
      <c r="I11" s="46">
        <v>2</v>
      </c>
      <c r="J11" s="46">
        <v>1</v>
      </c>
      <c r="K11" s="46">
        <v>4</v>
      </c>
      <c r="L11" s="46">
        <v>3</v>
      </c>
      <c r="M11" s="46">
        <v>2</v>
      </c>
      <c r="N11" s="46">
        <v>1</v>
      </c>
      <c r="O11" s="46">
        <v>4</v>
      </c>
      <c r="P11" s="46">
        <v>3</v>
      </c>
      <c r="Q11" s="46">
        <v>2</v>
      </c>
      <c r="R11" s="46">
        <v>1</v>
      </c>
    </row>
    <row r="12" spans="1:20">
      <c r="C12" s="9">
        <f>B5</f>
        <v>1</v>
      </c>
      <c r="D12" s="9">
        <f t="shared" ref="D12:F12" si="2">C5</f>
        <v>0</v>
      </c>
      <c r="E12" s="9">
        <f t="shared" si="2"/>
        <v>0</v>
      </c>
      <c r="F12" s="9">
        <f t="shared" si="2"/>
        <v>1</v>
      </c>
      <c r="G12" s="5">
        <f>F5</f>
        <v>1</v>
      </c>
      <c r="H12" s="5">
        <f t="shared" ref="H12:J12" si="3">G5</f>
        <v>1</v>
      </c>
      <c r="I12" s="5">
        <f t="shared" si="3"/>
        <v>0</v>
      </c>
      <c r="J12" s="5">
        <f t="shared" si="3"/>
        <v>0</v>
      </c>
      <c r="K12" s="9">
        <f>J5</f>
        <v>0</v>
      </c>
      <c r="L12" s="9">
        <f t="shared" ref="L12:N12" si="4">K5</f>
        <v>0</v>
      </c>
      <c r="M12" s="9">
        <f t="shared" si="4"/>
        <v>0</v>
      </c>
      <c r="N12" s="9">
        <f t="shared" si="4"/>
        <v>1</v>
      </c>
      <c r="O12" s="5">
        <f>N5</f>
        <v>0</v>
      </c>
      <c r="P12" s="5">
        <f t="shared" ref="P12:R12" si="5">O5</f>
        <v>1</v>
      </c>
      <c r="Q12" s="5">
        <f t="shared" si="5"/>
        <v>1</v>
      </c>
      <c r="R12" s="5">
        <f t="shared" si="5"/>
        <v>1</v>
      </c>
    </row>
    <row r="13" spans="1:20">
      <c r="C13" s="2">
        <v>8</v>
      </c>
      <c r="D13" s="2">
        <v>4</v>
      </c>
      <c r="E13" s="2">
        <v>2</v>
      </c>
      <c r="F13" s="2">
        <v>1</v>
      </c>
      <c r="G13" s="2">
        <v>8</v>
      </c>
      <c r="H13" s="2">
        <v>4</v>
      </c>
      <c r="I13" s="2">
        <v>2</v>
      </c>
      <c r="J13" s="2">
        <v>1</v>
      </c>
      <c r="K13" s="2">
        <v>8</v>
      </c>
      <c r="L13" s="2">
        <v>4</v>
      </c>
      <c r="M13" s="2">
        <v>2</v>
      </c>
      <c r="N13" s="2">
        <v>1</v>
      </c>
      <c r="O13" s="2">
        <v>8</v>
      </c>
      <c r="P13" s="2">
        <v>4</v>
      </c>
      <c r="Q13" s="2">
        <v>2</v>
      </c>
      <c r="R13" s="2">
        <v>1</v>
      </c>
    </row>
    <row r="14" spans="1:20">
      <c r="C14" s="46">
        <f t="shared" ref="C14:N14" si="6">C12*C13</f>
        <v>8</v>
      </c>
      <c r="D14" s="46">
        <f t="shared" si="6"/>
        <v>0</v>
      </c>
      <c r="E14" s="46">
        <f t="shared" si="6"/>
        <v>0</v>
      </c>
      <c r="F14" s="46">
        <f t="shared" si="6"/>
        <v>1</v>
      </c>
      <c r="G14" s="46">
        <f t="shared" si="6"/>
        <v>8</v>
      </c>
      <c r="H14" s="46">
        <f t="shared" si="6"/>
        <v>4</v>
      </c>
      <c r="I14" s="46">
        <f t="shared" si="6"/>
        <v>0</v>
      </c>
      <c r="J14" s="46">
        <f t="shared" si="6"/>
        <v>0</v>
      </c>
      <c r="K14" s="46">
        <f t="shared" si="6"/>
        <v>0</v>
      </c>
      <c r="L14" s="46">
        <f t="shared" si="6"/>
        <v>0</v>
      </c>
      <c r="M14" s="46">
        <f t="shared" si="6"/>
        <v>0</v>
      </c>
      <c r="N14" s="46">
        <f t="shared" si="6"/>
        <v>1</v>
      </c>
      <c r="O14" s="46">
        <f>O12*O13</f>
        <v>0</v>
      </c>
      <c r="P14" s="46">
        <f t="shared" ref="P14:R14" si="7">P12*P13</f>
        <v>4</v>
      </c>
      <c r="Q14" s="46">
        <f t="shared" si="7"/>
        <v>2</v>
      </c>
      <c r="R14" s="46">
        <f t="shared" si="7"/>
        <v>1</v>
      </c>
    </row>
    <row r="15" spans="1:20">
      <c r="C15" s="89">
        <f>SUM(C14:F14)</f>
        <v>9</v>
      </c>
      <c r="D15" s="89"/>
      <c r="E15" s="89"/>
      <c r="F15" s="89"/>
      <c r="G15" s="89">
        <f t="shared" ref="G15" si="8">SUM(G14:J14)</f>
        <v>12</v>
      </c>
      <c r="H15" s="89"/>
      <c r="I15" s="89"/>
      <c r="J15" s="89"/>
      <c r="K15" s="89">
        <f t="shared" ref="K15" si="9">SUM(K14:N14)</f>
        <v>1</v>
      </c>
      <c r="L15" s="89"/>
      <c r="M15" s="89"/>
      <c r="N15" s="89"/>
      <c r="O15" s="89">
        <f>SUM(O14:R14)</f>
        <v>7</v>
      </c>
      <c r="P15" s="89"/>
      <c r="Q15" s="89"/>
      <c r="R15" s="89"/>
    </row>
    <row r="16" spans="1:20">
      <c r="C16" s="89" t="s">
        <v>102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</row>
  </sheetData>
  <mergeCells count="7">
    <mergeCell ref="C8:I8"/>
    <mergeCell ref="J8:Q8"/>
    <mergeCell ref="C16:S16"/>
    <mergeCell ref="C15:F15"/>
    <mergeCell ref="G15:J15"/>
    <mergeCell ref="K15:N15"/>
    <mergeCell ref="O15:R15"/>
  </mergeCells>
  <pageMargins left="0.7" right="0.7" top="0.75" bottom="0.75" header="0.3" footer="0.3"/>
  <picture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9"/>
  <sheetViews>
    <sheetView workbookViewId="0">
      <selection activeCell="V9" sqref="V9"/>
    </sheetView>
  </sheetViews>
  <sheetFormatPr defaultRowHeight="15"/>
  <cols>
    <col min="1" max="1" width="9.140625" style="46"/>
    <col min="2" max="2" width="7.85546875" style="46" customWidth="1"/>
    <col min="3" max="3" width="6.5703125" style="46" customWidth="1"/>
    <col min="4" max="9" width="4.7109375" style="46" customWidth="1"/>
    <col min="10" max="10" width="6.140625" style="46" customWidth="1"/>
    <col min="11" max="15" width="4.7109375" style="46" customWidth="1"/>
    <col min="16" max="18" width="4.7109375" customWidth="1"/>
    <col min="19" max="19" width="5.28515625" customWidth="1"/>
    <col min="21" max="28" width="5.5703125" customWidth="1"/>
  </cols>
  <sheetData>
    <row r="1" spans="1:28" ht="15.75">
      <c r="A1" s="60" t="s">
        <v>103</v>
      </c>
      <c r="B1" s="7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28" ht="15.75">
      <c r="A2" s="60"/>
      <c r="B2" s="7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U2" s="59"/>
      <c r="V2" s="59"/>
      <c r="W2" s="59"/>
      <c r="X2" s="59"/>
      <c r="Y2" s="59"/>
      <c r="Z2" s="59"/>
      <c r="AA2" s="59"/>
      <c r="AB2" s="59"/>
    </row>
    <row r="3" spans="1:28">
      <c r="B3" s="48">
        <v>10</v>
      </c>
      <c r="C3" s="48">
        <v>11</v>
      </c>
      <c r="D3" s="48">
        <v>12</v>
      </c>
      <c r="E3" s="48">
        <v>13</v>
      </c>
      <c r="F3" s="48">
        <v>14</v>
      </c>
      <c r="G3" s="48">
        <v>15</v>
      </c>
      <c r="J3" s="55" t="s">
        <v>100</v>
      </c>
      <c r="P3" s="46"/>
      <c r="Q3" s="89">
        <v>-16.66</v>
      </c>
      <c r="R3" s="89"/>
      <c r="U3" s="59"/>
      <c r="V3" s="59"/>
      <c r="W3" s="59"/>
      <c r="X3" s="59"/>
      <c r="Y3" s="59"/>
      <c r="Z3" s="59"/>
      <c r="AA3" s="59"/>
      <c r="AB3" s="59"/>
    </row>
    <row r="4" spans="1:28">
      <c r="B4" s="48" t="s">
        <v>25</v>
      </c>
      <c r="C4" s="48" t="s">
        <v>26</v>
      </c>
      <c r="D4" s="48" t="s">
        <v>27</v>
      </c>
      <c r="E4" s="48" t="s">
        <v>28</v>
      </c>
      <c r="F4" s="48" t="s">
        <v>29</v>
      </c>
      <c r="G4" s="48" t="s">
        <v>30</v>
      </c>
      <c r="P4" s="46"/>
      <c r="Q4" s="46"/>
      <c r="R4" s="46"/>
    </row>
    <row r="5" spans="1:28">
      <c r="B5" s="58"/>
      <c r="C5" s="58"/>
      <c r="D5" s="58"/>
      <c r="E5" s="58"/>
      <c r="F5" s="58"/>
      <c r="G5" s="58"/>
      <c r="P5" s="46"/>
      <c r="Q5" s="46"/>
      <c r="R5" s="46"/>
      <c r="T5">
        <f>Q3/16</f>
        <v>-1.04125</v>
      </c>
    </row>
    <row r="6" spans="1:28">
      <c r="A6" s="46" t="s">
        <v>14</v>
      </c>
      <c r="D6" s="46">
        <v>6</v>
      </c>
      <c r="E6" s="46">
        <v>5</v>
      </c>
      <c r="F6" s="46">
        <v>4</v>
      </c>
      <c r="G6" s="46">
        <v>3</v>
      </c>
      <c r="H6" s="46">
        <v>2</v>
      </c>
      <c r="I6" s="46">
        <v>1</v>
      </c>
      <c r="J6" s="46">
        <v>0</v>
      </c>
      <c r="K6" s="46">
        <v>-1</v>
      </c>
      <c r="L6" s="46">
        <v>-2</v>
      </c>
      <c r="M6" s="46">
        <v>-3</v>
      </c>
      <c r="N6" s="46">
        <v>-4</v>
      </c>
      <c r="O6" s="46">
        <v>-5</v>
      </c>
      <c r="P6" s="46">
        <v>-6</v>
      </c>
      <c r="Q6" s="46">
        <v>-7</v>
      </c>
      <c r="R6" s="46">
        <v>-8</v>
      </c>
    </row>
    <row r="7" spans="1:28">
      <c r="B7" s="46" t="s">
        <v>1</v>
      </c>
      <c r="C7" s="38">
        <v>1</v>
      </c>
      <c r="D7" s="37">
        <v>1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6">
        <v>1</v>
      </c>
      <c r="L7" s="36">
        <v>0</v>
      </c>
      <c r="M7" s="36">
        <v>1</v>
      </c>
      <c r="N7" s="36">
        <v>1</v>
      </c>
      <c r="O7" s="36">
        <v>1</v>
      </c>
      <c r="P7" s="36">
        <v>0</v>
      </c>
      <c r="Q7" s="36">
        <v>0</v>
      </c>
      <c r="R7" s="36">
        <v>0</v>
      </c>
    </row>
    <row r="8" spans="1:28">
      <c r="D8" s="46">
        <f t="shared" ref="D8:R8" si="0">2^D6</f>
        <v>64</v>
      </c>
      <c r="E8" s="46">
        <f t="shared" si="0"/>
        <v>32</v>
      </c>
      <c r="F8" s="46">
        <f t="shared" si="0"/>
        <v>16</v>
      </c>
      <c r="G8" s="46">
        <f t="shared" si="0"/>
        <v>8</v>
      </c>
      <c r="H8" s="46">
        <f t="shared" si="0"/>
        <v>4</v>
      </c>
      <c r="I8" s="46">
        <f t="shared" si="0"/>
        <v>2</v>
      </c>
      <c r="J8" s="46">
        <f t="shared" si="0"/>
        <v>1</v>
      </c>
      <c r="K8" s="46">
        <f t="shared" si="0"/>
        <v>0.5</v>
      </c>
      <c r="L8" s="46">
        <f t="shared" si="0"/>
        <v>0.25</v>
      </c>
      <c r="M8" s="46">
        <f t="shared" si="0"/>
        <v>0.125</v>
      </c>
      <c r="N8" s="46">
        <f t="shared" si="0"/>
        <v>6.25E-2</v>
      </c>
      <c r="O8" s="46">
        <f t="shared" si="0"/>
        <v>3.125E-2</v>
      </c>
      <c r="P8" s="46">
        <f t="shared" si="0"/>
        <v>1.5625E-2</v>
      </c>
      <c r="Q8" s="46">
        <f t="shared" si="0"/>
        <v>7.8125E-3</v>
      </c>
      <c r="R8" s="46">
        <f t="shared" si="0"/>
        <v>3.90625E-3</v>
      </c>
    </row>
    <row r="9" spans="1:28">
      <c r="D9" s="46">
        <f t="shared" ref="D9:R9" si="1">D8*D7</f>
        <v>64</v>
      </c>
      <c r="E9" s="46">
        <f t="shared" si="1"/>
        <v>0</v>
      </c>
      <c r="F9" s="46">
        <f t="shared" si="1"/>
        <v>0</v>
      </c>
      <c r="G9" s="46">
        <f t="shared" si="1"/>
        <v>0</v>
      </c>
      <c r="H9" s="46">
        <f t="shared" si="1"/>
        <v>0</v>
      </c>
      <c r="I9" s="46">
        <f t="shared" si="1"/>
        <v>0</v>
      </c>
      <c r="J9" s="46">
        <f t="shared" si="1"/>
        <v>0</v>
      </c>
      <c r="K9" s="46">
        <f t="shared" si="1"/>
        <v>0.5</v>
      </c>
      <c r="L9" s="46">
        <f t="shared" si="1"/>
        <v>0</v>
      </c>
      <c r="M9" s="46">
        <f t="shared" si="1"/>
        <v>0.125</v>
      </c>
      <c r="N9" s="46">
        <f t="shared" si="1"/>
        <v>6.25E-2</v>
      </c>
      <c r="O9" s="46">
        <f t="shared" si="1"/>
        <v>3.125E-2</v>
      </c>
      <c r="P9" s="46">
        <f t="shared" si="1"/>
        <v>0</v>
      </c>
      <c r="Q9" s="46">
        <f t="shared" si="1"/>
        <v>0</v>
      </c>
      <c r="R9" s="46">
        <f t="shared" si="1"/>
        <v>0</v>
      </c>
    </row>
    <row r="10" spans="1:28">
      <c r="D10" s="89">
        <f>SUM(D9:J9)</f>
        <v>64</v>
      </c>
      <c r="E10" s="89"/>
      <c r="F10" s="89"/>
      <c r="G10" s="89"/>
      <c r="H10" s="89"/>
      <c r="I10" s="89"/>
      <c r="J10" s="89"/>
      <c r="K10" s="89">
        <f>SUM(K9:R9)</f>
        <v>0.71875</v>
      </c>
      <c r="L10" s="89"/>
      <c r="M10" s="89"/>
      <c r="N10" s="89"/>
      <c r="O10" s="89"/>
      <c r="P10" s="89"/>
      <c r="Q10" s="89"/>
      <c r="R10" s="89"/>
      <c r="S10" s="46"/>
    </row>
    <row r="11" spans="1:28">
      <c r="C11" s="46">
        <f>(-1)^C7</f>
        <v>-1</v>
      </c>
      <c r="D11" s="89">
        <f>(D10-63)</f>
        <v>1</v>
      </c>
      <c r="E11" s="89"/>
      <c r="F11" s="89"/>
      <c r="G11" s="89"/>
      <c r="H11" s="89"/>
      <c r="I11" s="89"/>
      <c r="J11" s="89"/>
      <c r="K11" s="89"/>
      <c r="L11" s="89">
        <f>K10+1</f>
        <v>1.71875</v>
      </c>
      <c r="M11" s="89"/>
      <c r="N11" s="89"/>
      <c r="O11" s="89"/>
      <c r="P11" s="89"/>
      <c r="Q11" s="89"/>
      <c r="R11" s="89"/>
      <c r="S11" s="89"/>
    </row>
    <row r="12" spans="1:28">
      <c r="B12" s="47" t="s">
        <v>0</v>
      </c>
      <c r="C12" s="47">
        <f>C11*L11</f>
        <v>-1.71875</v>
      </c>
      <c r="D12" s="47" t="s">
        <v>45</v>
      </c>
      <c r="E12" s="47" t="s">
        <v>99</v>
      </c>
      <c r="F12" s="47"/>
      <c r="G12" s="47"/>
      <c r="H12" s="47"/>
      <c r="P12" s="46"/>
    </row>
    <row r="13" spans="1:28">
      <c r="P13" s="46"/>
      <c r="Q13" s="46"/>
      <c r="R13" s="46"/>
    </row>
    <row r="14" spans="1:28">
      <c r="C14" s="46">
        <v>4</v>
      </c>
      <c r="D14" s="46">
        <v>3</v>
      </c>
      <c r="E14" s="46">
        <v>2</v>
      </c>
      <c r="F14" s="46">
        <v>1</v>
      </c>
      <c r="G14" s="46">
        <v>4</v>
      </c>
      <c r="H14" s="46">
        <v>3</v>
      </c>
      <c r="I14" s="46">
        <v>2</v>
      </c>
      <c r="J14" s="46">
        <v>1</v>
      </c>
      <c r="K14" s="46">
        <v>4</v>
      </c>
      <c r="L14" s="46">
        <v>3</v>
      </c>
      <c r="M14" s="46">
        <v>2</v>
      </c>
      <c r="N14" s="46">
        <v>1</v>
      </c>
      <c r="O14" s="46">
        <v>4</v>
      </c>
      <c r="P14" s="46">
        <v>3</v>
      </c>
      <c r="Q14" s="46">
        <v>2</v>
      </c>
      <c r="R14" s="46">
        <v>1</v>
      </c>
    </row>
    <row r="15" spans="1:28">
      <c r="C15" s="9">
        <f>C7</f>
        <v>1</v>
      </c>
      <c r="D15" s="9">
        <f t="shared" ref="D15:R15" si="2">D7</f>
        <v>1</v>
      </c>
      <c r="E15" s="9">
        <f t="shared" si="2"/>
        <v>0</v>
      </c>
      <c r="F15" s="9">
        <f t="shared" si="2"/>
        <v>0</v>
      </c>
      <c r="G15" s="19">
        <f t="shared" si="2"/>
        <v>0</v>
      </c>
      <c r="H15" s="19">
        <f t="shared" si="2"/>
        <v>0</v>
      </c>
      <c r="I15" s="19">
        <f t="shared" si="2"/>
        <v>0</v>
      </c>
      <c r="J15" s="19">
        <f t="shared" si="2"/>
        <v>0</v>
      </c>
      <c r="K15" s="9">
        <f t="shared" si="2"/>
        <v>1</v>
      </c>
      <c r="L15" s="9">
        <f t="shared" si="2"/>
        <v>0</v>
      </c>
      <c r="M15" s="9">
        <f t="shared" si="2"/>
        <v>1</v>
      </c>
      <c r="N15" s="9">
        <f t="shared" si="2"/>
        <v>1</v>
      </c>
      <c r="O15" s="19">
        <f t="shared" si="2"/>
        <v>1</v>
      </c>
      <c r="P15" s="19">
        <f t="shared" si="2"/>
        <v>0</v>
      </c>
      <c r="Q15" s="19">
        <f t="shared" si="2"/>
        <v>0</v>
      </c>
      <c r="R15" s="19">
        <f t="shared" si="2"/>
        <v>0</v>
      </c>
    </row>
    <row r="16" spans="1:28">
      <c r="C16" s="2">
        <v>8</v>
      </c>
      <c r="D16" s="2">
        <v>4</v>
      </c>
      <c r="E16" s="2">
        <v>2</v>
      </c>
      <c r="F16" s="2">
        <v>1</v>
      </c>
      <c r="G16" s="2">
        <v>8</v>
      </c>
      <c r="H16" s="2">
        <v>4</v>
      </c>
      <c r="I16" s="2">
        <v>2</v>
      </c>
      <c r="J16" s="2">
        <v>1</v>
      </c>
      <c r="K16" s="2">
        <v>8</v>
      </c>
      <c r="L16" s="2">
        <v>4</v>
      </c>
      <c r="M16" s="2">
        <v>2</v>
      </c>
      <c r="N16" s="2">
        <v>1</v>
      </c>
      <c r="O16" s="2">
        <v>8</v>
      </c>
      <c r="P16" s="2">
        <v>4</v>
      </c>
      <c r="Q16" s="2">
        <v>2</v>
      </c>
      <c r="R16" s="2">
        <v>1</v>
      </c>
    </row>
    <row r="17" spans="3:19">
      <c r="C17" s="46">
        <f t="shared" ref="C17:N17" si="3">C15*C16</f>
        <v>8</v>
      </c>
      <c r="D17" s="46">
        <f t="shared" si="3"/>
        <v>4</v>
      </c>
      <c r="E17" s="46">
        <f t="shared" si="3"/>
        <v>0</v>
      </c>
      <c r="F17" s="46">
        <f t="shared" si="3"/>
        <v>0</v>
      </c>
      <c r="G17" s="46">
        <f t="shared" si="3"/>
        <v>0</v>
      </c>
      <c r="H17" s="46">
        <f t="shared" si="3"/>
        <v>0</v>
      </c>
      <c r="I17" s="46">
        <f t="shared" si="3"/>
        <v>0</v>
      </c>
      <c r="J17" s="46">
        <f t="shared" si="3"/>
        <v>0</v>
      </c>
      <c r="K17" s="46">
        <f t="shared" si="3"/>
        <v>8</v>
      </c>
      <c r="L17" s="46">
        <f t="shared" si="3"/>
        <v>0</v>
      </c>
      <c r="M17" s="46">
        <f t="shared" si="3"/>
        <v>2</v>
      </c>
      <c r="N17" s="46">
        <f t="shared" si="3"/>
        <v>1</v>
      </c>
      <c r="O17" s="46">
        <f>O15*O16</f>
        <v>8</v>
      </c>
      <c r="P17" s="46">
        <f t="shared" ref="P17:R17" si="4">P15*P16</f>
        <v>0</v>
      </c>
      <c r="Q17" s="46">
        <f t="shared" si="4"/>
        <v>0</v>
      </c>
      <c r="R17" s="46">
        <f t="shared" si="4"/>
        <v>0</v>
      </c>
    </row>
    <row r="18" spans="3:19">
      <c r="C18" s="89">
        <f>SUM(C17:F17)</f>
        <v>12</v>
      </c>
      <c r="D18" s="89"/>
      <c r="E18" s="89"/>
      <c r="F18" s="89"/>
      <c r="G18" s="89">
        <f t="shared" ref="G18" si="5">SUM(G17:J17)</f>
        <v>0</v>
      </c>
      <c r="H18" s="89"/>
      <c r="I18" s="89"/>
      <c r="J18" s="89"/>
      <c r="K18" s="89">
        <f t="shared" ref="K18" si="6">SUM(K17:N17)</f>
        <v>11</v>
      </c>
      <c r="L18" s="89"/>
      <c r="M18" s="89"/>
      <c r="N18" s="89"/>
      <c r="O18" s="89">
        <f>SUM(O17:R17)</f>
        <v>8</v>
      </c>
      <c r="P18" s="89"/>
      <c r="Q18" s="89"/>
      <c r="R18" s="89"/>
    </row>
    <row r="19" spans="3:19">
      <c r="C19" s="89" t="s">
        <v>101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</row>
  </sheetData>
  <mergeCells count="10">
    <mergeCell ref="Q3:R3"/>
    <mergeCell ref="C19:S19"/>
    <mergeCell ref="D10:J10"/>
    <mergeCell ref="K10:R10"/>
    <mergeCell ref="D11:K11"/>
    <mergeCell ref="L11:S11"/>
    <mergeCell ref="C18:F18"/>
    <mergeCell ref="G18:J18"/>
    <mergeCell ref="K18:N18"/>
    <mergeCell ref="O18:R18"/>
  </mergeCells>
  <pageMargins left="0.7" right="0.7" top="0.75" bottom="0.75" header="0.3" footer="0.3"/>
  <legacyDrawing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21"/>
  <sheetViews>
    <sheetView workbookViewId="0">
      <selection activeCell="V12" sqref="V12"/>
    </sheetView>
  </sheetViews>
  <sheetFormatPr defaultRowHeight="15"/>
  <cols>
    <col min="1" max="1" width="9.140625" style="46"/>
    <col min="2" max="2" width="7.85546875" style="46" customWidth="1"/>
    <col min="3" max="3" width="6" style="46" customWidth="1"/>
    <col min="4" max="15" width="4.7109375" style="46" customWidth="1"/>
    <col min="16" max="18" width="4.7109375" customWidth="1"/>
    <col min="19" max="19" width="5.28515625" customWidth="1"/>
    <col min="21" max="28" width="5.5703125" customWidth="1"/>
  </cols>
  <sheetData>
    <row r="1" spans="1:28" ht="15.75">
      <c r="A1" s="60" t="s">
        <v>104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28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U2" s="59"/>
      <c r="V2" s="59"/>
      <c r="W2" s="59"/>
      <c r="X2" s="59"/>
      <c r="Y2" s="59"/>
      <c r="Z2" s="59"/>
      <c r="AA2" s="59"/>
      <c r="AB2" s="59"/>
    </row>
    <row r="3" spans="1:28">
      <c r="B3" s="48">
        <v>10</v>
      </c>
      <c r="C3" s="48">
        <v>11</v>
      </c>
      <c r="D3" s="48">
        <v>12</v>
      </c>
      <c r="E3" s="48">
        <v>13</v>
      </c>
      <c r="F3" s="48">
        <v>14</v>
      </c>
      <c r="G3" s="48">
        <v>15</v>
      </c>
      <c r="P3" s="46"/>
      <c r="Q3" s="46"/>
      <c r="R3" s="46"/>
      <c r="U3" s="59"/>
      <c r="V3" s="59"/>
      <c r="W3" s="59"/>
      <c r="X3" s="59"/>
      <c r="Y3" s="59"/>
      <c r="Z3" s="59"/>
      <c r="AA3" s="59"/>
      <c r="AB3" s="59"/>
    </row>
    <row r="4" spans="1:28">
      <c r="B4" s="48" t="s">
        <v>25</v>
      </c>
      <c r="C4" s="48" t="s">
        <v>26</v>
      </c>
      <c r="D4" s="48" t="s">
        <v>27</v>
      </c>
      <c r="E4" s="48" t="s">
        <v>28</v>
      </c>
      <c r="F4" s="48" t="s">
        <v>29</v>
      </c>
      <c r="G4" s="48" t="s">
        <v>30</v>
      </c>
      <c r="P4" s="46"/>
      <c r="Q4" s="46"/>
      <c r="R4" s="46"/>
    </row>
    <row r="5" spans="1:28">
      <c r="P5" s="46"/>
      <c r="Q5" s="46"/>
      <c r="R5" s="46"/>
    </row>
    <row r="6" spans="1:28">
      <c r="E6" s="47" t="s">
        <v>16</v>
      </c>
      <c r="F6" s="48" t="s">
        <v>30</v>
      </c>
      <c r="G6" s="48" t="s">
        <v>29</v>
      </c>
      <c r="H6" s="48">
        <v>0</v>
      </c>
      <c r="I6" s="48">
        <v>3</v>
      </c>
      <c r="P6" s="46"/>
      <c r="Q6" s="46"/>
      <c r="R6" s="46"/>
    </row>
    <row r="7" spans="1:28">
      <c r="P7" s="46"/>
      <c r="Q7" s="46"/>
      <c r="R7" s="46"/>
    </row>
    <row r="8" spans="1:28">
      <c r="C8" s="46">
        <v>3</v>
      </c>
      <c r="D8" s="46">
        <v>2</v>
      </c>
      <c r="E8" s="46">
        <v>1</v>
      </c>
      <c r="F8" s="46">
        <v>0</v>
      </c>
      <c r="G8" s="46">
        <v>3</v>
      </c>
      <c r="H8" s="46">
        <v>2</v>
      </c>
      <c r="I8" s="46">
        <v>1</v>
      </c>
      <c r="J8" s="46">
        <v>0</v>
      </c>
      <c r="K8" s="46">
        <v>3</v>
      </c>
      <c r="L8" s="46">
        <v>2</v>
      </c>
      <c r="M8" s="46">
        <v>1</v>
      </c>
      <c r="N8" s="46">
        <v>0</v>
      </c>
      <c r="O8" s="46">
        <v>3</v>
      </c>
      <c r="P8" s="46">
        <v>2</v>
      </c>
      <c r="Q8" s="46">
        <v>1</v>
      </c>
      <c r="R8" s="46">
        <v>0</v>
      </c>
    </row>
    <row r="9" spans="1:28">
      <c r="C9" s="9">
        <v>8</v>
      </c>
      <c r="D9" s="9">
        <v>4</v>
      </c>
      <c r="E9" s="9">
        <v>2</v>
      </c>
      <c r="F9" s="9">
        <v>1</v>
      </c>
      <c r="G9" s="5">
        <v>8</v>
      </c>
      <c r="H9" s="5">
        <v>4</v>
      </c>
      <c r="I9" s="5">
        <v>2</v>
      </c>
      <c r="J9" s="5">
        <v>1</v>
      </c>
      <c r="K9" s="9">
        <v>8</v>
      </c>
      <c r="L9" s="9">
        <v>4</v>
      </c>
      <c r="M9" s="9">
        <v>2</v>
      </c>
      <c r="N9" s="9">
        <v>1</v>
      </c>
      <c r="O9" s="5">
        <v>8</v>
      </c>
      <c r="P9" s="5">
        <v>4</v>
      </c>
      <c r="Q9" s="5">
        <v>2</v>
      </c>
      <c r="R9" s="5">
        <v>1</v>
      </c>
    </row>
    <row r="10" spans="1:28"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1</v>
      </c>
    </row>
    <row r="11" spans="1:28">
      <c r="C11" s="46">
        <f>2^C8*C10</f>
        <v>8</v>
      </c>
      <c r="D11" s="46">
        <f t="shared" ref="D11:R11" si="0">2^D8*D10</f>
        <v>4</v>
      </c>
      <c r="E11" s="46">
        <f t="shared" si="0"/>
        <v>2</v>
      </c>
      <c r="F11" s="46">
        <f t="shared" si="0"/>
        <v>1</v>
      </c>
      <c r="G11" s="46">
        <f t="shared" si="0"/>
        <v>8</v>
      </c>
      <c r="H11" s="46">
        <f t="shared" si="0"/>
        <v>4</v>
      </c>
      <c r="I11" s="46">
        <f t="shared" si="0"/>
        <v>2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  <c r="O11" s="46">
        <f t="shared" si="0"/>
        <v>0</v>
      </c>
      <c r="P11" s="46">
        <f t="shared" si="0"/>
        <v>0</v>
      </c>
      <c r="Q11" s="46">
        <f t="shared" si="0"/>
        <v>2</v>
      </c>
      <c r="R11" s="46">
        <f t="shared" si="0"/>
        <v>1</v>
      </c>
    </row>
    <row r="12" spans="1:28">
      <c r="C12" s="89">
        <f>SUM(C11:F11)</f>
        <v>15</v>
      </c>
      <c r="D12" s="89"/>
      <c r="E12" s="89"/>
      <c r="F12" s="89"/>
      <c r="G12" s="89">
        <f t="shared" ref="G12" si="1">SUM(G11:J11)</f>
        <v>14</v>
      </c>
      <c r="H12" s="89"/>
      <c r="I12" s="89"/>
      <c r="J12" s="89"/>
      <c r="K12" s="89">
        <f t="shared" ref="K12" si="2">SUM(K11:N11)</f>
        <v>0</v>
      </c>
      <c r="L12" s="89"/>
      <c r="M12" s="89"/>
      <c r="N12" s="89"/>
      <c r="O12" s="89">
        <f t="shared" ref="O12" si="3">SUM(O11:R11)</f>
        <v>3</v>
      </c>
      <c r="P12" s="89"/>
      <c r="Q12" s="89"/>
      <c r="R12" s="89"/>
    </row>
    <row r="13" spans="1:28">
      <c r="B13" s="89" t="s">
        <v>16</v>
      </c>
      <c r="C13" s="89"/>
    </row>
    <row r="14" spans="1:28">
      <c r="A14" s="89" t="s">
        <v>128</v>
      </c>
      <c r="B14" s="89"/>
      <c r="C14" s="89"/>
    </row>
    <row r="15" spans="1:28">
      <c r="C15" s="46">
        <v>6</v>
      </c>
      <c r="D15" s="46">
        <v>5</v>
      </c>
      <c r="E15" s="46">
        <v>4</v>
      </c>
      <c r="F15" s="46">
        <v>3</v>
      </c>
      <c r="G15" s="46">
        <v>2</v>
      </c>
      <c r="H15" s="46">
        <v>1</v>
      </c>
      <c r="I15" s="46">
        <v>0</v>
      </c>
      <c r="J15" s="46">
        <v>-1</v>
      </c>
      <c r="K15" s="46">
        <v>-2</v>
      </c>
      <c r="L15" s="46">
        <v>-3</v>
      </c>
      <c r="M15" s="46">
        <v>-4</v>
      </c>
      <c r="N15" s="46">
        <v>-5</v>
      </c>
      <c r="O15" s="46">
        <v>-6</v>
      </c>
      <c r="P15" s="46">
        <v>-7</v>
      </c>
      <c r="Q15" s="46">
        <v>-8</v>
      </c>
    </row>
    <row r="16" spans="1:28">
      <c r="A16" s="46" t="s">
        <v>1</v>
      </c>
      <c r="B16" s="38">
        <f>C10</f>
        <v>1</v>
      </c>
      <c r="C16" s="37">
        <f t="shared" ref="C16:Q16" si="4">D10</f>
        <v>1</v>
      </c>
      <c r="D16" s="37">
        <f t="shared" si="4"/>
        <v>1</v>
      </c>
      <c r="E16" s="37">
        <f t="shared" si="4"/>
        <v>1</v>
      </c>
      <c r="F16" s="37">
        <f t="shared" si="4"/>
        <v>1</v>
      </c>
      <c r="G16" s="37">
        <f t="shared" si="4"/>
        <v>1</v>
      </c>
      <c r="H16" s="37">
        <f t="shared" si="4"/>
        <v>1</v>
      </c>
      <c r="I16" s="37">
        <f t="shared" si="4"/>
        <v>0</v>
      </c>
      <c r="J16" s="36">
        <f t="shared" si="4"/>
        <v>0</v>
      </c>
      <c r="K16" s="36">
        <f t="shared" si="4"/>
        <v>0</v>
      </c>
      <c r="L16" s="36">
        <f t="shared" si="4"/>
        <v>0</v>
      </c>
      <c r="M16" s="36">
        <f t="shared" si="4"/>
        <v>0</v>
      </c>
      <c r="N16" s="36">
        <f t="shared" si="4"/>
        <v>0</v>
      </c>
      <c r="O16" s="36">
        <f t="shared" si="4"/>
        <v>0</v>
      </c>
      <c r="P16" s="36">
        <f t="shared" si="4"/>
        <v>1</v>
      </c>
      <c r="Q16" s="36">
        <f t="shared" si="4"/>
        <v>1</v>
      </c>
    </row>
    <row r="17" spans="1:20">
      <c r="C17" s="46">
        <f t="shared" ref="C17:Q17" si="5">2^C15</f>
        <v>64</v>
      </c>
      <c r="D17" s="46">
        <f t="shared" si="5"/>
        <v>32</v>
      </c>
      <c r="E17" s="46">
        <f t="shared" si="5"/>
        <v>16</v>
      </c>
      <c r="F17" s="46">
        <f t="shared" si="5"/>
        <v>8</v>
      </c>
      <c r="G17" s="46">
        <f t="shared" si="5"/>
        <v>4</v>
      </c>
      <c r="H17" s="46">
        <f t="shared" si="5"/>
        <v>2</v>
      </c>
      <c r="I17" s="46">
        <f t="shared" si="5"/>
        <v>1</v>
      </c>
      <c r="J17" s="46">
        <f t="shared" si="5"/>
        <v>0.5</v>
      </c>
      <c r="K17" s="46">
        <f t="shared" si="5"/>
        <v>0.25</v>
      </c>
      <c r="L17" s="46">
        <f t="shared" si="5"/>
        <v>0.125</v>
      </c>
      <c r="M17" s="46">
        <f t="shared" si="5"/>
        <v>6.25E-2</v>
      </c>
      <c r="N17" s="46">
        <f t="shared" si="5"/>
        <v>3.125E-2</v>
      </c>
      <c r="O17" s="46">
        <f t="shared" si="5"/>
        <v>1.5625E-2</v>
      </c>
      <c r="P17" s="46">
        <f t="shared" si="5"/>
        <v>7.8125E-3</v>
      </c>
      <c r="Q17" s="46">
        <f t="shared" si="5"/>
        <v>3.90625E-3</v>
      </c>
    </row>
    <row r="18" spans="1:20" ht="15.75">
      <c r="C18" s="46">
        <f t="shared" ref="C18:Q18" si="6">C17*C16</f>
        <v>64</v>
      </c>
      <c r="D18" s="46">
        <f t="shared" si="6"/>
        <v>32</v>
      </c>
      <c r="E18" s="46">
        <f t="shared" si="6"/>
        <v>16</v>
      </c>
      <c r="F18" s="46">
        <f t="shared" si="6"/>
        <v>8</v>
      </c>
      <c r="G18" s="46">
        <f t="shared" si="6"/>
        <v>4</v>
      </c>
      <c r="H18" s="46">
        <f t="shared" si="6"/>
        <v>2</v>
      </c>
      <c r="I18" s="46">
        <f t="shared" si="6"/>
        <v>0</v>
      </c>
      <c r="J18" s="46">
        <f t="shared" si="6"/>
        <v>0</v>
      </c>
      <c r="K18" s="46">
        <f t="shared" si="6"/>
        <v>0</v>
      </c>
      <c r="L18" s="46">
        <f t="shared" si="6"/>
        <v>0</v>
      </c>
      <c r="M18" s="46">
        <f t="shared" si="6"/>
        <v>0</v>
      </c>
      <c r="N18" s="46">
        <f t="shared" si="6"/>
        <v>0</v>
      </c>
      <c r="O18" s="46">
        <f t="shared" si="6"/>
        <v>0</v>
      </c>
      <c r="P18" s="46">
        <f t="shared" si="6"/>
        <v>7.8125E-3</v>
      </c>
      <c r="Q18" s="46">
        <f t="shared" si="6"/>
        <v>3.90625E-3</v>
      </c>
      <c r="T18" s="21"/>
    </row>
    <row r="19" spans="1:20">
      <c r="C19" s="89">
        <f>SUM(C18:I18)</f>
        <v>126</v>
      </c>
      <c r="D19" s="89"/>
      <c r="E19" s="89"/>
      <c r="F19" s="89"/>
      <c r="G19" s="89"/>
      <c r="H19" s="89"/>
      <c r="I19" s="89"/>
      <c r="J19" s="89">
        <f>SUM(J18:Q18)</f>
        <v>1.171875E-2</v>
      </c>
      <c r="K19" s="89"/>
      <c r="L19" s="89"/>
      <c r="M19" s="89"/>
      <c r="N19" s="89"/>
      <c r="O19" s="89"/>
      <c r="P19" s="89"/>
      <c r="Q19" s="89"/>
      <c r="R19" s="46"/>
    </row>
    <row r="20" spans="1:20">
      <c r="B20" s="46">
        <f>(-1)^B16</f>
        <v>-1</v>
      </c>
      <c r="C20" s="89">
        <f>(C19-63)</f>
        <v>63</v>
      </c>
      <c r="D20" s="89"/>
      <c r="E20" s="89"/>
      <c r="F20" s="89"/>
      <c r="G20" s="89"/>
      <c r="H20" s="89"/>
      <c r="I20" s="89"/>
      <c r="J20" s="89"/>
      <c r="K20" s="89">
        <f>J19+1</f>
        <v>1.01171875</v>
      </c>
      <c r="L20" s="89"/>
      <c r="M20" s="89"/>
      <c r="N20" s="89"/>
      <c r="O20" s="89"/>
      <c r="P20" s="89"/>
      <c r="Q20" s="89"/>
      <c r="R20" s="89"/>
      <c r="T20" s="22"/>
    </row>
    <row r="21" spans="1:20">
      <c r="A21" s="47" t="s">
        <v>0</v>
      </c>
      <c r="B21" s="47">
        <f>B20*K20</f>
        <v>-1.01171875</v>
      </c>
      <c r="C21" s="47" t="s">
        <v>45</v>
      </c>
      <c r="D21" s="47" t="s">
        <v>127</v>
      </c>
      <c r="E21" s="47"/>
      <c r="F21" s="47"/>
      <c r="G21" s="47"/>
    </row>
  </sheetData>
  <mergeCells count="10">
    <mergeCell ref="C19:I19"/>
    <mergeCell ref="J19:Q19"/>
    <mergeCell ref="C20:J20"/>
    <mergeCell ref="K20:R20"/>
    <mergeCell ref="C12:F12"/>
    <mergeCell ref="G12:J12"/>
    <mergeCell ref="K12:N12"/>
    <mergeCell ref="O12:R12"/>
    <mergeCell ref="B13:C13"/>
    <mergeCell ref="A14:C14"/>
  </mergeCells>
  <pageMargins left="0.7" right="0.7" top="0.75" bottom="0.75" header="0.3" footer="0.3"/>
  <picture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4" sqref="G4:L4"/>
    </sheetView>
  </sheetViews>
  <sheetFormatPr defaultRowHeight="15"/>
  <cols>
    <col min="1" max="1" width="8.85546875" style="75"/>
    <col min="2" max="2" width="22.7109375" customWidth="1"/>
    <col min="3" max="3" width="11.85546875" customWidth="1"/>
    <col min="4" max="4" width="2" customWidth="1"/>
    <col min="5" max="5" width="6.28515625" style="75" customWidth="1"/>
    <col min="6" max="6" width="4.28515625" style="75" customWidth="1"/>
    <col min="7" max="22" width="4.7109375" style="75" customWidth="1"/>
  </cols>
  <sheetData>
    <row r="1" spans="1:22">
      <c r="B1" s="81" t="s">
        <v>146</v>
      </c>
      <c r="C1" s="81">
        <v>0.21604000000000001</v>
      </c>
      <c r="E1" s="76"/>
    </row>
    <row r="2" spans="1:22">
      <c r="B2" s="81" t="s">
        <v>147</v>
      </c>
      <c r="C2" s="81">
        <v>2</v>
      </c>
      <c r="G2" s="75">
        <v>1</v>
      </c>
      <c r="H2" s="75">
        <v>2</v>
      </c>
      <c r="I2" s="75">
        <v>3</v>
      </c>
      <c r="J2" s="75">
        <v>4</v>
      </c>
      <c r="K2" s="75">
        <v>5</v>
      </c>
      <c r="L2" s="75">
        <v>6</v>
      </c>
      <c r="M2" s="75">
        <v>7</v>
      </c>
      <c r="N2" s="75">
        <v>8</v>
      </c>
      <c r="O2" s="75">
        <v>9</v>
      </c>
      <c r="P2" s="75">
        <v>10</v>
      </c>
      <c r="Q2" s="75">
        <v>11</v>
      </c>
      <c r="R2" s="75">
        <v>12</v>
      </c>
      <c r="S2" s="75">
        <v>13</v>
      </c>
      <c r="T2" s="75">
        <v>14</v>
      </c>
      <c r="U2" s="75">
        <v>15</v>
      </c>
      <c r="V2" s="75">
        <v>16</v>
      </c>
    </row>
    <row r="3" spans="1:22">
      <c r="B3" s="75"/>
      <c r="C3" s="75"/>
    </row>
    <row r="4" spans="1:22">
      <c r="A4" s="75" t="s">
        <v>19</v>
      </c>
      <c r="B4" s="69">
        <f>C1</f>
        <v>0.21604000000000001</v>
      </c>
      <c r="C4" s="69">
        <f>C2</f>
        <v>2</v>
      </c>
      <c r="E4" s="77">
        <v>0</v>
      </c>
      <c r="F4" s="77" t="s">
        <v>96</v>
      </c>
      <c r="G4" s="77">
        <f>C5</f>
        <v>0</v>
      </c>
      <c r="H4" s="77">
        <f>C6</f>
        <v>0</v>
      </c>
      <c r="I4" s="77">
        <f>C7</f>
        <v>1</v>
      </c>
      <c r="J4" s="77">
        <f>C8</f>
        <v>1</v>
      </c>
      <c r="K4" s="77">
        <f>C9</f>
        <v>0</v>
      </c>
      <c r="L4" s="77">
        <f>C10</f>
        <v>1</v>
      </c>
      <c r="M4" s="77">
        <f>C11</f>
        <v>1</v>
      </c>
      <c r="N4" s="77">
        <f>C12</f>
        <v>1</v>
      </c>
      <c r="O4" s="77">
        <f>C13</f>
        <v>0</v>
      </c>
      <c r="P4" s="77">
        <f>C14</f>
        <v>1</v>
      </c>
      <c r="Q4" s="77">
        <f>C15</f>
        <v>0</v>
      </c>
      <c r="R4" s="77">
        <f>C16</f>
        <v>0</v>
      </c>
      <c r="S4" s="77">
        <f>C17</f>
        <v>1</v>
      </c>
      <c r="T4" s="77">
        <f>C18</f>
        <v>1</v>
      </c>
      <c r="U4" s="77">
        <f>C19</f>
        <v>1</v>
      </c>
      <c r="V4" s="77">
        <f>C20</f>
        <v>0</v>
      </c>
    </row>
    <row r="5" spans="1:22">
      <c r="A5" s="75">
        <v>1</v>
      </c>
      <c r="B5" s="78">
        <f>IF(B4*$C$4&gt;=1,(B4*$C$4-INT(B4*$C$4)),B4*$C$4)</f>
        <v>0.43208000000000002</v>
      </c>
      <c r="C5" s="78">
        <f>IF(B4*$C$4&gt;=1,INT(B4*$C$4),0)</f>
        <v>0</v>
      </c>
    </row>
    <row r="6" spans="1:22">
      <c r="A6" s="75">
        <v>2</v>
      </c>
      <c r="B6" s="78">
        <f t="shared" ref="B6:B20" si="0">IF(B5*$C$4&gt;=1,(B5*$C$4-INT(B5*$C$4)),B5*$C$4)</f>
        <v>0.86416000000000004</v>
      </c>
      <c r="C6" s="78">
        <f t="shared" ref="C6:C20" si="1">IF(B5*$C$4&gt;=1,INT(B5*$C$4),0)</f>
        <v>0</v>
      </c>
    </row>
    <row r="7" spans="1:22">
      <c r="A7" s="75">
        <v>3</v>
      </c>
      <c r="B7" s="78">
        <f t="shared" si="0"/>
        <v>0.72832000000000008</v>
      </c>
      <c r="C7" s="78">
        <f t="shared" si="1"/>
        <v>1</v>
      </c>
    </row>
    <row r="8" spans="1:22">
      <c r="A8" s="75">
        <v>4</v>
      </c>
      <c r="B8" s="78">
        <f t="shared" si="0"/>
        <v>0.45664000000000016</v>
      </c>
      <c r="C8" s="78">
        <f t="shared" si="1"/>
        <v>1</v>
      </c>
    </row>
    <row r="9" spans="1:22">
      <c r="A9" s="75">
        <v>5</v>
      </c>
      <c r="B9" s="78">
        <f t="shared" si="0"/>
        <v>0.91328000000000031</v>
      </c>
      <c r="C9" s="78">
        <f t="shared" si="1"/>
        <v>0</v>
      </c>
    </row>
    <row r="10" spans="1:22">
      <c r="A10" s="75">
        <v>6</v>
      </c>
      <c r="B10" s="78">
        <f t="shared" si="0"/>
        <v>0.82656000000000063</v>
      </c>
      <c r="C10" s="78">
        <f t="shared" si="1"/>
        <v>1</v>
      </c>
    </row>
    <row r="11" spans="1:22">
      <c r="A11" s="75">
        <v>7</v>
      </c>
      <c r="B11" s="78">
        <f t="shared" si="0"/>
        <v>0.65312000000000126</v>
      </c>
      <c r="C11" s="78">
        <f t="shared" si="1"/>
        <v>1</v>
      </c>
    </row>
    <row r="12" spans="1:22">
      <c r="A12" s="75">
        <v>8</v>
      </c>
      <c r="B12" s="78">
        <f t="shared" si="0"/>
        <v>0.30624000000000251</v>
      </c>
      <c r="C12" s="78">
        <f t="shared" si="1"/>
        <v>1</v>
      </c>
    </row>
    <row r="13" spans="1:22">
      <c r="A13" s="75">
        <v>9</v>
      </c>
      <c r="B13" s="78">
        <f t="shared" si="0"/>
        <v>0.61248000000000502</v>
      </c>
      <c r="C13" s="78">
        <f t="shared" si="1"/>
        <v>0</v>
      </c>
    </row>
    <row r="14" spans="1:22">
      <c r="A14" s="75">
        <v>10</v>
      </c>
      <c r="B14" s="78">
        <f t="shared" si="0"/>
        <v>0.22496000000001004</v>
      </c>
      <c r="C14" s="78">
        <f t="shared" si="1"/>
        <v>1</v>
      </c>
    </row>
    <row r="15" spans="1:22">
      <c r="A15" s="75">
        <v>11</v>
      </c>
      <c r="B15" s="78">
        <f t="shared" si="0"/>
        <v>0.44992000000002008</v>
      </c>
      <c r="C15" s="78">
        <f t="shared" si="1"/>
        <v>0</v>
      </c>
    </row>
    <row r="16" spans="1:22">
      <c r="A16" s="75">
        <v>12</v>
      </c>
      <c r="B16" s="78">
        <f t="shared" si="0"/>
        <v>0.89984000000004016</v>
      </c>
      <c r="C16" s="78">
        <f t="shared" si="1"/>
        <v>0</v>
      </c>
    </row>
    <row r="17" spans="1:3">
      <c r="A17" s="75">
        <v>13</v>
      </c>
      <c r="B17" s="78">
        <f t="shared" si="0"/>
        <v>0.79968000000008033</v>
      </c>
      <c r="C17" s="78">
        <f t="shared" si="1"/>
        <v>1</v>
      </c>
    </row>
    <row r="18" spans="1:3">
      <c r="A18" s="75">
        <v>14</v>
      </c>
      <c r="B18" s="78">
        <f t="shared" si="0"/>
        <v>0.59936000000016065</v>
      </c>
      <c r="C18" s="78">
        <f t="shared" si="1"/>
        <v>1</v>
      </c>
    </row>
    <row r="19" spans="1:3">
      <c r="A19" s="75">
        <v>15</v>
      </c>
      <c r="B19" s="78">
        <f t="shared" si="0"/>
        <v>0.19872000000032131</v>
      </c>
      <c r="C19" s="78">
        <f t="shared" si="1"/>
        <v>1</v>
      </c>
    </row>
    <row r="20" spans="1:3">
      <c r="A20" s="75">
        <v>16</v>
      </c>
      <c r="B20" s="78">
        <f t="shared" si="0"/>
        <v>0.39744000000064261</v>
      </c>
      <c r="C20" s="78">
        <f t="shared" si="1"/>
        <v>0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41"/>
  <sheetViews>
    <sheetView topLeftCell="B13" zoomScale="90" zoomScaleNormal="90" workbookViewId="0">
      <selection activeCell="B26" sqref="B26"/>
    </sheetView>
  </sheetViews>
  <sheetFormatPr defaultRowHeight="15"/>
  <cols>
    <col min="1" max="1" width="9.140625" style="4"/>
    <col min="2" max="6" width="4.7109375" style="4" customWidth="1"/>
    <col min="7" max="7" width="11" style="4" customWidth="1"/>
    <col min="8" max="8" width="4.7109375" style="4" customWidth="1"/>
    <col min="9" max="9" width="11.85546875" style="4" customWidth="1"/>
    <col min="10" max="12" width="4.7109375" style="4" customWidth="1"/>
    <col min="13" max="13" width="7.42578125" style="4" customWidth="1"/>
    <col min="14" max="14" width="10.85546875" style="4" customWidth="1"/>
    <col min="15" max="15" width="13" style="4" customWidth="1"/>
    <col min="16" max="17" width="4.7109375" customWidth="1"/>
    <col min="18" max="18" width="6.42578125" customWidth="1"/>
    <col min="19" max="19" width="4.7109375" customWidth="1"/>
    <col min="20" max="20" width="5.85546875" customWidth="1"/>
    <col min="21" max="33" width="4.7109375" customWidth="1"/>
  </cols>
  <sheetData>
    <row r="1" spans="1:35">
      <c r="AH1" s="85" t="s">
        <v>159</v>
      </c>
      <c r="AI1" s="67" t="s">
        <v>105</v>
      </c>
    </row>
    <row r="2" spans="1:35">
      <c r="AH2" s="67">
        <v>8</v>
      </c>
      <c r="AI2" s="67">
        <f>(255-1)/2</f>
        <v>127</v>
      </c>
    </row>
    <row r="3" spans="1:35">
      <c r="AH3" s="67">
        <v>7</v>
      </c>
      <c r="AI3" s="67">
        <f>(127-1)/2</f>
        <v>63</v>
      </c>
    </row>
    <row r="4" spans="1:35">
      <c r="AH4" s="67">
        <v>6</v>
      </c>
      <c r="AI4" s="67">
        <f>(63-1)/2</f>
        <v>31</v>
      </c>
    </row>
    <row r="5" spans="1:35">
      <c r="AH5" s="67">
        <v>5</v>
      </c>
      <c r="AI5" s="67">
        <f>(31-1)/2</f>
        <v>15</v>
      </c>
    </row>
    <row r="6" spans="1:35">
      <c r="AH6" s="67">
        <v>4</v>
      </c>
      <c r="AI6" s="67">
        <f>(15-1)/2</f>
        <v>7</v>
      </c>
    </row>
    <row r="7" spans="1:35">
      <c r="AH7" s="73">
        <v>3</v>
      </c>
      <c r="AI7" s="70">
        <f>(7-1)/2</f>
        <v>3</v>
      </c>
    </row>
    <row r="10" spans="1:35">
      <c r="AH10" t="s">
        <v>150</v>
      </c>
    </row>
    <row r="16" spans="1:35">
      <c r="A16" s="7" t="s">
        <v>18</v>
      </c>
      <c r="B16" s="13"/>
      <c r="C16" s="13"/>
      <c r="D16" s="89" t="s">
        <v>112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</row>
    <row r="17" spans="1:33">
      <c r="C17" s="70">
        <v>7</v>
      </c>
      <c r="D17" s="70">
        <v>6</v>
      </c>
      <c r="E17" s="70">
        <v>5</v>
      </c>
      <c r="F17" s="70">
        <v>4</v>
      </c>
      <c r="G17" s="70">
        <v>3</v>
      </c>
      <c r="H17" s="70">
        <v>2</v>
      </c>
      <c r="I17" s="4">
        <v>1</v>
      </c>
      <c r="J17" s="4">
        <v>0</v>
      </c>
      <c r="K17" s="4">
        <v>-1</v>
      </c>
      <c r="L17" s="4">
        <v>-2</v>
      </c>
      <c r="M17" s="70">
        <v>-3</v>
      </c>
      <c r="N17" s="70">
        <v>-4</v>
      </c>
      <c r="O17" s="70">
        <v>-5</v>
      </c>
      <c r="P17" s="70">
        <v>-6</v>
      </c>
      <c r="Q17" s="70">
        <v>-7</v>
      </c>
      <c r="R17" s="70">
        <v>-8</v>
      </c>
      <c r="S17" s="70">
        <v>-9</v>
      </c>
      <c r="T17" s="70">
        <v>-10</v>
      </c>
      <c r="U17" s="70">
        <v>-11</v>
      </c>
      <c r="V17" s="70">
        <v>-12</v>
      </c>
      <c r="W17" s="70">
        <v>-13</v>
      </c>
      <c r="X17" s="70">
        <v>-14</v>
      </c>
      <c r="Y17" s="70">
        <v>-15</v>
      </c>
      <c r="Z17" s="70">
        <v>-16</v>
      </c>
      <c r="AA17" s="70">
        <v>-17</v>
      </c>
      <c r="AB17" s="70">
        <v>-18</v>
      </c>
      <c r="AC17" s="70">
        <v>-19</v>
      </c>
      <c r="AD17" s="70">
        <v>-20</v>
      </c>
      <c r="AE17" s="70">
        <v>-21</v>
      </c>
      <c r="AF17" s="70">
        <v>-22</v>
      </c>
      <c r="AG17" s="70">
        <v>-23</v>
      </c>
    </row>
    <row r="18" spans="1:33">
      <c r="A18" s="4" t="s">
        <v>1</v>
      </c>
      <c r="B18" s="38">
        <v>1</v>
      </c>
      <c r="C18" s="5">
        <v>0</v>
      </c>
      <c r="D18" s="5">
        <v>0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0</v>
      </c>
      <c r="K18" s="6">
        <v>1</v>
      </c>
      <c r="L18" s="6">
        <v>0</v>
      </c>
      <c r="M18" s="6">
        <v>0</v>
      </c>
      <c r="N18" s="6">
        <v>1</v>
      </c>
      <c r="O18" s="6">
        <v>0</v>
      </c>
      <c r="P18" s="6">
        <v>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</row>
    <row r="19" spans="1:33">
      <c r="C19" s="4">
        <f>2^C17</f>
        <v>128</v>
      </c>
      <c r="D19" s="70">
        <f t="shared" ref="D19:AG19" si="0">2^D17</f>
        <v>64</v>
      </c>
      <c r="E19" s="70">
        <f t="shared" si="0"/>
        <v>32</v>
      </c>
      <c r="F19" s="70">
        <f t="shared" si="0"/>
        <v>16</v>
      </c>
      <c r="G19" s="70">
        <f t="shared" si="0"/>
        <v>8</v>
      </c>
      <c r="H19" s="70">
        <f t="shared" si="0"/>
        <v>4</v>
      </c>
      <c r="I19" s="70">
        <f t="shared" si="0"/>
        <v>2</v>
      </c>
      <c r="J19" s="70">
        <f t="shared" si="0"/>
        <v>1</v>
      </c>
      <c r="K19" s="70">
        <f t="shared" si="0"/>
        <v>0.5</v>
      </c>
      <c r="L19" s="70">
        <f t="shared" si="0"/>
        <v>0.25</v>
      </c>
      <c r="M19" s="70">
        <f t="shared" si="0"/>
        <v>0.125</v>
      </c>
      <c r="N19" s="70">
        <f t="shared" si="0"/>
        <v>6.25E-2</v>
      </c>
      <c r="O19" s="70">
        <f t="shared" si="0"/>
        <v>3.125E-2</v>
      </c>
      <c r="P19" s="70">
        <f t="shared" si="0"/>
        <v>1.5625E-2</v>
      </c>
      <c r="Q19" s="70">
        <f t="shared" si="0"/>
        <v>7.8125E-3</v>
      </c>
      <c r="R19" s="70">
        <f t="shared" si="0"/>
        <v>3.90625E-3</v>
      </c>
      <c r="S19" s="70">
        <f t="shared" si="0"/>
        <v>1.953125E-3</v>
      </c>
      <c r="T19" s="70">
        <f t="shared" si="0"/>
        <v>9.765625E-4</v>
      </c>
      <c r="U19" s="70">
        <f t="shared" si="0"/>
        <v>4.8828125E-4</v>
      </c>
      <c r="V19" s="70">
        <f t="shared" si="0"/>
        <v>2.44140625E-4</v>
      </c>
      <c r="W19" s="70">
        <f t="shared" si="0"/>
        <v>1.220703125E-4</v>
      </c>
      <c r="X19" s="70">
        <f t="shared" si="0"/>
        <v>6.103515625E-5</v>
      </c>
      <c r="Y19" s="70">
        <f t="shared" si="0"/>
        <v>3.0517578125E-5</v>
      </c>
      <c r="Z19" s="70">
        <f t="shared" si="0"/>
        <v>1.52587890625E-5</v>
      </c>
      <c r="AA19" s="70">
        <f t="shared" si="0"/>
        <v>7.62939453125E-6</v>
      </c>
      <c r="AB19" s="70">
        <f t="shared" si="0"/>
        <v>3.814697265625E-6</v>
      </c>
      <c r="AC19" s="70">
        <f t="shared" si="0"/>
        <v>1.9073486328125E-6</v>
      </c>
      <c r="AD19" s="70">
        <f t="shared" si="0"/>
        <v>9.5367431640625E-7</v>
      </c>
      <c r="AE19" s="70">
        <f t="shared" si="0"/>
        <v>4.76837158203125E-7</v>
      </c>
      <c r="AF19" s="70">
        <f t="shared" si="0"/>
        <v>2.384185791015625E-7</v>
      </c>
      <c r="AG19" s="70">
        <f t="shared" si="0"/>
        <v>1.1920928955078125E-7</v>
      </c>
    </row>
    <row r="20" spans="1:33">
      <c r="C20" s="4">
        <f>C19*C18</f>
        <v>0</v>
      </c>
      <c r="D20" s="70">
        <f t="shared" ref="D20:AG20" si="1">D19*D18</f>
        <v>0</v>
      </c>
      <c r="E20" s="70">
        <f t="shared" si="1"/>
        <v>32</v>
      </c>
      <c r="F20" s="70">
        <f t="shared" si="1"/>
        <v>16</v>
      </c>
      <c r="G20" s="70">
        <f t="shared" si="1"/>
        <v>8</v>
      </c>
      <c r="H20" s="70">
        <f t="shared" si="1"/>
        <v>4</v>
      </c>
      <c r="I20" s="70">
        <f t="shared" si="1"/>
        <v>2</v>
      </c>
      <c r="J20" s="70">
        <f t="shared" si="1"/>
        <v>0</v>
      </c>
      <c r="K20" s="70">
        <f t="shared" si="1"/>
        <v>0.5</v>
      </c>
      <c r="L20" s="70">
        <f t="shared" si="1"/>
        <v>0</v>
      </c>
      <c r="M20" s="70">
        <f t="shared" si="1"/>
        <v>0</v>
      </c>
      <c r="N20" s="70">
        <f t="shared" si="1"/>
        <v>6.25E-2</v>
      </c>
      <c r="O20" s="70">
        <f t="shared" si="1"/>
        <v>0</v>
      </c>
      <c r="P20" s="70">
        <f t="shared" si="1"/>
        <v>1.5625E-2</v>
      </c>
      <c r="Q20" s="70">
        <f t="shared" si="1"/>
        <v>0</v>
      </c>
      <c r="R20" s="70">
        <f t="shared" si="1"/>
        <v>0</v>
      </c>
      <c r="S20" s="70">
        <f t="shared" si="1"/>
        <v>0</v>
      </c>
      <c r="T20" s="70">
        <f t="shared" si="1"/>
        <v>0</v>
      </c>
      <c r="U20" s="70">
        <f t="shared" si="1"/>
        <v>0</v>
      </c>
      <c r="V20" s="70">
        <f t="shared" si="1"/>
        <v>0</v>
      </c>
      <c r="W20" s="70">
        <f t="shared" si="1"/>
        <v>0</v>
      </c>
      <c r="X20" s="70">
        <f t="shared" si="1"/>
        <v>0</v>
      </c>
      <c r="Y20" s="70">
        <f t="shared" si="1"/>
        <v>0</v>
      </c>
      <c r="Z20" s="70">
        <f t="shared" si="1"/>
        <v>0</v>
      </c>
      <c r="AA20" s="70">
        <f t="shared" si="1"/>
        <v>0</v>
      </c>
      <c r="AB20" s="70">
        <f t="shared" si="1"/>
        <v>0</v>
      </c>
      <c r="AC20" s="70">
        <f t="shared" si="1"/>
        <v>0</v>
      </c>
      <c r="AD20" s="70">
        <f t="shared" si="1"/>
        <v>0</v>
      </c>
      <c r="AE20" s="70">
        <f t="shared" si="1"/>
        <v>0</v>
      </c>
      <c r="AF20" s="70">
        <f t="shared" si="1"/>
        <v>0</v>
      </c>
      <c r="AG20" s="70">
        <f t="shared" si="1"/>
        <v>0</v>
      </c>
    </row>
    <row r="21" spans="1:33">
      <c r="C21" s="89">
        <f>SUM(C20:J20)</f>
        <v>62</v>
      </c>
      <c r="D21" s="89"/>
      <c r="E21" s="89"/>
      <c r="F21" s="89"/>
      <c r="G21" s="89"/>
      <c r="H21" s="89"/>
      <c r="I21" s="89"/>
      <c r="J21" s="89"/>
      <c r="K21" s="89">
        <f>SUM(K20:AG20)</f>
        <v>0.578125</v>
      </c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</row>
    <row r="22" spans="1:33">
      <c r="B22" s="4">
        <f>(-1)^B18</f>
        <v>-1</v>
      </c>
      <c r="C22" s="89">
        <f>2^(C21-127)</f>
        <v>2.7105054312137611E-20</v>
      </c>
      <c r="D22" s="89"/>
      <c r="E22" s="89"/>
      <c r="F22" s="89"/>
      <c r="G22" s="89"/>
      <c r="H22" s="89"/>
      <c r="I22" s="89"/>
      <c r="J22" s="89"/>
      <c r="K22" s="89">
        <f>K21+1</f>
        <v>1.578125</v>
      </c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</row>
    <row r="23" spans="1:33">
      <c r="A23" s="3" t="s">
        <v>0</v>
      </c>
      <c r="B23" s="90">
        <f>PRODUCT(B22:AG22)</f>
        <v>-4.2775163836342167E-20</v>
      </c>
      <c r="C23" s="90"/>
      <c r="D23" s="90"/>
      <c r="E23" s="90"/>
      <c r="F23" s="90"/>
      <c r="G23" s="90"/>
      <c r="H23" s="64" t="s">
        <v>111</v>
      </c>
      <c r="I23" s="7" t="s">
        <v>131</v>
      </c>
      <c r="R23">
        <f>3.44/2</f>
        <v>1.72</v>
      </c>
    </row>
    <row r="24" spans="1:33">
      <c r="N24" s="89">
        <f>50/32</f>
        <v>1.5625</v>
      </c>
      <c r="O24" s="89"/>
      <c r="P24" s="89"/>
    </row>
    <row r="25" spans="1:33">
      <c r="A25" s="89" t="s">
        <v>2</v>
      </c>
      <c r="B25" s="89"/>
      <c r="C25" s="89"/>
      <c r="D25" s="89"/>
      <c r="E25" s="89"/>
      <c r="F25" s="89"/>
      <c r="G25" s="89"/>
      <c r="H25" s="89"/>
      <c r="I25" s="89"/>
      <c r="J25" s="89"/>
      <c r="R25">
        <f>2^22*1.625</f>
        <v>6815744</v>
      </c>
    </row>
    <row r="26" spans="1:33">
      <c r="B26" s="87" t="s">
        <v>24</v>
      </c>
    </row>
    <row r="27" spans="1:33">
      <c r="C27" s="4">
        <v>7</v>
      </c>
      <c r="D27" s="4">
        <v>6</v>
      </c>
      <c r="E27" s="4">
        <v>5</v>
      </c>
      <c r="F27" s="4">
        <v>4</v>
      </c>
      <c r="G27" s="4">
        <v>3</v>
      </c>
      <c r="H27" s="4">
        <v>2</v>
      </c>
      <c r="I27" s="4">
        <v>1</v>
      </c>
      <c r="J27" s="4">
        <v>0</v>
      </c>
      <c r="K27" s="4">
        <v>-1</v>
      </c>
      <c r="L27" s="4">
        <v>-2</v>
      </c>
      <c r="M27" s="4">
        <v>-3</v>
      </c>
      <c r="N27" s="4">
        <v>-4</v>
      </c>
      <c r="O27" s="4">
        <v>-5</v>
      </c>
      <c r="P27" s="4">
        <v>-6</v>
      </c>
      <c r="Q27" s="4">
        <v>-7</v>
      </c>
      <c r="R27" s="4">
        <v>-8</v>
      </c>
      <c r="S27" s="4">
        <v>-9</v>
      </c>
      <c r="T27" s="4">
        <v>-10</v>
      </c>
      <c r="U27" s="4">
        <v>-11</v>
      </c>
      <c r="V27" s="4">
        <v>-12</v>
      </c>
      <c r="W27" s="4">
        <v>-13</v>
      </c>
      <c r="X27" s="4">
        <v>-14</v>
      </c>
      <c r="Y27" s="4">
        <v>-15</v>
      </c>
      <c r="Z27" s="4">
        <v>-16</v>
      </c>
      <c r="AA27" s="4">
        <v>-17</v>
      </c>
      <c r="AB27" s="4">
        <v>-18</v>
      </c>
      <c r="AC27" s="4">
        <v>-19</v>
      </c>
      <c r="AD27" s="4">
        <v>-20</v>
      </c>
      <c r="AE27" s="4">
        <v>-21</v>
      </c>
      <c r="AF27" s="4">
        <v>-22</v>
      </c>
      <c r="AG27" s="4">
        <v>-23</v>
      </c>
    </row>
    <row r="28" spans="1:33">
      <c r="A28" s="4" t="s">
        <v>1</v>
      </c>
      <c r="B28" s="2">
        <v>0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</row>
    <row r="29" spans="1:33">
      <c r="C29" s="4">
        <f>2^C27</f>
        <v>128</v>
      </c>
      <c r="D29" s="4">
        <f t="shared" ref="D29:AG29" si="2">2^D27</f>
        <v>64</v>
      </c>
      <c r="E29" s="4">
        <f t="shared" si="2"/>
        <v>32</v>
      </c>
      <c r="F29" s="4">
        <f t="shared" si="2"/>
        <v>16</v>
      </c>
      <c r="G29" s="4">
        <f t="shared" si="2"/>
        <v>8</v>
      </c>
      <c r="H29" s="4">
        <f t="shared" si="2"/>
        <v>4</v>
      </c>
      <c r="I29" s="4">
        <f t="shared" si="2"/>
        <v>2</v>
      </c>
      <c r="J29" s="4">
        <f t="shared" si="2"/>
        <v>1</v>
      </c>
      <c r="K29" s="4">
        <f t="shared" si="2"/>
        <v>0.5</v>
      </c>
      <c r="L29" s="4">
        <f t="shared" si="2"/>
        <v>0.25</v>
      </c>
      <c r="M29" s="4">
        <f t="shared" si="2"/>
        <v>0.125</v>
      </c>
      <c r="N29" s="4">
        <f t="shared" si="2"/>
        <v>6.25E-2</v>
      </c>
      <c r="O29" s="4">
        <f t="shared" si="2"/>
        <v>3.125E-2</v>
      </c>
      <c r="P29" s="4">
        <f t="shared" si="2"/>
        <v>1.5625E-2</v>
      </c>
      <c r="Q29" s="4">
        <f t="shared" si="2"/>
        <v>7.8125E-3</v>
      </c>
      <c r="R29" s="4">
        <f t="shared" si="2"/>
        <v>3.90625E-3</v>
      </c>
      <c r="S29" s="4">
        <f t="shared" si="2"/>
        <v>1.953125E-3</v>
      </c>
      <c r="T29" s="4">
        <f t="shared" si="2"/>
        <v>9.765625E-4</v>
      </c>
      <c r="U29" s="4">
        <f t="shared" si="2"/>
        <v>4.8828125E-4</v>
      </c>
      <c r="V29" s="4">
        <f t="shared" si="2"/>
        <v>2.44140625E-4</v>
      </c>
      <c r="W29" s="4">
        <f t="shared" si="2"/>
        <v>1.220703125E-4</v>
      </c>
      <c r="X29" s="4">
        <f t="shared" si="2"/>
        <v>6.103515625E-5</v>
      </c>
      <c r="Y29" s="4">
        <f t="shared" si="2"/>
        <v>3.0517578125E-5</v>
      </c>
      <c r="Z29" s="4">
        <f t="shared" si="2"/>
        <v>1.52587890625E-5</v>
      </c>
      <c r="AA29" s="4">
        <f t="shared" si="2"/>
        <v>7.62939453125E-6</v>
      </c>
      <c r="AB29" s="4">
        <f t="shared" si="2"/>
        <v>3.814697265625E-6</v>
      </c>
      <c r="AC29" s="4">
        <f t="shared" si="2"/>
        <v>1.9073486328125E-6</v>
      </c>
      <c r="AD29" s="4">
        <f t="shared" si="2"/>
        <v>9.5367431640625E-7</v>
      </c>
      <c r="AE29" s="4">
        <f t="shared" si="2"/>
        <v>4.76837158203125E-7</v>
      </c>
      <c r="AF29" s="4">
        <f t="shared" si="2"/>
        <v>2.384185791015625E-7</v>
      </c>
      <c r="AG29" s="4">
        <f t="shared" si="2"/>
        <v>1.1920928955078125E-7</v>
      </c>
    </row>
    <row r="30" spans="1:33">
      <c r="C30" s="4">
        <f>C29*C28</f>
        <v>128</v>
      </c>
      <c r="D30" s="4">
        <f t="shared" ref="D30" si="3">D29*D28</f>
        <v>64</v>
      </c>
      <c r="E30" s="4">
        <f t="shared" ref="E30" si="4">E29*E28</f>
        <v>32</v>
      </c>
      <c r="F30" s="4">
        <f t="shared" ref="F30" si="5">F29*F28</f>
        <v>16</v>
      </c>
      <c r="G30" s="4">
        <f t="shared" ref="G30" si="6">G29*G28</f>
        <v>8</v>
      </c>
      <c r="H30" s="4">
        <f t="shared" ref="H30" si="7">H29*H28</f>
        <v>4</v>
      </c>
      <c r="I30" s="4">
        <f t="shared" ref="I30" si="8">I29*I28</f>
        <v>2</v>
      </c>
      <c r="J30" s="4">
        <f t="shared" ref="J30" si="9">J29*J28</f>
        <v>1</v>
      </c>
      <c r="K30" s="4">
        <f t="shared" ref="K30" si="10">K29*K28</f>
        <v>0</v>
      </c>
      <c r="L30" s="4">
        <f t="shared" ref="L30" si="11">L29*L28</f>
        <v>0</v>
      </c>
      <c r="M30" s="4">
        <f t="shared" ref="M30" si="12">M29*M28</f>
        <v>0</v>
      </c>
      <c r="N30" s="4">
        <f t="shared" ref="N30" si="13">N29*N28</f>
        <v>0</v>
      </c>
      <c r="O30" s="4">
        <f t="shared" ref="O30" si="14">O29*O28</f>
        <v>0</v>
      </c>
      <c r="P30" s="4">
        <f t="shared" ref="P30" si="15">P29*P28</f>
        <v>0</v>
      </c>
      <c r="Q30" s="4">
        <f t="shared" ref="Q30" si="16">Q29*Q28</f>
        <v>0</v>
      </c>
      <c r="R30" s="4">
        <f t="shared" ref="R30" si="17">R29*R28</f>
        <v>0</v>
      </c>
      <c r="S30" s="4">
        <f t="shared" ref="S30" si="18">S29*S28</f>
        <v>0</v>
      </c>
      <c r="T30" s="4">
        <f t="shared" ref="T30" si="19">T29*T28</f>
        <v>0</v>
      </c>
      <c r="U30" s="4">
        <f t="shared" ref="U30" si="20">U29*U28</f>
        <v>0</v>
      </c>
      <c r="V30" s="4">
        <f t="shared" ref="V30" si="21">V29*V28</f>
        <v>0</v>
      </c>
      <c r="W30" s="4">
        <f t="shared" ref="W30" si="22">W29*W28</f>
        <v>0</v>
      </c>
      <c r="X30" s="4">
        <f t="shared" ref="X30" si="23">X29*X28</f>
        <v>0</v>
      </c>
      <c r="Y30" s="4">
        <f t="shared" ref="Y30" si="24">Y29*Y28</f>
        <v>0</v>
      </c>
      <c r="Z30" s="4">
        <f t="shared" ref="Z30" si="25">Z29*Z28</f>
        <v>0</v>
      </c>
      <c r="AA30" s="4">
        <f t="shared" ref="AA30" si="26">AA29*AA28</f>
        <v>0</v>
      </c>
      <c r="AB30" s="4">
        <f t="shared" ref="AB30" si="27">AB29*AB28</f>
        <v>0</v>
      </c>
      <c r="AC30" s="4">
        <f t="shared" ref="AC30" si="28">AC29*AC28</f>
        <v>0</v>
      </c>
      <c r="AD30" s="4">
        <f t="shared" ref="AD30" si="29">AD29*AD28</f>
        <v>0</v>
      </c>
      <c r="AE30" s="4">
        <f t="shared" ref="AE30" si="30">AE29*AE28</f>
        <v>0</v>
      </c>
      <c r="AF30" s="4">
        <f t="shared" ref="AF30" si="31">AF29*AF28</f>
        <v>0</v>
      </c>
      <c r="AG30" s="4">
        <f t="shared" ref="AG30" si="32">AG29*AG28</f>
        <v>0</v>
      </c>
    </row>
    <row r="31" spans="1:33">
      <c r="C31" s="89">
        <f>SUM(C30:J30)</f>
        <v>255</v>
      </c>
      <c r="D31" s="89"/>
      <c r="E31" s="89"/>
      <c r="F31" s="89"/>
      <c r="G31" s="89"/>
      <c r="H31" s="89"/>
      <c r="I31" s="89"/>
      <c r="J31" s="89"/>
      <c r="K31" s="89">
        <f>SUM(K30:AG30)</f>
        <v>0</v>
      </c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</row>
    <row r="32" spans="1:33">
      <c r="A32" s="3" t="s">
        <v>0</v>
      </c>
      <c r="B32" s="90" t="s">
        <v>3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</row>
    <row r="34" spans="1:33">
      <c r="C34" s="4">
        <v>7</v>
      </c>
      <c r="D34" s="4">
        <v>6</v>
      </c>
      <c r="E34" s="4">
        <v>5</v>
      </c>
      <c r="F34" s="4">
        <v>4</v>
      </c>
      <c r="G34" s="4">
        <v>3</v>
      </c>
      <c r="H34" s="4">
        <v>2</v>
      </c>
      <c r="I34" s="4">
        <v>1</v>
      </c>
      <c r="J34" s="4">
        <v>0</v>
      </c>
      <c r="K34" s="4">
        <v>-1</v>
      </c>
      <c r="L34" s="4">
        <v>-2</v>
      </c>
      <c r="M34" s="4">
        <v>-3</v>
      </c>
      <c r="N34" s="4">
        <v>-4</v>
      </c>
      <c r="O34" s="4">
        <v>-5</v>
      </c>
      <c r="P34" s="4">
        <v>-6</v>
      </c>
      <c r="Q34" s="4">
        <v>-7</v>
      </c>
      <c r="R34" s="4">
        <v>-8</v>
      </c>
      <c r="S34" s="4">
        <v>-9</v>
      </c>
      <c r="T34" s="4">
        <v>-10</v>
      </c>
      <c r="U34" s="4">
        <v>-11</v>
      </c>
      <c r="V34" s="4">
        <v>-12</v>
      </c>
      <c r="W34" s="4">
        <v>-13</v>
      </c>
      <c r="X34" s="4">
        <v>-14</v>
      </c>
      <c r="Y34" s="4">
        <v>-15</v>
      </c>
      <c r="Z34" s="4">
        <v>-16</v>
      </c>
      <c r="AA34" s="4">
        <v>-17</v>
      </c>
      <c r="AB34" s="4">
        <v>-18</v>
      </c>
      <c r="AC34" s="4">
        <v>-19</v>
      </c>
      <c r="AD34" s="4">
        <v>-20</v>
      </c>
      <c r="AE34" s="4">
        <v>-21</v>
      </c>
      <c r="AF34" s="4">
        <v>-22</v>
      </c>
      <c r="AG34" s="4">
        <v>-23</v>
      </c>
    </row>
    <row r="35" spans="1:33">
      <c r="A35" s="4" t="s">
        <v>1</v>
      </c>
      <c r="B35" s="2">
        <v>0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6">
        <v>0</v>
      </c>
      <c r="L35" s="6">
        <v>1</v>
      </c>
      <c r="M35" s="6">
        <v>0</v>
      </c>
      <c r="N35" s="6">
        <v>0</v>
      </c>
      <c r="O35" s="6">
        <v>1</v>
      </c>
      <c r="P35" s="6">
        <v>0</v>
      </c>
      <c r="Q35" s="6">
        <v>0</v>
      </c>
      <c r="R35" s="6">
        <v>0</v>
      </c>
      <c r="S35" s="6">
        <v>1</v>
      </c>
      <c r="T35" s="6">
        <v>0</v>
      </c>
      <c r="U35" s="6">
        <v>0</v>
      </c>
      <c r="V35" s="6">
        <v>1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</row>
    <row r="36" spans="1:33">
      <c r="C36" s="4">
        <f>2^C34</f>
        <v>128</v>
      </c>
      <c r="D36" s="4">
        <f t="shared" ref="D36:AG36" si="33">2^D34</f>
        <v>64</v>
      </c>
      <c r="E36" s="4">
        <f t="shared" si="33"/>
        <v>32</v>
      </c>
      <c r="F36" s="4">
        <f t="shared" si="33"/>
        <v>16</v>
      </c>
      <c r="G36" s="4">
        <f t="shared" si="33"/>
        <v>8</v>
      </c>
      <c r="H36" s="4">
        <f t="shared" si="33"/>
        <v>4</v>
      </c>
      <c r="I36" s="4">
        <f t="shared" si="33"/>
        <v>2</v>
      </c>
      <c r="J36" s="4">
        <f t="shared" si="33"/>
        <v>1</v>
      </c>
      <c r="K36" s="4">
        <f t="shared" si="33"/>
        <v>0.5</v>
      </c>
      <c r="L36" s="4">
        <f t="shared" si="33"/>
        <v>0.25</v>
      </c>
      <c r="M36" s="4">
        <f t="shared" si="33"/>
        <v>0.125</v>
      </c>
      <c r="N36" s="4">
        <f t="shared" si="33"/>
        <v>6.25E-2</v>
      </c>
      <c r="O36" s="4">
        <f t="shared" si="33"/>
        <v>3.125E-2</v>
      </c>
      <c r="P36" s="4">
        <f t="shared" si="33"/>
        <v>1.5625E-2</v>
      </c>
      <c r="Q36" s="4">
        <f t="shared" si="33"/>
        <v>7.8125E-3</v>
      </c>
      <c r="R36" s="4">
        <f t="shared" si="33"/>
        <v>3.90625E-3</v>
      </c>
      <c r="S36" s="4">
        <f t="shared" si="33"/>
        <v>1.953125E-3</v>
      </c>
      <c r="T36" s="4">
        <f t="shared" si="33"/>
        <v>9.765625E-4</v>
      </c>
      <c r="U36" s="4">
        <f t="shared" si="33"/>
        <v>4.8828125E-4</v>
      </c>
      <c r="V36" s="4">
        <f t="shared" si="33"/>
        <v>2.44140625E-4</v>
      </c>
      <c r="W36" s="4">
        <f t="shared" si="33"/>
        <v>1.220703125E-4</v>
      </c>
      <c r="X36" s="4">
        <f t="shared" si="33"/>
        <v>6.103515625E-5</v>
      </c>
      <c r="Y36" s="4">
        <f t="shared" si="33"/>
        <v>3.0517578125E-5</v>
      </c>
      <c r="Z36" s="4">
        <f t="shared" si="33"/>
        <v>1.52587890625E-5</v>
      </c>
      <c r="AA36" s="4">
        <f t="shared" si="33"/>
        <v>7.62939453125E-6</v>
      </c>
      <c r="AB36" s="4">
        <f t="shared" si="33"/>
        <v>3.814697265625E-6</v>
      </c>
      <c r="AC36" s="4">
        <f t="shared" si="33"/>
        <v>1.9073486328125E-6</v>
      </c>
      <c r="AD36" s="4">
        <f t="shared" si="33"/>
        <v>9.5367431640625E-7</v>
      </c>
      <c r="AE36" s="4">
        <f t="shared" si="33"/>
        <v>4.76837158203125E-7</v>
      </c>
      <c r="AF36" s="4">
        <f t="shared" si="33"/>
        <v>2.384185791015625E-7</v>
      </c>
      <c r="AG36" s="4">
        <f t="shared" si="33"/>
        <v>1.1920928955078125E-7</v>
      </c>
    </row>
    <row r="37" spans="1:33">
      <c r="C37" s="4">
        <f>C36*C35</f>
        <v>128</v>
      </c>
      <c r="D37" s="4">
        <f t="shared" ref="D37" si="34">D36*D35</f>
        <v>64</v>
      </c>
      <c r="E37" s="4">
        <f t="shared" ref="E37" si="35">E36*E35</f>
        <v>32</v>
      </c>
      <c r="F37" s="4">
        <f t="shared" ref="F37" si="36">F36*F35</f>
        <v>16</v>
      </c>
      <c r="G37" s="4">
        <f t="shared" ref="G37" si="37">G36*G35</f>
        <v>8</v>
      </c>
      <c r="H37" s="4">
        <f t="shared" ref="H37" si="38">H36*H35</f>
        <v>4</v>
      </c>
      <c r="I37" s="4">
        <f t="shared" ref="I37" si="39">I36*I35</f>
        <v>2</v>
      </c>
      <c r="J37" s="4">
        <f t="shared" ref="J37" si="40">J36*J35</f>
        <v>1</v>
      </c>
      <c r="K37" s="4">
        <f t="shared" ref="K37" si="41">K36*K35</f>
        <v>0</v>
      </c>
      <c r="L37" s="4">
        <f t="shared" ref="L37" si="42">L36*L35</f>
        <v>0.25</v>
      </c>
      <c r="M37" s="4">
        <f t="shared" ref="M37" si="43">M36*M35</f>
        <v>0</v>
      </c>
      <c r="N37" s="4">
        <f t="shared" ref="N37" si="44">N36*N35</f>
        <v>0</v>
      </c>
      <c r="O37" s="4">
        <f t="shared" ref="O37" si="45">O36*O35</f>
        <v>3.125E-2</v>
      </c>
      <c r="P37" s="4">
        <f t="shared" ref="P37" si="46">P36*P35</f>
        <v>0</v>
      </c>
      <c r="Q37" s="4">
        <f t="shared" ref="Q37" si="47">Q36*Q35</f>
        <v>0</v>
      </c>
      <c r="R37" s="4">
        <f t="shared" ref="R37" si="48">R36*R35</f>
        <v>0</v>
      </c>
      <c r="S37" s="4">
        <f t="shared" ref="S37" si="49">S36*S35</f>
        <v>1.953125E-3</v>
      </c>
      <c r="T37" s="4">
        <f t="shared" ref="T37" si="50">T36*T35</f>
        <v>0</v>
      </c>
      <c r="U37" s="4">
        <f t="shared" ref="U37" si="51">U36*U35</f>
        <v>0</v>
      </c>
      <c r="V37" s="4">
        <f t="shared" ref="V37" si="52">V36*V35</f>
        <v>2.44140625E-4</v>
      </c>
      <c r="W37" s="4">
        <f t="shared" ref="W37" si="53">W36*W35</f>
        <v>0</v>
      </c>
      <c r="X37" s="4">
        <f t="shared" ref="X37" si="54">X36*X35</f>
        <v>0</v>
      </c>
      <c r="Y37" s="4">
        <f t="shared" ref="Y37" si="55">Y36*Y35</f>
        <v>0</v>
      </c>
      <c r="Z37" s="4">
        <f t="shared" ref="Z37" si="56">Z36*Z35</f>
        <v>0</v>
      </c>
      <c r="AA37" s="4">
        <f t="shared" ref="AA37" si="57">AA36*AA35</f>
        <v>0</v>
      </c>
      <c r="AB37" s="4">
        <f t="shared" ref="AB37" si="58">AB36*AB35</f>
        <v>0</v>
      </c>
      <c r="AC37" s="4">
        <f t="shared" ref="AC37" si="59">AC36*AC35</f>
        <v>0</v>
      </c>
      <c r="AD37" s="4">
        <f t="shared" ref="AD37" si="60">AD36*AD35</f>
        <v>0</v>
      </c>
      <c r="AE37" s="4">
        <f t="shared" ref="AE37" si="61">AE36*AE35</f>
        <v>0</v>
      </c>
      <c r="AF37" s="4">
        <f t="shared" ref="AF37" si="62">AF36*AF35</f>
        <v>0</v>
      </c>
      <c r="AG37" s="4">
        <f t="shared" ref="AG37" si="63">AG36*AG35</f>
        <v>0</v>
      </c>
    </row>
    <row r="38" spans="1:33">
      <c r="C38" s="89">
        <f>SUM(C37:J37)</f>
        <v>255</v>
      </c>
      <c r="D38" s="89"/>
      <c r="E38" s="89"/>
      <c r="F38" s="89"/>
      <c r="G38" s="89"/>
      <c r="H38" s="89"/>
      <c r="I38" s="89"/>
      <c r="J38" s="89"/>
      <c r="K38" s="89">
        <f>SUM(K37:AG37)</f>
        <v>0.283447265625</v>
      </c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</row>
    <row r="39" spans="1:33">
      <c r="A39" s="3" t="s">
        <v>0</v>
      </c>
      <c r="B39" s="90" t="s">
        <v>4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</row>
    <row r="41" spans="1:33">
      <c r="B41" s="7" t="s">
        <v>5</v>
      </c>
      <c r="T41">
        <f>1/16</f>
        <v>6.25E-2</v>
      </c>
    </row>
    <row r="42" spans="1:33">
      <c r="A42" s="8" t="s">
        <v>6</v>
      </c>
    </row>
    <row r="44" spans="1:33">
      <c r="C44" s="4">
        <v>7</v>
      </c>
      <c r="D44" s="4">
        <v>6</v>
      </c>
      <c r="E44" s="4">
        <v>5</v>
      </c>
      <c r="F44" s="4">
        <v>4</v>
      </c>
      <c r="G44" s="4">
        <v>3</v>
      </c>
      <c r="H44" s="4">
        <v>2</v>
      </c>
      <c r="I44" s="4">
        <v>1</v>
      </c>
      <c r="J44" s="4">
        <v>0</v>
      </c>
      <c r="K44" s="4">
        <v>-1</v>
      </c>
      <c r="L44" s="4">
        <v>-2</v>
      </c>
      <c r="M44" s="4">
        <v>-3</v>
      </c>
      <c r="N44" s="4">
        <v>-4</v>
      </c>
      <c r="O44" s="4">
        <v>-5</v>
      </c>
      <c r="P44" s="4">
        <v>-6</v>
      </c>
      <c r="Q44" s="4">
        <v>-7</v>
      </c>
      <c r="R44" s="4">
        <v>-8</v>
      </c>
      <c r="S44" s="4">
        <v>-9</v>
      </c>
      <c r="T44" s="4">
        <v>-10</v>
      </c>
      <c r="U44" s="4">
        <v>-11</v>
      </c>
      <c r="V44" s="4">
        <v>-12</v>
      </c>
      <c r="W44" s="4">
        <v>-13</v>
      </c>
      <c r="X44" s="4">
        <v>-14</v>
      </c>
      <c r="Y44" s="4">
        <v>-15</v>
      </c>
      <c r="Z44" s="4">
        <v>-16</v>
      </c>
      <c r="AA44" s="4">
        <v>-17</v>
      </c>
      <c r="AB44" s="4">
        <v>-18</v>
      </c>
      <c r="AC44" s="4">
        <v>-19</v>
      </c>
      <c r="AD44" s="4">
        <v>-20</v>
      </c>
      <c r="AE44" s="4">
        <v>-21</v>
      </c>
      <c r="AF44" s="4">
        <v>-22</v>
      </c>
      <c r="AG44" s="4">
        <v>-23</v>
      </c>
    </row>
    <row r="45" spans="1:33">
      <c r="A45" s="4" t="s">
        <v>1</v>
      </c>
      <c r="B45" s="2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</row>
    <row r="46" spans="1:33">
      <c r="C46" s="4">
        <f>2^C44</f>
        <v>128</v>
      </c>
      <c r="D46" s="4">
        <f t="shared" ref="D46:AG46" si="64">2^D44</f>
        <v>64</v>
      </c>
      <c r="E46" s="4">
        <f t="shared" si="64"/>
        <v>32</v>
      </c>
      <c r="F46" s="4">
        <f t="shared" si="64"/>
        <v>16</v>
      </c>
      <c r="G46" s="4">
        <f t="shared" si="64"/>
        <v>8</v>
      </c>
      <c r="H46" s="4">
        <f t="shared" si="64"/>
        <v>4</v>
      </c>
      <c r="I46" s="4">
        <f t="shared" si="64"/>
        <v>2</v>
      </c>
      <c r="J46" s="4">
        <f t="shared" si="64"/>
        <v>1</v>
      </c>
      <c r="K46" s="4">
        <f t="shared" si="64"/>
        <v>0.5</v>
      </c>
      <c r="L46" s="4">
        <f t="shared" si="64"/>
        <v>0.25</v>
      </c>
      <c r="M46" s="4">
        <f t="shared" si="64"/>
        <v>0.125</v>
      </c>
      <c r="N46" s="4">
        <f t="shared" si="64"/>
        <v>6.25E-2</v>
      </c>
      <c r="O46" s="4">
        <f t="shared" si="64"/>
        <v>3.125E-2</v>
      </c>
      <c r="P46" s="4">
        <f t="shared" si="64"/>
        <v>1.5625E-2</v>
      </c>
      <c r="Q46" s="4">
        <f t="shared" si="64"/>
        <v>7.8125E-3</v>
      </c>
      <c r="R46" s="4">
        <f t="shared" si="64"/>
        <v>3.90625E-3</v>
      </c>
      <c r="S46" s="4">
        <f t="shared" si="64"/>
        <v>1.953125E-3</v>
      </c>
      <c r="T46" s="4">
        <f t="shared" si="64"/>
        <v>9.765625E-4</v>
      </c>
      <c r="U46" s="4">
        <f t="shared" si="64"/>
        <v>4.8828125E-4</v>
      </c>
      <c r="V46" s="4">
        <f t="shared" si="64"/>
        <v>2.44140625E-4</v>
      </c>
      <c r="W46" s="4">
        <f t="shared" si="64"/>
        <v>1.220703125E-4</v>
      </c>
      <c r="X46" s="4">
        <f t="shared" si="64"/>
        <v>6.103515625E-5</v>
      </c>
      <c r="Y46" s="4">
        <f t="shared" si="64"/>
        <v>3.0517578125E-5</v>
      </c>
      <c r="Z46" s="4">
        <f t="shared" si="64"/>
        <v>1.52587890625E-5</v>
      </c>
      <c r="AA46" s="4">
        <f t="shared" si="64"/>
        <v>7.62939453125E-6</v>
      </c>
      <c r="AB46" s="4">
        <f t="shared" si="64"/>
        <v>3.814697265625E-6</v>
      </c>
      <c r="AC46" s="4">
        <f t="shared" si="64"/>
        <v>1.9073486328125E-6</v>
      </c>
      <c r="AD46" s="4">
        <f t="shared" si="64"/>
        <v>9.5367431640625E-7</v>
      </c>
      <c r="AE46" s="4">
        <f t="shared" si="64"/>
        <v>4.76837158203125E-7</v>
      </c>
      <c r="AF46" s="4">
        <f t="shared" si="64"/>
        <v>2.384185791015625E-7</v>
      </c>
      <c r="AG46" s="4">
        <f t="shared" si="64"/>
        <v>1.1920928955078125E-7</v>
      </c>
    </row>
    <row r="47" spans="1:33">
      <c r="C47" s="4">
        <f>C46*C45</f>
        <v>0</v>
      </c>
      <c r="D47" s="4">
        <f t="shared" ref="D47" si="65">D46*D45</f>
        <v>0</v>
      </c>
      <c r="E47" s="4">
        <f t="shared" ref="E47" si="66">E46*E45</f>
        <v>0</v>
      </c>
      <c r="F47" s="4">
        <f t="shared" ref="F47" si="67">F46*F45</f>
        <v>0</v>
      </c>
      <c r="G47" s="4">
        <f t="shared" ref="G47" si="68">G46*G45</f>
        <v>0</v>
      </c>
      <c r="H47" s="4">
        <f t="shared" ref="H47" si="69">H46*H45</f>
        <v>0</v>
      </c>
      <c r="I47" s="4">
        <f t="shared" ref="I47" si="70">I46*I45</f>
        <v>0</v>
      </c>
      <c r="J47" s="4">
        <f t="shared" ref="J47" si="71">J46*J45</f>
        <v>1</v>
      </c>
      <c r="K47" s="4">
        <f t="shared" ref="K47" si="72">K46*K45</f>
        <v>0</v>
      </c>
      <c r="L47" s="4">
        <f t="shared" ref="L47" si="73">L46*L45</f>
        <v>0</v>
      </c>
      <c r="M47" s="4">
        <f t="shared" ref="M47" si="74">M46*M45</f>
        <v>0</v>
      </c>
      <c r="N47" s="4">
        <f t="shared" ref="N47" si="75">N46*N45</f>
        <v>0</v>
      </c>
      <c r="O47" s="4">
        <f t="shared" ref="O47" si="76">O46*O45</f>
        <v>0</v>
      </c>
      <c r="P47" s="4">
        <f t="shared" ref="P47" si="77">P46*P45</f>
        <v>0</v>
      </c>
      <c r="Q47" s="4">
        <f t="shared" ref="Q47" si="78">Q46*Q45</f>
        <v>0</v>
      </c>
      <c r="R47" s="4">
        <f t="shared" ref="R47" si="79">R46*R45</f>
        <v>0</v>
      </c>
      <c r="S47" s="4">
        <f t="shared" ref="S47" si="80">S46*S45</f>
        <v>0</v>
      </c>
      <c r="T47" s="4">
        <f t="shared" ref="T47" si="81">T46*T45</f>
        <v>0</v>
      </c>
      <c r="U47" s="4">
        <f t="shared" ref="U47" si="82">U46*U45</f>
        <v>0</v>
      </c>
      <c r="V47" s="4">
        <f t="shared" ref="V47" si="83">V46*V45</f>
        <v>0</v>
      </c>
      <c r="W47" s="4">
        <f t="shared" ref="W47" si="84">W46*W45</f>
        <v>0</v>
      </c>
      <c r="X47" s="4">
        <f t="shared" ref="X47" si="85">X46*X45</f>
        <v>0</v>
      </c>
      <c r="Y47" s="4">
        <f t="shared" ref="Y47" si="86">Y46*Y45</f>
        <v>0</v>
      </c>
      <c r="Z47" s="4">
        <f t="shared" ref="Z47" si="87">Z46*Z45</f>
        <v>0</v>
      </c>
      <c r="AA47" s="4">
        <f t="shared" ref="AA47" si="88">AA46*AA45</f>
        <v>0</v>
      </c>
      <c r="AB47" s="4">
        <f t="shared" ref="AB47" si="89">AB46*AB45</f>
        <v>0</v>
      </c>
      <c r="AC47" s="4">
        <f t="shared" ref="AC47" si="90">AC46*AC45</f>
        <v>0</v>
      </c>
      <c r="AD47" s="4">
        <f t="shared" ref="AD47" si="91">AD46*AD45</f>
        <v>0</v>
      </c>
      <c r="AE47" s="4">
        <f t="shared" ref="AE47" si="92">AE46*AE45</f>
        <v>0</v>
      </c>
      <c r="AF47" s="4">
        <f t="shared" ref="AF47" si="93">AF46*AF45</f>
        <v>0</v>
      </c>
      <c r="AG47" s="4">
        <f t="shared" ref="AG47" si="94">AG46*AG45</f>
        <v>0</v>
      </c>
    </row>
    <row r="48" spans="1:33">
      <c r="C48" s="89">
        <f>SUM(C47:J47)</f>
        <v>1</v>
      </c>
      <c r="D48" s="89"/>
      <c r="E48" s="89"/>
      <c r="F48" s="89"/>
      <c r="G48" s="89"/>
      <c r="H48" s="89"/>
      <c r="I48" s="89"/>
      <c r="J48" s="89"/>
      <c r="K48" s="89">
        <f>SUM(K47:AG47)</f>
        <v>0</v>
      </c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</row>
    <row r="49" spans="1:33">
      <c r="B49" s="4">
        <f>(-1)^B45</f>
        <v>1</v>
      </c>
      <c r="C49" s="89">
        <f>2^(C48-127)</f>
        <v>1.1754943508222875E-38</v>
      </c>
      <c r="D49" s="89"/>
      <c r="E49" s="89"/>
      <c r="F49" s="89"/>
      <c r="G49" s="89"/>
      <c r="H49" s="89"/>
      <c r="I49" s="89"/>
      <c r="J49" s="89"/>
      <c r="K49" s="89">
        <f>K48+1</f>
        <v>1</v>
      </c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</row>
    <row r="50" spans="1:33">
      <c r="A50" s="3" t="s">
        <v>0</v>
      </c>
      <c r="B50" s="90">
        <f>PRODUCT(B49:AG49)</f>
        <v>1.1754943508222875E-38</v>
      </c>
      <c r="C50" s="90"/>
      <c r="D50" s="90"/>
      <c r="E50" s="90"/>
      <c r="F50" s="90"/>
      <c r="G50" s="90"/>
      <c r="H50" s="89" t="s">
        <v>7</v>
      </c>
      <c r="I50" s="89"/>
      <c r="J50" s="89"/>
    </row>
    <row r="52" spans="1:33">
      <c r="A52" s="8" t="s">
        <v>8</v>
      </c>
    </row>
    <row r="54" spans="1:33">
      <c r="C54" s="4">
        <v>7</v>
      </c>
      <c r="D54" s="4">
        <v>6</v>
      </c>
      <c r="E54" s="4">
        <v>5</v>
      </c>
      <c r="F54" s="4">
        <v>4</v>
      </c>
      <c r="G54" s="4">
        <v>3</v>
      </c>
      <c r="H54" s="4">
        <v>2</v>
      </c>
      <c r="I54" s="4">
        <v>1</v>
      </c>
      <c r="J54" s="4">
        <v>0</v>
      </c>
      <c r="K54" s="4">
        <v>-1</v>
      </c>
      <c r="L54" s="4">
        <v>-2</v>
      </c>
      <c r="M54" s="4">
        <v>-3</v>
      </c>
      <c r="N54" s="4">
        <v>-4</v>
      </c>
      <c r="O54" s="4">
        <v>-5</v>
      </c>
      <c r="P54" s="4">
        <v>-6</v>
      </c>
      <c r="Q54" s="4">
        <v>-7</v>
      </c>
      <c r="R54" s="4">
        <v>-8</v>
      </c>
      <c r="S54" s="4">
        <v>-9</v>
      </c>
      <c r="T54" s="4">
        <v>-10</v>
      </c>
      <c r="U54" s="4">
        <v>-11</v>
      </c>
      <c r="V54" s="4">
        <v>-12</v>
      </c>
      <c r="W54" s="4">
        <v>-13</v>
      </c>
      <c r="X54" s="4">
        <v>-14</v>
      </c>
      <c r="Y54" s="4">
        <v>-15</v>
      </c>
      <c r="Z54" s="4">
        <v>-16</v>
      </c>
      <c r="AA54" s="4">
        <v>-17</v>
      </c>
      <c r="AB54" s="4">
        <v>-18</v>
      </c>
      <c r="AC54" s="4">
        <v>-19</v>
      </c>
      <c r="AD54" s="4">
        <v>-20</v>
      </c>
      <c r="AE54" s="4">
        <v>-21</v>
      </c>
      <c r="AF54" s="4">
        <v>-22</v>
      </c>
      <c r="AG54" s="4">
        <v>-23</v>
      </c>
    </row>
    <row r="55" spans="1:33">
      <c r="A55" s="4" t="s">
        <v>1</v>
      </c>
      <c r="B55" s="2">
        <v>0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0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1</v>
      </c>
      <c r="AD55" s="6">
        <v>1</v>
      </c>
      <c r="AE55" s="6">
        <v>1</v>
      </c>
      <c r="AF55" s="6">
        <v>1</v>
      </c>
      <c r="AG55" s="6">
        <v>1</v>
      </c>
    </row>
    <row r="56" spans="1:33">
      <c r="C56" s="4">
        <f>2^C54</f>
        <v>128</v>
      </c>
      <c r="D56" s="4">
        <f t="shared" ref="D56:AG56" si="95">2^D54</f>
        <v>64</v>
      </c>
      <c r="E56" s="4">
        <f t="shared" si="95"/>
        <v>32</v>
      </c>
      <c r="F56" s="4">
        <f t="shared" si="95"/>
        <v>16</v>
      </c>
      <c r="G56" s="4">
        <f t="shared" si="95"/>
        <v>8</v>
      </c>
      <c r="H56" s="4">
        <f t="shared" si="95"/>
        <v>4</v>
      </c>
      <c r="I56" s="4">
        <f t="shared" si="95"/>
        <v>2</v>
      </c>
      <c r="J56" s="4">
        <f t="shared" si="95"/>
        <v>1</v>
      </c>
      <c r="K56" s="4">
        <f t="shared" si="95"/>
        <v>0.5</v>
      </c>
      <c r="L56" s="4">
        <f t="shared" si="95"/>
        <v>0.25</v>
      </c>
      <c r="M56" s="4">
        <f t="shared" si="95"/>
        <v>0.125</v>
      </c>
      <c r="N56" s="4">
        <f t="shared" si="95"/>
        <v>6.25E-2</v>
      </c>
      <c r="O56" s="4">
        <f t="shared" si="95"/>
        <v>3.125E-2</v>
      </c>
      <c r="P56" s="4">
        <f t="shared" si="95"/>
        <v>1.5625E-2</v>
      </c>
      <c r="Q56" s="4">
        <f t="shared" si="95"/>
        <v>7.8125E-3</v>
      </c>
      <c r="R56" s="4">
        <f t="shared" si="95"/>
        <v>3.90625E-3</v>
      </c>
      <c r="S56" s="4">
        <f t="shared" si="95"/>
        <v>1.953125E-3</v>
      </c>
      <c r="T56" s="4">
        <f t="shared" si="95"/>
        <v>9.765625E-4</v>
      </c>
      <c r="U56" s="4">
        <f t="shared" si="95"/>
        <v>4.8828125E-4</v>
      </c>
      <c r="V56" s="4">
        <f t="shared" si="95"/>
        <v>2.44140625E-4</v>
      </c>
      <c r="W56" s="4">
        <f t="shared" si="95"/>
        <v>1.220703125E-4</v>
      </c>
      <c r="X56" s="4">
        <f t="shared" si="95"/>
        <v>6.103515625E-5</v>
      </c>
      <c r="Y56" s="4">
        <f t="shared" si="95"/>
        <v>3.0517578125E-5</v>
      </c>
      <c r="Z56" s="4">
        <f t="shared" si="95"/>
        <v>1.52587890625E-5</v>
      </c>
      <c r="AA56" s="4">
        <f t="shared" si="95"/>
        <v>7.62939453125E-6</v>
      </c>
      <c r="AB56" s="4">
        <f t="shared" si="95"/>
        <v>3.814697265625E-6</v>
      </c>
      <c r="AC56" s="4">
        <f t="shared" si="95"/>
        <v>1.9073486328125E-6</v>
      </c>
      <c r="AD56" s="4">
        <f t="shared" si="95"/>
        <v>9.5367431640625E-7</v>
      </c>
      <c r="AE56" s="4">
        <f t="shared" si="95"/>
        <v>4.76837158203125E-7</v>
      </c>
      <c r="AF56" s="4">
        <f t="shared" si="95"/>
        <v>2.384185791015625E-7</v>
      </c>
      <c r="AG56" s="4">
        <f t="shared" si="95"/>
        <v>1.1920928955078125E-7</v>
      </c>
    </row>
    <row r="57" spans="1:33">
      <c r="C57" s="4">
        <f>C56*C55</f>
        <v>128</v>
      </c>
      <c r="D57" s="4">
        <f t="shared" ref="D57" si="96">D56*D55</f>
        <v>64</v>
      </c>
      <c r="E57" s="4">
        <f t="shared" ref="E57" si="97">E56*E55</f>
        <v>32</v>
      </c>
      <c r="F57" s="4">
        <f t="shared" ref="F57" si="98">F56*F55</f>
        <v>16</v>
      </c>
      <c r="G57" s="4">
        <f t="shared" ref="G57" si="99">G56*G55</f>
        <v>8</v>
      </c>
      <c r="H57" s="4">
        <f t="shared" ref="H57" si="100">H56*H55</f>
        <v>4</v>
      </c>
      <c r="I57" s="4">
        <f t="shared" ref="I57" si="101">I56*I55</f>
        <v>2</v>
      </c>
      <c r="J57" s="4">
        <f t="shared" ref="J57" si="102">J56*J55</f>
        <v>0</v>
      </c>
      <c r="K57" s="4">
        <f t="shared" ref="K57" si="103">K56*K55</f>
        <v>0.5</v>
      </c>
      <c r="L57" s="4">
        <f t="shared" ref="L57" si="104">L56*L55</f>
        <v>0.25</v>
      </c>
      <c r="M57" s="4">
        <f t="shared" ref="M57" si="105">M56*M55</f>
        <v>0.125</v>
      </c>
      <c r="N57" s="4">
        <f t="shared" ref="N57" si="106">N56*N55</f>
        <v>6.25E-2</v>
      </c>
      <c r="O57" s="4">
        <f t="shared" ref="O57" si="107">O56*O55</f>
        <v>3.125E-2</v>
      </c>
      <c r="P57" s="4">
        <f t="shared" ref="P57" si="108">P56*P55</f>
        <v>1.5625E-2</v>
      </c>
      <c r="Q57" s="4">
        <f t="shared" ref="Q57" si="109">Q56*Q55</f>
        <v>7.8125E-3</v>
      </c>
      <c r="R57" s="4">
        <f t="shared" ref="R57" si="110">R56*R55</f>
        <v>3.90625E-3</v>
      </c>
      <c r="S57" s="4">
        <f t="shared" ref="S57" si="111">S56*S55</f>
        <v>1.953125E-3</v>
      </c>
      <c r="T57" s="4">
        <f t="shared" ref="T57" si="112">T56*T55</f>
        <v>9.765625E-4</v>
      </c>
      <c r="U57" s="4">
        <f t="shared" ref="U57" si="113">U56*U55</f>
        <v>4.8828125E-4</v>
      </c>
      <c r="V57" s="4">
        <f t="shared" ref="V57" si="114">V56*V55</f>
        <v>2.44140625E-4</v>
      </c>
      <c r="W57" s="4">
        <f t="shared" ref="W57" si="115">W56*W55</f>
        <v>1.220703125E-4</v>
      </c>
      <c r="X57" s="4">
        <f t="shared" ref="X57" si="116">X56*X55</f>
        <v>6.103515625E-5</v>
      </c>
      <c r="Y57" s="4">
        <f t="shared" ref="Y57" si="117">Y56*Y55</f>
        <v>3.0517578125E-5</v>
      </c>
      <c r="Z57" s="4">
        <f t="shared" ref="Z57" si="118">Z56*Z55</f>
        <v>1.52587890625E-5</v>
      </c>
      <c r="AA57" s="4">
        <f t="shared" ref="AA57" si="119">AA56*AA55</f>
        <v>7.62939453125E-6</v>
      </c>
      <c r="AB57" s="4">
        <f t="shared" ref="AB57" si="120">AB56*AB55</f>
        <v>3.814697265625E-6</v>
      </c>
      <c r="AC57" s="4">
        <f t="shared" ref="AC57" si="121">AC56*AC55</f>
        <v>1.9073486328125E-6</v>
      </c>
      <c r="AD57" s="4">
        <f t="shared" ref="AD57" si="122">AD56*AD55</f>
        <v>9.5367431640625E-7</v>
      </c>
      <c r="AE57" s="4">
        <f t="shared" ref="AE57" si="123">AE56*AE55</f>
        <v>4.76837158203125E-7</v>
      </c>
      <c r="AF57" s="4">
        <f t="shared" ref="AF57" si="124">AF56*AF55</f>
        <v>2.384185791015625E-7</v>
      </c>
      <c r="AG57" s="4">
        <f t="shared" ref="AG57" si="125">AG56*AG55</f>
        <v>1.1920928955078125E-7</v>
      </c>
    </row>
    <row r="58" spans="1:33">
      <c r="C58" s="89">
        <f>SUM(C57:J57)</f>
        <v>254</v>
      </c>
      <c r="D58" s="89"/>
      <c r="E58" s="89"/>
      <c r="F58" s="89"/>
      <c r="G58" s="89"/>
      <c r="H58" s="89"/>
      <c r="I58" s="89"/>
      <c r="J58" s="89"/>
      <c r="K58" s="89">
        <f>SUM(K57:AG57)</f>
        <v>0.99999988079071045</v>
      </c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</row>
    <row r="59" spans="1:33">
      <c r="B59" s="4">
        <f>(-1)^B55</f>
        <v>1</v>
      </c>
      <c r="C59" s="89">
        <f>2^(C58-127)</f>
        <v>1.7014118346046923E+38</v>
      </c>
      <c r="D59" s="89"/>
      <c r="E59" s="89"/>
      <c r="F59" s="89"/>
      <c r="G59" s="89"/>
      <c r="H59" s="89"/>
      <c r="I59" s="89"/>
      <c r="J59" s="89"/>
      <c r="K59" s="89">
        <f>K58+1</f>
        <v>1.9999998807907104</v>
      </c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</row>
    <row r="60" spans="1:33">
      <c r="A60" s="3" t="s">
        <v>0</v>
      </c>
      <c r="B60" s="90">
        <f>PRODUCT(B59:AG59)</f>
        <v>3.4028234663852886E+38</v>
      </c>
      <c r="C60" s="90"/>
      <c r="D60" s="90"/>
      <c r="E60" s="90"/>
      <c r="F60" s="90"/>
      <c r="G60" s="90"/>
      <c r="H60" s="89" t="s">
        <v>11</v>
      </c>
      <c r="I60" s="89"/>
      <c r="J60" s="89"/>
    </row>
    <row r="62" spans="1:33">
      <c r="A62" s="8" t="s">
        <v>6</v>
      </c>
      <c r="B62" s="7" t="s">
        <v>9</v>
      </c>
    </row>
    <row r="63" spans="1:33">
      <c r="C63" s="4">
        <v>7</v>
      </c>
      <c r="D63" s="4">
        <v>6</v>
      </c>
      <c r="E63" s="4">
        <v>5</v>
      </c>
      <c r="F63" s="4">
        <v>4</v>
      </c>
      <c r="G63" s="4">
        <v>3</v>
      </c>
      <c r="H63" s="4">
        <v>2</v>
      </c>
      <c r="I63" s="4">
        <v>1</v>
      </c>
      <c r="J63" s="4">
        <v>0</v>
      </c>
      <c r="K63" s="4">
        <v>-1</v>
      </c>
      <c r="L63" s="4">
        <v>-2</v>
      </c>
      <c r="M63" s="4">
        <v>-3</v>
      </c>
      <c r="N63" s="4">
        <v>-4</v>
      </c>
      <c r="O63" s="4">
        <v>-5</v>
      </c>
      <c r="P63" s="4">
        <v>-6</v>
      </c>
      <c r="Q63" s="4">
        <v>-7</v>
      </c>
      <c r="R63" s="4">
        <v>-8</v>
      </c>
      <c r="S63" s="4">
        <v>-9</v>
      </c>
      <c r="T63" s="4">
        <v>-10</v>
      </c>
      <c r="U63" s="4">
        <v>-11</v>
      </c>
      <c r="V63" s="4">
        <v>-12</v>
      </c>
      <c r="W63" s="4">
        <v>-13</v>
      </c>
      <c r="X63" s="4">
        <v>-14</v>
      </c>
      <c r="Y63" s="4">
        <v>-15</v>
      </c>
      <c r="Z63" s="4">
        <v>-16</v>
      </c>
      <c r="AA63" s="4">
        <v>-17</v>
      </c>
      <c r="AB63" s="4">
        <v>-18</v>
      </c>
      <c r="AC63" s="4">
        <v>-19</v>
      </c>
      <c r="AD63" s="4">
        <v>-20</v>
      </c>
      <c r="AE63" s="4">
        <v>-21</v>
      </c>
      <c r="AF63" s="4">
        <v>-22</v>
      </c>
      <c r="AG63" s="4">
        <v>-23</v>
      </c>
    </row>
    <row r="64" spans="1:33">
      <c r="A64" s="4" t="s">
        <v>1</v>
      </c>
      <c r="B64" s="2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1</v>
      </c>
    </row>
    <row r="65" spans="1:33">
      <c r="C65" s="4">
        <f>2^C63</f>
        <v>128</v>
      </c>
      <c r="D65" s="4">
        <f t="shared" ref="D65:AG65" si="126">2^D63</f>
        <v>64</v>
      </c>
      <c r="E65" s="4">
        <f t="shared" si="126"/>
        <v>32</v>
      </c>
      <c r="F65" s="4">
        <f t="shared" si="126"/>
        <v>16</v>
      </c>
      <c r="G65" s="4">
        <f t="shared" si="126"/>
        <v>8</v>
      </c>
      <c r="H65" s="4">
        <f t="shared" si="126"/>
        <v>4</v>
      </c>
      <c r="I65" s="4">
        <f t="shared" si="126"/>
        <v>2</v>
      </c>
      <c r="J65" s="4">
        <f t="shared" si="126"/>
        <v>1</v>
      </c>
      <c r="K65" s="4">
        <f t="shared" si="126"/>
        <v>0.5</v>
      </c>
      <c r="L65" s="4">
        <f t="shared" si="126"/>
        <v>0.25</v>
      </c>
      <c r="M65" s="4">
        <f t="shared" si="126"/>
        <v>0.125</v>
      </c>
      <c r="N65" s="4">
        <f t="shared" si="126"/>
        <v>6.25E-2</v>
      </c>
      <c r="O65" s="4">
        <f t="shared" si="126"/>
        <v>3.125E-2</v>
      </c>
      <c r="P65" s="4">
        <f t="shared" si="126"/>
        <v>1.5625E-2</v>
      </c>
      <c r="Q65" s="4">
        <f t="shared" si="126"/>
        <v>7.8125E-3</v>
      </c>
      <c r="R65" s="4">
        <f t="shared" si="126"/>
        <v>3.90625E-3</v>
      </c>
      <c r="S65" s="4">
        <f t="shared" si="126"/>
        <v>1.953125E-3</v>
      </c>
      <c r="T65" s="4">
        <f t="shared" si="126"/>
        <v>9.765625E-4</v>
      </c>
      <c r="U65" s="4">
        <f t="shared" si="126"/>
        <v>4.8828125E-4</v>
      </c>
      <c r="V65" s="4">
        <f t="shared" si="126"/>
        <v>2.44140625E-4</v>
      </c>
      <c r="W65" s="4">
        <f t="shared" si="126"/>
        <v>1.220703125E-4</v>
      </c>
      <c r="X65" s="4">
        <f t="shared" si="126"/>
        <v>6.103515625E-5</v>
      </c>
      <c r="Y65" s="4">
        <f t="shared" si="126"/>
        <v>3.0517578125E-5</v>
      </c>
      <c r="Z65" s="4">
        <f t="shared" si="126"/>
        <v>1.52587890625E-5</v>
      </c>
      <c r="AA65" s="4">
        <f t="shared" si="126"/>
        <v>7.62939453125E-6</v>
      </c>
      <c r="AB65" s="4">
        <f t="shared" si="126"/>
        <v>3.814697265625E-6</v>
      </c>
      <c r="AC65" s="4">
        <f t="shared" si="126"/>
        <v>1.9073486328125E-6</v>
      </c>
      <c r="AD65" s="4">
        <f t="shared" si="126"/>
        <v>9.5367431640625E-7</v>
      </c>
      <c r="AE65" s="4">
        <f t="shared" si="126"/>
        <v>4.76837158203125E-7</v>
      </c>
      <c r="AF65" s="4">
        <f t="shared" si="126"/>
        <v>2.384185791015625E-7</v>
      </c>
      <c r="AG65" s="4">
        <f t="shared" si="126"/>
        <v>1.1920928955078125E-7</v>
      </c>
    </row>
    <row r="66" spans="1:33">
      <c r="C66" s="4">
        <f>C65*C64</f>
        <v>0</v>
      </c>
      <c r="D66" s="4">
        <f t="shared" ref="D66" si="127">D65*D64</f>
        <v>0</v>
      </c>
      <c r="E66" s="4">
        <f t="shared" ref="E66" si="128">E65*E64</f>
        <v>0</v>
      </c>
      <c r="F66" s="4">
        <f t="shared" ref="F66" si="129">F65*F64</f>
        <v>0</v>
      </c>
      <c r="G66" s="4">
        <f t="shared" ref="G66" si="130">G65*G64</f>
        <v>0</v>
      </c>
      <c r="H66" s="4">
        <f t="shared" ref="H66" si="131">H65*H64</f>
        <v>0</v>
      </c>
      <c r="I66" s="4">
        <f t="shared" ref="I66" si="132">I65*I64</f>
        <v>0</v>
      </c>
      <c r="J66" s="4">
        <f t="shared" ref="J66" si="133">J65*J64</f>
        <v>0</v>
      </c>
      <c r="K66" s="4">
        <f t="shared" ref="K66" si="134">K65*K64</f>
        <v>0</v>
      </c>
      <c r="L66" s="4">
        <f t="shared" ref="L66" si="135">L65*L64</f>
        <v>0</v>
      </c>
      <c r="M66" s="4">
        <f t="shared" ref="M66" si="136">M65*M64</f>
        <v>0</v>
      </c>
      <c r="N66" s="4">
        <f t="shared" ref="N66" si="137">N65*N64</f>
        <v>0</v>
      </c>
      <c r="O66" s="4">
        <f t="shared" ref="O66" si="138">O65*O64</f>
        <v>0</v>
      </c>
      <c r="P66" s="4">
        <f t="shared" ref="P66" si="139">P65*P64</f>
        <v>0</v>
      </c>
      <c r="Q66" s="4">
        <f t="shared" ref="Q66" si="140">Q65*Q64</f>
        <v>0</v>
      </c>
      <c r="R66" s="4">
        <f t="shared" ref="R66" si="141">R65*R64</f>
        <v>0</v>
      </c>
      <c r="S66" s="4">
        <f t="shared" ref="S66" si="142">S65*S64</f>
        <v>0</v>
      </c>
      <c r="T66" s="4">
        <f t="shared" ref="T66" si="143">T65*T64</f>
        <v>0</v>
      </c>
      <c r="U66" s="4">
        <f t="shared" ref="U66" si="144">U65*U64</f>
        <v>0</v>
      </c>
      <c r="V66" s="4">
        <f t="shared" ref="V66" si="145">V65*V64</f>
        <v>0</v>
      </c>
      <c r="W66" s="4">
        <f t="shared" ref="W66" si="146">W65*W64</f>
        <v>0</v>
      </c>
      <c r="X66" s="4">
        <f t="shared" ref="X66" si="147">X65*X64</f>
        <v>0</v>
      </c>
      <c r="Y66" s="4">
        <f t="shared" ref="Y66" si="148">Y65*Y64</f>
        <v>0</v>
      </c>
      <c r="Z66" s="4">
        <f t="shared" ref="Z66" si="149">Z65*Z64</f>
        <v>0</v>
      </c>
      <c r="AA66" s="4">
        <f t="shared" ref="AA66" si="150">AA65*AA64</f>
        <v>0</v>
      </c>
      <c r="AB66" s="4">
        <f t="shared" ref="AB66" si="151">AB65*AB64</f>
        <v>0</v>
      </c>
      <c r="AC66" s="4">
        <f t="shared" ref="AC66" si="152">AC65*AC64</f>
        <v>0</v>
      </c>
      <c r="AD66" s="4">
        <f t="shared" ref="AD66" si="153">AD65*AD64</f>
        <v>0</v>
      </c>
      <c r="AE66" s="4">
        <f t="shared" ref="AE66" si="154">AE65*AE64</f>
        <v>0</v>
      </c>
      <c r="AF66" s="4">
        <f t="shared" ref="AF66" si="155">AF65*AF64</f>
        <v>0</v>
      </c>
      <c r="AG66" s="4">
        <f t="shared" ref="AG66" si="156">AG65*AG64</f>
        <v>1.1920928955078125E-7</v>
      </c>
    </row>
    <row r="67" spans="1:33">
      <c r="C67" s="89">
        <f>SUM(C66:J66)</f>
        <v>0</v>
      </c>
      <c r="D67" s="89"/>
      <c r="E67" s="89"/>
      <c r="F67" s="89"/>
      <c r="G67" s="89"/>
      <c r="H67" s="89"/>
      <c r="I67" s="89"/>
      <c r="J67" s="89"/>
      <c r="K67" s="89">
        <f>SUM(K66:AG66)</f>
        <v>1.1920928955078125E-7</v>
      </c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</row>
    <row r="68" spans="1:33">
      <c r="B68" s="4">
        <f>(-1)^B64</f>
        <v>1</v>
      </c>
      <c r="C68" s="89">
        <f>2^(C67-127)</f>
        <v>5.8774717541114375E-39</v>
      </c>
      <c r="D68" s="89"/>
      <c r="E68" s="89"/>
      <c r="F68" s="89"/>
      <c r="G68" s="89"/>
      <c r="H68" s="89"/>
      <c r="I68" s="89"/>
      <c r="J68" s="89"/>
      <c r="K68" s="89">
        <f>K67</f>
        <v>1.1920928955078125E-7</v>
      </c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</row>
    <row r="69" spans="1:33">
      <c r="A69" s="3" t="s">
        <v>0</v>
      </c>
      <c r="B69" s="90">
        <f>PRODUCT(B68:AG68)</f>
        <v>7.0064923216240854E-46</v>
      </c>
      <c r="C69" s="90"/>
      <c r="D69" s="90"/>
      <c r="E69" s="90"/>
      <c r="F69" s="90"/>
      <c r="G69" s="90"/>
      <c r="H69" s="89" t="s">
        <v>122</v>
      </c>
      <c r="I69" s="89"/>
      <c r="J69" s="89"/>
      <c r="K69" s="89"/>
      <c r="L69" s="89"/>
      <c r="M69" s="89"/>
    </row>
    <row r="71" spans="1:33">
      <c r="A71" s="8" t="s">
        <v>8</v>
      </c>
      <c r="B71" s="7" t="s">
        <v>9</v>
      </c>
    </row>
    <row r="72" spans="1:33">
      <c r="C72" s="4">
        <v>7</v>
      </c>
      <c r="D72" s="4">
        <v>6</v>
      </c>
      <c r="E72" s="4">
        <v>5</v>
      </c>
      <c r="F72" s="4">
        <v>4</v>
      </c>
      <c r="G72" s="4">
        <v>3</v>
      </c>
      <c r="H72" s="4">
        <v>2</v>
      </c>
      <c r="I72" s="4">
        <v>1</v>
      </c>
      <c r="J72" s="4">
        <v>0</v>
      </c>
      <c r="K72" s="4">
        <v>-1</v>
      </c>
      <c r="L72" s="4">
        <v>-2</v>
      </c>
      <c r="M72" s="4">
        <v>-3</v>
      </c>
      <c r="N72" s="4">
        <v>-4</v>
      </c>
      <c r="O72" s="4">
        <v>-5</v>
      </c>
      <c r="P72" s="4">
        <v>-6</v>
      </c>
      <c r="Q72" s="4">
        <v>-7</v>
      </c>
      <c r="R72" s="4">
        <v>-8</v>
      </c>
      <c r="S72" s="4">
        <v>-9</v>
      </c>
      <c r="T72" s="4">
        <v>-10</v>
      </c>
      <c r="U72" s="4">
        <v>-11</v>
      </c>
      <c r="V72" s="4">
        <v>-12</v>
      </c>
      <c r="W72" s="4">
        <v>-13</v>
      </c>
      <c r="X72" s="4">
        <v>-14</v>
      </c>
      <c r="Y72" s="4">
        <v>-15</v>
      </c>
      <c r="Z72" s="4">
        <v>-16</v>
      </c>
      <c r="AA72" s="4">
        <v>-17</v>
      </c>
      <c r="AB72" s="4">
        <v>-18</v>
      </c>
      <c r="AC72" s="4">
        <v>-19</v>
      </c>
      <c r="AD72" s="4">
        <v>-20</v>
      </c>
      <c r="AE72" s="4">
        <v>-21</v>
      </c>
      <c r="AF72" s="4">
        <v>-22</v>
      </c>
      <c r="AG72" s="4">
        <v>-23</v>
      </c>
    </row>
    <row r="73" spans="1:33">
      <c r="A73" s="4" t="s">
        <v>1</v>
      </c>
      <c r="B73" s="2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  <c r="X73" s="6">
        <v>1</v>
      </c>
      <c r="Y73" s="6">
        <v>1</v>
      </c>
      <c r="Z73" s="6">
        <v>1</v>
      </c>
      <c r="AA73" s="6">
        <v>1</v>
      </c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</row>
    <row r="74" spans="1:33">
      <c r="C74" s="4">
        <f>2^C72</f>
        <v>128</v>
      </c>
      <c r="D74" s="4">
        <f t="shared" ref="D74:AG74" si="157">2^D72</f>
        <v>64</v>
      </c>
      <c r="E74" s="4">
        <f t="shared" si="157"/>
        <v>32</v>
      </c>
      <c r="F74" s="4">
        <f t="shared" si="157"/>
        <v>16</v>
      </c>
      <c r="G74" s="4">
        <f t="shared" si="157"/>
        <v>8</v>
      </c>
      <c r="H74" s="4">
        <f t="shared" si="157"/>
        <v>4</v>
      </c>
      <c r="I74" s="4">
        <f t="shared" si="157"/>
        <v>2</v>
      </c>
      <c r="J74" s="4">
        <f t="shared" si="157"/>
        <v>1</v>
      </c>
      <c r="K74" s="4">
        <f t="shared" si="157"/>
        <v>0.5</v>
      </c>
      <c r="L74" s="4">
        <f t="shared" si="157"/>
        <v>0.25</v>
      </c>
      <c r="M74" s="4">
        <f t="shared" si="157"/>
        <v>0.125</v>
      </c>
      <c r="N74" s="4">
        <f t="shared" si="157"/>
        <v>6.25E-2</v>
      </c>
      <c r="O74" s="4">
        <f t="shared" si="157"/>
        <v>3.125E-2</v>
      </c>
      <c r="P74" s="4">
        <f t="shared" si="157"/>
        <v>1.5625E-2</v>
      </c>
      <c r="Q74" s="4">
        <f t="shared" si="157"/>
        <v>7.8125E-3</v>
      </c>
      <c r="R74" s="4">
        <f t="shared" si="157"/>
        <v>3.90625E-3</v>
      </c>
      <c r="S74" s="4">
        <f t="shared" si="157"/>
        <v>1.953125E-3</v>
      </c>
      <c r="T74" s="4">
        <f t="shared" si="157"/>
        <v>9.765625E-4</v>
      </c>
      <c r="U74" s="4">
        <f t="shared" si="157"/>
        <v>4.8828125E-4</v>
      </c>
      <c r="V74" s="4">
        <f t="shared" si="157"/>
        <v>2.44140625E-4</v>
      </c>
      <c r="W74" s="4">
        <f t="shared" si="157"/>
        <v>1.220703125E-4</v>
      </c>
      <c r="X74" s="4">
        <f t="shared" si="157"/>
        <v>6.103515625E-5</v>
      </c>
      <c r="Y74" s="4">
        <f t="shared" si="157"/>
        <v>3.0517578125E-5</v>
      </c>
      <c r="Z74" s="4">
        <f t="shared" si="157"/>
        <v>1.52587890625E-5</v>
      </c>
      <c r="AA74" s="4">
        <f t="shared" si="157"/>
        <v>7.62939453125E-6</v>
      </c>
      <c r="AB74" s="4">
        <f t="shared" si="157"/>
        <v>3.814697265625E-6</v>
      </c>
      <c r="AC74" s="4">
        <f t="shared" si="157"/>
        <v>1.9073486328125E-6</v>
      </c>
      <c r="AD74" s="4">
        <f t="shared" si="157"/>
        <v>9.5367431640625E-7</v>
      </c>
      <c r="AE74" s="4">
        <f t="shared" si="157"/>
        <v>4.76837158203125E-7</v>
      </c>
      <c r="AF74" s="4">
        <f t="shared" si="157"/>
        <v>2.384185791015625E-7</v>
      </c>
      <c r="AG74" s="4">
        <f t="shared" si="157"/>
        <v>1.1920928955078125E-7</v>
      </c>
    </row>
    <row r="75" spans="1:33">
      <c r="C75" s="4">
        <f>C74*C73</f>
        <v>0</v>
      </c>
      <c r="D75" s="4">
        <f t="shared" ref="D75" si="158">D74*D73</f>
        <v>0</v>
      </c>
      <c r="E75" s="4">
        <f t="shared" ref="E75" si="159">E74*E73</f>
        <v>0</v>
      </c>
      <c r="F75" s="4">
        <f t="shared" ref="F75" si="160">F74*F73</f>
        <v>0</v>
      </c>
      <c r="G75" s="4">
        <f t="shared" ref="G75" si="161">G74*G73</f>
        <v>0</v>
      </c>
      <c r="H75" s="4">
        <f t="shared" ref="H75" si="162">H74*H73</f>
        <v>0</v>
      </c>
      <c r="I75" s="4">
        <f t="shared" ref="I75" si="163">I74*I73</f>
        <v>0</v>
      </c>
      <c r="J75" s="4">
        <f t="shared" ref="J75" si="164">J74*J73</f>
        <v>0</v>
      </c>
      <c r="K75" s="4">
        <f t="shared" ref="K75" si="165">K74*K73</f>
        <v>0.5</v>
      </c>
      <c r="L75" s="4">
        <f t="shared" ref="L75" si="166">L74*L73</f>
        <v>0.25</v>
      </c>
      <c r="M75" s="4">
        <f t="shared" ref="M75" si="167">M74*M73</f>
        <v>0.125</v>
      </c>
      <c r="N75" s="4">
        <f t="shared" ref="N75" si="168">N74*N73</f>
        <v>6.25E-2</v>
      </c>
      <c r="O75" s="4">
        <f t="shared" ref="O75" si="169">O74*O73</f>
        <v>3.125E-2</v>
      </c>
      <c r="P75" s="4">
        <f t="shared" ref="P75" si="170">P74*P73</f>
        <v>1.5625E-2</v>
      </c>
      <c r="Q75" s="4">
        <f t="shared" ref="Q75" si="171">Q74*Q73</f>
        <v>7.8125E-3</v>
      </c>
      <c r="R75" s="4">
        <f t="shared" ref="R75" si="172">R74*R73</f>
        <v>3.90625E-3</v>
      </c>
      <c r="S75" s="4">
        <f t="shared" ref="S75" si="173">S74*S73</f>
        <v>1.953125E-3</v>
      </c>
      <c r="T75" s="4">
        <f t="shared" ref="T75" si="174">T74*T73</f>
        <v>9.765625E-4</v>
      </c>
      <c r="U75" s="4">
        <f t="shared" ref="U75" si="175">U74*U73</f>
        <v>4.8828125E-4</v>
      </c>
      <c r="V75" s="4">
        <f t="shared" ref="V75" si="176">V74*V73</f>
        <v>2.44140625E-4</v>
      </c>
      <c r="W75" s="4">
        <f t="shared" ref="W75" si="177">W74*W73</f>
        <v>1.220703125E-4</v>
      </c>
      <c r="X75" s="4">
        <f t="shared" ref="X75" si="178">X74*X73</f>
        <v>6.103515625E-5</v>
      </c>
      <c r="Y75" s="4">
        <f t="shared" ref="Y75" si="179">Y74*Y73</f>
        <v>3.0517578125E-5</v>
      </c>
      <c r="Z75" s="4">
        <f t="shared" ref="Z75" si="180">Z74*Z73</f>
        <v>1.52587890625E-5</v>
      </c>
      <c r="AA75" s="4">
        <f t="shared" ref="AA75" si="181">AA74*AA73</f>
        <v>7.62939453125E-6</v>
      </c>
      <c r="AB75" s="4">
        <f t="shared" ref="AB75" si="182">AB74*AB73</f>
        <v>3.814697265625E-6</v>
      </c>
      <c r="AC75" s="4">
        <f t="shared" ref="AC75" si="183">AC74*AC73</f>
        <v>1.9073486328125E-6</v>
      </c>
      <c r="AD75" s="4">
        <f t="shared" ref="AD75" si="184">AD74*AD73</f>
        <v>9.5367431640625E-7</v>
      </c>
      <c r="AE75" s="4">
        <f t="shared" ref="AE75" si="185">AE74*AE73</f>
        <v>4.76837158203125E-7</v>
      </c>
      <c r="AF75" s="4">
        <f t="shared" ref="AF75" si="186">AF74*AF73</f>
        <v>2.384185791015625E-7</v>
      </c>
      <c r="AG75" s="4">
        <f t="shared" ref="AG75" si="187">AG74*AG73</f>
        <v>1.1920928955078125E-7</v>
      </c>
    </row>
    <row r="76" spans="1:33">
      <c r="C76" s="89">
        <f>SUM(C75:J75)</f>
        <v>0</v>
      </c>
      <c r="D76" s="89"/>
      <c r="E76" s="89"/>
      <c r="F76" s="89"/>
      <c r="G76" s="89"/>
      <c r="H76" s="89"/>
      <c r="I76" s="89"/>
      <c r="J76" s="89"/>
      <c r="K76" s="89">
        <f>SUM(K75:AG75)</f>
        <v>0.99999988079071045</v>
      </c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</row>
    <row r="77" spans="1:33">
      <c r="B77" s="4">
        <f>(-1)^B73</f>
        <v>1</v>
      </c>
      <c r="C77" s="89">
        <f>2^(C76-127)</f>
        <v>5.8774717541114375E-39</v>
      </c>
      <c r="D77" s="89"/>
      <c r="E77" s="89"/>
      <c r="F77" s="89"/>
      <c r="G77" s="89"/>
      <c r="H77" s="89"/>
      <c r="I77" s="89"/>
      <c r="J77" s="89"/>
      <c r="K77" s="89">
        <f>K76</f>
        <v>0.99999988079071045</v>
      </c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</row>
    <row r="78" spans="1:33">
      <c r="A78" s="3" t="s">
        <v>0</v>
      </c>
      <c r="B78" s="90">
        <f>PRODUCT(B77:AG77)</f>
        <v>5.8774710534622054E-39</v>
      </c>
      <c r="C78" s="90"/>
      <c r="D78" s="90"/>
      <c r="E78" s="90"/>
      <c r="F78" s="90"/>
      <c r="G78" s="90"/>
      <c r="H78" s="89"/>
      <c r="I78" s="89"/>
      <c r="J78" s="89"/>
    </row>
    <row r="80" spans="1:33">
      <c r="A80" s="8"/>
      <c r="B80" s="7"/>
    </row>
    <row r="81" spans="1:33">
      <c r="C81" s="4">
        <v>7</v>
      </c>
      <c r="D81" s="4">
        <v>6</v>
      </c>
      <c r="E81" s="4">
        <v>5</v>
      </c>
      <c r="F81" s="4">
        <v>4</v>
      </c>
      <c r="G81" s="4">
        <v>3</v>
      </c>
      <c r="H81" s="4">
        <v>2</v>
      </c>
      <c r="I81" s="4">
        <v>1</v>
      </c>
      <c r="J81" s="4">
        <v>0</v>
      </c>
      <c r="K81" s="4">
        <v>-1</v>
      </c>
      <c r="L81" s="4">
        <v>-2</v>
      </c>
      <c r="M81" s="4">
        <v>-3</v>
      </c>
      <c r="N81" s="4">
        <v>-4</v>
      </c>
      <c r="O81" s="4">
        <v>-5</v>
      </c>
      <c r="P81" s="4">
        <v>-6</v>
      </c>
      <c r="Q81" s="4">
        <v>-7</v>
      </c>
      <c r="R81" s="4">
        <v>-8</v>
      </c>
      <c r="S81" s="4">
        <v>-9</v>
      </c>
      <c r="T81" s="4">
        <v>-10</v>
      </c>
      <c r="U81" s="4">
        <v>-11</v>
      </c>
      <c r="V81" s="4">
        <v>-12</v>
      </c>
      <c r="W81" s="4">
        <v>-13</v>
      </c>
      <c r="X81" s="4">
        <v>-14</v>
      </c>
      <c r="Y81" s="4">
        <v>-15</v>
      </c>
      <c r="Z81" s="4">
        <v>-16</v>
      </c>
      <c r="AA81" s="4">
        <v>-17</v>
      </c>
      <c r="AB81" s="4">
        <v>-18</v>
      </c>
      <c r="AC81" s="4">
        <v>-19</v>
      </c>
      <c r="AD81" s="4">
        <v>-20</v>
      </c>
      <c r="AE81" s="4">
        <v>-21</v>
      </c>
      <c r="AF81" s="4">
        <v>-22</v>
      </c>
      <c r="AG81" s="4">
        <v>-23</v>
      </c>
    </row>
    <row r="82" spans="1:33">
      <c r="A82" s="4" t="s">
        <v>1</v>
      </c>
      <c r="B82" s="2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</row>
    <row r="83" spans="1:33">
      <c r="C83" s="4">
        <f>2^C81</f>
        <v>128</v>
      </c>
      <c r="D83" s="4">
        <f t="shared" ref="D83:AG83" si="188">2^D81</f>
        <v>64</v>
      </c>
      <c r="E83" s="4">
        <f t="shared" si="188"/>
        <v>32</v>
      </c>
      <c r="F83" s="4">
        <f t="shared" si="188"/>
        <v>16</v>
      </c>
      <c r="G83" s="4">
        <f t="shared" si="188"/>
        <v>8</v>
      </c>
      <c r="H83" s="4">
        <f t="shared" si="188"/>
        <v>4</v>
      </c>
      <c r="I83" s="4">
        <f t="shared" si="188"/>
        <v>2</v>
      </c>
      <c r="J83" s="4">
        <f t="shared" si="188"/>
        <v>1</v>
      </c>
      <c r="K83" s="4">
        <f t="shared" si="188"/>
        <v>0.5</v>
      </c>
      <c r="L83" s="4">
        <f t="shared" si="188"/>
        <v>0.25</v>
      </c>
      <c r="M83" s="4">
        <f t="shared" si="188"/>
        <v>0.125</v>
      </c>
      <c r="N83" s="4">
        <f t="shared" si="188"/>
        <v>6.25E-2</v>
      </c>
      <c r="O83" s="4">
        <f t="shared" si="188"/>
        <v>3.125E-2</v>
      </c>
      <c r="P83" s="4">
        <f t="shared" si="188"/>
        <v>1.5625E-2</v>
      </c>
      <c r="Q83" s="4">
        <f t="shared" si="188"/>
        <v>7.8125E-3</v>
      </c>
      <c r="R83" s="4">
        <f t="shared" si="188"/>
        <v>3.90625E-3</v>
      </c>
      <c r="S83" s="4">
        <f t="shared" si="188"/>
        <v>1.953125E-3</v>
      </c>
      <c r="T83" s="4">
        <f t="shared" si="188"/>
        <v>9.765625E-4</v>
      </c>
      <c r="U83" s="4">
        <f t="shared" si="188"/>
        <v>4.8828125E-4</v>
      </c>
      <c r="V83" s="4">
        <f t="shared" si="188"/>
        <v>2.44140625E-4</v>
      </c>
      <c r="W83" s="4">
        <f t="shared" si="188"/>
        <v>1.220703125E-4</v>
      </c>
      <c r="X83" s="4">
        <f t="shared" si="188"/>
        <v>6.103515625E-5</v>
      </c>
      <c r="Y83" s="4">
        <f t="shared" si="188"/>
        <v>3.0517578125E-5</v>
      </c>
      <c r="Z83" s="4">
        <f t="shared" si="188"/>
        <v>1.52587890625E-5</v>
      </c>
      <c r="AA83" s="4">
        <f t="shared" si="188"/>
        <v>7.62939453125E-6</v>
      </c>
      <c r="AB83" s="4">
        <f t="shared" si="188"/>
        <v>3.814697265625E-6</v>
      </c>
      <c r="AC83" s="4">
        <f t="shared" si="188"/>
        <v>1.9073486328125E-6</v>
      </c>
      <c r="AD83" s="4">
        <f t="shared" si="188"/>
        <v>9.5367431640625E-7</v>
      </c>
      <c r="AE83" s="4">
        <f t="shared" si="188"/>
        <v>4.76837158203125E-7</v>
      </c>
      <c r="AF83" s="4">
        <f t="shared" si="188"/>
        <v>2.384185791015625E-7</v>
      </c>
      <c r="AG83" s="4">
        <f t="shared" si="188"/>
        <v>1.1920928955078125E-7</v>
      </c>
    </row>
    <row r="84" spans="1:33">
      <c r="C84" s="4">
        <f>C83*C82</f>
        <v>0</v>
      </c>
      <c r="D84" s="4">
        <f t="shared" ref="D84" si="189">D83*D82</f>
        <v>0</v>
      </c>
      <c r="E84" s="4">
        <f t="shared" ref="E84" si="190">E83*E82</f>
        <v>0</v>
      </c>
      <c r="F84" s="4">
        <f t="shared" ref="F84" si="191">F83*F82</f>
        <v>0</v>
      </c>
      <c r="G84" s="4">
        <f t="shared" ref="G84" si="192">G83*G82</f>
        <v>0</v>
      </c>
      <c r="H84" s="4">
        <f t="shared" ref="H84" si="193">H83*H82</f>
        <v>0</v>
      </c>
      <c r="I84" s="4">
        <f t="shared" ref="I84" si="194">I83*I82</f>
        <v>0</v>
      </c>
      <c r="J84" s="4">
        <f t="shared" ref="J84" si="195">J83*J82</f>
        <v>0</v>
      </c>
      <c r="K84" s="4">
        <f t="shared" ref="K84" si="196">K83*K82</f>
        <v>0</v>
      </c>
      <c r="L84" s="4">
        <f t="shared" ref="L84" si="197">L83*L82</f>
        <v>0</v>
      </c>
      <c r="M84" s="4">
        <f t="shared" ref="M84" si="198">M83*M82</f>
        <v>0</v>
      </c>
      <c r="N84" s="4">
        <f t="shared" ref="N84" si="199">N83*N82</f>
        <v>0</v>
      </c>
      <c r="O84" s="4">
        <f t="shared" ref="O84" si="200">O83*O82</f>
        <v>0</v>
      </c>
      <c r="P84" s="4">
        <f t="shared" ref="P84" si="201">P83*P82</f>
        <v>0</v>
      </c>
      <c r="Q84" s="4">
        <f t="shared" ref="Q84" si="202">Q83*Q82</f>
        <v>0</v>
      </c>
      <c r="R84" s="4">
        <f t="shared" ref="R84" si="203">R83*R82</f>
        <v>0</v>
      </c>
      <c r="S84" s="4">
        <f t="shared" ref="S84" si="204">S83*S82</f>
        <v>0</v>
      </c>
      <c r="T84" s="4">
        <f t="shared" ref="T84" si="205">T83*T82</f>
        <v>0</v>
      </c>
      <c r="U84" s="4">
        <f t="shared" ref="U84" si="206">U83*U82</f>
        <v>0</v>
      </c>
      <c r="V84" s="4">
        <f t="shared" ref="V84" si="207">V83*V82</f>
        <v>0</v>
      </c>
      <c r="W84" s="4">
        <f t="shared" ref="W84" si="208">W83*W82</f>
        <v>0</v>
      </c>
      <c r="X84" s="4">
        <f t="shared" ref="X84" si="209">X83*X82</f>
        <v>0</v>
      </c>
      <c r="Y84" s="4">
        <f t="shared" ref="Y84" si="210">Y83*Y82</f>
        <v>0</v>
      </c>
      <c r="Z84" s="4">
        <f t="shared" ref="Z84" si="211">Z83*Z82</f>
        <v>0</v>
      </c>
      <c r="AA84" s="4">
        <f t="shared" ref="AA84" si="212">AA83*AA82</f>
        <v>0</v>
      </c>
      <c r="AB84" s="4">
        <f t="shared" ref="AB84" si="213">AB83*AB82</f>
        <v>0</v>
      </c>
      <c r="AC84" s="4">
        <f t="shared" ref="AC84" si="214">AC83*AC82</f>
        <v>0</v>
      </c>
      <c r="AD84" s="4">
        <f t="shared" ref="AD84" si="215">AD83*AD82</f>
        <v>0</v>
      </c>
      <c r="AE84" s="4">
        <f t="shared" ref="AE84" si="216">AE83*AE82</f>
        <v>0</v>
      </c>
      <c r="AF84" s="4">
        <f t="shared" ref="AF84" si="217">AF83*AF82</f>
        <v>0</v>
      </c>
      <c r="AG84" s="4">
        <f t="shared" ref="AG84" si="218">AG83*AG82</f>
        <v>0</v>
      </c>
    </row>
    <row r="85" spans="1:33">
      <c r="C85" s="89">
        <f>SUM(C84:J84)</f>
        <v>0</v>
      </c>
      <c r="D85" s="89"/>
      <c r="E85" s="89"/>
      <c r="F85" s="89"/>
      <c r="G85" s="89"/>
      <c r="H85" s="89"/>
      <c r="I85" s="89"/>
      <c r="J85" s="89"/>
      <c r="K85" s="89">
        <f>SUM(K84:AG84)</f>
        <v>0</v>
      </c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</row>
    <row r="86" spans="1:33">
      <c r="B86" s="4">
        <f>(-1)^B82</f>
        <v>1</v>
      </c>
      <c r="C86" s="89">
        <f>2^(C85-127)</f>
        <v>5.8774717541114375E-39</v>
      </c>
      <c r="D86" s="89"/>
      <c r="E86" s="89"/>
      <c r="F86" s="89"/>
      <c r="G86" s="89"/>
      <c r="H86" s="89"/>
      <c r="I86" s="89"/>
      <c r="J86" s="89"/>
      <c r="K86" s="89">
        <f>K85</f>
        <v>0</v>
      </c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</row>
    <row r="87" spans="1:33">
      <c r="A87" s="3" t="s">
        <v>0</v>
      </c>
      <c r="B87" s="90">
        <f>PRODUCT(B86:AG86)</f>
        <v>0</v>
      </c>
      <c r="C87" s="90"/>
      <c r="D87" s="90"/>
      <c r="E87" s="90"/>
      <c r="F87" s="90"/>
      <c r="G87" s="90"/>
      <c r="H87" s="89" t="s">
        <v>10</v>
      </c>
      <c r="I87" s="89"/>
      <c r="J87" s="89"/>
      <c r="K87" s="89"/>
      <c r="L87" s="89"/>
      <c r="M87" s="89"/>
      <c r="N87" s="89"/>
      <c r="O87" s="89"/>
      <c r="P87" s="89"/>
      <c r="Q87" s="89"/>
      <c r="R87" s="89"/>
    </row>
    <row r="116" spans="3:20">
      <c r="C116" s="84" t="s">
        <v>160</v>
      </c>
      <c r="F116" s="4">
        <v>64</v>
      </c>
      <c r="G116" s="4">
        <v>32</v>
      </c>
      <c r="H116" s="4">
        <v>16</v>
      </c>
      <c r="I116" s="4">
        <v>8</v>
      </c>
      <c r="J116" s="4">
        <v>4</v>
      </c>
      <c r="K116" s="4">
        <v>2</v>
      </c>
      <c r="L116" s="4">
        <v>1</v>
      </c>
      <c r="M116" s="4">
        <v>0.5</v>
      </c>
      <c r="N116" s="4">
        <v>0.25</v>
      </c>
      <c r="O116" s="4">
        <v>0.125</v>
      </c>
    </row>
    <row r="117" spans="3:20">
      <c r="E117" s="82">
        <v>1</v>
      </c>
      <c r="F117" s="88">
        <v>1</v>
      </c>
      <c r="G117" s="88">
        <v>0</v>
      </c>
      <c r="H117" s="88">
        <v>1</v>
      </c>
      <c r="I117" s="88">
        <v>0</v>
      </c>
      <c r="J117" s="88">
        <v>1</v>
      </c>
      <c r="K117" s="88">
        <v>0</v>
      </c>
      <c r="L117" s="88">
        <v>1</v>
      </c>
      <c r="M117" s="69">
        <v>1</v>
      </c>
      <c r="N117" s="69">
        <v>1</v>
      </c>
      <c r="O117" s="69">
        <v>1</v>
      </c>
      <c r="P117" s="69">
        <v>0</v>
      </c>
      <c r="Q117" s="69">
        <v>0</v>
      </c>
      <c r="R117" s="69">
        <v>0</v>
      </c>
      <c r="S117" s="69">
        <v>0</v>
      </c>
      <c r="T117" s="69">
        <v>0</v>
      </c>
    </row>
    <row r="119" spans="3:20">
      <c r="E119" s="84" t="s">
        <v>161</v>
      </c>
      <c r="F119" s="84" t="s">
        <v>162</v>
      </c>
      <c r="G119" s="84" t="s">
        <v>163</v>
      </c>
    </row>
    <row r="120" spans="3:20">
      <c r="E120" s="4">
        <v>1</v>
      </c>
      <c r="F120" s="4">
        <f>F116+H116+J116+L116</f>
        <v>85</v>
      </c>
      <c r="G120" s="4">
        <f>M116+N116+O116</f>
        <v>0.875</v>
      </c>
    </row>
    <row r="122" spans="3:20">
      <c r="G122" s="89">
        <f>(-1)^E120*2^(F120-63)*(G120+1)</f>
        <v>-7864320</v>
      </c>
      <c r="H122" s="89"/>
      <c r="I122" s="89"/>
      <c r="J122" s="89"/>
    </row>
    <row r="123" spans="3:20">
      <c r="F123" s="4">
        <v>8</v>
      </c>
      <c r="G123" s="4">
        <v>4</v>
      </c>
      <c r="H123" s="4">
        <v>2</v>
      </c>
      <c r="I123" s="4">
        <v>1</v>
      </c>
      <c r="J123" s="84">
        <v>0.5</v>
      </c>
      <c r="K123" s="84">
        <v>0.25</v>
      </c>
      <c r="L123" s="84">
        <v>0.125</v>
      </c>
    </row>
    <row r="124" spans="3:20">
      <c r="C124" s="84" t="s">
        <v>164</v>
      </c>
      <c r="E124" s="82">
        <v>0</v>
      </c>
      <c r="F124" s="88">
        <v>1</v>
      </c>
      <c r="G124" s="88">
        <v>1</v>
      </c>
      <c r="H124" s="88">
        <v>0</v>
      </c>
      <c r="I124" s="88">
        <v>0</v>
      </c>
      <c r="J124" s="69">
        <v>1</v>
      </c>
      <c r="K124" s="69">
        <v>0</v>
      </c>
      <c r="L124" s="69">
        <v>1</v>
      </c>
      <c r="M124" s="69">
        <v>0</v>
      </c>
      <c r="N124" s="69">
        <v>0</v>
      </c>
    </row>
    <row r="126" spans="3:20">
      <c r="E126" s="84" t="s">
        <v>161</v>
      </c>
      <c r="F126" s="84" t="s">
        <v>162</v>
      </c>
      <c r="G126" s="84" t="s">
        <v>163</v>
      </c>
    </row>
    <row r="127" spans="3:20">
      <c r="E127" s="4">
        <f>E124</f>
        <v>0</v>
      </c>
      <c r="F127" s="4">
        <f>F123+G123</f>
        <v>12</v>
      </c>
      <c r="G127" s="4">
        <f>J123+L123</f>
        <v>0.625</v>
      </c>
    </row>
    <row r="128" spans="3:20">
      <c r="D128" s="7"/>
    </row>
    <row r="129" spans="3:29">
      <c r="F129" s="4">
        <f>(-1)^E127*2^(F127-7)*(G127+1)</f>
        <v>52</v>
      </c>
    </row>
    <row r="131" spans="3:29">
      <c r="C131" s="84" t="s">
        <v>164</v>
      </c>
      <c r="E131" s="4">
        <v>52</v>
      </c>
      <c r="G131" s="4">
        <f>52/16</f>
        <v>3.25</v>
      </c>
      <c r="I131" s="86" t="s">
        <v>165</v>
      </c>
      <c r="J131" s="84" t="s">
        <v>166</v>
      </c>
      <c r="M131" s="84" t="s">
        <v>161</v>
      </c>
      <c r="N131" s="84" t="s">
        <v>162</v>
      </c>
      <c r="O131" s="84" t="s">
        <v>163</v>
      </c>
    </row>
    <row r="132" spans="3:29">
      <c r="G132" s="4">
        <f>52/32</f>
        <v>1.625</v>
      </c>
      <c r="I132" s="86" t="s">
        <v>167</v>
      </c>
      <c r="J132" s="84" t="s">
        <v>168</v>
      </c>
      <c r="M132" s="4">
        <v>0</v>
      </c>
      <c r="N132" s="4">
        <v>12</v>
      </c>
      <c r="O132" s="4">
        <v>0.625</v>
      </c>
    </row>
    <row r="133" spans="3:29">
      <c r="M133" s="82">
        <v>0</v>
      </c>
      <c r="N133" s="88">
        <v>1100</v>
      </c>
      <c r="O133" s="69">
        <v>10100</v>
      </c>
    </row>
    <row r="135" spans="3:29">
      <c r="C135" s="84" t="s">
        <v>164</v>
      </c>
      <c r="E135" s="4">
        <v>15</v>
      </c>
      <c r="G135" s="4">
        <f>15/8</f>
        <v>1.875</v>
      </c>
      <c r="I135" s="86" t="s">
        <v>169</v>
      </c>
      <c r="M135" s="84" t="s">
        <v>161</v>
      </c>
      <c r="N135" s="84" t="s">
        <v>162</v>
      </c>
      <c r="O135" s="84" t="s">
        <v>163</v>
      </c>
    </row>
    <row r="136" spans="3:29">
      <c r="M136" s="4">
        <v>0</v>
      </c>
      <c r="N136" s="4">
        <v>10</v>
      </c>
      <c r="O136" s="4">
        <v>0.875</v>
      </c>
    </row>
    <row r="137" spans="3:29">
      <c r="M137" s="82">
        <v>0</v>
      </c>
      <c r="N137" s="88">
        <v>1010</v>
      </c>
      <c r="O137" s="69">
        <v>11100</v>
      </c>
    </row>
    <row r="138" spans="3:29">
      <c r="C138" s="84" t="s">
        <v>14</v>
      </c>
      <c r="E138" s="4">
        <v>-33</v>
      </c>
      <c r="G138" s="4">
        <f>33/32</f>
        <v>1.03125</v>
      </c>
    </row>
    <row r="139" spans="3:29">
      <c r="M139" s="84" t="s">
        <v>161</v>
      </c>
      <c r="N139" s="84" t="s">
        <v>162</v>
      </c>
      <c r="O139" s="84" t="s">
        <v>163</v>
      </c>
    </row>
    <row r="140" spans="3:29">
      <c r="M140" s="4">
        <v>1</v>
      </c>
      <c r="N140" s="4">
        <v>68</v>
      </c>
      <c r="O140" s="4">
        <v>3.125E-2</v>
      </c>
      <c r="W140">
        <v>64</v>
      </c>
      <c r="X140">
        <v>32</v>
      </c>
      <c r="Y140">
        <v>16</v>
      </c>
      <c r="Z140">
        <v>8</v>
      </c>
      <c r="AA140">
        <v>4</v>
      </c>
      <c r="AB140">
        <v>2</v>
      </c>
      <c r="AC140">
        <v>1</v>
      </c>
    </row>
    <row r="141" spans="3:29">
      <c r="M141" s="82">
        <v>1</v>
      </c>
      <c r="N141" s="88" t="s">
        <v>170</v>
      </c>
      <c r="O141" s="69" t="s">
        <v>171</v>
      </c>
      <c r="W141">
        <v>1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</row>
  </sheetData>
  <mergeCells count="45">
    <mergeCell ref="A25:J25"/>
    <mergeCell ref="C31:J31"/>
    <mergeCell ref="K31:AG31"/>
    <mergeCell ref="B32:L32"/>
    <mergeCell ref="C21:J21"/>
    <mergeCell ref="K21:AG21"/>
    <mergeCell ref="K22:AG22"/>
    <mergeCell ref="C22:J22"/>
    <mergeCell ref="B23:G23"/>
    <mergeCell ref="N24:P24"/>
    <mergeCell ref="C38:J38"/>
    <mergeCell ref="K38:AG38"/>
    <mergeCell ref="B39:L39"/>
    <mergeCell ref="C48:J48"/>
    <mergeCell ref="K48:AG48"/>
    <mergeCell ref="K76:AG76"/>
    <mergeCell ref="H69:M69"/>
    <mergeCell ref="C49:J49"/>
    <mergeCell ref="K49:AG49"/>
    <mergeCell ref="B50:G50"/>
    <mergeCell ref="H50:J50"/>
    <mergeCell ref="C58:J58"/>
    <mergeCell ref="K58:AG58"/>
    <mergeCell ref="C59:J59"/>
    <mergeCell ref="K59:AG59"/>
    <mergeCell ref="B60:G60"/>
    <mergeCell ref="H60:J60"/>
    <mergeCell ref="C67:J67"/>
    <mergeCell ref="K67:AG67"/>
    <mergeCell ref="G122:J122"/>
    <mergeCell ref="D16:S16"/>
    <mergeCell ref="C86:J86"/>
    <mergeCell ref="K86:AG86"/>
    <mergeCell ref="B87:G87"/>
    <mergeCell ref="H87:R87"/>
    <mergeCell ref="C77:J77"/>
    <mergeCell ref="K77:AG77"/>
    <mergeCell ref="B78:G78"/>
    <mergeCell ref="H78:J78"/>
    <mergeCell ref="C85:J85"/>
    <mergeCell ref="K85:AG85"/>
    <mergeCell ref="C68:J68"/>
    <mergeCell ref="K68:AG68"/>
    <mergeCell ref="B69:G69"/>
    <mergeCell ref="C76:J76"/>
  </mergeCells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B21" sqref="B21:L21"/>
    </sheetView>
  </sheetViews>
  <sheetFormatPr defaultRowHeight="15"/>
  <cols>
    <col min="1" max="1" width="9.140625" style="10"/>
    <col min="2" max="2" width="7.85546875" style="10" customWidth="1"/>
    <col min="3" max="15" width="4.7109375" style="10" customWidth="1"/>
    <col min="16" max="18" width="4.7109375" customWidth="1"/>
    <col min="19" max="19" width="5.28515625" customWidth="1"/>
  </cols>
  <sheetData>
    <row r="1" spans="1:20">
      <c r="A1" s="10" t="s">
        <v>14</v>
      </c>
      <c r="B1" s="25">
        <v>10</v>
      </c>
      <c r="C1" s="25">
        <v>11</v>
      </c>
      <c r="D1" s="25">
        <v>12</v>
      </c>
      <c r="E1" s="25">
        <v>13</v>
      </c>
      <c r="F1" s="25">
        <v>14</v>
      </c>
      <c r="G1" s="25">
        <v>15</v>
      </c>
      <c r="H1" s="14"/>
      <c r="I1" s="14"/>
      <c r="J1" s="7" t="s">
        <v>123</v>
      </c>
      <c r="K1" s="14"/>
      <c r="L1" s="14"/>
      <c r="M1" s="14"/>
      <c r="N1" s="14"/>
      <c r="O1" s="14"/>
      <c r="P1" s="14"/>
      <c r="Q1" s="14"/>
      <c r="R1" s="14"/>
    </row>
    <row r="2" spans="1:20">
      <c r="A2" s="14"/>
      <c r="B2" s="25" t="s">
        <v>25</v>
      </c>
      <c r="C2" s="25" t="s">
        <v>26</v>
      </c>
      <c r="D2" s="25" t="s">
        <v>27</v>
      </c>
      <c r="E2" s="25" t="s">
        <v>28</v>
      </c>
      <c r="F2" s="25" t="s">
        <v>29</v>
      </c>
      <c r="G2" s="25" t="s">
        <v>30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0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0">
      <c r="A4" s="14"/>
      <c r="B4" s="14"/>
      <c r="C4" s="14"/>
      <c r="D4" s="14"/>
      <c r="E4" s="15" t="s">
        <v>16</v>
      </c>
      <c r="F4" s="25">
        <v>1</v>
      </c>
      <c r="G4" s="25" t="s">
        <v>26</v>
      </c>
      <c r="H4" s="25" t="s">
        <v>30</v>
      </c>
      <c r="I4" s="25">
        <v>8</v>
      </c>
      <c r="J4" s="14"/>
      <c r="K4" s="14"/>
      <c r="L4" s="14"/>
      <c r="M4" s="14"/>
      <c r="N4" s="14"/>
      <c r="O4" s="14"/>
      <c r="P4" s="14"/>
      <c r="Q4" s="14"/>
      <c r="R4" s="14"/>
    </row>
    <row r="5" spans="1:20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20">
      <c r="A6" s="14"/>
      <c r="B6" s="14"/>
      <c r="C6" s="14">
        <v>3</v>
      </c>
      <c r="D6" s="14">
        <v>2</v>
      </c>
      <c r="E6" s="14">
        <v>1</v>
      </c>
      <c r="F6" s="14">
        <v>0</v>
      </c>
      <c r="G6" s="14">
        <v>3</v>
      </c>
      <c r="H6" s="14">
        <v>2</v>
      </c>
      <c r="I6" s="14">
        <v>1</v>
      </c>
      <c r="J6" s="14">
        <v>0</v>
      </c>
      <c r="K6" s="14">
        <v>3</v>
      </c>
      <c r="L6" s="14">
        <v>2</v>
      </c>
      <c r="M6" s="14">
        <v>1</v>
      </c>
      <c r="N6" s="14">
        <v>0</v>
      </c>
      <c r="O6" s="14">
        <v>3</v>
      </c>
      <c r="P6" s="14">
        <v>2</v>
      </c>
      <c r="Q6" s="14">
        <v>1</v>
      </c>
      <c r="R6" s="14">
        <v>0</v>
      </c>
    </row>
    <row r="7" spans="1:20">
      <c r="A7" s="14"/>
      <c r="B7" s="14"/>
      <c r="C7" s="9">
        <v>8</v>
      </c>
      <c r="D7" s="9">
        <v>4</v>
      </c>
      <c r="E7" s="9">
        <v>2</v>
      </c>
      <c r="F7" s="9">
        <v>1</v>
      </c>
      <c r="G7" s="5">
        <v>8</v>
      </c>
      <c r="H7" s="5">
        <v>4</v>
      </c>
      <c r="I7" s="5">
        <v>2</v>
      </c>
      <c r="J7" s="5">
        <v>1</v>
      </c>
      <c r="K7" s="9">
        <v>8</v>
      </c>
      <c r="L7" s="9">
        <v>4</v>
      </c>
      <c r="M7" s="9">
        <v>2</v>
      </c>
      <c r="N7" s="9">
        <v>1</v>
      </c>
      <c r="O7" s="5">
        <v>8</v>
      </c>
      <c r="P7" s="5">
        <v>4</v>
      </c>
      <c r="Q7" s="5">
        <v>2</v>
      </c>
      <c r="R7" s="5">
        <v>1</v>
      </c>
    </row>
    <row r="8" spans="1:20">
      <c r="A8" s="14"/>
      <c r="B8" s="14"/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0</v>
      </c>
      <c r="Q8" s="2">
        <v>0</v>
      </c>
      <c r="R8" s="2">
        <v>0</v>
      </c>
    </row>
    <row r="9" spans="1:20">
      <c r="A9" s="14"/>
      <c r="B9" s="14"/>
      <c r="C9" s="14">
        <f>2^C6*C8</f>
        <v>0</v>
      </c>
      <c r="D9" s="14">
        <f t="shared" ref="D9:R9" si="0">2^D6*D8</f>
        <v>0</v>
      </c>
      <c r="E9" s="14">
        <f t="shared" si="0"/>
        <v>0</v>
      </c>
      <c r="F9" s="14">
        <f t="shared" si="0"/>
        <v>1</v>
      </c>
      <c r="G9" s="14">
        <f t="shared" si="0"/>
        <v>8</v>
      </c>
      <c r="H9" s="14">
        <f t="shared" si="0"/>
        <v>0</v>
      </c>
      <c r="I9" s="14">
        <f t="shared" si="0"/>
        <v>2</v>
      </c>
      <c r="J9" s="14">
        <f t="shared" si="0"/>
        <v>1</v>
      </c>
      <c r="K9" s="14">
        <f t="shared" si="0"/>
        <v>8</v>
      </c>
      <c r="L9" s="14">
        <f t="shared" si="0"/>
        <v>4</v>
      </c>
      <c r="M9" s="14">
        <f t="shared" si="0"/>
        <v>2</v>
      </c>
      <c r="N9" s="14">
        <f t="shared" si="0"/>
        <v>1</v>
      </c>
      <c r="O9" s="14">
        <f t="shared" si="0"/>
        <v>8</v>
      </c>
      <c r="P9" s="14">
        <f t="shared" si="0"/>
        <v>0</v>
      </c>
      <c r="Q9" s="14">
        <f t="shared" si="0"/>
        <v>0</v>
      </c>
      <c r="R9" s="14">
        <f t="shared" si="0"/>
        <v>0</v>
      </c>
    </row>
    <row r="10" spans="1:20">
      <c r="A10" s="14"/>
      <c r="B10" s="14"/>
      <c r="C10" s="89">
        <f>SUM(C9:F9)</f>
        <v>1</v>
      </c>
      <c r="D10" s="89"/>
      <c r="E10" s="89"/>
      <c r="F10" s="89"/>
      <c r="G10" s="89">
        <f t="shared" ref="G10" si="1">SUM(G9:J9)</f>
        <v>11</v>
      </c>
      <c r="H10" s="89"/>
      <c r="I10" s="89"/>
      <c r="J10" s="89"/>
      <c r="K10" s="89">
        <f t="shared" ref="K10" si="2">SUM(K9:N9)</f>
        <v>15</v>
      </c>
      <c r="L10" s="89"/>
      <c r="M10" s="89"/>
      <c r="N10" s="89"/>
      <c r="O10" s="89">
        <f t="shared" ref="O10" si="3">SUM(O9:R9)</f>
        <v>8</v>
      </c>
      <c r="P10" s="89"/>
      <c r="Q10" s="89"/>
      <c r="R10" s="89"/>
    </row>
    <row r="11" spans="1:20">
      <c r="B11" s="89" t="s">
        <v>16</v>
      </c>
      <c r="C11" s="89"/>
    </row>
    <row r="12" spans="1:20">
      <c r="B12" s="89"/>
      <c r="C12" s="89"/>
    </row>
    <row r="13" spans="1:20">
      <c r="A13" s="10" t="s">
        <v>116</v>
      </c>
      <c r="C13" s="10">
        <v>6</v>
      </c>
      <c r="D13" s="10">
        <v>5</v>
      </c>
      <c r="E13" s="10">
        <v>4</v>
      </c>
      <c r="F13" s="10">
        <v>3</v>
      </c>
      <c r="G13" s="10">
        <v>2</v>
      </c>
      <c r="H13" s="10">
        <v>1</v>
      </c>
      <c r="I13" s="10">
        <v>0</v>
      </c>
      <c r="J13" s="10">
        <v>-1</v>
      </c>
      <c r="K13" s="10">
        <v>-2</v>
      </c>
      <c r="L13" s="10">
        <v>-3</v>
      </c>
      <c r="M13" s="10">
        <v>-4</v>
      </c>
      <c r="N13" s="10">
        <v>-5</v>
      </c>
      <c r="O13" s="10">
        <v>-6</v>
      </c>
      <c r="P13" s="10">
        <v>-7</v>
      </c>
      <c r="Q13" s="10">
        <v>-8</v>
      </c>
    </row>
    <row r="14" spans="1:20">
      <c r="A14" s="10" t="s">
        <v>1</v>
      </c>
      <c r="B14" s="38">
        <f>C8</f>
        <v>0</v>
      </c>
      <c r="C14" s="37">
        <f t="shared" ref="C14:Q14" si="4">D8</f>
        <v>0</v>
      </c>
      <c r="D14" s="37">
        <f t="shared" si="4"/>
        <v>0</v>
      </c>
      <c r="E14" s="37">
        <f t="shared" si="4"/>
        <v>1</v>
      </c>
      <c r="F14" s="37">
        <f t="shared" si="4"/>
        <v>1</v>
      </c>
      <c r="G14" s="37">
        <f t="shared" si="4"/>
        <v>0</v>
      </c>
      <c r="H14" s="37">
        <f t="shared" si="4"/>
        <v>1</v>
      </c>
      <c r="I14" s="37">
        <f t="shared" si="4"/>
        <v>1</v>
      </c>
      <c r="J14" s="36">
        <f t="shared" si="4"/>
        <v>1</v>
      </c>
      <c r="K14" s="36">
        <f t="shared" si="4"/>
        <v>1</v>
      </c>
      <c r="L14" s="36">
        <f t="shared" si="4"/>
        <v>1</v>
      </c>
      <c r="M14" s="36">
        <f t="shared" si="4"/>
        <v>1</v>
      </c>
      <c r="N14" s="36">
        <f t="shared" si="4"/>
        <v>1</v>
      </c>
      <c r="O14" s="36">
        <f t="shared" si="4"/>
        <v>0</v>
      </c>
      <c r="P14" s="36">
        <f t="shared" si="4"/>
        <v>0</v>
      </c>
      <c r="Q14" s="36">
        <f t="shared" si="4"/>
        <v>0</v>
      </c>
    </row>
    <row r="15" spans="1:20">
      <c r="C15" s="10">
        <f t="shared" ref="C15:Q15" si="5">2^C13</f>
        <v>64</v>
      </c>
      <c r="D15" s="10">
        <f t="shared" si="5"/>
        <v>32</v>
      </c>
      <c r="E15" s="10">
        <f t="shared" si="5"/>
        <v>16</v>
      </c>
      <c r="F15" s="10">
        <f t="shared" si="5"/>
        <v>8</v>
      </c>
      <c r="G15" s="10">
        <f t="shared" si="5"/>
        <v>4</v>
      </c>
      <c r="H15" s="10">
        <f t="shared" si="5"/>
        <v>2</v>
      </c>
      <c r="I15" s="10">
        <f t="shared" si="5"/>
        <v>1</v>
      </c>
      <c r="J15" s="10">
        <f t="shared" si="5"/>
        <v>0.5</v>
      </c>
      <c r="K15" s="10">
        <f t="shared" si="5"/>
        <v>0.25</v>
      </c>
      <c r="L15" s="10">
        <f t="shared" si="5"/>
        <v>0.125</v>
      </c>
      <c r="M15" s="10">
        <f t="shared" si="5"/>
        <v>6.25E-2</v>
      </c>
      <c r="N15" s="10">
        <f t="shared" si="5"/>
        <v>3.125E-2</v>
      </c>
      <c r="O15" s="10">
        <f t="shared" si="5"/>
        <v>1.5625E-2</v>
      </c>
      <c r="P15" s="10">
        <f t="shared" si="5"/>
        <v>7.8125E-3</v>
      </c>
      <c r="Q15" s="10">
        <f t="shared" si="5"/>
        <v>3.90625E-3</v>
      </c>
    </row>
    <row r="16" spans="1:20" ht="15.75">
      <c r="C16" s="10">
        <f t="shared" ref="C16:Q16" si="6">C15*C14</f>
        <v>0</v>
      </c>
      <c r="D16" s="10">
        <f t="shared" si="6"/>
        <v>0</v>
      </c>
      <c r="E16" s="10">
        <f t="shared" si="6"/>
        <v>16</v>
      </c>
      <c r="F16" s="10">
        <f t="shared" si="6"/>
        <v>8</v>
      </c>
      <c r="G16" s="10">
        <f t="shared" si="6"/>
        <v>0</v>
      </c>
      <c r="H16" s="10">
        <f t="shared" si="6"/>
        <v>2</v>
      </c>
      <c r="I16" s="10">
        <f t="shared" si="6"/>
        <v>1</v>
      </c>
      <c r="J16" s="10">
        <f t="shared" si="6"/>
        <v>0.5</v>
      </c>
      <c r="K16" s="10">
        <f t="shared" si="6"/>
        <v>0.25</v>
      </c>
      <c r="L16" s="10">
        <f t="shared" si="6"/>
        <v>0.125</v>
      </c>
      <c r="M16" s="10">
        <f t="shared" si="6"/>
        <v>6.25E-2</v>
      </c>
      <c r="N16" s="10">
        <f t="shared" si="6"/>
        <v>3.125E-2</v>
      </c>
      <c r="O16" s="10">
        <f t="shared" si="6"/>
        <v>0</v>
      </c>
      <c r="P16" s="10">
        <f t="shared" si="6"/>
        <v>0</v>
      </c>
      <c r="Q16" s="10">
        <f t="shared" si="6"/>
        <v>0</v>
      </c>
      <c r="T16" s="21"/>
    </row>
    <row r="17" spans="1:20">
      <c r="C17" s="89">
        <f>SUM(C16:I16)</f>
        <v>27</v>
      </c>
      <c r="D17" s="89"/>
      <c r="E17" s="89"/>
      <c r="F17" s="89"/>
      <c r="G17" s="89"/>
      <c r="H17" s="89"/>
      <c r="I17" s="89"/>
      <c r="J17" s="89">
        <f>SUM(J16:Q16)</f>
        <v>0.96875</v>
      </c>
      <c r="K17" s="89"/>
      <c r="L17" s="89"/>
      <c r="M17" s="89"/>
      <c r="N17" s="89"/>
      <c r="O17" s="89"/>
      <c r="P17" s="89"/>
      <c r="Q17" s="89"/>
      <c r="R17" s="14"/>
    </row>
    <row r="18" spans="1:20">
      <c r="B18" s="10">
        <f>(-1)^B14</f>
        <v>1</v>
      </c>
      <c r="C18" s="89">
        <f>(C17-63)</f>
        <v>-36</v>
      </c>
      <c r="D18" s="89"/>
      <c r="E18" s="89"/>
      <c r="F18" s="89"/>
      <c r="G18" s="89"/>
      <c r="H18" s="89"/>
      <c r="I18" s="89"/>
      <c r="J18" s="89"/>
      <c r="K18" s="89">
        <f>J17+1</f>
        <v>1.96875</v>
      </c>
      <c r="L18" s="89"/>
      <c r="M18" s="89"/>
      <c r="N18" s="89"/>
      <c r="O18" s="89"/>
      <c r="P18" s="89"/>
      <c r="Q18" s="89"/>
      <c r="R18" s="89"/>
      <c r="T18" s="22"/>
    </row>
    <row r="19" spans="1:20">
      <c r="A19" s="11" t="s">
        <v>0</v>
      </c>
      <c r="B19" s="15">
        <f>B18*K18</f>
        <v>1.96875</v>
      </c>
      <c r="C19" s="15" t="s">
        <v>45</v>
      </c>
      <c r="D19" s="42" t="s">
        <v>114</v>
      </c>
      <c r="E19" s="15"/>
      <c r="F19" s="15"/>
      <c r="G19" s="15"/>
      <c r="H19" s="14"/>
      <c r="I19" s="14"/>
      <c r="J19" s="14"/>
      <c r="K19" s="14"/>
      <c r="L19" s="14"/>
      <c r="M19" s="14"/>
      <c r="N19" s="14"/>
      <c r="O19" s="14"/>
    </row>
    <row r="21" spans="1:20">
      <c r="B21" s="89">
        <f>B19*2^C18</f>
        <v>2.8649083105847239E-11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</row>
  </sheetData>
  <mergeCells count="11">
    <mergeCell ref="B21:L21"/>
    <mergeCell ref="C18:J18"/>
    <mergeCell ref="K18:R18"/>
    <mergeCell ref="C10:F10"/>
    <mergeCell ref="G10:J10"/>
    <mergeCell ref="K10:N10"/>
    <mergeCell ref="O10:R10"/>
    <mergeCell ref="J17:Q17"/>
    <mergeCell ref="C17:I17"/>
    <mergeCell ref="B11:C11"/>
    <mergeCell ref="B12:C12"/>
  </mergeCells>
  <pageMargins left="0.7" right="0.7" top="0.75" bottom="0.75" header="0.3" footer="0.3"/>
  <drawing r:id="rId1"/>
  <legacy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7"/>
  <sheetViews>
    <sheetView workbookViewId="0">
      <selection activeCell="D14" sqref="D14"/>
    </sheetView>
  </sheetViews>
  <sheetFormatPr defaultRowHeight="15"/>
  <cols>
    <col min="1" max="15" width="3.42578125" style="4" customWidth="1"/>
    <col min="16" max="64" width="3.42578125" customWidth="1"/>
  </cols>
  <sheetData>
    <row r="1" spans="1:64">
      <c r="A1" s="7" t="s">
        <v>12</v>
      </c>
    </row>
    <row r="3" spans="1:64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  <c r="AE3" s="4">
        <v>31</v>
      </c>
      <c r="AF3" s="4">
        <v>32</v>
      </c>
      <c r="AG3" s="4">
        <v>33</v>
      </c>
      <c r="AH3" s="4">
        <v>34</v>
      </c>
      <c r="AI3" s="4">
        <v>35</v>
      </c>
      <c r="AJ3" s="4">
        <v>36</v>
      </c>
      <c r="AK3" s="4">
        <v>37</v>
      </c>
      <c r="AL3" s="4">
        <v>38</v>
      </c>
      <c r="AM3" s="4">
        <v>39</v>
      </c>
      <c r="AN3" s="4">
        <v>40</v>
      </c>
      <c r="AO3" s="4">
        <v>41</v>
      </c>
      <c r="AP3" s="4">
        <v>42</v>
      </c>
      <c r="AQ3" s="4">
        <v>43</v>
      </c>
      <c r="AR3" s="4">
        <v>44</v>
      </c>
      <c r="AS3" s="4">
        <v>45</v>
      </c>
      <c r="AT3" s="4">
        <v>46</v>
      </c>
      <c r="AU3" s="4">
        <v>47</v>
      </c>
      <c r="AV3" s="4">
        <v>48</v>
      </c>
      <c r="AW3" s="4">
        <v>49</v>
      </c>
      <c r="AX3" s="4">
        <v>50</v>
      </c>
      <c r="AY3" s="4">
        <v>51</v>
      </c>
      <c r="AZ3" s="4">
        <v>52</v>
      </c>
      <c r="BA3" s="4">
        <v>53</v>
      </c>
      <c r="BB3" s="4">
        <v>54</v>
      </c>
      <c r="BC3" s="4">
        <v>55</v>
      </c>
      <c r="BD3" s="4">
        <v>56</v>
      </c>
      <c r="BE3" s="4">
        <v>57</v>
      </c>
      <c r="BF3" s="4">
        <v>58</v>
      </c>
      <c r="BG3" s="4">
        <v>59</v>
      </c>
      <c r="BH3" s="4">
        <v>60</v>
      </c>
      <c r="BI3" s="4">
        <v>61</v>
      </c>
      <c r="BJ3" s="4">
        <v>62</v>
      </c>
      <c r="BK3" s="4">
        <v>63</v>
      </c>
      <c r="BL3" s="4">
        <v>64</v>
      </c>
    </row>
    <row r="4" spans="1:64">
      <c r="A4" s="2">
        <v>0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</row>
    <row r="5" spans="1:64">
      <c r="B5" s="91">
        <f>L3-A3</f>
        <v>11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>
        <f>BL3-L3</f>
        <v>52</v>
      </c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</row>
    <row r="7" spans="1:64">
      <c r="A7" s="89" t="s">
        <v>113</v>
      </c>
      <c r="B7" s="89"/>
      <c r="C7" s="89"/>
      <c r="D7" s="89">
        <f>(2047-1)/2</f>
        <v>1023</v>
      </c>
      <c r="E7" s="89"/>
      <c r="F7" s="89"/>
    </row>
  </sheetData>
  <mergeCells count="4">
    <mergeCell ref="B5:L5"/>
    <mergeCell ref="M5:BL5"/>
    <mergeCell ref="A7:C7"/>
    <mergeCell ref="D7:F7"/>
  </mergeCells>
  <pageMargins left="0.7" right="0.7" top="0.75" bottom="0.75" header="0.3" footer="0.3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"/>
  <sheetViews>
    <sheetView workbookViewId="0">
      <selection activeCell="V14" sqref="V14"/>
    </sheetView>
  </sheetViews>
  <sheetFormatPr defaultRowHeight="15"/>
  <cols>
    <col min="1" max="15" width="3.42578125" style="4" customWidth="1"/>
    <col min="16" max="64" width="3.42578125" customWidth="1"/>
  </cols>
  <sheetData>
    <row r="1" spans="1:1">
      <c r="A1" s="7" t="s">
        <v>13</v>
      </c>
    </row>
  </sheetData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H6" sqref="H6"/>
    </sheetView>
  </sheetViews>
  <sheetFormatPr defaultRowHeight="15"/>
  <cols>
    <col min="1" max="1" width="9.140625" style="13"/>
    <col min="2" max="2" width="11" style="13" customWidth="1"/>
    <col min="5" max="5" width="9.140625" style="13"/>
    <col min="6" max="6" width="9.85546875" style="13" bestFit="1" customWidth="1"/>
    <col min="7" max="7" width="9.140625" style="13"/>
    <col min="8" max="8" width="16.28515625" style="13" customWidth="1"/>
    <col min="10" max="10" width="8.85546875" style="13" customWidth="1"/>
    <col min="11" max="12" width="9.140625" style="13"/>
  </cols>
  <sheetData>
    <row r="1" spans="1:18">
      <c r="A1" s="17" t="s">
        <v>32</v>
      </c>
      <c r="B1" s="17" t="s">
        <v>33</v>
      </c>
      <c r="D1" s="17" t="s">
        <v>32</v>
      </c>
      <c r="E1" s="17" t="s">
        <v>33</v>
      </c>
      <c r="F1" s="13" t="s">
        <v>55</v>
      </c>
      <c r="G1" s="13" t="s">
        <v>56</v>
      </c>
      <c r="H1" s="13" t="s">
        <v>58</v>
      </c>
      <c r="I1" s="40" t="s">
        <v>57</v>
      </c>
    </row>
    <row r="2" spans="1:18">
      <c r="A2" s="17">
        <v>12000</v>
      </c>
      <c r="B2" s="17">
        <v>1600</v>
      </c>
      <c r="D2" s="24">
        <f>A2</f>
        <v>12000</v>
      </c>
      <c r="E2" s="24">
        <f>B2</f>
        <v>1600</v>
      </c>
      <c r="F2" s="13">
        <v>1.2</v>
      </c>
      <c r="G2" s="13">
        <v>4</v>
      </c>
      <c r="H2" s="13">
        <v>1.6</v>
      </c>
      <c r="I2" s="40">
        <v>3</v>
      </c>
    </row>
    <row r="4" spans="1:18">
      <c r="A4" s="92" t="s">
        <v>35</v>
      </c>
      <c r="B4" s="92"/>
      <c r="D4" s="92" t="s">
        <v>35</v>
      </c>
      <c r="E4" s="92"/>
    </row>
    <row r="5" spans="1:18">
      <c r="A5" s="92">
        <f>A2*B2</f>
        <v>19200000</v>
      </c>
      <c r="B5" s="92"/>
      <c r="D5" s="92">
        <f>F2*H2*10^(G2+I2)</f>
        <v>19200000</v>
      </c>
      <c r="E5" s="92"/>
    </row>
    <row r="6" spans="1:18">
      <c r="D6" s="89"/>
      <c r="E6" s="89"/>
      <c r="H6" s="13">
        <f>101/64</f>
        <v>1.578125</v>
      </c>
    </row>
    <row r="8" spans="1:18">
      <c r="A8" s="92" t="s">
        <v>36</v>
      </c>
      <c r="B8" s="92"/>
      <c r="D8" s="92" t="s">
        <v>36</v>
      </c>
      <c r="E8" s="92"/>
    </row>
    <row r="9" spans="1:18" ht="15.75">
      <c r="A9" s="92">
        <f>A2/B2</f>
        <v>7.5</v>
      </c>
      <c r="B9" s="92"/>
      <c r="D9" s="92">
        <f>(F2/H2)*10^(G2-I2)</f>
        <v>7.4999999999999991</v>
      </c>
      <c r="E9" s="92"/>
      <c r="F9" s="16"/>
      <c r="H9" s="13" t="s">
        <v>69</v>
      </c>
      <c r="I9" s="12"/>
    </row>
    <row r="10" spans="1:18">
      <c r="D10" s="93"/>
      <c r="E10" s="89"/>
      <c r="I10" s="13">
        <v>4</v>
      </c>
      <c r="J10" s="13">
        <v>3</v>
      </c>
      <c r="K10" s="13">
        <v>2</v>
      </c>
      <c r="L10" s="13">
        <v>1</v>
      </c>
      <c r="M10" s="13">
        <v>0</v>
      </c>
      <c r="N10" s="13">
        <v>-1</v>
      </c>
      <c r="O10" s="13">
        <v>-2</v>
      </c>
      <c r="P10" s="13">
        <v>-3</v>
      </c>
      <c r="Q10" s="13">
        <v>-4</v>
      </c>
      <c r="R10" s="13">
        <v>-5</v>
      </c>
    </row>
    <row r="11" spans="1:18">
      <c r="G11" s="13" t="s">
        <v>59</v>
      </c>
      <c r="H11" s="18">
        <v>1</v>
      </c>
      <c r="I11" s="19">
        <v>0</v>
      </c>
      <c r="J11" s="19">
        <v>0</v>
      </c>
      <c r="K11" s="19">
        <v>1</v>
      </c>
      <c r="L11" s="19">
        <v>1</v>
      </c>
      <c r="M11" s="19">
        <v>0</v>
      </c>
      <c r="N11" s="5">
        <v>1</v>
      </c>
      <c r="O11" s="5">
        <v>1</v>
      </c>
      <c r="P11" s="5">
        <v>0</v>
      </c>
      <c r="Q11" s="5">
        <v>0</v>
      </c>
      <c r="R11" s="5">
        <v>0</v>
      </c>
    </row>
    <row r="12" spans="1:18">
      <c r="A12" s="92" t="s">
        <v>34</v>
      </c>
      <c r="B12" s="92"/>
      <c r="D12" s="92" t="s">
        <v>34</v>
      </c>
      <c r="E12" s="92"/>
      <c r="I12">
        <f>2^I10</f>
        <v>16</v>
      </c>
      <c r="J12">
        <f t="shared" ref="J12:R12" si="0">2^J10</f>
        <v>8</v>
      </c>
      <c r="K12">
        <f t="shared" si="0"/>
        <v>4</v>
      </c>
      <c r="L12">
        <f t="shared" si="0"/>
        <v>2</v>
      </c>
      <c r="M12">
        <f t="shared" si="0"/>
        <v>1</v>
      </c>
      <c r="N12">
        <f t="shared" si="0"/>
        <v>0.5</v>
      </c>
      <c r="O12">
        <f t="shared" si="0"/>
        <v>0.25</v>
      </c>
      <c r="P12">
        <f t="shared" si="0"/>
        <v>0.125</v>
      </c>
      <c r="Q12">
        <f t="shared" si="0"/>
        <v>6.25E-2</v>
      </c>
      <c r="R12">
        <f t="shared" si="0"/>
        <v>3.125E-2</v>
      </c>
    </row>
    <row r="13" spans="1:18">
      <c r="A13" s="92">
        <f>A2+B2</f>
        <v>13600</v>
      </c>
      <c r="B13" s="92"/>
      <c r="D13" s="92">
        <f>(F2/10^I2+H2/10^G2)*10^(G2+I2)</f>
        <v>13599.999999999998</v>
      </c>
      <c r="E13" s="92"/>
      <c r="I13">
        <f>I12*I11</f>
        <v>0</v>
      </c>
      <c r="J13">
        <f t="shared" ref="J13:R13" si="1">J12*J11</f>
        <v>0</v>
      </c>
      <c r="K13">
        <f t="shared" si="1"/>
        <v>4</v>
      </c>
      <c r="L13">
        <f t="shared" si="1"/>
        <v>2</v>
      </c>
      <c r="M13">
        <f t="shared" si="1"/>
        <v>0</v>
      </c>
      <c r="N13">
        <f t="shared" si="1"/>
        <v>0.5</v>
      </c>
      <c r="O13">
        <f t="shared" si="1"/>
        <v>0.25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>
      <c r="G14" s="13" t="s">
        <v>56</v>
      </c>
      <c r="H14" s="14">
        <f>(I14-15)</f>
        <v>-9</v>
      </c>
      <c r="I14" s="89">
        <f>SUM(I13:M13)</f>
        <v>6</v>
      </c>
      <c r="J14" s="89"/>
      <c r="K14" s="89"/>
      <c r="L14" s="89"/>
      <c r="M14" s="89"/>
      <c r="N14" s="89">
        <f>SUM(N13:R13)+1</f>
        <v>1.75</v>
      </c>
      <c r="O14" s="89"/>
      <c r="P14" s="89"/>
      <c r="Q14" s="89"/>
      <c r="R14" s="89"/>
    </row>
    <row r="15" spans="1:18">
      <c r="A15" s="92" t="s">
        <v>37</v>
      </c>
      <c r="B15" s="92"/>
      <c r="D15" s="92" t="s">
        <v>37</v>
      </c>
      <c r="E15" s="92"/>
      <c r="G15" s="13" t="s">
        <v>55</v>
      </c>
      <c r="H15" s="23">
        <f>(-1)^H11*N14</f>
        <v>-1.75</v>
      </c>
      <c r="I15" s="14" t="s">
        <v>70</v>
      </c>
      <c r="J15" s="14"/>
      <c r="K15" s="14"/>
      <c r="L15" s="14"/>
      <c r="M15" s="14"/>
    </row>
    <row r="16" spans="1:18">
      <c r="A16" s="92">
        <f>A2-B2</f>
        <v>10400</v>
      </c>
      <c r="B16" s="92"/>
      <c r="D16" s="92">
        <f>(F2/10^I2-H2/10^G2)*10^(G2+I2)</f>
        <v>10399.999999999998</v>
      </c>
      <c r="E16" s="92"/>
      <c r="F16" s="14"/>
      <c r="G16" s="14" t="s">
        <v>59</v>
      </c>
      <c r="H16" s="20">
        <f>H15*2^H14</f>
        <v>-3.41796875E-3</v>
      </c>
      <c r="J16" s="14"/>
      <c r="K16" s="14"/>
      <c r="L16" s="14"/>
    </row>
    <row r="17" spans="2:18">
      <c r="I17" s="13">
        <v>4</v>
      </c>
      <c r="J17" s="13">
        <v>3</v>
      </c>
      <c r="K17" s="13">
        <v>2</v>
      </c>
      <c r="L17" s="13">
        <v>1</v>
      </c>
      <c r="M17" s="13">
        <v>0</v>
      </c>
      <c r="N17" s="13">
        <v>-1</v>
      </c>
      <c r="O17" s="13">
        <v>-2</v>
      </c>
      <c r="P17" s="13">
        <v>-3</v>
      </c>
      <c r="Q17" s="13">
        <v>-4</v>
      </c>
      <c r="R17" s="13">
        <v>-5</v>
      </c>
    </row>
    <row r="18" spans="2:18">
      <c r="G18" s="13" t="s">
        <v>60</v>
      </c>
      <c r="H18" s="18">
        <v>1</v>
      </c>
      <c r="I18" s="19">
        <v>0</v>
      </c>
      <c r="J18" s="19">
        <v>0</v>
      </c>
      <c r="K18" s="19">
        <v>0</v>
      </c>
      <c r="L18" s="19">
        <v>1</v>
      </c>
      <c r="M18" s="19">
        <v>1</v>
      </c>
      <c r="N18" s="5">
        <v>1</v>
      </c>
      <c r="O18" s="5">
        <v>0</v>
      </c>
      <c r="P18" s="5">
        <v>1</v>
      </c>
      <c r="Q18" s="5">
        <v>0</v>
      </c>
      <c r="R18" s="5">
        <v>0</v>
      </c>
    </row>
    <row r="19" spans="2:18">
      <c r="D19">
        <f>52/32</f>
        <v>1.625</v>
      </c>
      <c r="I19">
        <f>2^I17</f>
        <v>16</v>
      </c>
      <c r="J19">
        <f t="shared" ref="J19:R19" si="2">2^J17</f>
        <v>8</v>
      </c>
      <c r="K19">
        <f t="shared" si="2"/>
        <v>4</v>
      </c>
      <c r="L19">
        <f t="shared" si="2"/>
        <v>2</v>
      </c>
      <c r="M19">
        <f t="shared" si="2"/>
        <v>1</v>
      </c>
      <c r="N19">
        <f t="shared" si="2"/>
        <v>0.5</v>
      </c>
      <c r="O19">
        <f t="shared" si="2"/>
        <v>0.25</v>
      </c>
      <c r="P19">
        <f t="shared" si="2"/>
        <v>0.125</v>
      </c>
      <c r="Q19">
        <f t="shared" si="2"/>
        <v>6.25E-2</v>
      </c>
      <c r="R19">
        <f t="shared" si="2"/>
        <v>3.125E-2</v>
      </c>
    </row>
    <row r="20" spans="2:18">
      <c r="B20" s="13">
        <f>33/32</f>
        <v>1.03125</v>
      </c>
      <c r="I20">
        <f>I19*I18</f>
        <v>0</v>
      </c>
      <c r="J20">
        <f t="shared" ref="J20" si="3">J19*J18</f>
        <v>0</v>
      </c>
      <c r="K20">
        <f t="shared" ref="K20" si="4">K19*K18</f>
        <v>0</v>
      </c>
      <c r="L20">
        <f t="shared" ref="L20" si="5">L19*L18</f>
        <v>2</v>
      </c>
      <c r="M20">
        <f t="shared" ref="M20" si="6">M19*M18</f>
        <v>1</v>
      </c>
      <c r="N20">
        <f t="shared" ref="N20" si="7">N19*N18</f>
        <v>0.5</v>
      </c>
      <c r="O20">
        <f t="shared" ref="O20" si="8">O19*O18</f>
        <v>0</v>
      </c>
      <c r="P20">
        <f t="shared" ref="P20" si="9">P19*P18</f>
        <v>0.125</v>
      </c>
      <c r="Q20">
        <f t="shared" ref="Q20" si="10">Q19*Q18</f>
        <v>0</v>
      </c>
      <c r="R20">
        <f t="shared" ref="R20" si="11">R19*R18</f>
        <v>0</v>
      </c>
    </row>
    <row r="21" spans="2:18">
      <c r="D21">
        <f>52/16</f>
        <v>3.25</v>
      </c>
      <c r="G21" s="13" t="s">
        <v>57</v>
      </c>
      <c r="H21" s="13">
        <f>(I21-15)</f>
        <v>-12</v>
      </c>
      <c r="I21" s="89">
        <f>SUM(I20:M20)</f>
        <v>3</v>
      </c>
      <c r="J21" s="89"/>
      <c r="K21" s="89"/>
      <c r="L21" s="89"/>
      <c r="M21" s="89"/>
      <c r="N21" s="89">
        <f>SUM(N20:R20)+1</f>
        <v>1.625</v>
      </c>
      <c r="O21" s="89"/>
      <c r="P21" s="89"/>
      <c r="Q21" s="89"/>
      <c r="R21" s="89"/>
    </row>
    <row r="22" spans="2:18">
      <c r="B22" s="13">
        <f>1/32</f>
        <v>3.125E-2</v>
      </c>
      <c r="G22" s="13" t="s">
        <v>58</v>
      </c>
      <c r="H22" s="23">
        <f>(-1)^H18*N21</f>
        <v>-1.625</v>
      </c>
      <c r="I22" s="14" t="s">
        <v>40</v>
      </c>
    </row>
    <row r="23" spans="2:18">
      <c r="G23" s="13" t="s">
        <v>60</v>
      </c>
      <c r="H23" s="20">
        <f>H22*2^H21</f>
        <v>-3.96728515625E-4</v>
      </c>
    </row>
    <row r="25" spans="2:18">
      <c r="G25" s="13" t="s">
        <v>61</v>
      </c>
      <c r="H25" s="29">
        <f>H23+H16</f>
        <v>-3.814697265625E-3</v>
      </c>
      <c r="J25" s="89">
        <f>(H15/2^H21+H22/2^H14)*2^(H14+H21)</f>
        <v>-3.814697265625E-3</v>
      </c>
      <c r="K25" s="89"/>
    </row>
    <row r="26" spans="2:18">
      <c r="H26"/>
      <c r="J26"/>
      <c r="K26"/>
      <c r="L26"/>
    </row>
    <row r="27" spans="2:18">
      <c r="G27" s="13" t="s">
        <v>62</v>
      </c>
      <c r="H27" s="29">
        <f>H16-H23</f>
        <v>-3.021240234375E-3</v>
      </c>
      <c r="J27" s="89">
        <f>(H15/2^H21-H22/2^H14)*2^(H14+H21)</f>
        <v>-3.021240234375E-3</v>
      </c>
      <c r="K27" s="89"/>
      <c r="L27"/>
    </row>
    <row r="28" spans="2:18">
      <c r="H28"/>
      <c r="J28"/>
      <c r="K28"/>
      <c r="L28"/>
    </row>
    <row r="29" spans="2:18">
      <c r="G29" s="13" t="s">
        <v>63</v>
      </c>
      <c r="H29" s="29">
        <f>H16/H23</f>
        <v>8.615384615384615</v>
      </c>
      <c r="J29" s="89">
        <f>(H15/H22)*2^(H14-H21)</f>
        <v>8.615384615384615</v>
      </c>
      <c r="K29" s="89"/>
      <c r="L29"/>
    </row>
    <row r="30" spans="2:18">
      <c r="H30"/>
      <c r="J30"/>
      <c r="K30"/>
      <c r="L30"/>
    </row>
    <row r="31" spans="2:18">
      <c r="G31" s="13" t="s">
        <v>64</v>
      </c>
      <c r="H31" s="69">
        <f>H16*H23</f>
        <v>1.3560056686401367E-6</v>
      </c>
      <c r="J31" s="89">
        <f>(H15*H22)*2^(H14+H21)</f>
        <v>1.3560056686401367E-6</v>
      </c>
      <c r="K31" s="89"/>
    </row>
    <row r="33" spans="1:19">
      <c r="A33" s="13" t="s">
        <v>132</v>
      </c>
      <c r="D33">
        <v>3</v>
      </c>
      <c r="E33" s="13">
        <v>2</v>
      </c>
      <c r="F33" s="13">
        <v>1</v>
      </c>
      <c r="G33" s="13">
        <v>0</v>
      </c>
      <c r="H33" s="13">
        <v>-1</v>
      </c>
      <c r="I33" s="70">
        <v>-2</v>
      </c>
      <c r="J33" s="70">
        <v>-3</v>
      </c>
      <c r="K33" s="70">
        <v>-4</v>
      </c>
    </row>
    <row r="34" spans="1:19">
      <c r="C34" s="18">
        <v>1</v>
      </c>
      <c r="D34" s="19">
        <v>1</v>
      </c>
      <c r="E34" s="19">
        <v>0</v>
      </c>
      <c r="F34" s="19">
        <v>1</v>
      </c>
      <c r="G34" s="19">
        <v>0</v>
      </c>
      <c r="H34" s="5">
        <v>0</v>
      </c>
      <c r="I34" s="5">
        <v>0</v>
      </c>
      <c r="J34" s="5">
        <v>1</v>
      </c>
      <c r="K34" s="5">
        <v>1</v>
      </c>
    </row>
    <row r="35" spans="1:19">
      <c r="D35">
        <f>2^D33</f>
        <v>8</v>
      </c>
      <c r="E35">
        <f t="shared" ref="E35:K35" si="12">2^E33</f>
        <v>4</v>
      </c>
      <c r="F35">
        <f t="shared" si="12"/>
        <v>2</v>
      </c>
      <c r="G35">
        <f t="shared" si="12"/>
        <v>1</v>
      </c>
      <c r="H35">
        <f t="shared" si="12"/>
        <v>0.5</v>
      </c>
      <c r="I35">
        <f t="shared" si="12"/>
        <v>0.25</v>
      </c>
      <c r="J35">
        <f t="shared" si="12"/>
        <v>0.125</v>
      </c>
      <c r="K35">
        <f t="shared" si="12"/>
        <v>6.25E-2</v>
      </c>
    </row>
    <row r="36" spans="1:19">
      <c r="D36">
        <f>D35*D34</f>
        <v>8</v>
      </c>
      <c r="E36">
        <f t="shared" ref="E36:K36" si="13">E35*E34</f>
        <v>0</v>
      </c>
      <c r="F36">
        <f t="shared" si="13"/>
        <v>2</v>
      </c>
      <c r="G36">
        <f t="shared" si="13"/>
        <v>0</v>
      </c>
      <c r="H36">
        <f t="shared" si="13"/>
        <v>0</v>
      </c>
      <c r="I36">
        <f t="shared" si="13"/>
        <v>0</v>
      </c>
      <c r="J36">
        <f t="shared" si="13"/>
        <v>0.125</v>
      </c>
      <c r="K36">
        <f t="shared" si="13"/>
        <v>6.25E-2</v>
      </c>
    </row>
    <row r="37" spans="1:19">
      <c r="D37" s="89">
        <f>SUM(D36:G36)</f>
        <v>10</v>
      </c>
      <c r="E37" s="89"/>
      <c r="F37" s="89"/>
      <c r="G37" s="89"/>
      <c r="H37" s="89">
        <f>SUM(H36:K36)+1</f>
        <v>1.1875</v>
      </c>
      <c r="I37" s="89"/>
      <c r="J37" s="89"/>
      <c r="K37" s="89"/>
    </row>
    <row r="38" spans="1:19">
      <c r="C38" s="43">
        <f>(-1)^C34*2^(D37-7)*H37</f>
        <v>-9.5</v>
      </c>
    </row>
    <row r="39" spans="1:19">
      <c r="C39" s="43">
        <f>-1.1875*2^3</f>
        <v>-9.5</v>
      </c>
      <c r="E39" s="52" t="s">
        <v>133</v>
      </c>
    </row>
    <row r="40" spans="1:19">
      <c r="A40" s="13" t="s">
        <v>134</v>
      </c>
      <c r="D40" s="70">
        <v>5</v>
      </c>
      <c r="E40" s="70">
        <v>4</v>
      </c>
      <c r="F40" s="70">
        <v>3</v>
      </c>
      <c r="G40" s="70">
        <v>2</v>
      </c>
      <c r="H40" s="70">
        <v>1</v>
      </c>
      <c r="I40" s="70">
        <v>0</v>
      </c>
      <c r="J40" s="70">
        <v>-1</v>
      </c>
      <c r="K40" s="70">
        <v>-2</v>
      </c>
      <c r="L40" s="70">
        <v>-3</v>
      </c>
      <c r="M40" s="70">
        <v>-4</v>
      </c>
      <c r="N40" s="70">
        <v>-5</v>
      </c>
      <c r="O40" s="70">
        <v>-6</v>
      </c>
      <c r="P40" s="70">
        <v>-7</v>
      </c>
      <c r="Q40" s="70">
        <v>-8</v>
      </c>
      <c r="R40" s="70">
        <v>-9</v>
      </c>
      <c r="S40" s="70">
        <v>-10</v>
      </c>
    </row>
    <row r="41" spans="1:19">
      <c r="C41" s="74">
        <v>0</v>
      </c>
      <c r="D41" s="19">
        <v>1</v>
      </c>
      <c r="E41" s="19">
        <v>1</v>
      </c>
      <c r="F41" s="19">
        <v>0</v>
      </c>
      <c r="G41" s="19">
        <v>0</v>
      </c>
      <c r="H41" s="19">
        <v>1</v>
      </c>
      <c r="I41" s="19">
        <v>1</v>
      </c>
      <c r="J41" s="5">
        <v>0</v>
      </c>
      <c r="K41" s="5">
        <v>1</v>
      </c>
      <c r="L41" s="5">
        <v>0</v>
      </c>
      <c r="M41" s="5">
        <v>1</v>
      </c>
      <c r="N41" s="5">
        <v>0</v>
      </c>
      <c r="O41" s="5">
        <v>1</v>
      </c>
      <c r="P41" s="5">
        <v>0</v>
      </c>
      <c r="Q41" s="5">
        <v>1</v>
      </c>
      <c r="R41" s="5">
        <v>0</v>
      </c>
      <c r="S41" s="5">
        <v>1</v>
      </c>
    </row>
    <row r="42" spans="1:19">
      <c r="D42">
        <f>2^D40</f>
        <v>32</v>
      </c>
      <c r="E42">
        <f t="shared" ref="E42:S42" si="14">2^E40</f>
        <v>16</v>
      </c>
      <c r="F42">
        <f t="shared" si="14"/>
        <v>8</v>
      </c>
      <c r="G42">
        <f t="shared" si="14"/>
        <v>4</v>
      </c>
      <c r="H42">
        <f t="shared" si="14"/>
        <v>2</v>
      </c>
      <c r="I42">
        <f t="shared" si="14"/>
        <v>1</v>
      </c>
      <c r="J42">
        <f t="shared" si="14"/>
        <v>0.5</v>
      </c>
      <c r="K42">
        <f t="shared" si="14"/>
        <v>0.25</v>
      </c>
      <c r="L42">
        <f t="shared" si="14"/>
        <v>0.125</v>
      </c>
      <c r="M42">
        <f t="shared" si="14"/>
        <v>6.25E-2</v>
      </c>
      <c r="N42">
        <f t="shared" si="14"/>
        <v>3.125E-2</v>
      </c>
      <c r="O42">
        <f t="shared" si="14"/>
        <v>1.5625E-2</v>
      </c>
      <c r="P42">
        <f t="shared" si="14"/>
        <v>7.8125E-3</v>
      </c>
      <c r="Q42">
        <f t="shared" si="14"/>
        <v>3.90625E-3</v>
      </c>
      <c r="R42">
        <f t="shared" si="14"/>
        <v>1.953125E-3</v>
      </c>
      <c r="S42">
        <f t="shared" si="14"/>
        <v>9.765625E-4</v>
      </c>
    </row>
    <row r="43" spans="1:19">
      <c r="D43">
        <f>D42*D41</f>
        <v>32</v>
      </c>
      <c r="E43">
        <f t="shared" ref="E43:S43" si="15">E42*E41</f>
        <v>16</v>
      </c>
      <c r="F43">
        <f t="shared" si="15"/>
        <v>0</v>
      </c>
      <c r="G43">
        <f t="shared" si="15"/>
        <v>0</v>
      </c>
      <c r="H43">
        <f t="shared" si="15"/>
        <v>2</v>
      </c>
      <c r="I43">
        <f t="shared" si="15"/>
        <v>1</v>
      </c>
      <c r="J43">
        <f t="shared" si="15"/>
        <v>0</v>
      </c>
      <c r="K43">
        <f t="shared" si="15"/>
        <v>0.25</v>
      </c>
      <c r="L43">
        <f t="shared" si="15"/>
        <v>0</v>
      </c>
      <c r="M43">
        <f t="shared" si="15"/>
        <v>6.25E-2</v>
      </c>
      <c r="N43">
        <f t="shared" si="15"/>
        <v>0</v>
      </c>
      <c r="O43">
        <f t="shared" si="15"/>
        <v>1.5625E-2</v>
      </c>
      <c r="P43">
        <f t="shared" si="15"/>
        <v>0</v>
      </c>
      <c r="Q43">
        <f t="shared" si="15"/>
        <v>3.90625E-3</v>
      </c>
      <c r="R43">
        <f t="shared" si="15"/>
        <v>0</v>
      </c>
      <c r="S43">
        <f t="shared" si="15"/>
        <v>9.765625E-4</v>
      </c>
    </row>
    <row r="44" spans="1:19">
      <c r="D44" s="89">
        <f>SUM(D43:I43)</f>
        <v>51</v>
      </c>
      <c r="E44" s="89"/>
      <c r="F44" s="89"/>
      <c r="G44" s="89"/>
      <c r="H44" s="89"/>
      <c r="I44" s="89"/>
      <c r="J44" s="89">
        <f>SUM(J43:S43)+1</f>
        <v>1.3330078125</v>
      </c>
      <c r="K44" s="89"/>
      <c r="L44" s="89"/>
      <c r="M44" s="89"/>
      <c r="N44" s="89"/>
      <c r="O44" s="89"/>
      <c r="P44" s="89"/>
      <c r="Q44" s="89"/>
      <c r="R44" s="89"/>
      <c r="S44" s="89"/>
    </row>
    <row r="45" spans="1:19">
      <c r="C45" s="43">
        <f>(-1)^C41*J44*2^(D44-31)</f>
        <v>1397760</v>
      </c>
    </row>
  </sheetData>
  <mergeCells count="30">
    <mergeCell ref="D37:G37"/>
    <mergeCell ref="H37:K37"/>
    <mergeCell ref="D44:I44"/>
    <mergeCell ref="J44:S44"/>
    <mergeCell ref="A4:B4"/>
    <mergeCell ref="A5:B5"/>
    <mergeCell ref="D4:E4"/>
    <mergeCell ref="D5:E5"/>
    <mergeCell ref="D6:E6"/>
    <mergeCell ref="I14:M14"/>
    <mergeCell ref="N14:R14"/>
    <mergeCell ref="A9:B9"/>
    <mergeCell ref="D8:E8"/>
    <mergeCell ref="D9:E9"/>
    <mergeCell ref="D10:E10"/>
    <mergeCell ref="A12:B12"/>
    <mergeCell ref="A13:B13"/>
    <mergeCell ref="D12:E12"/>
    <mergeCell ref="D13:E13"/>
    <mergeCell ref="A8:B8"/>
    <mergeCell ref="N21:R21"/>
    <mergeCell ref="A15:B15"/>
    <mergeCell ref="D15:E15"/>
    <mergeCell ref="A16:B16"/>
    <mergeCell ref="D16:E16"/>
    <mergeCell ref="J25:K25"/>
    <mergeCell ref="J27:K27"/>
    <mergeCell ref="J29:K29"/>
    <mergeCell ref="J31:K31"/>
    <mergeCell ref="I21:M21"/>
  </mergeCells>
  <pageMargins left="0.7" right="0.7" top="0.75" bottom="0.75" header="0.3" footer="0.3"/>
  <drawing r:id="rId1"/>
  <legacy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8"/>
  <sheetViews>
    <sheetView zoomScale="115" zoomScaleNormal="115" workbookViewId="0">
      <selection activeCell="F11" sqref="F11"/>
    </sheetView>
  </sheetViews>
  <sheetFormatPr defaultRowHeight="15"/>
  <cols>
    <col min="1" max="1" width="12.42578125" style="26" customWidth="1"/>
    <col min="2" max="2" width="9.140625" style="26"/>
    <col min="3" max="6" width="7.85546875" style="26" customWidth="1"/>
    <col min="7" max="7" width="13.7109375" style="26" customWidth="1"/>
    <col min="8" max="10" width="7.85546875" style="26" customWidth="1"/>
    <col min="11" max="11" width="7.42578125" style="26" customWidth="1"/>
    <col min="12" max="12" width="14.85546875" style="26" customWidth="1"/>
  </cols>
  <sheetData>
    <row r="1" spans="1:13">
      <c r="A1" s="7" t="s">
        <v>68</v>
      </c>
    </row>
    <row r="2" spans="1:13">
      <c r="A2" s="7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3"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6">
        <v>8</v>
      </c>
    </row>
    <row r="4" spans="1:13">
      <c r="D4" s="89">
        <v>-28</v>
      </c>
      <c r="E4" s="89"/>
      <c r="F4" s="89"/>
      <c r="G4" s="89"/>
      <c r="H4" s="89"/>
      <c r="I4" s="89"/>
      <c r="J4" s="89"/>
    </row>
    <row r="5" spans="1:13">
      <c r="A5" s="44"/>
      <c r="B5" s="44" t="s">
        <v>141</v>
      </c>
      <c r="C5" s="45">
        <v>0</v>
      </c>
      <c r="D5" s="45">
        <v>0</v>
      </c>
      <c r="E5" s="45">
        <v>0</v>
      </c>
      <c r="F5" s="45">
        <v>1</v>
      </c>
      <c r="G5" s="45">
        <v>1</v>
      </c>
      <c r="H5" s="45">
        <v>1</v>
      </c>
      <c r="I5" s="45">
        <v>0</v>
      </c>
      <c r="J5" s="45">
        <v>0</v>
      </c>
      <c r="K5" s="44">
        <v>28</v>
      </c>
      <c r="L5" s="44"/>
    </row>
    <row r="6" spans="1:13">
      <c r="B6" s="26" t="s">
        <v>22</v>
      </c>
      <c r="C6" s="18">
        <v>1</v>
      </c>
      <c r="D6" s="19">
        <v>0</v>
      </c>
      <c r="E6" s="19">
        <v>0</v>
      </c>
      <c r="F6" s="19">
        <v>1</v>
      </c>
      <c r="G6" s="19">
        <v>1</v>
      </c>
      <c r="H6" s="19">
        <v>1</v>
      </c>
      <c r="I6" s="19">
        <v>0</v>
      </c>
      <c r="J6" s="19">
        <v>0</v>
      </c>
      <c r="K6" s="26">
        <v>-28</v>
      </c>
    </row>
    <row r="7" spans="1:13">
      <c r="B7" s="26" t="s">
        <v>23</v>
      </c>
      <c r="C7" s="18">
        <v>1</v>
      </c>
      <c r="D7" s="28">
        <v>1</v>
      </c>
      <c r="E7" s="28">
        <v>1</v>
      </c>
      <c r="F7" s="28">
        <v>0</v>
      </c>
      <c r="G7" s="28">
        <v>0</v>
      </c>
      <c r="H7" s="28">
        <v>0</v>
      </c>
      <c r="I7" s="28">
        <v>1</v>
      </c>
      <c r="J7" s="28">
        <v>1</v>
      </c>
      <c r="K7" s="26">
        <v>-28</v>
      </c>
      <c r="M7" s="7" t="s">
        <v>106</v>
      </c>
    </row>
    <row r="8" spans="1:13">
      <c r="B8" s="26" t="s">
        <v>21</v>
      </c>
      <c r="C8" s="18">
        <v>1</v>
      </c>
      <c r="D8" s="28">
        <v>1</v>
      </c>
      <c r="E8" s="28">
        <v>1</v>
      </c>
      <c r="F8" s="28">
        <v>0</v>
      </c>
      <c r="G8" s="28">
        <v>0</v>
      </c>
      <c r="H8" s="28">
        <v>1</v>
      </c>
      <c r="I8" s="28">
        <v>0</v>
      </c>
      <c r="J8" s="28">
        <v>0</v>
      </c>
      <c r="K8" s="26">
        <v>-28</v>
      </c>
      <c r="M8" s="7" t="s">
        <v>107</v>
      </c>
    </row>
    <row r="9" spans="1:13">
      <c r="L9" s="7"/>
    </row>
    <row r="10" spans="1:13">
      <c r="A10" s="75"/>
      <c r="B10" s="75"/>
      <c r="C10" s="75">
        <f t="shared" ref="C10:H10" si="0">2*D10</f>
        <v>128</v>
      </c>
      <c r="D10" s="75">
        <f t="shared" si="0"/>
        <v>64</v>
      </c>
      <c r="E10" s="75">
        <f t="shared" si="0"/>
        <v>32</v>
      </c>
      <c r="F10" s="75">
        <f t="shared" si="0"/>
        <v>16</v>
      </c>
      <c r="G10" s="75">
        <f t="shared" si="0"/>
        <v>8</v>
      </c>
      <c r="H10" s="75">
        <f t="shared" si="0"/>
        <v>4</v>
      </c>
      <c r="I10" s="75">
        <f>2*J10</f>
        <v>2</v>
      </c>
      <c r="J10" s="75">
        <v>1</v>
      </c>
      <c r="K10" s="75"/>
      <c r="L10" s="7"/>
    </row>
    <row r="11" spans="1:13">
      <c r="A11" s="75"/>
      <c r="B11" s="75" t="s">
        <v>142</v>
      </c>
      <c r="C11" s="75">
        <f>-128+D10+E10+H10+0</f>
        <v>-28</v>
      </c>
      <c r="D11" s="75"/>
      <c r="E11" s="75"/>
      <c r="F11" s="75"/>
      <c r="G11" s="75"/>
      <c r="H11" s="75"/>
      <c r="I11" s="75"/>
      <c r="J11" s="75"/>
      <c r="K11" s="75"/>
      <c r="L11" s="7"/>
    </row>
    <row r="12" spans="1:13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"/>
    </row>
    <row r="13" spans="1:13">
      <c r="L13" s="26">
        <f>(-1)^1*2^(109-63)*(1+2^(-5)+2^(-8))</f>
        <v>-72842645340160</v>
      </c>
    </row>
    <row r="14" spans="1:13">
      <c r="B14" s="7" t="s">
        <v>142</v>
      </c>
      <c r="C14" s="26">
        <v>2</v>
      </c>
      <c r="D14" s="26">
        <v>1</v>
      </c>
      <c r="E14" s="26">
        <v>0</v>
      </c>
      <c r="F14" s="26">
        <v>-1</v>
      </c>
      <c r="G14" s="26">
        <v>-2</v>
      </c>
      <c r="H14" s="26">
        <v>-3</v>
      </c>
      <c r="I14" s="26">
        <v>-4</v>
      </c>
    </row>
    <row r="15" spans="1:13">
      <c r="A15" s="75"/>
      <c r="B15" s="7">
        <f>D15+E15+F15+G15+H15+I15</f>
        <v>3.9375</v>
      </c>
      <c r="C15" s="75">
        <f t="shared" ref="C15:H15" si="1">2^C14</f>
        <v>4</v>
      </c>
      <c r="D15" s="75">
        <f t="shared" si="1"/>
        <v>2</v>
      </c>
      <c r="E15" s="75">
        <f t="shared" si="1"/>
        <v>1</v>
      </c>
      <c r="F15" s="75">
        <f t="shared" si="1"/>
        <v>0.5</v>
      </c>
      <c r="G15" s="75">
        <f t="shared" si="1"/>
        <v>0.25</v>
      </c>
      <c r="H15" s="75">
        <f t="shared" si="1"/>
        <v>0.125</v>
      </c>
      <c r="I15" s="75">
        <f>2^I14</f>
        <v>6.25E-2</v>
      </c>
      <c r="J15" s="75"/>
      <c r="K15" s="75"/>
      <c r="L15" s="75"/>
    </row>
    <row r="16" spans="1:13">
      <c r="A16" s="75"/>
      <c r="B16" s="7"/>
      <c r="C16" s="75"/>
      <c r="D16" s="75"/>
      <c r="E16" s="75"/>
      <c r="F16" s="75"/>
      <c r="G16" s="75"/>
      <c r="H16" s="75"/>
      <c r="I16" s="75"/>
      <c r="J16" s="75"/>
      <c r="K16" s="75"/>
      <c r="L16" s="75"/>
    </row>
    <row r="17" spans="1:12">
      <c r="B17" s="26">
        <v>-3.9375</v>
      </c>
      <c r="D17" s="26" t="s">
        <v>120</v>
      </c>
    </row>
    <row r="18" spans="1:12">
      <c r="A18" s="26" t="s">
        <v>22</v>
      </c>
      <c r="B18" s="18">
        <v>1</v>
      </c>
      <c r="C18" s="19">
        <v>0</v>
      </c>
      <c r="D18" s="19">
        <v>1</v>
      </c>
      <c r="E18" s="19">
        <v>1</v>
      </c>
      <c r="F18" s="5">
        <v>1</v>
      </c>
      <c r="G18" s="5">
        <v>1</v>
      </c>
      <c r="H18" s="5">
        <v>1</v>
      </c>
      <c r="I18" s="5">
        <v>1</v>
      </c>
    </row>
    <row r="19" spans="1:12">
      <c r="A19" s="26" t="s">
        <v>23</v>
      </c>
      <c r="B19" s="18">
        <v>1</v>
      </c>
      <c r="C19" s="48">
        <v>1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</row>
    <row r="20" spans="1:12">
      <c r="A20" s="26" t="s">
        <v>21</v>
      </c>
      <c r="B20" s="18">
        <v>1</v>
      </c>
      <c r="C20" s="48">
        <v>1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1</v>
      </c>
    </row>
    <row r="22" spans="1:1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spans="1:12">
      <c r="B23" s="26">
        <f>-8+C15+I15</f>
        <v>-3.9375</v>
      </c>
      <c r="C23" s="26" t="s">
        <v>142</v>
      </c>
    </row>
    <row r="35" spans="1:13">
      <c r="A35" s="26">
        <v>81.239999999999995</v>
      </c>
    </row>
    <row r="36" spans="1:13">
      <c r="C36" s="26">
        <f>A35/64</f>
        <v>1.2693749999999999</v>
      </c>
      <c r="E36" s="80" t="s">
        <v>151</v>
      </c>
    </row>
    <row r="37" spans="1:13">
      <c r="A37" s="79" t="s">
        <v>46</v>
      </c>
    </row>
    <row r="38" spans="1:13">
      <c r="F38" s="79" t="s">
        <v>152</v>
      </c>
      <c r="G38" s="26">
        <f>1.26938-1</f>
        <v>0.26937999999999995</v>
      </c>
    </row>
    <row r="39" spans="1:13">
      <c r="A39" s="79" t="s">
        <v>47</v>
      </c>
      <c r="B39" s="26">
        <f>2^4-1</f>
        <v>15</v>
      </c>
      <c r="F39" s="79" t="s">
        <v>153</v>
      </c>
      <c r="G39" s="26">
        <v>0</v>
      </c>
    </row>
    <row r="40" spans="1:13">
      <c r="F40" s="79" t="s">
        <v>154</v>
      </c>
    </row>
    <row r="41" spans="1:13">
      <c r="F41" s="79" t="s">
        <v>155</v>
      </c>
    </row>
    <row r="42" spans="1:13">
      <c r="F42" s="79" t="s">
        <v>156</v>
      </c>
    </row>
    <row r="44" spans="1:13">
      <c r="C44" s="26">
        <v>16</v>
      </c>
      <c r="D44" s="26">
        <v>8</v>
      </c>
      <c r="E44" s="26">
        <v>4</v>
      </c>
      <c r="F44" s="26">
        <v>2</v>
      </c>
      <c r="G44" s="26">
        <v>1</v>
      </c>
      <c r="H44" s="26">
        <v>-1</v>
      </c>
      <c r="I44" s="26">
        <v>-2</v>
      </c>
      <c r="J44" s="79">
        <v>-3</v>
      </c>
      <c r="K44" s="79">
        <v>-4</v>
      </c>
      <c r="L44" s="79">
        <v>-5</v>
      </c>
      <c r="M44" s="79">
        <v>-6</v>
      </c>
    </row>
    <row r="45" spans="1:13">
      <c r="B45" s="69">
        <v>0</v>
      </c>
      <c r="C45" s="82">
        <v>1</v>
      </c>
      <c r="D45" s="82">
        <v>0</v>
      </c>
      <c r="E45" s="82">
        <v>1</v>
      </c>
      <c r="F45" s="82">
        <v>0</v>
      </c>
      <c r="G45" s="82">
        <v>1</v>
      </c>
      <c r="H45" s="8">
        <v>0</v>
      </c>
      <c r="I45" s="8">
        <v>1</v>
      </c>
      <c r="J45" s="8">
        <v>0</v>
      </c>
      <c r="K45" s="8">
        <v>0</v>
      </c>
      <c r="L45" s="8">
        <v>0</v>
      </c>
      <c r="M45" s="83">
        <v>1</v>
      </c>
    </row>
    <row r="46" spans="1:13">
      <c r="H46" s="26">
        <f>2^H44</f>
        <v>0.5</v>
      </c>
      <c r="I46" s="79">
        <f t="shared" ref="I46:M46" si="2">2^I44</f>
        <v>0.25</v>
      </c>
      <c r="J46" s="79">
        <f t="shared" si="2"/>
        <v>0.125</v>
      </c>
      <c r="K46" s="79">
        <f t="shared" si="2"/>
        <v>6.25E-2</v>
      </c>
      <c r="L46" s="79">
        <f t="shared" si="2"/>
        <v>3.125E-2</v>
      </c>
      <c r="M46" s="79">
        <f t="shared" si="2"/>
        <v>1.5625E-2</v>
      </c>
    </row>
    <row r="48" spans="1:13">
      <c r="H48" s="26">
        <f>SUM(H46*H45+I46*I45+J46*J45+K46*K45+L46*L45+M46*M45)</f>
        <v>0.265625</v>
      </c>
    </row>
  </sheetData>
  <mergeCells count="1">
    <mergeCell ref="D4:J4"/>
  </mergeCells>
  <pageMargins left="0.7" right="0.7" top="0.75" bottom="0.75" header="0.3" footer="0.3"/>
  <legacyDrawing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S51"/>
  <sheetViews>
    <sheetView topLeftCell="A29" workbookViewId="0">
      <selection activeCell="K39" sqref="K39"/>
    </sheetView>
  </sheetViews>
  <sheetFormatPr defaultColWidth="9.140625" defaultRowHeight="15"/>
  <cols>
    <col min="1" max="1" width="9.140625" style="26"/>
    <col min="2" max="2" width="10.28515625" style="26" bestFit="1" customWidth="1"/>
    <col min="3" max="3" width="11.28515625" style="26" customWidth="1"/>
    <col min="4" max="7" width="7.5703125" style="26" customWidth="1"/>
    <col min="8" max="8" width="15.28515625" style="26" customWidth="1"/>
    <col min="9" max="10" width="7.5703125" style="26" customWidth="1"/>
    <col min="11" max="11" width="15.42578125" style="26" customWidth="1"/>
    <col min="12" max="12" width="7.5703125" style="26" customWidth="1"/>
    <col min="13" max="13" width="14.140625" style="26" customWidth="1"/>
    <col min="14" max="18" width="7.5703125" style="26" customWidth="1"/>
    <col min="19" max="19" width="28.7109375" style="26" customWidth="1"/>
    <col min="20" max="16384" width="9.140625" style="26"/>
  </cols>
  <sheetData>
    <row r="1" spans="1:18">
      <c r="A1" s="7" t="s">
        <v>121</v>
      </c>
    </row>
    <row r="2" spans="1:18">
      <c r="B2" s="28">
        <v>10</v>
      </c>
      <c r="C2" s="28">
        <v>11</v>
      </c>
      <c r="D2" s="28">
        <v>12</v>
      </c>
      <c r="E2" s="28">
        <v>13</v>
      </c>
      <c r="F2" s="28">
        <v>14</v>
      </c>
      <c r="G2" s="28">
        <v>15</v>
      </c>
    </row>
    <row r="3" spans="1:18">
      <c r="B3" s="28" t="s">
        <v>25</v>
      </c>
      <c r="C3" s="28" t="s">
        <v>26</v>
      </c>
      <c r="D3" s="28" t="s">
        <v>27</v>
      </c>
      <c r="E3" s="28" t="s">
        <v>28</v>
      </c>
      <c r="F3" s="28" t="s">
        <v>29</v>
      </c>
      <c r="G3" s="28" t="s">
        <v>30</v>
      </c>
    </row>
    <row r="5" spans="1:18">
      <c r="E5" s="27" t="s">
        <v>16</v>
      </c>
      <c r="F5" s="28">
        <v>1</v>
      </c>
      <c r="G5" s="28" t="s">
        <v>26</v>
      </c>
      <c r="H5" s="28" t="s">
        <v>30</v>
      </c>
      <c r="I5" s="28">
        <v>8</v>
      </c>
    </row>
    <row r="6" spans="1:18">
      <c r="F6" s="26">
        <v>1</v>
      </c>
      <c r="G6" s="26">
        <v>11</v>
      </c>
      <c r="H6" s="26">
        <v>15</v>
      </c>
      <c r="I6" s="26">
        <v>8</v>
      </c>
    </row>
    <row r="7" spans="1:18" s="75" customFormat="1"/>
    <row r="8" spans="1:18">
      <c r="C8" s="26">
        <v>3</v>
      </c>
      <c r="D8" s="26">
        <v>2</v>
      </c>
      <c r="E8" s="26">
        <v>1</v>
      </c>
      <c r="F8" s="26">
        <v>0</v>
      </c>
      <c r="G8" s="26">
        <v>3</v>
      </c>
      <c r="H8" s="26">
        <v>2</v>
      </c>
      <c r="I8" s="26">
        <v>1</v>
      </c>
      <c r="J8" s="26">
        <v>0</v>
      </c>
      <c r="K8" s="26">
        <v>3</v>
      </c>
      <c r="L8" s="26">
        <v>2</v>
      </c>
      <c r="M8" s="26">
        <v>1</v>
      </c>
      <c r="N8" s="26">
        <v>0</v>
      </c>
      <c r="O8" s="26">
        <v>3</v>
      </c>
      <c r="P8" s="26">
        <v>2</v>
      </c>
      <c r="Q8" s="26">
        <v>1</v>
      </c>
      <c r="R8" s="26">
        <v>0</v>
      </c>
    </row>
    <row r="9" spans="1:18">
      <c r="C9" s="9">
        <v>8</v>
      </c>
      <c r="D9" s="9">
        <v>4</v>
      </c>
      <c r="E9" s="9">
        <v>2</v>
      </c>
      <c r="F9" s="9">
        <v>1</v>
      </c>
      <c r="G9" s="5">
        <v>8</v>
      </c>
      <c r="H9" s="5">
        <v>4</v>
      </c>
      <c r="I9" s="5">
        <v>2</v>
      </c>
      <c r="J9" s="5">
        <v>1</v>
      </c>
      <c r="K9" s="9">
        <v>8</v>
      </c>
      <c r="L9" s="9">
        <v>4</v>
      </c>
      <c r="M9" s="9">
        <v>2</v>
      </c>
      <c r="N9" s="9">
        <v>1</v>
      </c>
      <c r="O9" s="5">
        <v>8</v>
      </c>
      <c r="P9" s="5">
        <v>4</v>
      </c>
      <c r="Q9" s="5">
        <v>2</v>
      </c>
      <c r="R9" s="5">
        <v>1</v>
      </c>
    </row>
    <row r="10" spans="1:18">
      <c r="B10" s="26" t="s">
        <v>21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</row>
    <row r="12" spans="1:18"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</row>
    <row r="13" spans="1:18">
      <c r="A13" s="26" t="s">
        <v>19</v>
      </c>
      <c r="C13" s="26">
        <v>7</v>
      </c>
      <c r="D13" s="26">
        <v>6</v>
      </c>
      <c r="E13" s="26">
        <v>5</v>
      </c>
      <c r="F13" s="26">
        <v>4</v>
      </c>
      <c r="G13" s="26">
        <v>3</v>
      </c>
      <c r="H13" s="26">
        <v>2</v>
      </c>
      <c r="I13" s="26">
        <v>1</v>
      </c>
      <c r="J13" s="26">
        <v>0</v>
      </c>
      <c r="K13" s="26">
        <v>-1</v>
      </c>
      <c r="L13" s="26">
        <v>-2</v>
      </c>
      <c r="M13" s="26">
        <v>-3</v>
      </c>
      <c r="N13" s="26">
        <v>-4</v>
      </c>
      <c r="O13" s="26">
        <v>-5</v>
      </c>
      <c r="P13" s="26">
        <v>-6</v>
      </c>
      <c r="Q13" s="26">
        <v>-7</v>
      </c>
      <c r="R13" s="26">
        <v>-8</v>
      </c>
    </row>
    <row r="14" spans="1:18">
      <c r="B14" s="50" t="s">
        <v>115</v>
      </c>
      <c r="C14" s="18">
        <f>C10</f>
        <v>0</v>
      </c>
      <c r="D14" s="19">
        <f>D10</f>
        <v>0</v>
      </c>
      <c r="E14" s="19">
        <f t="shared" ref="E14:J14" si="0">E10</f>
        <v>0</v>
      </c>
      <c r="F14" s="19">
        <f t="shared" si="0"/>
        <v>1</v>
      </c>
      <c r="G14" s="19">
        <f t="shared" si="0"/>
        <v>1</v>
      </c>
      <c r="H14" s="19">
        <f t="shared" si="0"/>
        <v>0</v>
      </c>
      <c r="I14" s="19">
        <f t="shared" si="0"/>
        <v>1</v>
      </c>
      <c r="J14" s="19">
        <f t="shared" si="0"/>
        <v>1</v>
      </c>
      <c r="K14" s="5">
        <f>K10</f>
        <v>1</v>
      </c>
      <c r="L14" s="5">
        <f t="shared" ref="L14:R14" si="1">L10</f>
        <v>1</v>
      </c>
      <c r="M14" s="5">
        <f t="shared" si="1"/>
        <v>1</v>
      </c>
      <c r="N14" s="5">
        <f t="shared" si="1"/>
        <v>1</v>
      </c>
      <c r="O14" s="5">
        <f t="shared" si="1"/>
        <v>1</v>
      </c>
      <c r="P14" s="5">
        <f t="shared" si="1"/>
        <v>0</v>
      </c>
      <c r="Q14" s="5">
        <f t="shared" si="1"/>
        <v>0</v>
      </c>
      <c r="R14" s="5">
        <f t="shared" si="1"/>
        <v>0</v>
      </c>
    </row>
    <row r="15" spans="1:18">
      <c r="A15" s="26" t="s">
        <v>20</v>
      </c>
      <c r="C15" s="75">
        <f t="shared" ref="C15:R15" si="2">2^C13</f>
        <v>128</v>
      </c>
      <c r="D15" s="26">
        <f t="shared" si="2"/>
        <v>64</v>
      </c>
      <c r="E15" s="68">
        <f t="shared" si="2"/>
        <v>32</v>
      </c>
      <c r="F15" s="68">
        <f t="shared" si="2"/>
        <v>16</v>
      </c>
      <c r="G15" s="68">
        <f t="shared" si="2"/>
        <v>8</v>
      </c>
      <c r="H15" s="68">
        <f t="shared" si="2"/>
        <v>4</v>
      </c>
      <c r="I15" s="68">
        <f t="shared" si="2"/>
        <v>2</v>
      </c>
      <c r="J15" s="68">
        <f t="shared" si="2"/>
        <v>1</v>
      </c>
      <c r="K15" s="68">
        <f t="shared" si="2"/>
        <v>0.5</v>
      </c>
      <c r="L15" s="68">
        <f t="shared" si="2"/>
        <v>0.25</v>
      </c>
      <c r="M15" s="68">
        <f t="shared" si="2"/>
        <v>0.125</v>
      </c>
      <c r="N15" s="68">
        <f t="shared" si="2"/>
        <v>6.25E-2</v>
      </c>
      <c r="O15" s="68">
        <f t="shared" si="2"/>
        <v>3.125E-2</v>
      </c>
      <c r="P15" s="68">
        <f t="shared" si="2"/>
        <v>1.5625E-2</v>
      </c>
      <c r="Q15" s="68">
        <f t="shared" si="2"/>
        <v>7.8125E-3</v>
      </c>
      <c r="R15" s="68">
        <f t="shared" si="2"/>
        <v>3.90625E-3</v>
      </c>
    </row>
    <row r="16" spans="1:18">
      <c r="A16" s="26" t="s">
        <v>31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</row>
    <row r="17" spans="1:19">
      <c r="C17" s="23">
        <f>F15+G15+I15+J15+K15+L15+M15+N15+O15</f>
        <v>27.96875</v>
      </c>
      <c r="S17" s="41"/>
    </row>
    <row r="18" spans="1:19">
      <c r="H18" s="26">
        <f>9/256</f>
        <v>3.515625E-2</v>
      </c>
    </row>
    <row r="21" spans="1:19">
      <c r="A21" s="70"/>
      <c r="B21" s="70"/>
      <c r="C21" s="70"/>
      <c r="D21" s="70"/>
      <c r="E21" s="71" t="s">
        <v>16</v>
      </c>
      <c r="F21" s="72" t="s">
        <v>25</v>
      </c>
      <c r="G21" s="72" t="s">
        <v>26</v>
      </c>
      <c r="H21" s="72">
        <v>3</v>
      </c>
      <c r="I21" s="72">
        <v>9</v>
      </c>
      <c r="J21" s="70"/>
      <c r="K21" s="70"/>
      <c r="L21" s="70"/>
      <c r="M21" s="70"/>
      <c r="N21" s="70"/>
      <c r="O21" s="70"/>
      <c r="P21" s="70"/>
      <c r="Q21" s="70"/>
      <c r="R21" s="70"/>
    </row>
    <row r="22" spans="1:19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</row>
    <row r="23" spans="1:19">
      <c r="A23" s="70"/>
      <c r="B23" s="70"/>
      <c r="C23" s="70">
        <v>3</v>
      </c>
      <c r="D23" s="70">
        <v>2</v>
      </c>
      <c r="E23" s="70">
        <v>1</v>
      </c>
      <c r="F23" s="70">
        <v>0</v>
      </c>
      <c r="G23" s="70">
        <v>3</v>
      </c>
      <c r="H23" s="70">
        <v>2</v>
      </c>
      <c r="I23" s="70">
        <v>1</v>
      </c>
      <c r="J23" s="70">
        <v>0</v>
      </c>
      <c r="K23" s="70">
        <v>3</v>
      </c>
      <c r="L23" s="70">
        <v>2</v>
      </c>
      <c r="M23" s="70">
        <v>1</v>
      </c>
      <c r="N23" s="70">
        <v>0</v>
      </c>
      <c r="O23" s="70">
        <v>3</v>
      </c>
      <c r="P23" s="70">
        <v>2</v>
      </c>
      <c r="Q23" s="70">
        <v>1</v>
      </c>
      <c r="R23" s="70">
        <v>0</v>
      </c>
    </row>
    <row r="24" spans="1:19">
      <c r="A24" s="70"/>
      <c r="B24" s="70"/>
      <c r="C24" s="9">
        <v>8</v>
      </c>
      <c r="D24" s="9">
        <v>4</v>
      </c>
      <c r="E24" s="9">
        <v>2</v>
      </c>
      <c r="F24" s="9">
        <v>1</v>
      </c>
      <c r="G24" s="5">
        <v>8</v>
      </c>
      <c r="H24" s="5">
        <v>4</v>
      </c>
      <c r="I24" s="5">
        <v>2</v>
      </c>
      <c r="J24" s="5">
        <v>1</v>
      </c>
      <c r="K24" s="9">
        <v>8</v>
      </c>
      <c r="L24" s="9">
        <v>4</v>
      </c>
      <c r="M24" s="9">
        <v>2</v>
      </c>
      <c r="N24" s="9">
        <v>1</v>
      </c>
      <c r="O24" s="5">
        <v>8</v>
      </c>
      <c r="P24" s="5">
        <v>4</v>
      </c>
      <c r="Q24" s="5">
        <v>2</v>
      </c>
      <c r="R24" s="5">
        <v>1</v>
      </c>
    </row>
    <row r="25" spans="1:19">
      <c r="A25" s="70"/>
      <c r="B25" s="70" t="s">
        <v>21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1</v>
      </c>
      <c r="K25" s="2">
        <v>0</v>
      </c>
      <c r="L25" s="2">
        <v>0</v>
      </c>
      <c r="M25" s="2">
        <v>1</v>
      </c>
      <c r="N25" s="2">
        <v>1</v>
      </c>
      <c r="O25" s="2">
        <v>1</v>
      </c>
      <c r="P25" s="2">
        <v>0</v>
      </c>
      <c r="Q25" s="2">
        <v>0</v>
      </c>
      <c r="R25" s="2">
        <v>1</v>
      </c>
    </row>
    <row r="26" spans="1:19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</row>
    <row r="27" spans="1:19">
      <c r="A27" s="70"/>
      <c r="B27" s="70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</row>
    <row r="28" spans="1:19">
      <c r="A28" s="70" t="s">
        <v>19</v>
      </c>
      <c r="B28" s="70"/>
      <c r="C28" s="70">
        <v>7</v>
      </c>
      <c r="D28" s="70">
        <v>6</v>
      </c>
      <c r="E28" s="70">
        <v>5</v>
      </c>
      <c r="F28" s="70">
        <v>4</v>
      </c>
      <c r="G28" s="70">
        <v>3</v>
      </c>
      <c r="H28" s="70">
        <v>2</v>
      </c>
      <c r="I28" s="70">
        <v>1</v>
      </c>
      <c r="J28" s="70">
        <v>0</v>
      </c>
      <c r="K28" s="70">
        <v>-1</v>
      </c>
      <c r="L28" s="70">
        <v>-2</v>
      </c>
      <c r="M28" s="70">
        <v>-3</v>
      </c>
      <c r="N28" s="70">
        <v>-4</v>
      </c>
      <c r="O28" s="70">
        <v>-5</v>
      </c>
      <c r="P28" s="70">
        <v>-6</v>
      </c>
      <c r="Q28" s="70">
        <v>-7</v>
      </c>
      <c r="R28" s="70">
        <v>-8</v>
      </c>
    </row>
    <row r="29" spans="1:19">
      <c r="A29" s="70"/>
      <c r="B29" s="50"/>
      <c r="C29" s="18">
        <f>C25</f>
        <v>1</v>
      </c>
      <c r="D29" s="19">
        <f>D25</f>
        <v>0</v>
      </c>
      <c r="E29" s="19">
        <f t="shared" ref="E29:J29" si="3">E25</f>
        <v>1</v>
      </c>
      <c r="F29" s="19">
        <f t="shared" si="3"/>
        <v>0</v>
      </c>
      <c r="G29" s="19">
        <f t="shared" si="3"/>
        <v>1</v>
      </c>
      <c r="H29" s="19">
        <f t="shared" si="3"/>
        <v>0</v>
      </c>
      <c r="I29" s="19">
        <f t="shared" si="3"/>
        <v>1</v>
      </c>
      <c r="J29" s="19">
        <f t="shared" si="3"/>
        <v>1</v>
      </c>
      <c r="K29" s="5">
        <f>K25</f>
        <v>0</v>
      </c>
      <c r="L29" s="5">
        <f t="shared" ref="L29:R29" si="4">L25</f>
        <v>0</v>
      </c>
      <c r="M29" s="5">
        <f t="shared" si="4"/>
        <v>1</v>
      </c>
      <c r="N29" s="5">
        <f t="shared" si="4"/>
        <v>1</v>
      </c>
      <c r="O29" s="5">
        <f t="shared" si="4"/>
        <v>1</v>
      </c>
      <c r="P29" s="5">
        <f t="shared" si="4"/>
        <v>0</v>
      </c>
      <c r="Q29" s="5">
        <f t="shared" si="4"/>
        <v>0</v>
      </c>
      <c r="R29" s="5">
        <f t="shared" si="4"/>
        <v>1</v>
      </c>
    </row>
    <row r="30" spans="1:19">
      <c r="A30" s="70" t="s">
        <v>20</v>
      </c>
      <c r="B30" s="70"/>
      <c r="C30" s="75">
        <f t="shared" ref="C30:R30" si="5">2^C28</f>
        <v>128</v>
      </c>
      <c r="D30" s="70">
        <f t="shared" si="5"/>
        <v>64</v>
      </c>
      <c r="E30" s="70">
        <f t="shared" si="5"/>
        <v>32</v>
      </c>
      <c r="F30" s="70">
        <f t="shared" si="5"/>
        <v>16</v>
      </c>
      <c r="G30" s="70">
        <f t="shared" si="5"/>
        <v>8</v>
      </c>
      <c r="H30" s="70">
        <f t="shared" si="5"/>
        <v>4</v>
      </c>
      <c r="I30" s="70">
        <f t="shared" si="5"/>
        <v>2</v>
      </c>
      <c r="J30" s="70">
        <f t="shared" si="5"/>
        <v>1</v>
      </c>
      <c r="K30" s="70">
        <f t="shared" si="5"/>
        <v>0.5</v>
      </c>
      <c r="L30" s="70">
        <f t="shared" si="5"/>
        <v>0.25</v>
      </c>
      <c r="M30" s="70">
        <f t="shared" si="5"/>
        <v>0.125</v>
      </c>
      <c r="N30" s="70">
        <f t="shared" si="5"/>
        <v>6.25E-2</v>
      </c>
      <c r="O30" s="70">
        <f t="shared" si="5"/>
        <v>3.125E-2</v>
      </c>
      <c r="P30" s="70">
        <f t="shared" si="5"/>
        <v>1.5625E-2</v>
      </c>
      <c r="Q30" s="70">
        <f t="shared" si="5"/>
        <v>7.8125E-3</v>
      </c>
      <c r="R30" s="70">
        <f t="shared" si="5"/>
        <v>3.90625E-3</v>
      </c>
    </row>
    <row r="31" spans="1:19">
      <c r="A31" s="70" t="s">
        <v>31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1:19">
      <c r="C32" s="69">
        <f>-C30+E30+G30+I30+J30+M30+N30+O30+R30</f>
        <v>-84.77734375</v>
      </c>
    </row>
    <row r="33" spans="11:14">
      <c r="K33" s="26">
        <f>81.24/64</f>
        <v>1.2693749999999999</v>
      </c>
      <c r="M33" s="26">
        <f>0.25+1/64</f>
        <v>0.265625</v>
      </c>
    </row>
    <row r="35" spans="11:14">
      <c r="K35" s="84" t="s">
        <v>46</v>
      </c>
    </row>
    <row r="36" spans="11:14">
      <c r="K36" s="26">
        <v>55.725000000000001</v>
      </c>
      <c r="M36" s="26">
        <f>K36/32</f>
        <v>1.74140625</v>
      </c>
    </row>
    <row r="38" spans="11:14">
      <c r="M38" s="26">
        <v>0.74140625000000004</v>
      </c>
      <c r="N38" s="84" t="s">
        <v>172</v>
      </c>
    </row>
    <row r="39" spans="11:14">
      <c r="K39" s="86" t="s">
        <v>173</v>
      </c>
      <c r="M39" s="26">
        <v>0.48281249999999998</v>
      </c>
      <c r="N39" s="26">
        <v>1</v>
      </c>
    </row>
    <row r="40" spans="11:14">
      <c r="M40" s="26">
        <v>0.96562499999999996</v>
      </c>
      <c r="N40" s="26">
        <v>0</v>
      </c>
    </row>
    <row r="41" spans="11:14">
      <c r="M41" s="26">
        <v>0.93125000000000002</v>
      </c>
      <c r="N41" s="26">
        <v>1</v>
      </c>
    </row>
    <row r="42" spans="11:14">
      <c r="M42" s="26">
        <v>0.86250000000000004</v>
      </c>
      <c r="N42" s="26">
        <v>1</v>
      </c>
    </row>
    <row r="43" spans="11:14">
      <c r="M43" s="26">
        <v>0.72499999999999998</v>
      </c>
      <c r="N43" s="26">
        <v>1</v>
      </c>
    </row>
    <row r="44" spans="11:14">
      <c r="M44" s="26">
        <v>0.45</v>
      </c>
      <c r="N44" s="26">
        <v>1</v>
      </c>
    </row>
    <row r="45" spans="11:14">
      <c r="M45" s="26">
        <v>0.9</v>
      </c>
      <c r="N45" s="26">
        <v>0</v>
      </c>
    </row>
    <row r="46" spans="11:14">
      <c r="M46" s="26">
        <v>0.8</v>
      </c>
      <c r="N46" s="26">
        <v>1</v>
      </c>
    </row>
    <row r="47" spans="11:14">
      <c r="M47" s="26">
        <v>0.6</v>
      </c>
      <c r="N47" s="26">
        <v>1</v>
      </c>
    </row>
    <row r="48" spans="11:14">
      <c r="M48" s="26">
        <v>0.2</v>
      </c>
      <c r="N48" s="26">
        <v>1</v>
      </c>
    </row>
    <row r="49" spans="13:14">
      <c r="M49" s="26">
        <v>0.4</v>
      </c>
      <c r="N49" s="26">
        <v>0</v>
      </c>
    </row>
    <row r="50" spans="13:14">
      <c r="M50" s="26">
        <v>0.8</v>
      </c>
      <c r="N50" s="26">
        <v>0</v>
      </c>
    </row>
    <row r="51" spans="13:14">
      <c r="M51" s="26">
        <v>0.6</v>
      </c>
      <c r="N51" s="26">
        <v>1</v>
      </c>
    </row>
  </sheetData>
  <mergeCells count="8">
    <mergeCell ref="C12:F12"/>
    <mergeCell ref="G12:J12"/>
    <mergeCell ref="K12:N12"/>
    <mergeCell ref="O12:R12"/>
    <mergeCell ref="C27:F27"/>
    <mergeCell ref="G27:J27"/>
    <mergeCell ref="K27:N27"/>
    <mergeCell ref="O27:R27"/>
  </mergeCells>
  <pageMargins left="0.7" right="0.7" top="0.75" bottom="0.75" header="0.3" footer="0.3"/>
  <picture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17"/>
  <sheetViews>
    <sheetView workbookViewId="0">
      <selection activeCell="K11" sqref="K11"/>
    </sheetView>
  </sheetViews>
  <sheetFormatPr defaultRowHeight="15"/>
  <cols>
    <col min="3" max="4" width="6.85546875" customWidth="1"/>
    <col min="5" max="8" width="6.85546875" style="26" customWidth="1"/>
    <col min="9" max="9" width="6.85546875" customWidth="1"/>
    <col min="10" max="10" width="9.28515625" style="26" customWidth="1"/>
    <col min="11" max="12" width="6.85546875" style="26" customWidth="1"/>
  </cols>
  <sheetData>
    <row r="1" spans="1:21" ht="15.75">
      <c r="A1" s="94" t="s">
        <v>65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1" ht="15.75">
      <c r="A2" s="12"/>
      <c r="N2" s="35"/>
      <c r="O2" s="35"/>
      <c r="P2" s="35"/>
      <c r="Q2" s="35"/>
      <c r="R2" s="35"/>
      <c r="S2" s="35"/>
      <c r="T2" s="35"/>
      <c r="U2" s="35"/>
    </row>
    <row r="3" spans="1:21">
      <c r="B3" s="26">
        <v>3</v>
      </c>
      <c r="C3" s="26">
        <v>2</v>
      </c>
      <c r="D3" s="26">
        <v>1</v>
      </c>
      <c r="E3" s="26">
        <v>0</v>
      </c>
      <c r="F3" s="26">
        <v>-1</v>
      </c>
      <c r="G3" s="26">
        <v>-2</v>
      </c>
      <c r="H3" s="26">
        <v>-3</v>
      </c>
      <c r="I3" s="26">
        <v>-4</v>
      </c>
      <c r="J3" s="26" t="s">
        <v>24</v>
      </c>
      <c r="M3" s="65">
        <v>1</v>
      </c>
      <c r="N3" s="26">
        <v>1</v>
      </c>
      <c r="O3" s="26">
        <v>1</v>
      </c>
      <c r="P3" s="26">
        <v>1</v>
      </c>
      <c r="Q3" s="26"/>
      <c r="R3" s="26"/>
      <c r="S3" s="26"/>
      <c r="T3" s="26">
        <v>1</v>
      </c>
      <c r="U3" s="26"/>
    </row>
    <row r="4" spans="1:21">
      <c r="A4" t="s">
        <v>21</v>
      </c>
      <c r="B4" s="18">
        <v>1</v>
      </c>
      <c r="C4" s="19">
        <v>1</v>
      </c>
      <c r="D4" s="19">
        <v>0</v>
      </c>
      <c r="E4" s="19">
        <v>1</v>
      </c>
      <c r="F4" s="5">
        <v>1</v>
      </c>
      <c r="G4" s="5">
        <v>0</v>
      </c>
      <c r="H4" s="5">
        <v>0</v>
      </c>
      <c r="I4" s="5">
        <v>1</v>
      </c>
      <c r="L4" s="95" t="s">
        <v>21</v>
      </c>
      <c r="M4" s="96" t="s">
        <v>44</v>
      </c>
      <c r="N4" s="18">
        <f>B4</f>
        <v>1</v>
      </c>
      <c r="O4" s="19">
        <f>C4</f>
        <v>1</v>
      </c>
      <c r="P4" s="19">
        <f t="shared" ref="P4:Q4" si="0">D4</f>
        <v>0</v>
      </c>
      <c r="Q4" s="19">
        <f t="shared" si="0"/>
        <v>1</v>
      </c>
      <c r="R4" s="5">
        <f>F4</f>
        <v>1</v>
      </c>
      <c r="S4" s="5">
        <f t="shared" ref="S4:U4" si="1">G4</f>
        <v>0</v>
      </c>
      <c r="T4" s="5">
        <f t="shared" si="1"/>
        <v>0</v>
      </c>
      <c r="U4" s="5">
        <f t="shared" si="1"/>
        <v>1</v>
      </c>
    </row>
    <row r="5" spans="1:21">
      <c r="B5" s="26">
        <f>IF(B4=1,-B4*2^B3,B4*2^B3)</f>
        <v>-8</v>
      </c>
      <c r="C5" s="26">
        <f t="shared" ref="C5:I5" si="2">C4*2^C3</f>
        <v>4</v>
      </c>
      <c r="D5" s="26">
        <f t="shared" si="2"/>
        <v>0</v>
      </c>
      <c r="E5" s="26">
        <f t="shared" si="2"/>
        <v>1</v>
      </c>
      <c r="F5" s="26">
        <f t="shared" si="2"/>
        <v>0.5</v>
      </c>
      <c r="G5" s="26">
        <f t="shared" si="2"/>
        <v>0</v>
      </c>
      <c r="H5" s="26">
        <f t="shared" si="2"/>
        <v>0</v>
      </c>
      <c r="I5" s="26">
        <f t="shared" si="2"/>
        <v>6.25E-2</v>
      </c>
      <c r="L5" s="95"/>
      <c r="M5" s="97"/>
      <c r="N5" s="18">
        <f>B10</f>
        <v>0</v>
      </c>
      <c r="O5" s="19">
        <f>C10</f>
        <v>1</v>
      </c>
      <c r="P5" s="19">
        <f t="shared" ref="P5:Q5" si="3">D10</f>
        <v>1</v>
      </c>
      <c r="Q5" s="19">
        <f t="shared" si="3"/>
        <v>1</v>
      </c>
      <c r="R5" s="5">
        <f>F10</f>
        <v>0</v>
      </c>
      <c r="S5" s="5">
        <f t="shared" ref="S5:U5" si="4">G10</f>
        <v>1</v>
      </c>
      <c r="T5" s="5">
        <f t="shared" si="4"/>
        <v>0</v>
      </c>
      <c r="U5" s="5">
        <f t="shared" si="4"/>
        <v>1</v>
      </c>
    </row>
    <row r="6" spans="1:21">
      <c r="L6" s="95"/>
      <c r="N6" s="26">
        <v>0</v>
      </c>
      <c r="O6" s="26">
        <v>1</v>
      </c>
      <c r="P6" s="26">
        <v>0</v>
      </c>
      <c r="Q6" s="26">
        <v>0</v>
      </c>
      <c r="R6" s="26">
        <v>1</v>
      </c>
      <c r="S6" s="26">
        <v>1</v>
      </c>
      <c r="T6" s="26">
        <v>1</v>
      </c>
      <c r="U6" s="26">
        <v>0</v>
      </c>
    </row>
    <row r="7" spans="1:21">
      <c r="B7" s="26"/>
      <c r="C7" s="89">
        <f>SUM(B5:E5)</f>
        <v>-3</v>
      </c>
      <c r="D7" s="89"/>
      <c r="E7" s="89"/>
      <c r="F7" s="89">
        <f>SUM(F5:I5)</f>
        <v>0.5625</v>
      </c>
      <c r="G7" s="89"/>
      <c r="H7" s="89"/>
      <c r="I7" s="89"/>
      <c r="J7" s="26">
        <f>SUM(C7:I7)</f>
        <v>-2.4375</v>
      </c>
      <c r="L7" s="95"/>
      <c r="N7" s="40">
        <v>0</v>
      </c>
      <c r="O7" s="89">
        <v>4</v>
      </c>
      <c r="P7" s="89"/>
      <c r="Q7" s="89"/>
      <c r="R7" s="89">
        <v>0.875</v>
      </c>
      <c r="S7" s="89"/>
      <c r="T7" s="89"/>
      <c r="U7" s="89"/>
    </row>
    <row r="8" spans="1:21">
      <c r="N8" s="62">
        <f>SUM(O7:U7)</f>
        <v>4.875</v>
      </c>
    </row>
    <row r="9" spans="1:21">
      <c r="B9" s="26">
        <v>3</v>
      </c>
      <c r="C9" s="26">
        <v>2</v>
      </c>
      <c r="D9" s="26">
        <v>1</v>
      </c>
      <c r="E9" s="26">
        <v>0</v>
      </c>
      <c r="F9" s="26">
        <v>-1</v>
      </c>
      <c r="G9" s="26">
        <v>-2</v>
      </c>
      <c r="H9" s="26">
        <v>-3</v>
      </c>
      <c r="I9" s="26">
        <v>-4</v>
      </c>
      <c r="J9" s="26" t="s">
        <v>24</v>
      </c>
    </row>
    <row r="10" spans="1:21">
      <c r="A10" t="s">
        <v>21</v>
      </c>
      <c r="B10" s="18">
        <v>0</v>
      </c>
      <c r="C10" s="19">
        <v>1</v>
      </c>
      <c r="D10" s="19">
        <v>1</v>
      </c>
      <c r="E10" s="19">
        <v>1</v>
      </c>
      <c r="F10" s="5">
        <v>0</v>
      </c>
      <c r="G10" s="5">
        <v>1</v>
      </c>
      <c r="H10" s="5">
        <v>0</v>
      </c>
      <c r="I10" s="5">
        <v>1</v>
      </c>
    </row>
    <row r="11" spans="1:21">
      <c r="B11" s="26">
        <f>IF(B10=1,-B10*2^B9,B10*2^B9)</f>
        <v>0</v>
      </c>
      <c r="C11" s="26">
        <f t="shared" ref="C11:I11" si="5">C10*2^C9</f>
        <v>4</v>
      </c>
      <c r="D11" s="26">
        <f t="shared" si="5"/>
        <v>2</v>
      </c>
      <c r="E11" s="26">
        <f t="shared" si="5"/>
        <v>1</v>
      </c>
      <c r="F11" s="26">
        <f t="shared" si="5"/>
        <v>0</v>
      </c>
      <c r="G11" s="26">
        <f t="shared" si="5"/>
        <v>0.25</v>
      </c>
      <c r="H11" s="26">
        <f t="shared" si="5"/>
        <v>0</v>
      </c>
      <c r="I11" s="26">
        <f t="shared" si="5"/>
        <v>6.25E-2</v>
      </c>
    </row>
    <row r="13" spans="1:21">
      <c r="B13" s="26"/>
      <c r="C13" s="89">
        <f>SUM(B11:E11)</f>
        <v>7</v>
      </c>
      <c r="D13" s="89"/>
      <c r="E13" s="89"/>
      <c r="F13" s="89">
        <f>SUM(F11:I11)</f>
        <v>0.3125</v>
      </c>
      <c r="G13" s="89"/>
      <c r="H13" s="89"/>
      <c r="I13" s="89"/>
      <c r="J13" s="26">
        <f>SUM(C13:I13)</f>
        <v>7.3125</v>
      </c>
    </row>
    <row r="16" spans="1:21">
      <c r="J16" s="26" t="s">
        <v>43</v>
      </c>
    </row>
    <row r="17" spans="10:10">
      <c r="J17" s="26">
        <f>J7+J13</f>
        <v>4.875</v>
      </c>
    </row>
  </sheetData>
  <mergeCells count="10">
    <mergeCell ref="C13:E13"/>
    <mergeCell ref="F13:I13"/>
    <mergeCell ref="A1:T1"/>
    <mergeCell ref="L4:L5"/>
    <mergeCell ref="M4:M5"/>
    <mergeCell ref="L6:L7"/>
    <mergeCell ref="C7:E7"/>
    <mergeCell ref="F7:I7"/>
    <mergeCell ref="O7:Q7"/>
    <mergeCell ref="R7:U7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1</vt:lpstr>
      <vt:lpstr>2</vt:lpstr>
      <vt:lpstr>IEEE754</vt:lpstr>
      <vt:lpstr>3</vt:lpstr>
      <vt:lpstr>4</vt:lpstr>
      <vt:lpstr>działania</vt:lpstr>
      <vt:lpstr>zad1</vt:lpstr>
      <vt:lpstr>zad2</vt:lpstr>
      <vt:lpstr>zad3</vt:lpstr>
      <vt:lpstr>zad4</vt:lpstr>
      <vt:lpstr>zad 5</vt:lpstr>
      <vt:lpstr>zad 6</vt:lpstr>
      <vt:lpstr>zad 7</vt:lpstr>
      <vt:lpstr>zad 8</vt:lpstr>
      <vt:lpstr>zad 9</vt:lpstr>
      <vt:lpstr>zad 10</vt:lpstr>
      <vt:lpstr>zad 11</vt:lpstr>
      <vt:lpstr>zad 12</vt:lpstr>
      <vt:lpstr>dec_to_dowolny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2020-10-19T13:19:39Z</dcterms:created>
  <dcterms:modified xsi:type="dcterms:W3CDTF">2022-12-10T12:15:52Z</dcterms:modified>
</cp:coreProperties>
</file>