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omecko\Desktop\"/>
    </mc:Choice>
  </mc:AlternateContent>
  <xr:revisionPtr revIDLastSave="0" documentId="8_{B62FEC0A-62D2-4D11-B65A-50380B6DD6C0}" xr6:coauthVersionLast="47" xr6:coauthVersionMax="47" xr10:uidLastSave="{00000000-0000-0000-0000-000000000000}"/>
  <bookViews>
    <workbookView xWindow="-120" yWindow="-120" windowWidth="38640" windowHeight="21240" tabRatio="601"/>
  </bookViews>
  <sheets>
    <sheet name="Lis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2" i="2" l="1"/>
  <c r="G45" i="2"/>
  <c r="H45" i="2"/>
  <c r="G46" i="2"/>
  <c r="H46" i="2"/>
  <c r="G47" i="2"/>
  <c r="H47" i="2"/>
  <c r="A42" i="2"/>
  <c r="A43" i="2"/>
  <c r="B42" i="2"/>
  <c r="B43" i="2"/>
  <c r="B44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G42" i="2"/>
  <c r="H42" i="2"/>
  <c r="I42" i="2"/>
  <c r="I43" i="2"/>
  <c r="G43" i="2"/>
  <c r="H43" i="2"/>
  <c r="G44" i="2"/>
  <c r="H44" i="2"/>
  <c r="H48" i="2"/>
  <c r="A110" i="2"/>
  <c r="A111" i="2"/>
  <c r="A112" i="2"/>
  <c r="A113" i="2"/>
  <c r="A114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C110" i="2"/>
  <c r="C111" i="2"/>
  <c r="C112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E110" i="2"/>
  <c r="E111" i="2"/>
  <c r="G110" i="2"/>
  <c r="H110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H111" i="2"/>
  <c r="K43" i="2"/>
  <c r="A44" i="2"/>
  <c r="K42" i="2"/>
  <c r="J42" i="2"/>
  <c r="L42" i="2"/>
  <c r="H113" i="2"/>
  <c r="H49" i="2"/>
  <c r="A45" i="2"/>
  <c r="K44" i="2"/>
  <c r="H114" i="2"/>
  <c r="H50" i="2"/>
  <c r="K45" i="2"/>
  <c r="A46" i="2"/>
  <c r="H115" i="2"/>
  <c r="H51" i="2"/>
  <c r="K51" i="2"/>
  <c r="K46" i="2"/>
  <c r="A47" i="2"/>
  <c r="H116" i="2"/>
  <c r="H52" i="2"/>
  <c r="K52" i="2"/>
  <c r="A48" i="2"/>
  <c r="H117" i="2"/>
  <c r="H54" i="2"/>
  <c r="K54" i="2"/>
  <c r="H53" i="2"/>
  <c r="A49" i="2"/>
  <c r="K48" i="2"/>
  <c r="H118" i="2"/>
  <c r="K49" i="2"/>
  <c r="A50" i="2"/>
  <c r="H119" i="2"/>
  <c r="A51" i="2"/>
  <c r="K50" i="2"/>
  <c r="H120" i="2"/>
  <c r="A52" i="2"/>
  <c r="H121" i="2"/>
  <c r="H122" i="2"/>
  <c r="A53" i="2"/>
  <c r="K53" i="2"/>
  <c r="A54" i="2"/>
  <c r="K47" i="2"/>
  <c r="B45" i="2"/>
  <c r="J44" i="2"/>
  <c r="L44" i="2"/>
  <c r="J43" i="2"/>
  <c r="L43" i="2"/>
  <c r="M43" i="2"/>
  <c r="N43" i="2"/>
  <c r="I44" i="2"/>
  <c r="M42" i="2"/>
  <c r="N42" i="2"/>
  <c r="B46" i="2"/>
  <c r="J45" i="2"/>
  <c r="L45" i="2"/>
  <c r="M44" i="2"/>
  <c r="N44" i="2"/>
  <c r="I45" i="2"/>
  <c r="J46" i="2"/>
  <c r="L46" i="2"/>
  <c r="B47" i="2"/>
  <c r="I46" i="2"/>
  <c r="M45" i="2"/>
  <c r="N45" i="2"/>
  <c r="J47" i="2"/>
  <c r="L47" i="2"/>
  <c r="B48" i="2"/>
  <c r="I47" i="2"/>
  <c r="M46" i="2"/>
  <c r="N46" i="2"/>
  <c r="J48" i="2"/>
  <c r="L48" i="2"/>
  <c r="B49" i="2"/>
  <c r="M47" i="2"/>
  <c r="N47" i="2"/>
  <c r="I48" i="2"/>
  <c r="J49" i="2"/>
  <c r="L49" i="2"/>
  <c r="B50" i="2"/>
  <c r="M48" i="2"/>
  <c r="N48" i="2"/>
  <c r="I49" i="2"/>
  <c r="B51" i="2"/>
  <c r="J50" i="2"/>
  <c r="L50" i="2"/>
  <c r="M49" i="2"/>
  <c r="N49" i="2"/>
  <c r="I50" i="2"/>
  <c r="J51" i="2"/>
  <c r="L51" i="2"/>
  <c r="B52" i="2"/>
  <c r="I51" i="2"/>
  <c r="M50" i="2"/>
  <c r="N50" i="2"/>
  <c r="B53" i="2"/>
  <c r="J52" i="2"/>
  <c r="L52" i="2"/>
  <c r="I52" i="2"/>
  <c r="M51" i="2"/>
  <c r="N51" i="2"/>
  <c r="B54" i="2"/>
  <c r="J54" i="2"/>
  <c r="L54" i="2"/>
  <c r="J53" i="2"/>
  <c r="L53" i="2"/>
  <c r="M52" i="2"/>
  <c r="N52" i="2"/>
  <c r="I53" i="2"/>
  <c r="I54" i="2"/>
  <c r="M54" i="2"/>
  <c r="N54" i="2"/>
  <c r="M53" i="2"/>
  <c r="N53" i="2"/>
  <c r="K110" i="2"/>
  <c r="J110" i="2"/>
  <c r="K112" i="2"/>
  <c r="C113" i="2"/>
  <c r="J112" i="2"/>
  <c r="K111" i="2"/>
  <c r="J111" i="2"/>
  <c r="J113" i="2"/>
  <c r="A115" i="2"/>
  <c r="E112" i="2"/>
  <c r="L110" i="2"/>
  <c r="M110" i="2"/>
  <c r="N110" i="2"/>
  <c r="L112" i="2"/>
  <c r="M112" i="2"/>
  <c r="N112" i="2"/>
  <c r="K113" i="2"/>
  <c r="L113" i="2"/>
  <c r="M113" i="2"/>
  <c r="C114" i="2"/>
  <c r="L111" i="2"/>
  <c r="M111" i="2"/>
  <c r="N111" i="2"/>
  <c r="A116" i="2"/>
  <c r="E113" i="2"/>
  <c r="C115" i="2"/>
  <c r="J114" i="2"/>
  <c r="K114" i="2"/>
  <c r="A117" i="2"/>
  <c r="N113" i="2"/>
  <c r="E114" i="2"/>
  <c r="C116" i="2"/>
  <c r="J115" i="2"/>
  <c r="K115" i="2"/>
  <c r="L114" i="2"/>
  <c r="M114" i="2"/>
  <c r="N114" i="2"/>
  <c r="A118" i="2"/>
  <c r="E115" i="2"/>
  <c r="L115" i="2"/>
  <c r="M115" i="2"/>
  <c r="N115" i="2"/>
  <c r="C117" i="2"/>
  <c r="J116" i="2"/>
  <c r="K116" i="2"/>
  <c r="A119" i="2"/>
  <c r="E116" i="2"/>
  <c r="L116" i="2"/>
  <c r="M116" i="2"/>
  <c r="N116" i="2"/>
  <c r="C118" i="2"/>
  <c r="K117" i="2"/>
  <c r="J117" i="2"/>
  <c r="A120" i="2"/>
  <c r="E117" i="2"/>
  <c r="L117" i="2"/>
  <c r="M117" i="2"/>
  <c r="N117" i="2"/>
  <c r="C119" i="2"/>
  <c r="K118" i="2"/>
  <c r="J118" i="2"/>
  <c r="A121" i="2"/>
  <c r="E118" i="2"/>
  <c r="L118" i="2"/>
  <c r="M118" i="2"/>
  <c r="N118" i="2"/>
  <c r="C120" i="2"/>
  <c r="J119" i="2"/>
  <c r="K119" i="2"/>
  <c r="A122" i="2"/>
  <c r="E119" i="2"/>
  <c r="L119" i="2"/>
  <c r="M119" i="2"/>
  <c r="N119" i="2"/>
  <c r="C121" i="2"/>
  <c r="J120" i="2"/>
  <c r="K120" i="2"/>
  <c r="E120" i="2"/>
  <c r="L120" i="2"/>
  <c r="M120" i="2"/>
  <c r="N120" i="2"/>
  <c r="C122" i="2"/>
  <c r="K121" i="2"/>
  <c r="J121" i="2"/>
  <c r="E121" i="2"/>
  <c r="L121" i="2"/>
  <c r="M121" i="2"/>
  <c r="N121" i="2"/>
  <c r="K122" i="2"/>
  <c r="J122" i="2"/>
  <c r="E122" i="2"/>
  <c r="L122" i="2"/>
  <c r="M122" i="2"/>
  <c r="N122" i="2"/>
</calcChain>
</file>

<file path=xl/sharedStrings.xml><?xml version="1.0" encoding="utf-8"?>
<sst xmlns="http://schemas.openxmlformats.org/spreadsheetml/2006/main" count="161" uniqueCount="83">
  <si>
    <t>7. HYDROTECHNICKÝ VÝPOČET</t>
  </si>
  <si>
    <t>7.1 Posúdenie terajšieho koryta</t>
  </si>
  <si>
    <t>Výpočet konzumčnej krivky</t>
  </si>
  <si>
    <t>(Podklady pre výpočet - Doc. Ing. Stanislav Šterba - Základy vodohospodárskeho inžinierstva, 1988)</t>
  </si>
  <si>
    <t>TVAR KORYTA</t>
  </si>
  <si>
    <t>stupeň drsnosti</t>
  </si>
  <si>
    <t>n=</t>
  </si>
  <si>
    <t>šírka dna [m]</t>
  </si>
  <si>
    <t>b=</t>
  </si>
  <si>
    <t>m</t>
  </si>
  <si>
    <t>max šírka [m]</t>
  </si>
  <si>
    <t>B=</t>
  </si>
  <si>
    <t>sklon svahu</t>
  </si>
  <si>
    <t>m1=</t>
  </si>
  <si>
    <t>m2=</t>
  </si>
  <si>
    <t>pozdĺžny sklon dna</t>
  </si>
  <si>
    <r>
      <t>i</t>
    </r>
    <r>
      <rPr>
        <sz val="10"/>
        <rFont val="Arial CE"/>
        <charset val="238"/>
      </rPr>
      <t>o=</t>
    </r>
  </si>
  <si>
    <r>
      <t>y</t>
    </r>
    <r>
      <rPr>
        <sz val="10"/>
        <rFont val="Arial CE"/>
        <family val="2"/>
        <charset val="238"/>
      </rPr>
      <t>1,2</t>
    </r>
    <r>
      <rPr>
        <sz val="10"/>
        <rFont val="Arial CE"/>
        <charset val="238"/>
      </rPr>
      <t xml:space="preserve"> - výška vody v koryte [m]</t>
    </r>
  </si>
  <si>
    <t xml:space="preserve">y - celková výška vody v koryte [m] </t>
  </si>
  <si>
    <t>y - volím</t>
  </si>
  <si>
    <t>S - prietočná plocha [m^2]</t>
  </si>
  <si>
    <r>
      <t>S=(b+m1*</t>
    </r>
    <r>
      <rPr>
        <sz val="12"/>
        <rFont val="Arial CE"/>
        <family val="2"/>
        <charset val="238"/>
      </rPr>
      <t>y</t>
    </r>
    <r>
      <rPr>
        <sz val="10"/>
        <rFont val="Arial CE"/>
        <charset val="238"/>
      </rPr>
      <t>1/2+m2*</t>
    </r>
    <r>
      <rPr>
        <sz val="12"/>
        <rFont val="Arial CE"/>
        <family val="2"/>
        <charset val="238"/>
      </rPr>
      <t>y</t>
    </r>
    <r>
      <rPr>
        <sz val="10"/>
        <rFont val="Arial CE"/>
        <charset val="238"/>
      </rPr>
      <t>1/2)*</t>
    </r>
    <r>
      <rPr>
        <sz val="12"/>
        <rFont val="Arial CE"/>
        <family val="2"/>
        <charset val="238"/>
      </rPr>
      <t>y</t>
    </r>
    <r>
      <rPr>
        <sz val="10"/>
        <rFont val="Arial CE"/>
        <charset val="238"/>
      </rPr>
      <t>1+B*y2</t>
    </r>
  </si>
  <si>
    <t>O - omočený obvod [m]</t>
  </si>
  <si>
    <r>
      <t>O=b+</t>
    </r>
    <r>
      <rPr>
        <sz val="12"/>
        <rFont val="Arial CE"/>
        <family val="2"/>
        <charset val="238"/>
      </rPr>
      <t>y</t>
    </r>
    <r>
      <rPr>
        <sz val="10"/>
        <rFont val="Arial CE"/>
        <charset val="238"/>
      </rPr>
      <t>1*((ODMOCNINA(1+m1^2) +ODMOCNINA(1+m2^2)) +2*y2</t>
    </r>
  </si>
  <si>
    <t>R -  hydraulický polomer [m]</t>
  </si>
  <si>
    <t>R=S/O</t>
  </si>
  <si>
    <t xml:space="preserve">C - rýchlostný súčiniteľ </t>
  </si>
  <si>
    <t>C=1/n*R^1/6</t>
  </si>
  <si>
    <t>Q - prietokové množstvo [m^3/s]</t>
  </si>
  <si>
    <r>
      <t>Q1=C*S*ODMOCNINA(R*</t>
    </r>
    <r>
      <rPr>
        <sz val="12"/>
        <rFont val="Arial CE"/>
        <family val="2"/>
        <charset val="238"/>
      </rPr>
      <t>i</t>
    </r>
    <r>
      <rPr>
        <sz val="10"/>
        <rFont val="Arial CE"/>
        <charset val="238"/>
      </rPr>
      <t xml:space="preserve">o) </t>
    </r>
  </si>
  <si>
    <t>b</t>
  </si>
  <si>
    <t>B</t>
  </si>
  <si>
    <t>m1</t>
  </si>
  <si>
    <t>m2</t>
  </si>
  <si>
    <r>
      <t>i</t>
    </r>
    <r>
      <rPr>
        <sz val="10"/>
        <rFont val="Arial CE"/>
        <charset val="238"/>
      </rPr>
      <t>o</t>
    </r>
  </si>
  <si>
    <t>y</t>
  </si>
  <si>
    <t>y1</t>
  </si>
  <si>
    <t>y2</t>
  </si>
  <si>
    <t>n</t>
  </si>
  <si>
    <t>S</t>
  </si>
  <si>
    <t>O</t>
  </si>
  <si>
    <t>R</t>
  </si>
  <si>
    <t>C</t>
  </si>
  <si>
    <t>Q</t>
  </si>
  <si>
    <t>[m]</t>
  </si>
  <si>
    <t>[m^2]</t>
  </si>
  <si>
    <t>[m^3/s]</t>
  </si>
  <si>
    <t>Stupeň drsnosti prirodzených tokov -(podklady - Macura, Szolgay - Úpravy tokov)</t>
  </si>
  <si>
    <t>Čisté koryto s plynulou zmenou trasy, pravidelný profil</t>
  </si>
  <si>
    <t>0,025 - 0,033</t>
  </si>
  <si>
    <t>To isté, ale s riasami a kameňmi</t>
  </si>
  <si>
    <t>0,03 - 0,04</t>
  </si>
  <si>
    <t>Čisté, kľukaté koryto s plytčinami a tôňami</t>
  </si>
  <si>
    <t>0,033 - 0,045</t>
  </si>
  <si>
    <t>To isté, s prítomnosťou kameňov a rias</t>
  </si>
  <si>
    <t>0,035 - 0,055</t>
  </si>
  <si>
    <t>Čisté, kľukaté koryto s plytčinami a výmoľmi, väčšie množstvo kameňov</t>
  </si>
  <si>
    <t>0,045 - 0,06</t>
  </si>
  <si>
    <t>Zarastené koryto s hlbokými výmoľmi, při malých rýchlostiach vody</t>
  </si>
  <si>
    <t>0,05 - 0,08</t>
  </si>
  <si>
    <t>Veľmi zarastené koryto s hlbokými výmoľmi, alebo kanály silne zarastené krovím</t>
  </si>
  <si>
    <t>0,075 - 0,15</t>
  </si>
  <si>
    <t>Toky s dobrou údržbou, bez porastu na svahoch, svahy zväčša strmé,</t>
  </si>
  <si>
    <t>brehová vegetácia je zatápaná vodou len pri veľkých prietokoch</t>
  </si>
  <si>
    <t xml:space="preserve">  - dno piesčité, kamene sa vyskytujú zriedkavo</t>
  </si>
  <si>
    <t>0,03 - 0,05</t>
  </si>
  <si>
    <t xml:space="preserve">  - dno štrkovité, veľké množstvo veľkých kameňov</t>
  </si>
  <si>
    <t>0,04 - 0,07</t>
  </si>
  <si>
    <t>Posúdenie navrhovaného koryta</t>
  </si>
  <si>
    <r>
      <t>i</t>
    </r>
    <r>
      <rPr>
        <sz val="10"/>
        <rFont val="Calibri"/>
        <family val="2"/>
        <charset val="238"/>
      </rPr>
      <t>o=</t>
    </r>
  </si>
  <si>
    <r>
      <t>y</t>
    </r>
    <r>
      <rPr>
        <sz val="10"/>
        <rFont val="Calibri"/>
        <family val="2"/>
        <charset val="238"/>
      </rPr>
      <t>1,2 - výška vody v koryte [m]</t>
    </r>
  </si>
  <si>
    <r>
      <t>S=(b+m1*</t>
    </r>
    <r>
      <rPr>
        <sz val="12"/>
        <rFont val="Calibri"/>
        <family val="2"/>
        <charset val="238"/>
      </rPr>
      <t>y</t>
    </r>
    <r>
      <rPr>
        <sz val="10"/>
        <rFont val="Calibri"/>
        <family val="2"/>
        <charset val="238"/>
      </rPr>
      <t>1/2+m2*</t>
    </r>
    <r>
      <rPr>
        <sz val="12"/>
        <rFont val="Calibri"/>
        <family val="2"/>
        <charset val="238"/>
      </rPr>
      <t>y</t>
    </r>
    <r>
      <rPr>
        <sz val="10"/>
        <rFont val="Calibri"/>
        <family val="2"/>
        <charset val="238"/>
      </rPr>
      <t>1/2)*</t>
    </r>
    <r>
      <rPr>
        <sz val="12"/>
        <rFont val="Calibri"/>
        <family val="2"/>
        <charset val="238"/>
      </rPr>
      <t>y</t>
    </r>
    <r>
      <rPr>
        <sz val="10"/>
        <rFont val="Calibri"/>
        <family val="2"/>
        <charset val="238"/>
      </rPr>
      <t>1+B*y2</t>
    </r>
  </si>
  <si>
    <r>
      <t>O=b+</t>
    </r>
    <r>
      <rPr>
        <sz val="12"/>
        <rFont val="Calibri"/>
        <family val="2"/>
        <charset val="238"/>
      </rPr>
      <t>y</t>
    </r>
    <r>
      <rPr>
        <sz val="10"/>
        <rFont val="Calibri"/>
        <family val="2"/>
        <charset val="238"/>
      </rPr>
      <t>1*((ODMOCNINA(1+m1^2) +ODMOCNINA(1+m2^2)) +2*y2</t>
    </r>
  </si>
  <si>
    <r>
      <t>Q1=C*S*ODMOCNINA(R*</t>
    </r>
    <r>
      <rPr>
        <sz val="12"/>
        <rFont val="Calibri"/>
        <family val="2"/>
        <charset val="238"/>
      </rPr>
      <t>i</t>
    </r>
    <r>
      <rPr>
        <sz val="10"/>
        <rFont val="Calibri"/>
        <family val="2"/>
        <charset val="238"/>
      </rPr>
      <t xml:space="preserve">o) </t>
    </r>
  </si>
  <si>
    <r>
      <t>i</t>
    </r>
    <r>
      <rPr>
        <sz val="10"/>
        <rFont val="Calibri"/>
        <family val="2"/>
        <charset val="238"/>
      </rPr>
      <t>o</t>
    </r>
  </si>
  <si>
    <r>
      <t>[m</t>
    </r>
    <r>
      <rPr>
        <vertAlign val="superscript"/>
        <sz val="10"/>
        <rFont val="Calibri"/>
        <family val="2"/>
        <charset val="238"/>
      </rPr>
      <t>2</t>
    </r>
    <r>
      <rPr>
        <sz val="10"/>
        <rFont val="Calibri"/>
        <family val="2"/>
        <charset val="238"/>
      </rPr>
      <t>]</t>
    </r>
  </si>
  <si>
    <r>
      <t>[m</t>
    </r>
    <r>
      <rPr>
        <vertAlign val="superscript"/>
        <sz val="10"/>
        <rFont val="Calibri"/>
        <family val="2"/>
        <charset val="238"/>
      </rPr>
      <t>3</t>
    </r>
    <r>
      <rPr>
        <sz val="10"/>
        <rFont val="Calibri"/>
        <family val="2"/>
        <charset val="238"/>
      </rPr>
      <t>/s]</t>
    </r>
  </si>
  <si>
    <t xml:space="preserve"> - Pre most cez Frankovský potok</t>
  </si>
  <si>
    <t xml:space="preserve"> Q50 = 60m^3/s    - výška hladiny v koryte je h = 3,30 m</t>
  </si>
  <si>
    <t xml:space="preserve"> Q100 = 80m^3/s    - výška hladiny v koryte je h = 3,60 m</t>
  </si>
  <si>
    <t>y1max=1.23m</t>
  </si>
  <si>
    <t>y1max=0.80m</t>
  </si>
  <si>
    <r>
      <t xml:space="preserve"> Q100 =26 m</t>
    </r>
    <r>
      <rPr>
        <vertAlign val="superscript"/>
        <sz val="10"/>
        <rFont val="Calibri"/>
        <family val="2"/>
        <charset val="238"/>
      </rPr>
      <t>3</t>
    </r>
    <r>
      <rPr>
        <sz val="10"/>
        <rFont val="Calibri"/>
        <family val="2"/>
        <charset val="238"/>
      </rPr>
      <t>/s    - výška hladiny v koryte je h = 2,00 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</si>
</sst>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"/>
  </numFmts>
  <fonts count="17" x14ac:knownFonts="1">
    <font>
      <sz val="10"/>
      <name val="Arial CE"/>
      <charset val="238"/>
    </font>
    <font>
      <b/>
      <sz val="10"/>
      <name val="Arial CE"/>
      <charset val="238"/>
    </font>
    <font>
      <sz val="12"/>
      <name val="Arial CE"/>
      <family val="2"/>
      <charset val="238"/>
    </font>
    <font>
      <b/>
      <sz val="10"/>
      <name val="Arial CE"/>
    </font>
    <font>
      <sz val="10"/>
      <name val="Arial CE"/>
      <family val="2"/>
      <charset val="238"/>
    </font>
    <font>
      <sz val="10"/>
      <color indexed="8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Calibri"/>
      <family val="2"/>
      <charset val="238"/>
    </font>
    <font>
      <sz val="12"/>
      <name val="Calibri"/>
      <family val="2"/>
      <charset val="238"/>
    </font>
    <font>
      <vertAlign val="superscript"/>
      <sz val="10"/>
      <name val="Calibri"/>
      <family val="2"/>
      <charset val="238"/>
    </font>
    <font>
      <b/>
      <sz val="14"/>
      <name val="Calibri"/>
      <family val="2"/>
      <charset val="238"/>
      <scheme val="minor"/>
    </font>
    <font>
      <b/>
      <u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u/>
      <sz val="14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3" fillId="0" borderId="18" xfId="0" applyFont="1" applyBorder="1"/>
    <xf numFmtId="0" fontId="0" fillId="0" borderId="18" xfId="0" applyBorder="1" applyAlignment="1">
      <alignment horizontal="centerContinuous"/>
    </xf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1" xfId="0" applyBorder="1" applyAlignment="1">
      <alignment horizontal="centerContinuous"/>
    </xf>
    <xf numFmtId="0" fontId="0" fillId="0" borderId="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3" xfId="0" applyBorder="1" applyAlignment="1">
      <alignment horizontal="left"/>
    </xf>
    <xf numFmtId="0" fontId="0" fillId="0" borderId="23" xfId="0" applyBorder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2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Continuous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/>
    <xf numFmtId="0" fontId="1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0" xfId="0" applyFont="1" applyBorder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2" borderId="17" xfId="0" applyFont="1" applyFill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6" fillId="0" borderId="18" xfId="0" applyFont="1" applyBorder="1"/>
    <xf numFmtId="0" fontId="12" fillId="0" borderId="1" xfId="0" applyFont="1" applyBorder="1"/>
    <xf numFmtId="0" fontId="12" fillId="0" borderId="18" xfId="0" applyFont="1" applyBorder="1" applyAlignment="1">
      <alignment horizontal="centerContinuous"/>
    </xf>
    <xf numFmtId="0" fontId="12" fillId="0" borderId="13" xfId="0" applyFont="1" applyBorder="1" applyAlignment="1">
      <alignment horizontal="centerContinuous"/>
    </xf>
    <xf numFmtId="0" fontId="12" fillId="0" borderId="19" xfId="0" applyFont="1" applyBorder="1" applyAlignment="1">
      <alignment horizontal="left"/>
    </xf>
    <xf numFmtId="0" fontId="12" fillId="0" borderId="20" xfId="0" applyFont="1" applyBorder="1"/>
    <xf numFmtId="0" fontId="12" fillId="0" borderId="21" xfId="0" applyFont="1" applyBorder="1" applyAlignment="1">
      <alignment horizontal="centerContinuous"/>
    </xf>
    <xf numFmtId="0" fontId="12" fillId="0" borderId="2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0" borderId="19" xfId="0" applyFont="1" applyBorder="1"/>
    <xf numFmtId="0" fontId="12" fillId="0" borderId="21" xfId="0" applyFont="1" applyBorder="1"/>
    <xf numFmtId="0" fontId="12" fillId="0" borderId="2" xfId="0" applyFont="1" applyBorder="1"/>
    <xf numFmtId="0" fontId="12" fillId="0" borderId="22" xfId="0" applyFont="1" applyBorder="1"/>
    <xf numFmtId="0" fontId="12" fillId="0" borderId="3" xfId="0" applyFont="1" applyBorder="1" applyAlignment="1">
      <alignment horizontal="left"/>
    </xf>
    <xf numFmtId="0" fontId="12" fillId="0" borderId="4" xfId="0" applyFont="1" applyBorder="1"/>
    <xf numFmtId="0" fontId="12" fillId="0" borderId="3" xfId="0" applyFont="1" applyBorder="1"/>
    <xf numFmtId="0" fontId="12" fillId="0" borderId="23" xfId="0" applyFont="1" applyBorder="1"/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175" fontId="12" fillId="0" borderId="0" xfId="0" applyNumberFormat="1" applyFont="1" applyFill="1"/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12</xdr:row>
          <xdr:rowOff>66675</xdr:rowOff>
        </xdr:from>
        <xdr:to>
          <xdr:col>9</xdr:col>
          <xdr:colOff>28575</xdr:colOff>
          <xdr:row>23</xdr:row>
          <xdr:rowOff>19050</xdr:rowOff>
        </xdr:to>
        <xdr:sp macro="" textlink="">
          <xdr:nvSpPr>
            <xdr:cNvPr id="1043" name="Picture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F3F26AD-442B-F408-1B95-2FEC9368D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80</xdr:row>
          <xdr:rowOff>66675</xdr:rowOff>
        </xdr:from>
        <xdr:to>
          <xdr:col>9</xdr:col>
          <xdr:colOff>190500</xdr:colOff>
          <xdr:row>91</xdr:row>
          <xdr:rowOff>66675</xdr:rowOff>
        </xdr:to>
        <xdr:sp macro="" textlink="">
          <xdr:nvSpPr>
            <xdr:cNvPr id="1044" name="Picture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5641B47A-81D3-549A-A6DA-E2216101A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V136"/>
  <sheetViews>
    <sheetView showGridLines="0" tabSelected="1" topLeftCell="A69" workbookViewId="0">
      <selection activeCell="AE99" sqref="AE99"/>
    </sheetView>
  </sheetViews>
  <sheetFormatPr defaultRowHeight="12.75" x14ac:dyDescent="0.2"/>
  <cols>
    <col min="1" max="1" width="3.7109375" customWidth="1"/>
    <col min="2" max="2" width="5.140625" customWidth="1"/>
    <col min="3" max="4" width="3.7109375" customWidth="1"/>
    <col min="5" max="5" width="7.28515625" customWidth="1"/>
    <col min="6" max="6" width="5" customWidth="1"/>
    <col min="7" max="7" width="7.28515625" customWidth="1"/>
    <col min="8" max="8" width="4.7109375" customWidth="1"/>
    <col min="9" max="9" width="5.7109375" customWidth="1"/>
    <col min="10" max="10" width="6" customWidth="1"/>
    <col min="11" max="13" width="5.28515625" customWidth="1"/>
    <col min="14" max="14" width="6.7109375" customWidth="1"/>
    <col min="15" max="15" width="6.85546875" customWidth="1"/>
    <col min="16" max="16" width="5.42578125" customWidth="1"/>
    <col min="17" max="17" width="6.28515625" customWidth="1"/>
    <col min="18" max="18" width="5.28515625" customWidth="1"/>
    <col min="19" max="19" width="5.140625" customWidth="1"/>
    <col min="20" max="21" width="5.28515625" customWidth="1"/>
  </cols>
  <sheetData>
    <row r="3" spans="1:256" ht="18" x14ac:dyDescent="0.25">
      <c r="A3" s="45" t="s">
        <v>0</v>
      </c>
    </row>
    <row r="4" spans="1:256" ht="11.25" customHeight="1" x14ac:dyDescent="0.25">
      <c r="A4" s="45"/>
    </row>
    <row r="5" spans="1:256" ht="15" x14ac:dyDescent="0.2">
      <c r="A5" s="18" t="s">
        <v>77</v>
      </c>
    </row>
    <row r="6" spans="1:256" ht="12" customHeight="1" x14ac:dyDescent="0.2"/>
    <row r="7" spans="1:256" ht="18" x14ac:dyDescent="0.25">
      <c r="A7" s="46" t="s">
        <v>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1:256" ht="9.75" customHeight="1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1:256" ht="15" x14ac:dyDescent="0.2">
      <c r="B9" s="41" t="s">
        <v>2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x14ac:dyDescent="0.2">
      <c r="A10" t="s">
        <v>3</v>
      </c>
    </row>
    <row r="11" spans="1:256" ht="7.5" customHeight="1" x14ac:dyDescent="0.2"/>
    <row r="12" spans="1:256" x14ac:dyDescent="0.2">
      <c r="A12" t="s">
        <v>4</v>
      </c>
    </row>
    <row r="21" spans="1:23" x14ac:dyDescent="0.2">
      <c r="O21" s="42"/>
    </row>
    <row r="25" spans="1:23" x14ac:dyDescent="0.2">
      <c r="A25" s="1" t="s">
        <v>5</v>
      </c>
      <c r="B25" s="1"/>
      <c r="F25" s="2" t="s">
        <v>6</v>
      </c>
      <c r="G25">
        <v>4.4999999999999998E-2</v>
      </c>
      <c r="H25" s="42"/>
      <c r="I25" s="60" t="s">
        <v>58</v>
      </c>
      <c r="J25" s="58"/>
      <c r="K25" s="58"/>
      <c r="L25" s="58"/>
      <c r="M25" s="58"/>
      <c r="N25" s="58"/>
      <c r="O25" s="58"/>
      <c r="P25" s="58"/>
      <c r="Q25" s="6"/>
      <c r="R25" s="6"/>
    </row>
    <row r="26" spans="1:23" x14ac:dyDescent="0.2">
      <c r="A26" s="1" t="s">
        <v>7</v>
      </c>
      <c r="B26" s="1"/>
      <c r="F26" s="2" t="s">
        <v>8</v>
      </c>
      <c r="G26">
        <v>4.5949999999999998</v>
      </c>
      <c r="H26" t="s">
        <v>9</v>
      </c>
      <c r="J26" s="58"/>
      <c r="K26" s="58"/>
      <c r="L26" s="58"/>
      <c r="M26" s="58"/>
      <c r="N26" s="58"/>
      <c r="O26" s="58"/>
      <c r="P26" s="58"/>
      <c r="S26" s="59"/>
      <c r="T26" s="59"/>
      <c r="U26" s="59"/>
      <c r="V26" s="59"/>
    </row>
    <row r="27" spans="1:23" x14ac:dyDescent="0.2">
      <c r="A27" s="1" t="s">
        <v>10</v>
      </c>
      <c r="B27" s="1"/>
      <c r="F27" s="2" t="s">
        <v>11</v>
      </c>
      <c r="G27">
        <v>10.65</v>
      </c>
      <c r="H27" t="s">
        <v>9</v>
      </c>
      <c r="J27" s="58"/>
      <c r="K27" s="58"/>
      <c r="L27" s="58"/>
      <c r="M27" s="58"/>
      <c r="N27" s="58"/>
      <c r="O27" s="58"/>
      <c r="P27" s="58"/>
      <c r="S27" s="59"/>
      <c r="T27" s="59"/>
      <c r="U27" s="59"/>
      <c r="V27" s="59"/>
    </row>
    <row r="28" spans="1:23" x14ac:dyDescent="0.2">
      <c r="A28" s="1" t="s">
        <v>12</v>
      </c>
      <c r="B28" s="1"/>
      <c r="F28" s="2" t="s">
        <v>13</v>
      </c>
      <c r="G28">
        <v>1.48</v>
      </c>
      <c r="S28" s="59"/>
      <c r="T28" s="59"/>
      <c r="U28" s="59"/>
      <c r="V28" s="59"/>
    </row>
    <row r="29" spans="1:23" x14ac:dyDescent="0.2">
      <c r="A29" s="1" t="s">
        <v>12</v>
      </c>
      <c r="B29" s="1"/>
      <c r="F29" s="2" t="s">
        <v>14</v>
      </c>
      <c r="G29">
        <v>1</v>
      </c>
      <c r="S29" s="59"/>
      <c r="T29" s="59"/>
      <c r="U29" s="59"/>
      <c r="V29" s="59"/>
    </row>
    <row r="30" spans="1:23" ht="15" x14ac:dyDescent="0.2">
      <c r="A30" s="1" t="s">
        <v>15</v>
      </c>
      <c r="B30" s="1"/>
      <c r="F30" s="3" t="s">
        <v>16</v>
      </c>
      <c r="G30">
        <v>0.02</v>
      </c>
      <c r="I30" s="41"/>
    </row>
    <row r="31" spans="1:23" ht="15" x14ac:dyDescent="0.2">
      <c r="M31" s="18"/>
    </row>
    <row r="32" spans="1:23" ht="15" x14ac:dyDescent="0.2">
      <c r="A32" s="18" t="s">
        <v>17</v>
      </c>
      <c r="H32" t="s">
        <v>80</v>
      </c>
      <c r="M32" s="9"/>
      <c r="N32" s="9"/>
      <c r="O32" s="9"/>
      <c r="P32" s="9"/>
      <c r="Q32" s="19"/>
      <c r="R32" s="9"/>
      <c r="S32" s="9"/>
      <c r="T32" s="9"/>
      <c r="U32" s="9"/>
      <c r="V32" s="9"/>
      <c r="W32" s="9"/>
    </row>
    <row r="33" spans="1:23" ht="12.75" customHeight="1" x14ac:dyDescent="0.2">
      <c r="A33" t="s">
        <v>18</v>
      </c>
      <c r="H33" t="s">
        <v>19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ht="15" x14ac:dyDescent="0.2">
      <c r="A34" t="s">
        <v>20</v>
      </c>
      <c r="H34" s="1" t="s">
        <v>21</v>
      </c>
      <c r="M34" s="9"/>
      <c r="N34" s="9"/>
      <c r="O34" s="9"/>
      <c r="P34" s="9"/>
      <c r="Q34" s="9"/>
      <c r="R34" s="9"/>
      <c r="S34" s="9"/>
      <c r="U34" s="9"/>
      <c r="V34" s="9"/>
    </row>
    <row r="35" spans="1:23" ht="15" x14ac:dyDescent="0.2">
      <c r="A35" t="s">
        <v>22</v>
      </c>
      <c r="H35" t="s">
        <v>23</v>
      </c>
      <c r="M35" s="9"/>
      <c r="N35" s="9"/>
      <c r="O35" s="9"/>
      <c r="P35" s="9"/>
      <c r="Q35" s="9"/>
      <c r="R35" s="9"/>
      <c r="S35" s="9"/>
      <c r="U35" s="9"/>
      <c r="V35" s="9"/>
    </row>
    <row r="36" spans="1:23" x14ac:dyDescent="0.2">
      <c r="A36" t="s">
        <v>24</v>
      </c>
      <c r="H36" t="s">
        <v>25</v>
      </c>
      <c r="M36" s="9"/>
      <c r="N36" s="9"/>
      <c r="O36" s="9"/>
      <c r="P36" s="9"/>
      <c r="Q36" s="9"/>
      <c r="R36" s="9"/>
      <c r="S36" s="9"/>
      <c r="U36" s="9"/>
      <c r="V36" s="9"/>
    </row>
    <row r="37" spans="1:23" x14ac:dyDescent="0.2">
      <c r="A37" t="s">
        <v>26</v>
      </c>
      <c r="H37" t="s">
        <v>27</v>
      </c>
      <c r="M37" s="9"/>
      <c r="N37" s="9"/>
      <c r="O37" s="9"/>
      <c r="P37" s="9"/>
      <c r="Q37" s="9"/>
      <c r="R37" s="9"/>
      <c r="S37" s="9"/>
      <c r="U37" s="9"/>
      <c r="V37" s="9"/>
    </row>
    <row r="38" spans="1:23" ht="15" x14ac:dyDescent="0.2">
      <c r="A38" t="s">
        <v>28</v>
      </c>
      <c r="H38" t="s">
        <v>29</v>
      </c>
      <c r="M38" s="9"/>
      <c r="N38" s="9"/>
      <c r="O38" s="9"/>
      <c r="P38" s="9"/>
      <c r="Q38" s="9"/>
      <c r="R38" s="9"/>
      <c r="S38" s="9"/>
      <c r="U38" s="9"/>
      <c r="V38" s="9"/>
    </row>
    <row r="39" spans="1:23" ht="13.5" thickBot="1" x14ac:dyDescent="0.25"/>
    <row r="40" spans="1:23" ht="15" x14ac:dyDescent="0.2">
      <c r="A40" s="14" t="s">
        <v>30</v>
      </c>
      <c r="B40" s="15" t="s">
        <v>31</v>
      </c>
      <c r="C40" s="15" t="s">
        <v>32</v>
      </c>
      <c r="D40" s="15" t="s">
        <v>33</v>
      </c>
      <c r="E40" s="54" t="s">
        <v>34</v>
      </c>
      <c r="F40" s="21" t="s">
        <v>35</v>
      </c>
      <c r="G40" s="15" t="s">
        <v>36</v>
      </c>
      <c r="H40" s="15" t="s">
        <v>37</v>
      </c>
      <c r="I40" s="15" t="s">
        <v>38</v>
      </c>
      <c r="J40" s="15" t="s">
        <v>39</v>
      </c>
      <c r="K40" s="15" t="s">
        <v>40</v>
      </c>
      <c r="L40" s="15" t="s">
        <v>41</v>
      </c>
      <c r="M40" s="15" t="s">
        <v>42</v>
      </c>
      <c r="N40" s="24" t="s">
        <v>43</v>
      </c>
      <c r="P40" s="9"/>
      <c r="Q40" s="6"/>
      <c r="R40" s="9"/>
      <c r="S40" s="6"/>
      <c r="T40" s="9"/>
    </row>
    <row r="41" spans="1:23" ht="13.5" thickBot="1" x14ac:dyDescent="0.25">
      <c r="A41" s="12" t="s">
        <v>44</v>
      </c>
      <c r="B41" s="13" t="s">
        <v>44</v>
      </c>
      <c r="C41" s="13"/>
      <c r="D41" s="13"/>
      <c r="E41" s="55"/>
      <c r="F41" s="22" t="s">
        <v>44</v>
      </c>
      <c r="G41" s="13" t="s">
        <v>44</v>
      </c>
      <c r="H41" s="13" t="s">
        <v>44</v>
      </c>
      <c r="I41" s="13"/>
      <c r="J41" s="13" t="s">
        <v>45</v>
      </c>
      <c r="K41" s="13" t="s">
        <v>44</v>
      </c>
      <c r="L41" s="13" t="s">
        <v>44</v>
      </c>
      <c r="M41" s="13"/>
      <c r="N41" s="25" t="s">
        <v>46</v>
      </c>
      <c r="P41" s="9"/>
      <c r="Q41" s="6"/>
      <c r="R41" s="9"/>
      <c r="S41" s="6"/>
      <c r="T41" s="9"/>
    </row>
    <row r="42" spans="1:23" x14ac:dyDescent="0.2">
      <c r="A42" s="14">
        <f>G26</f>
        <v>4.5949999999999998</v>
      </c>
      <c r="B42" s="15">
        <f>G27</f>
        <v>10.65</v>
      </c>
      <c r="C42" s="15">
        <f>G28</f>
        <v>1.48</v>
      </c>
      <c r="D42" s="15">
        <f>G29</f>
        <v>1</v>
      </c>
      <c r="E42" s="56">
        <f>G30</f>
        <v>0.02</v>
      </c>
      <c r="F42" s="23">
        <v>0</v>
      </c>
      <c r="G42" s="15">
        <f t="shared" ref="G42:G47" si="0">F42</f>
        <v>0</v>
      </c>
      <c r="H42" s="15">
        <f t="shared" ref="H42:H54" si="1">F42-G42</f>
        <v>0</v>
      </c>
      <c r="I42" s="15">
        <f>G25</f>
        <v>4.4999999999999998E-2</v>
      </c>
      <c r="J42" s="15">
        <f t="shared" ref="J42:J54" si="2">(A42+C42*G42/2+D42*G42/2)*G42+B42*H42</f>
        <v>0</v>
      </c>
      <c r="K42" s="15">
        <f t="shared" ref="K42:K54" si="3">A42+G42*(SQRT(1+C42^2)+SQRT(1+D42^2))+2*H42</f>
        <v>4.5949999999999998</v>
      </c>
      <c r="L42" s="15">
        <f t="shared" ref="L42:L54" si="4">J42/K42</f>
        <v>0</v>
      </c>
      <c r="M42" s="15">
        <f t="shared" ref="M42:M54" si="5">1/I42*L42^(1/6)</f>
        <v>0</v>
      </c>
      <c r="N42" s="26">
        <f t="shared" ref="N42:N54" si="6">M42*J42*SQRT(L42*E42)</f>
        <v>0</v>
      </c>
      <c r="P42" s="9"/>
      <c r="Q42" s="6"/>
      <c r="R42" s="9"/>
      <c r="S42" s="6"/>
      <c r="T42" s="9"/>
    </row>
    <row r="43" spans="1:23" x14ac:dyDescent="0.2">
      <c r="A43" s="11">
        <f t="shared" ref="A43:A54" si="7">A42</f>
        <v>4.5949999999999998</v>
      </c>
      <c r="B43" s="10">
        <f t="shared" ref="B43:B54" si="8">B42</f>
        <v>10.65</v>
      </c>
      <c r="C43" s="10">
        <f t="shared" ref="C43:C54" si="9">C42</f>
        <v>1.48</v>
      </c>
      <c r="D43" s="10">
        <f t="shared" ref="D43:D54" si="10">D42</f>
        <v>1</v>
      </c>
      <c r="E43" s="47">
        <f t="shared" ref="E43:E54" si="11">E42</f>
        <v>0.02</v>
      </c>
      <c r="F43" s="16">
        <v>0.5</v>
      </c>
      <c r="G43" s="10">
        <f t="shared" si="0"/>
        <v>0.5</v>
      </c>
      <c r="H43" s="10">
        <f t="shared" si="1"/>
        <v>0</v>
      </c>
      <c r="I43" s="10">
        <f t="shared" ref="I43:I54" si="12">I42</f>
        <v>4.4999999999999998E-2</v>
      </c>
      <c r="J43" s="10">
        <f t="shared" si="2"/>
        <v>2.6074999999999999</v>
      </c>
      <c r="K43" s="10">
        <f t="shared" si="3"/>
        <v>6.1951913236571912</v>
      </c>
      <c r="L43" s="10">
        <f t="shared" si="4"/>
        <v>0.42089095619095768</v>
      </c>
      <c r="M43" s="10">
        <f t="shared" si="5"/>
        <v>19.237520039101817</v>
      </c>
      <c r="N43" s="27">
        <f t="shared" si="6"/>
        <v>4.6022816936482336</v>
      </c>
      <c r="P43" s="9"/>
      <c r="Q43" s="6"/>
      <c r="R43" s="9"/>
      <c r="S43" s="6"/>
      <c r="T43" s="9"/>
    </row>
    <row r="44" spans="1:23" x14ac:dyDescent="0.2">
      <c r="A44" s="11">
        <f t="shared" si="7"/>
        <v>4.5949999999999998</v>
      </c>
      <c r="B44" s="10">
        <f t="shared" si="8"/>
        <v>10.65</v>
      </c>
      <c r="C44" s="10">
        <f t="shared" si="9"/>
        <v>1.48</v>
      </c>
      <c r="D44" s="10">
        <f t="shared" si="10"/>
        <v>1</v>
      </c>
      <c r="E44" s="47">
        <f t="shared" si="11"/>
        <v>0.02</v>
      </c>
      <c r="F44" s="16">
        <v>1</v>
      </c>
      <c r="G44" s="10">
        <f t="shared" si="0"/>
        <v>1</v>
      </c>
      <c r="H44" s="10">
        <f t="shared" si="1"/>
        <v>0</v>
      </c>
      <c r="I44" s="10">
        <f t="shared" si="12"/>
        <v>4.4999999999999998E-2</v>
      </c>
      <c r="J44" s="10">
        <f t="shared" si="2"/>
        <v>5.835</v>
      </c>
      <c r="K44" s="10">
        <f t="shared" si="3"/>
        <v>7.7953826473143835</v>
      </c>
      <c r="L44" s="10">
        <f t="shared" si="4"/>
        <v>0.74852002319735234</v>
      </c>
      <c r="M44" s="10">
        <f t="shared" si="5"/>
        <v>21.174901069433322</v>
      </c>
      <c r="N44" s="27">
        <f t="shared" si="6"/>
        <v>15.117464566888726</v>
      </c>
      <c r="P44" s="9"/>
      <c r="Q44" s="6"/>
      <c r="R44" s="9"/>
      <c r="S44" s="6"/>
      <c r="T44" s="9"/>
    </row>
    <row r="45" spans="1:23" x14ac:dyDescent="0.2">
      <c r="A45" s="11">
        <f t="shared" si="7"/>
        <v>4.5949999999999998</v>
      </c>
      <c r="B45" s="10">
        <f t="shared" si="8"/>
        <v>10.65</v>
      </c>
      <c r="C45" s="10">
        <f t="shared" si="9"/>
        <v>1.48</v>
      </c>
      <c r="D45" s="10">
        <f t="shared" si="10"/>
        <v>1</v>
      </c>
      <c r="E45" s="47">
        <f t="shared" si="11"/>
        <v>0.02</v>
      </c>
      <c r="F45" s="16">
        <v>1.5</v>
      </c>
      <c r="G45" s="10">
        <f t="shared" si="0"/>
        <v>1.5</v>
      </c>
      <c r="H45" s="10">
        <f t="shared" si="1"/>
        <v>0</v>
      </c>
      <c r="I45" s="10">
        <f t="shared" si="12"/>
        <v>4.4999999999999998E-2</v>
      </c>
      <c r="J45" s="10">
        <f t="shared" si="2"/>
        <v>9.682500000000001</v>
      </c>
      <c r="K45" s="10">
        <f t="shared" si="3"/>
        <v>9.3955739709715758</v>
      </c>
      <c r="L45" s="10">
        <f t="shared" si="4"/>
        <v>1.0305384247854263</v>
      </c>
      <c r="M45" s="10">
        <f t="shared" si="5"/>
        <v>22.333914599781465</v>
      </c>
      <c r="N45" s="27">
        <f t="shared" si="6"/>
        <v>31.045556523885477</v>
      </c>
      <c r="P45" s="9"/>
      <c r="Q45" s="6"/>
      <c r="R45" s="9"/>
      <c r="S45" s="6"/>
      <c r="T45" s="9"/>
    </row>
    <row r="46" spans="1:23" ht="13.5" thickBot="1" x14ac:dyDescent="0.25">
      <c r="A46" s="11">
        <f t="shared" si="7"/>
        <v>4.5949999999999998</v>
      </c>
      <c r="B46" s="10">
        <f t="shared" si="8"/>
        <v>10.65</v>
      </c>
      <c r="C46" s="10">
        <f t="shared" si="9"/>
        <v>1.48</v>
      </c>
      <c r="D46" s="10">
        <f t="shared" si="10"/>
        <v>1</v>
      </c>
      <c r="E46" s="47">
        <f t="shared" si="11"/>
        <v>0.02</v>
      </c>
      <c r="F46" s="48">
        <v>2</v>
      </c>
      <c r="G46" s="10">
        <f t="shared" si="0"/>
        <v>2</v>
      </c>
      <c r="H46" s="52">
        <f>F46-G46</f>
        <v>0</v>
      </c>
      <c r="I46" s="49">
        <f t="shared" si="12"/>
        <v>4.4999999999999998E-2</v>
      </c>
      <c r="J46" s="49">
        <f t="shared" si="2"/>
        <v>14.149999999999999</v>
      </c>
      <c r="K46" s="49">
        <f t="shared" si="3"/>
        <v>10.995765294628768</v>
      </c>
      <c r="L46" s="49">
        <f t="shared" si="4"/>
        <v>1.2868590426272573</v>
      </c>
      <c r="M46" s="49">
        <f t="shared" si="5"/>
        <v>23.176222379021375</v>
      </c>
      <c r="N46" s="50">
        <f t="shared" si="6"/>
        <v>52.611365804686372</v>
      </c>
      <c r="P46" s="9"/>
      <c r="Q46" s="6"/>
      <c r="R46" s="9"/>
      <c r="S46" s="6"/>
      <c r="T46" s="9"/>
    </row>
    <row r="47" spans="1:23" ht="13.5" thickBot="1" x14ac:dyDescent="0.25">
      <c r="A47" s="11">
        <f t="shared" si="7"/>
        <v>4.5949999999999998</v>
      </c>
      <c r="B47" s="10">
        <f t="shared" si="8"/>
        <v>10.65</v>
      </c>
      <c r="C47" s="10">
        <f t="shared" si="9"/>
        <v>1.48</v>
      </c>
      <c r="D47" s="10">
        <f t="shared" si="10"/>
        <v>1</v>
      </c>
      <c r="E47" s="47">
        <f t="shared" si="11"/>
        <v>0.02</v>
      </c>
      <c r="F47" s="43">
        <v>2.15</v>
      </c>
      <c r="G47" s="10">
        <f t="shared" si="0"/>
        <v>2.15</v>
      </c>
      <c r="H47" s="52">
        <f>F47-G47</f>
        <v>0</v>
      </c>
      <c r="I47" s="44">
        <f t="shared" si="12"/>
        <v>4.4999999999999998E-2</v>
      </c>
      <c r="J47" s="44">
        <f t="shared" si="2"/>
        <v>15.61115</v>
      </c>
      <c r="K47" s="44">
        <f t="shared" si="3"/>
        <v>11.475822691725924</v>
      </c>
      <c r="L47" s="44">
        <f t="shared" si="4"/>
        <v>1.3603512723541511</v>
      </c>
      <c r="M47" s="44">
        <f t="shared" si="5"/>
        <v>23.391747323942212</v>
      </c>
      <c r="N47" s="57">
        <f t="shared" si="6"/>
        <v>60.233498977273982</v>
      </c>
      <c r="P47" s="9"/>
      <c r="Q47" s="6"/>
      <c r="R47" s="9"/>
      <c r="S47" s="6"/>
      <c r="T47" s="9"/>
    </row>
    <row r="48" spans="1:23" x14ac:dyDescent="0.2">
      <c r="A48" s="11">
        <f t="shared" si="7"/>
        <v>4.5949999999999998</v>
      </c>
      <c r="B48" s="10">
        <f t="shared" si="8"/>
        <v>10.65</v>
      </c>
      <c r="C48" s="10">
        <f t="shared" si="9"/>
        <v>1.48</v>
      </c>
      <c r="D48" s="10">
        <f t="shared" si="10"/>
        <v>1</v>
      </c>
      <c r="E48" s="47">
        <f t="shared" si="11"/>
        <v>0.02</v>
      </c>
      <c r="F48" s="51">
        <v>2.4900000000000002</v>
      </c>
      <c r="G48" s="10">
        <v>2.35</v>
      </c>
      <c r="H48" s="52">
        <f>F48-G48</f>
        <v>0.14000000000000012</v>
      </c>
      <c r="I48" s="52">
        <f t="shared" si="12"/>
        <v>4.4999999999999998E-2</v>
      </c>
      <c r="J48" s="52">
        <f t="shared" si="2"/>
        <v>19.137149999999998</v>
      </c>
      <c r="K48" s="52">
        <f t="shared" si="3"/>
        <v>12.395899221188802</v>
      </c>
      <c r="L48" s="52">
        <f t="shared" si="4"/>
        <v>1.5438291049743378</v>
      </c>
      <c r="M48" s="52">
        <f t="shared" si="5"/>
        <v>23.890249768924601</v>
      </c>
      <c r="N48" s="53">
        <f t="shared" si="6"/>
        <v>80.336436019606737</v>
      </c>
      <c r="P48" s="9"/>
      <c r="Q48" s="6"/>
      <c r="R48" s="9"/>
      <c r="S48" s="6"/>
      <c r="T48" s="9"/>
    </row>
    <row r="49" spans="1:20" x14ac:dyDescent="0.2">
      <c r="A49" s="11">
        <f t="shared" si="7"/>
        <v>4.5949999999999998</v>
      </c>
      <c r="B49" s="10">
        <f t="shared" si="8"/>
        <v>10.65</v>
      </c>
      <c r="C49" s="10">
        <f t="shared" si="9"/>
        <v>1.48</v>
      </c>
      <c r="D49" s="10">
        <f t="shared" si="10"/>
        <v>1</v>
      </c>
      <c r="E49" s="47">
        <f t="shared" si="11"/>
        <v>0.02</v>
      </c>
      <c r="F49" s="48">
        <v>2.6</v>
      </c>
      <c r="G49" s="10">
        <v>2.35</v>
      </c>
      <c r="H49" s="49">
        <f t="shared" si="1"/>
        <v>0.25</v>
      </c>
      <c r="I49" s="49">
        <f t="shared" si="12"/>
        <v>4.4999999999999998E-2</v>
      </c>
      <c r="J49" s="49">
        <f t="shared" si="2"/>
        <v>20.30865</v>
      </c>
      <c r="K49" s="49">
        <f t="shared" si="3"/>
        <v>12.615899221188801</v>
      </c>
      <c r="L49" s="49">
        <f t="shared" si="4"/>
        <v>1.6097663467294492</v>
      </c>
      <c r="M49" s="49">
        <f t="shared" si="5"/>
        <v>24.057359616837537</v>
      </c>
      <c r="N49" s="50">
        <f t="shared" si="6"/>
        <v>87.66483808690468</v>
      </c>
      <c r="P49" s="9"/>
      <c r="Q49" s="6"/>
      <c r="R49" s="9"/>
      <c r="S49" s="6"/>
      <c r="T49" s="9"/>
    </row>
    <row r="50" spans="1:20" x14ac:dyDescent="0.2">
      <c r="A50" s="11">
        <f t="shared" si="7"/>
        <v>4.5949999999999998</v>
      </c>
      <c r="B50" s="10">
        <f t="shared" si="8"/>
        <v>10.65</v>
      </c>
      <c r="C50" s="10">
        <f t="shared" si="9"/>
        <v>1.48</v>
      </c>
      <c r="D50" s="10">
        <f t="shared" si="10"/>
        <v>1</v>
      </c>
      <c r="E50" s="47">
        <f t="shared" si="11"/>
        <v>0.02</v>
      </c>
      <c r="F50" s="16">
        <v>2.7</v>
      </c>
      <c r="G50" s="10">
        <v>2.35</v>
      </c>
      <c r="H50" s="10">
        <f t="shared" si="1"/>
        <v>0.35000000000000009</v>
      </c>
      <c r="I50" s="10">
        <f t="shared" si="12"/>
        <v>4.4999999999999998E-2</v>
      </c>
      <c r="J50" s="10">
        <f t="shared" si="2"/>
        <v>21.373649999999998</v>
      </c>
      <c r="K50" s="10">
        <f t="shared" si="3"/>
        <v>12.815899221188801</v>
      </c>
      <c r="L50" s="10">
        <f t="shared" si="4"/>
        <v>1.6677448559101093</v>
      </c>
      <c r="M50" s="47">
        <f t="shared" si="5"/>
        <v>24.199650169138518</v>
      </c>
      <c r="N50" s="27">
        <f t="shared" si="6"/>
        <v>94.464272434171505</v>
      </c>
      <c r="P50" s="9"/>
      <c r="Q50" s="6"/>
      <c r="R50" s="9"/>
      <c r="S50" s="6"/>
      <c r="T50" s="9"/>
    </row>
    <row r="51" spans="1:20" x14ac:dyDescent="0.2">
      <c r="A51" s="11">
        <f t="shared" si="7"/>
        <v>4.5949999999999998</v>
      </c>
      <c r="B51" s="10">
        <f t="shared" si="8"/>
        <v>10.65</v>
      </c>
      <c r="C51" s="10">
        <f t="shared" si="9"/>
        <v>1.48</v>
      </c>
      <c r="D51" s="10">
        <f t="shared" si="10"/>
        <v>1</v>
      </c>
      <c r="E51" s="47">
        <f t="shared" si="11"/>
        <v>0.02</v>
      </c>
      <c r="F51" s="51">
        <v>2.8</v>
      </c>
      <c r="G51" s="10">
        <v>2.35</v>
      </c>
      <c r="H51" s="52">
        <f t="shared" si="1"/>
        <v>0.44999999999999973</v>
      </c>
      <c r="I51" s="52">
        <f t="shared" si="12"/>
        <v>4.4999999999999998E-2</v>
      </c>
      <c r="J51" s="52">
        <f t="shared" si="2"/>
        <v>22.438649999999996</v>
      </c>
      <c r="K51" s="52">
        <f t="shared" si="3"/>
        <v>13.0158992211888</v>
      </c>
      <c r="L51" s="52">
        <f t="shared" si="4"/>
        <v>1.7239415901032595</v>
      </c>
      <c r="M51" s="52">
        <f t="shared" si="5"/>
        <v>24.333686621856494</v>
      </c>
      <c r="N51" s="53">
        <f t="shared" si="6"/>
        <v>101.38668109609027</v>
      </c>
      <c r="P51" s="9"/>
      <c r="Q51" s="6"/>
      <c r="R51" s="9"/>
      <c r="S51" s="6"/>
      <c r="T51" s="9"/>
    </row>
    <row r="52" spans="1:20" x14ac:dyDescent="0.2">
      <c r="A52" s="11">
        <f t="shared" si="7"/>
        <v>4.5949999999999998</v>
      </c>
      <c r="B52" s="10">
        <f t="shared" si="8"/>
        <v>10.65</v>
      </c>
      <c r="C52" s="10">
        <f t="shared" si="9"/>
        <v>1.48</v>
      </c>
      <c r="D52" s="10">
        <f t="shared" si="10"/>
        <v>1</v>
      </c>
      <c r="E52" s="47">
        <f t="shared" si="11"/>
        <v>0.02</v>
      </c>
      <c r="F52" s="16">
        <v>2.9</v>
      </c>
      <c r="G52" s="10">
        <v>2.35</v>
      </c>
      <c r="H52" s="10">
        <f t="shared" si="1"/>
        <v>0.54999999999999982</v>
      </c>
      <c r="I52" s="10">
        <f t="shared" si="12"/>
        <v>4.4999999999999998E-2</v>
      </c>
      <c r="J52" s="10">
        <f t="shared" si="2"/>
        <v>23.503649999999997</v>
      </c>
      <c r="K52" s="10">
        <f t="shared" si="3"/>
        <v>13.215899221188801</v>
      </c>
      <c r="L52" s="10">
        <f t="shared" si="4"/>
        <v>1.7784374416473334</v>
      </c>
      <c r="M52" s="10">
        <f t="shared" si="5"/>
        <v>24.460232740945951</v>
      </c>
      <c r="N52" s="27">
        <f t="shared" si="6"/>
        <v>108.42518970965341</v>
      </c>
      <c r="P52" s="9"/>
      <c r="Q52" s="6"/>
      <c r="R52" s="9"/>
      <c r="S52" s="6"/>
      <c r="T52" s="9"/>
    </row>
    <row r="53" spans="1:20" x14ac:dyDescent="0.2">
      <c r="A53" s="11">
        <f t="shared" si="7"/>
        <v>4.5949999999999998</v>
      </c>
      <c r="B53" s="10">
        <f t="shared" si="8"/>
        <v>10.65</v>
      </c>
      <c r="C53" s="10">
        <f t="shared" si="9"/>
        <v>1.48</v>
      </c>
      <c r="D53" s="10">
        <f t="shared" si="10"/>
        <v>1</v>
      </c>
      <c r="E53" s="47">
        <f t="shared" si="11"/>
        <v>0.02</v>
      </c>
      <c r="F53" s="16">
        <v>3</v>
      </c>
      <c r="G53" s="10">
        <v>2.35</v>
      </c>
      <c r="H53" s="10">
        <f t="shared" si="1"/>
        <v>0.64999999999999991</v>
      </c>
      <c r="I53" s="10">
        <f t="shared" si="12"/>
        <v>4.4999999999999998E-2</v>
      </c>
      <c r="J53" s="10">
        <f t="shared" si="2"/>
        <v>24.568649999999998</v>
      </c>
      <c r="K53" s="10">
        <f t="shared" si="3"/>
        <v>13.415899221188802</v>
      </c>
      <c r="L53" s="10">
        <f t="shared" si="4"/>
        <v>1.8313084792107535</v>
      </c>
      <c r="M53" s="10">
        <f t="shared" si="5"/>
        <v>24.579954272053435</v>
      </c>
      <c r="N53" s="27">
        <f t="shared" si="6"/>
        <v>115.57345995038295</v>
      </c>
      <c r="P53" s="9"/>
      <c r="Q53" s="6"/>
      <c r="R53" s="9"/>
      <c r="S53" s="6"/>
      <c r="T53" s="9"/>
    </row>
    <row r="54" spans="1:20" ht="13.5" thickBot="1" x14ac:dyDescent="0.25">
      <c r="A54" s="12">
        <f t="shared" si="7"/>
        <v>4.5949999999999998</v>
      </c>
      <c r="B54" s="13">
        <f t="shared" si="8"/>
        <v>10.65</v>
      </c>
      <c r="C54" s="13">
        <f t="shared" si="9"/>
        <v>1.48</v>
      </c>
      <c r="D54" s="13">
        <f t="shared" si="10"/>
        <v>1</v>
      </c>
      <c r="E54" s="55">
        <f t="shared" si="11"/>
        <v>0.02</v>
      </c>
      <c r="F54" s="17">
        <v>3.1</v>
      </c>
      <c r="G54" s="10">
        <v>2.35</v>
      </c>
      <c r="H54" s="13">
        <f t="shared" si="1"/>
        <v>0.75</v>
      </c>
      <c r="I54" s="13">
        <f t="shared" si="12"/>
        <v>4.4999999999999998E-2</v>
      </c>
      <c r="J54" s="13">
        <f t="shared" si="2"/>
        <v>25.633649999999999</v>
      </c>
      <c r="K54" s="13">
        <f t="shared" si="3"/>
        <v>13.615899221188801</v>
      </c>
      <c r="L54" s="13">
        <f t="shared" si="4"/>
        <v>1.8826263020593899</v>
      </c>
      <c r="M54" s="13">
        <f t="shared" si="5"/>
        <v>24.693434973034112</v>
      </c>
      <c r="N54" s="28">
        <f t="shared" si="6"/>
        <v>122.82563427347641</v>
      </c>
      <c r="P54" s="9"/>
      <c r="Q54" s="6"/>
      <c r="R54" s="9"/>
      <c r="S54" s="6"/>
      <c r="T54" s="9"/>
    </row>
    <row r="55" spans="1:20" x14ac:dyDescent="0.2">
      <c r="A55" t="s">
        <v>79</v>
      </c>
    </row>
    <row r="56" spans="1:20" ht="17.25" customHeight="1" thickBot="1" x14ac:dyDescent="0.25">
      <c r="A56" t="s">
        <v>78</v>
      </c>
    </row>
    <row r="57" spans="1:20" ht="13.5" thickBot="1" x14ac:dyDescent="0.25">
      <c r="A57" s="29" t="s">
        <v>47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30" t="s">
        <v>38</v>
      </c>
      <c r="Q57" s="20"/>
    </row>
    <row r="58" spans="1:20" x14ac:dyDescent="0.2">
      <c r="A58" s="31" t="s">
        <v>48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1" t="s">
        <v>49</v>
      </c>
      <c r="Q58" s="33"/>
    </row>
    <row r="59" spans="1:20" x14ac:dyDescent="0.2">
      <c r="A59" s="34" t="s">
        <v>50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4" t="s">
        <v>51</v>
      </c>
      <c r="Q59" s="35"/>
    </row>
    <row r="60" spans="1:20" x14ac:dyDescent="0.2">
      <c r="A60" s="31" t="s">
        <v>52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6" t="s">
        <v>53</v>
      </c>
      <c r="Q60" s="37"/>
    </row>
    <row r="61" spans="1:20" x14ac:dyDescent="0.2">
      <c r="A61" s="34" t="s">
        <v>54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5" t="s">
        <v>55</v>
      </c>
      <c r="Q61" s="38"/>
    </row>
    <row r="62" spans="1:20" x14ac:dyDescent="0.2">
      <c r="A62" s="31" t="s">
        <v>56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6" t="s">
        <v>57</v>
      </c>
      <c r="Q62" s="37"/>
    </row>
    <row r="63" spans="1:20" x14ac:dyDescent="0.2">
      <c r="A63" s="34" t="s">
        <v>58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5" t="s">
        <v>59</v>
      </c>
      <c r="Q63" s="38"/>
    </row>
    <row r="64" spans="1:20" x14ac:dyDescent="0.2">
      <c r="A64" s="31" t="s">
        <v>60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6" t="s">
        <v>61</v>
      </c>
      <c r="Q64" s="37"/>
    </row>
    <row r="65" spans="1:18" x14ac:dyDescent="0.2">
      <c r="A65" s="34" t="s">
        <v>62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5"/>
      <c r="Q65" s="38"/>
    </row>
    <row r="66" spans="1:18" x14ac:dyDescent="0.2">
      <c r="A66" s="34" t="s">
        <v>63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5"/>
      <c r="Q66" s="38"/>
    </row>
    <row r="67" spans="1:18" x14ac:dyDescent="0.2">
      <c r="A67" s="34" t="s">
        <v>64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5" t="s">
        <v>65</v>
      </c>
      <c r="Q67" s="38"/>
    </row>
    <row r="68" spans="1:18" ht="13.5" thickBot="1" x14ac:dyDescent="0.25">
      <c r="A68" s="39" t="s"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7" t="s">
        <v>67</v>
      </c>
      <c r="Q68" s="40"/>
    </row>
    <row r="73" spans="1:18" ht="15" customHeight="1" x14ac:dyDescent="0.2"/>
    <row r="74" spans="1:18" ht="18.75" x14ac:dyDescent="0.3">
      <c r="A74" s="61" t="s">
        <v>68</v>
      </c>
      <c r="B74" s="62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1:18" ht="8.25" customHeight="1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1:18" ht="18.75" x14ac:dyDescent="0.3">
      <c r="A76" s="63"/>
      <c r="B76" s="64" t="s">
        <v>2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41"/>
    </row>
    <row r="77" spans="1:18" x14ac:dyDescent="0.2">
      <c r="A77" s="63"/>
      <c r="B77" s="63"/>
      <c r="C77" s="65"/>
      <c r="D77" s="65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1:18" x14ac:dyDescent="0.2">
      <c r="A78" s="63" t="s">
        <v>3</v>
      </c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1:18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1:18" x14ac:dyDescent="0.2">
      <c r="A80" s="63" t="s">
        <v>4</v>
      </c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1:17" x14ac:dyDescent="0.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1:17" x14ac:dyDescent="0.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1:17" x14ac:dyDescent="0.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1:17" x14ac:dyDescent="0.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1:17" x14ac:dyDescent="0.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1:17" x14ac:dyDescent="0.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1:17" x14ac:dyDescent="0.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1:17" x14ac:dyDescent="0.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1:17" x14ac:dyDescent="0.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6"/>
      <c r="P89" s="63"/>
      <c r="Q89" s="63"/>
    </row>
    <row r="90" spans="1:17" x14ac:dyDescent="0.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1:17" x14ac:dyDescent="0.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1:17" x14ac:dyDescent="0.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1:17" x14ac:dyDescent="0.2">
      <c r="A93" s="67" t="s">
        <v>5</v>
      </c>
      <c r="B93" s="67"/>
      <c r="C93" s="63"/>
      <c r="D93" s="63"/>
      <c r="E93" s="63"/>
      <c r="F93" s="68" t="s">
        <v>6</v>
      </c>
      <c r="G93" s="63">
        <v>2.5000000000000001E-2</v>
      </c>
      <c r="H93" s="66"/>
      <c r="I93" s="63" t="s">
        <v>48</v>
      </c>
      <c r="J93" s="63"/>
      <c r="K93" s="63"/>
      <c r="L93" s="63"/>
      <c r="M93" s="63"/>
      <c r="N93" s="63"/>
      <c r="O93" s="63"/>
      <c r="P93" s="63"/>
      <c r="Q93" s="63"/>
    </row>
    <row r="94" spans="1:17" x14ac:dyDescent="0.2">
      <c r="A94" s="67" t="s">
        <v>7</v>
      </c>
      <c r="B94" s="67"/>
      <c r="C94" s="63"/>
      <c r="D94" s="63"/>
      <c r="E94" s="63"/>
      <c r="F94" s="68" t="s">
        <v>8</v>
      </c>
      <c r="G94" s="63">
        <v>2.5</v>
      </c>
      <c r="H94" s="63" t="s">
        <v>9</v>
      </c>
      <c r="I94" s="63"/>
      <c r="J94" s="63"/>
      <c r="K94" s="63"/>
      <c r="L94" s="63"/>
      <c r="M94" s="63"/>
      <c r="N94" s="63"/>
      <c r="O94" s="63"/>
      <c r="P94" s="63"/>
      <c r="Q94" s="63"/>
    </row>
    <row r="95" spans="1:17" x14ac:dyDescent="0.2">
      <c r="A95" s="67" t="s">
        <v>10</v>
      </c>
      <c r="B95" s="67"/>
      <c r="C95" s="63"/>
      <c r="D95" s="63"/>
      <c r="E95" s="63"/>
      <c r="F95" s="68" t="s">
        <v>11</v>
      </c>
      <c r="G95" s="63">
        <v>4.63</v>
      </c>
      <c r="H95" s="63" t="s">
        <v>9</v>
      </c>
      <c r="I95" s="63"/>
      <c r="J95" s="63"/>
      <c r="K95" s="63"/>
      <c r="L95" s="63"/>
      <c r="M95" s="63"/>
      <c r="N95" s="63"/>
      <c r="O95" s="63"/>
      <c r="P95" s="63"/>
      <c r="Q95" s="63"/>
    </row>
    <row r="96" spans="1:17" x14ac:dyDescent="0.2">
      <c r="A96" s="67" t="s">
        <v>12</v>
      </c>
      <c r="B96" s="67"/>
      <c r="C96" s="63"/>
      <c r="D96" s="63"/>
      <c r="E96" s="63"/>
      <c r="F96" s="68" t="s">
        <v>13</v>
      </c>
      <c r="G96" s="63">
        <v>1.6</v>
      </c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1:18" x14ac:dyDescent="0.2">
      <c r="A97" s="67" t="s">
        <v>12</v>
      </c>
      <c r="B97" s="67"/>
      <c r="C97" s="63"/>
      <c r="D97" s="63"/>
      <c r="E97" s="63"/>
      <c r="F97" s="68" t="s">
        <v>14</v>
      </c>
      <c r="G97" s="63">
        <v>1.6</v>
      </c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1:18" ht="15.75" x14ac:dyDescent="0.25">
      <c r="A98" s="67" t="s">
        <v>15</v>
      </c>
      <c r="B98" s="67"/>
      <c r="C98" s="63"/>
      <c r="D98" s="63"/>
      <c r="E98" s="63"/>
      <c r="F98" s="69" t="s">
        <v>69</v>
      </c>
      <c r="G98" s="112">
        <v>5.1999999999999998E-3</v>
      </c>
      <c r="H98" s="63"/>
      <c r="I98" s="70"/>
      <c r="J98" s="63"/>
      <c r="K98" s="63"/>
      <c r="L98" s="63"/>
      <c r="M98" s="63"/>
      <c r="N98" s="63"/>
      <c r="O98" s="63"/>
      <c r="P98" s="63"/>
      <c r="Q98" s="63"/>
    </row>
    <row r="99" spans="1:18" ht="15.75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71"/>
      <c r="N99" s="63"/>
      <c r="O99" s="63"/>
      <c r="P99" s="63"/>
      <c r="Q99" s="63"/>
    </row>
    <row r="100" spans="1:18" ht="15.75" x14ac:dyDescent="0.25">
      <c r="A100" s="71" t="s">
        <v>70</v>
      </c>
      <c r="B100" s="63"/>
      <c r="C100" s="63"/>
      <c r="D100" s="63"/>
      <c r="E100" s="63"/>
      <c r="F100" s="63"/>
      <c r="G100" s="63"/>
      <c r="H100" s="63" t="s">
        <v>81</v>
      </c>
      <c r="I100" s="63"/>
      <c r="J100" s="63"/>
      <c r="K100" s="63"/>
      <c r="L100" s="63"/>
      <c r="M100" s="72"/>
      <c r="N100" s="72"/>
      <c r="O100" s="72"/>
      <c r="P100" s="72"/>
      <c r="Q100" s="73"/>
      <c r="R100" s="9"/>
    </row>
    <row r="101" spans="1:18" x14ac:dyDescent="0.2">
      <c r="A101" s="63" t="s">
        <v>18</v>
      </c>
      <c r="B101" s="63"/>
      <c r="C101" s="63"/>
      <c r="D101" s="63"/>
      <c r="E101" s="63"/>
      <c r="F101" s="63"/>
      <c r="G101" s="63"/>
      <c r="H101" s="63" t="s">
        <v>19</v>
      </c>
      <c r="I101" s="63"/>
      <c r="J101" s="63"/>
      <c r="K101" s="63"/>
      <c r="L101" s="63"/>
      <c r="M101" s="72"/>
      <c r="N101" s="72"/>
      <c r="O101" s="72"/>
      <c r="P101" s="72"/>
      <c r="Q101" s="72"/>
      <c r="R101" s="9"/>
    </row>
    <row r="102" spans="1:18" ht="15.75" x14ac:dyDescent="0.25">
      <c r="A102" s="63" t="s">
        <v>20</v>
      </c>
      <c r="B102" s="63"/>
      <c r="C102" s="63"/>
      <c r="D102" s="63"/>
      <c r="E102" s="63"/>
      <c r="F102" s="63"/>
      <c r="G102" s="63"/>
      <c r="H102" s="67" t="s">
        <v>71</v>
      </c>
      <c r="I102" s="63"/>
      <c r="J102" s="63"/>
      <c r="K102" s="63"/>
      <c r="L102" s="63"/>
      <c r="M102" s="72"/>
      <c r="N102" s="72"/>
      <c r="O102" s="72"/>
      <c r="P102" s="72"/>
      <c r="Q102" s="72"/>
      <c r="R102" s="9"/>
    </row>
    <row r="103" spans="1:18" ht="15.75" x14ac:dyDescent="0.25">
      <c r="A103" s="63" t="s">
        <v>22</v>
      </c>
      <c r="B103" s="63"/>
      <c r="C103" s="63"/>
      <c r="D103" s="63"/>
      <c r="E103" s="63"/>
      <c r="F103" s="63"/>
      <c r="G103" s="63"/>
      <c r="H103" s="63" t="s">
        <v>72</v>
      </c>
      <c r="I103" s="63"/>
      <c r="J103" s="63"/>
      <c r="K103" s="63"/>
      <c r="L103" s="63"/>
      <c r="M103" s="72"/>
      <c r="N103" s="72"/>
      <c r="O103" s="72"/>
      <c r="P103" s="72"/>
      <c r="Q103" s="72"/>
      <c r="R103" s="9"/>
    </row>
    <row r="104" spans="1:18" x14ac:dyDescent="0.2">
      <c r="A104" s="63" t="s">
        <v>24</v>
      </c>
      <c r="B104" s="63"/>
      <c r="C104" s="63"/>
      <c r="D104" s="63"/>
      <c r="E104" s="63"/>
      <c r="F104" s="63"/>
      <c r="G104" s="63"/>
      <c r="H104" s="63" t="s">
        <v>25</v>
      </c>
      <c r="I104" s="63"/>
      <c r="J104" s="63"/>
      <c r="K104" s="63"/>
      <c r="L104" s="63"/>
      <c r="M104" s="72"/>
      <c r="N104" s="72"/>
      <c r="O104" s="72"/>
      <c r="P104" s="72"/>
      <c r="Q104" s="72"/>
      <c r="R104" s="9"/>
    </row>
    <row r="105" spans="1:18" x14ac:dyDescent="0.2">
      <c r="A105" s="63" t="s">
        <v>26</v>
      </c>
      <c r="B105" s="63"/>
      <c r="C105" s="63"/>
      <c r="D105" s="63"/>
      <c r="E105" s="63"/>
      <c r="F105" s="63"/>
      <c r="G105" s="63"/>
      <c r="H105" s="63" t="s">
        <v>27</v>
      </c>
      <c r="I105" s="63"/>
      <c r="J105" s="63"/>
      <c r="K105" s="63"/>
      <c r="L105" s="63"/>
      <c r="M105" s="72"/>
      <c r="N105" s="72"/>
      <c r="O105" s="72"/>
      <c r="P105" s="72"/>
      <c r="Q105" s="72"/>
      <c r="R105" s="9"/>
    </row>
    <row r="106" spans="1:18" ht="15.75" x14ac:dyDescent="0.25">
      <c r="A106" s="63" t="s">
        <v>28</v>
      </c>
      <c r="B106" s="63"/>
      <c r="C106" s="63"/>
      <c r="D106" s="63"/>
      <c r="E106" s="63"/>
      <c r="F106" s="63"/>
      <c r="G106" s="63"/>
      <c r="H106" s="63" t="s">
        <v>73</v>
      </c>
      <c r="I106" s="63"/>
      <c r="J106" s="63"/>
      <c r="K106" s="63"/>
      <c r="L106" s="63"/>
      <c r="M106" s="72"/>
      <c r="N106" s="72"/>
      <c r="O106" s="72"/>
      <c r="P106" s="72"/>
      <c r="Q106" s="72"/>
      <c r="R106" s="9"/>
    </row>
    <row r="107" spans="1:18" ht="13.5" thickBot="1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1:18" ht="15.75" x14ac:dyDescent="0.25">
      <c r="A108" s="74" t="s">
        <v>30</v>
      </c>
      <c r="B108" s="75" t="s">
        <v>31</v>
      </c>
      <c r="C108" s="75" t="s">
        <v>32</v>
      </c>
      <c r="D108" s="75" t="s">
        <v>33</v>
      </c>
      <c r="E108" s="76" t="s">
        <v>74</v>
      </c>
      <c r="F108" s="77" t="s">
        <v>35</v>
      </c>
      <c r="G108" s="75" t="s">
        <v>36</v>
      </c>
      <c r="H108" s="75" t="s">
        <v>37</v>
      </c>
      <c r="I108" s="75" t="s">
        <v>38</v>
      </c>
      <c r="J108" s="75" t="s">
        <v>39</v>
      </c>
      <c r="K108" s="75" t="s">
        <v>40</v>
      </c>
      <c r="L108" s="75" t="s">
        <v>41</v>
      </c>
      <c r="M108" s="75" t="s">
        <v>42</v>
      </c>
      <c r="N108" s="78" t="s">
        <v>43</v>
      </c>
      <c r="O108" s="63"/>
      <c r="P108" s="72"/>
      <c r="Q108" s="79"/>
      <c r="R108" s="9"/>
    </row>
    <row r="109" spans="1:18" ht="15.75" thickBot="1" x14ac:dyDescent="0.25">
      <c r="A109" s="105" t="s">
        <v>44</v>
      </c>
      <c r="B109" s="86" t="s">
        <v>44</v>
      </c>
      <c r="C109" s="86"/>
      <c r="D109" s="86"/>
      <c r="E109" s="106"/>
      <c r="F109" s="107" t="s">
        <v>44</v>
      </c>
      <c r="G109" s="86" t="s">
        <v>44</v>
      </c>
      <c r="H109" s="86" t="s">
        <v>44</v>
      </c>
      <c r="I109" s="86"/>
      <c r="J109" s="86" t="s">
        <v>75</v>
      </c>
      <c r="K109" s="86" t="s">
        <v>44</v>
      </c>
      <c r="L109" s="86" t="s">
        <v>44</v>
      </c>
      <c r="M109" s="86"/>
      <c r="N109" s="108" t="s">
        <v>76</v>
      </c>
      <c r="O109" s="63"/>
      <c r="P109" s="72"/>
      <c r="Q109" s="79"/>
      <c r="R109" s="9"/>
    </row>
    <row r="110" spans="1:18" x14ac:dyDescent="0.2">
      <c r="A110" s="74">
        <f>G94</f>
        <v>2.5</v>
      </c>
      <c r="B110" s="75">
        <f>G95</f>
        <v>4.63</v>
      </c>
      <c r="C110" s="75">
        <f>G96</f>
        <v>1.6</v>
      </c>
      <c r="D110" s="75">
        <f>G97</f>
        <v>1.6</v>
      </c>
      <c r="E110" s="75">
        <f>G98</f>
        <v>5.1999999999999998E-3</v>
      </c>
      <c r="F110" s="110">
        <v>0</v>
      </c>
      <c r="G110" s="75">
        <f>F110</f>
        <v>0</v>
      </c>
      <c r="H110" s="75">
        <f t="shared" ref="H110:H115" si="13">F110-G110</f>
        <v>0</v>
      </c>
      <c r="I110" s="75">
        <f>G93</f>
        <v>2.5000000000000001E-2</v>
      </c>
      <c r="J110" s="75">
        <f t="shared" ref="J110:J122" si="14">(A110+C110*G110/2+D110*G110/2)*G110+B110*H110</f>
        <v>0</v>
      </c>
      <c r="K110" s="75">
        <f t="shared" ref="K110:K122" si="15">A110+G110*(SQRT(1+C110^2)+SQRT(1+D110^2))+2*H110</f>
        <v>2.5</v>
      </c>
      <c r="L110" s="75">
        <f t="shared" ref="L110:L122" si="16">J110/K110</f>
        <v>0</v>
      </c>
      <c r="M110" s="75">
        <f t="shared" ref="M110:M122" si="17">1/I110*L110^(1/6)</f>
        <v>0</v>
      </c>
      <c r="N110" s="82">
        <f t="shared" ref="N110:N122" si="18">M110*J110*SQRT(L110*E110)</f>
        <v>0</v>
      </c>
      <c r="O110" s="63"/>
      <c r="P110" s="72"/>
      <c r="Q110" s="79"/>
      <c r="R110" s="9"/>
    </row>
    <row r="111" spans="1:18" x14ac:dyDescent="0.2">
      <c r="A111" s="83">
        <f t="shared" ref="A111:A122" si="19">A110</f>
        <v>2.5</v>
      </c>
      <c r="B111" s="84">
        <f t="shared" ref="B111:B122" si="20">B110</f>
        <v>4.63</v>
      </c>
      <c r="C111" s="84">
        <f t="shared" ref="C111:C122" si="21">C110</f>
        <v>1.6</v>
      </c>
      <c r="D111" s="84">
        <f t="shared" ref="D111:D122" si="22">D110</f>
        <v>1.6</v>
      </c>
      <c r="E111" s="84">
        <f t="shared" ref="E111:E122" si="23">E110</f>
        <v>5.1999999999999998E-3</v>
      </c>
      <c r="F111" s="109">
        <v>0.25</v>
      </c>
      <c r="G111" s="84">
        <v>0.25</v>
      </c>
      <c r="H111" s="84">
        <f t="shared" si="13"/>
        <v>0</v>
      </c>
      <c r="I111" s="84">
        <f t="shared" ref="I111:I122" si="24">I110</f>
        <v>2.5000000000000001E-2</v>
      </c>
      <c r="J111" s="84">
        <f>(A111+C111*G111/2+D111*G111/2)*G111+B111*H111</f>
        <v>0.72500000000000009</v>
      </c>
      <c r="K111" s="84">
        <f t="shared" si="15"/>
        <v>3.4433981132056606</v>
      </c>
      <c r="L111" s="84">
        <f t="shared" si="16"/>
        <v>0.21054782983692094</v>
      </c>
      <c r="M111" s="84">
        <f t="shared" si="17"/>
        <v>30.852127648926526</v>
      </c>
      <c r="N111" s="85">
        <f t="shared" si="18"/>
        <v>0.74011666406177179</v>
      </c>
      <c r="O111" s="63"/>
      <c r="P111" s="72"/>
      <c r="Q111" s="79"/>
      <c r="R111" s="9"/>
    </row>
    <row r="112" spans="1:18" x14ac:dyDescent="0.2">
      <c r="A112" s="83">
        <f t="shared" si="19"/>
        <v>2.5</v>
      </c>
      <c r="B112" s="84">
        <f t="shared" si="20"/>
        <v>4.63</v>
      </c>
      <c r="C112" s="84">
        <f t="shared" si="21"/>
        <v>1.6</v>
      </c>
      <c r="D112" s="84">
        <f t="shared" si="22"/>
        <v>1.6</v>
      </c>
      <c r="E112" s="84">
        <f t="shared" si="23"/>
        <v>5.1999999999999998E-3</v>
      </c>
      <c r="F112" s="109">
        <v>0.5</v>
      </c>
      <c r="G112" s="84">
        <v>0.5</v>
      </c>
      <c r="H112" s="84">
        <f t="shared" si="13"/>
        <v>0</v>
      </c>
      <c r="I112" s="84">
        <f t="shared" si="24"/>
        <v>2.5000000000000001E-2</v>
      </c>
      <c r="J112" s="84">
        <f t="shared" si="14"/>
        <v>1.65</v>
      </c>
      <c r="K112" s="84">
        <f t="shared" si="15"/>
        <v>4.3867962264113212</v>
      </c>
      <c r="L112" s="84">
        <f t="shared" si="16"/>
        <v>0.37612870870681064</v>
      </c>
      <c r="M112" s="84">
        <f t="shared" si="17"/>
        <v>33.984645063167036</v>
      </c>
      <c r="N112" s="85">
        <f t="shared" si="18"/>
        <v>2.4799138610959823</v>
      </c>
      <c r="O112" s="63"/>
      <c r="P112" s="72"/>
      <c r="Q112" s="79"/>
      <c r="R112" s="9"/>
    </row>
    <row r="113" spans="1:18" x14ac:dyDescent="0.2">
      <c r="A113" s="83">
        <f t="shared" si="19"/>
        <v>2.5</v>
      </c>
      <c r="B113" s="84">
        <f t="shared" si="20"/>
        <v>4.63</v>
      </c>
      <c r="C113" s="84">
        <f t="shared" si="21"/>
        <v>1.6</v>
      </c>
      <c r="D113" s="84">
        <f t="shared" si="22"/>
        <v>1.6</v>
      </c>
      <c r="E113" s="84">
        <f t="shared" si="23"/>
        <v>5.1999999999999998E-3</v>
      </c>
      <c r="F113" s="109">
        <v>1</v>
      </c>
      <c r="G113" s="84">
        <v>0.8</v>
      </c>
      <c r="H113" s="84">
        <f t="shared" si="13"/>
        <v>0.19999999999999996</v>
      </c>
      <c r="I113" s="84">
        <f t="shared" si="24"/>
        <v>2.5000000000000001E-2</v>
      </c>
      <c r="J113" s="84">
        <f t="shared" si="14"/>
        <v>3.95</v>
      </c>
      <c r="K113" s="84">
        <f t="shared" si="15"/>
        <v>5.9188739622581146</v>
      </c>
      <c r="L113" s="84">
        <f t="shared" si="16"/>
        <v>0.6673566670260761</v>
      </c>
      <c r="M113" s="84">
        <f t="shared" si="17"/>
        <v>37.392656952623035</v>
      </c>
      <c r="N113" s="85">
        <f t="shared" si="18"/>
        <v>8.7008983398833326</v>
      </c>
      <c r="O113" s="63"/>
      <c r="P113" s="72"/>
      <c r="Q113" s="79"/>
      <c r="R113" s="9"/>
    </row>
    <row r="114" spans="1:18" x14ac:dyDescent="0.2">
      <c r="A114" s="83">
        <f t="shared" si="19"/>
        <v>2.5</v>
      </c>
      <c r="B114" s="84">
        <f t="shared" si="20"/>
        <v>4.63</v>
      </c>
      <c r="C114" s="84">
        <f t="shared" si="21"/>
        <v>1.6</v>
      </c>
      <c r="D114" s="84">
        <f t="shared" si="22"/>
        <v>1.6</v>
      </c>
      <c r="E114" s="84">
        <f t="shared" si="23"/>
        <v>5.1999999999999998E-3</v>
      </c>
      <c r="F114" s="109">
        <v>1.36</v>
      </c>
      <c r="G114" s="84">
        <v>0.8</v>
      </c>
      <c r="H114" s="84">
        <f t="shared" si="13"/>
        <v>0.56000000000000005</v>
      </c>
      <c r="I114" s="84">
        <f t="shared" si="24"/>
        <v>2.5000000000000001E-2</v>
      </c>
      <c r="J114" s="84">
        <f t="shared" si="14"/>
        <v>5.6168000000000005</v>
      </c>
      <c r="K114" s="84">
        <f t="shared" si="15"/>
        <v>6.6388739622581143</v>
      </c>
      <c r="L114" s="84">
        <f t="shared" si="16"/>
        <v>0.84604709050531957</v>
      </c>
      <c r="M114" s="84">
        <f t="shared" si="17"/>
        <v>38.900849083119581</v>
      </c>
      <c r="N114" s="85">
        <f t="shared" si="18"/>
        <v>14.492622524648002</v>
      </c>
      <c r="O114" s="63"/>
      <c r="P114" s="72"/>
      <c r="Q114" s="79"/>
      <c r="R114" s="9"/>
    </row>
    <row r="115" spans="1:18" x14ac:dyDescent="0.2">
      <c r="A115" s="83">
        <f t="shared" si="19"/>
        <v>2.5</v>
      </c>
      <c r="B115" s="84">
        <f t="shared" si="20"/>
        <v>4.63</v>
      </c>
      <c r="C115" s="84">
        <f t="shared" si="21"/>
        <v>1.6</v>
      </c>
      <c r="D115" s="84">
        <f t="shared" si="22"/>
        <v>1.6</v>
      </c>
      <c r="E115" s="84">
        <f t="shared" si="23"/>
        <v>5.1999999999999998E-3</v>
      </c>
      <c r="F115" s="109">
        <v>1.4</v>
      </c>
      <c r="G115" s="84">
        <v>0.8</v>
      </c>
      <c r="H115" s="84">
        <f t="shared" si="13"/>
        <v>0.59999999999999987</v>
      </c>
      <c r="I115" s="84">
        <f t="shared" si="24"/>
        <v>2.5000000000000001E-2</v>
      </c>
      <c r="J115" s="84">
        <f t="shared" si="14"/>
        <v>5.8019999999999996</v>
      </c>
      <c r="K115" s="84">
        <f t="shared" si="15"/>
        <v>6.7188739622581135</v>
      </c>
      <c r="L115" s="84">
        <f t="shared" si="16"/>
        <v>0.86353755593445214</v>
      </c>
      <c r="M115" s="84">
        <f t="shared" si="17"/>
        <v>39.033742817365422</v>
      </c>
      <c r="N115" s="85">
        <f t="shared" si="18"/>
        <v>15.176100982143215</v>
      </c>
      <c r="O115" s="63"/>
      <c r="P115" s="72"/>
      <c r="Q115" s="79"/>
      <c r="R115" s="9"/>
    </row>
    <row r="116" spans="1:18" x14ac:dyDescent="0.2">
      <c r="A116" s="83">
        <f t="shared" si="19"/>
        <v>2.5</v>
      </c>
      <c r="B116" s="84">
        <f t="shared" si="20"/>
        <v>4.63</v>
      </c>
      <c r="C116" s="84">
        <f t="shared" si="21"/>
        <v>1.6</v>
      </c>
      <c r="D116" s="84">
        <f t="shared" si="22"/>
        <v>1.6</v>
      </c>
      <c r="E116" s="84">
        <f t="shared" si="23"/>
        <v>5.1999999999999998E-3</v>
      </c>
      <c r="F116" s="109">
        <v>1.5</v>
      </c>
      <c r="G116" s="84">
        <v>0.8</v>
      </c>
      <c r="H116" s="84">
        <f t="shared" ref="H116:H122" si="25">F116-G116</f>
        <v>0.7</v>
      </c>
      <c r="I116" s="84">
        <f t="shared" si="24"/>
        <v>2.5000000000000001E-2</v>
      </c>
      <c r="J116" s="84">
        <f t="shared" si="14"/>
        <v>6.2650000000000006</v>
      </c>
      <c r="K116" s="84">
        <f t="shared" si="15"/>
        <v>6.9188739622581146</v>
      </c>
      <c r="L116" s="84">
        <f t="shared" si="16"/>
        <v>0.90549416482726197</v>
      </c>
      <c r="M116" s="84">
        <f t="shared" si="17"/>
        <v>39.34361551930602</v>
      </c>
      <c r="N116" s="85">
        <f t="shared" si="18"/>
        <v>16.913747484694355</v>
      </c>
      <c r="O116" s="63"/>
      <c r="P116" s="72"/>
      <c r="Q116" s="79"/>
      <c r="R116" s="9"/>
    </row>
    <row r="117" spans="1:18" x14ac:dyDescent="0.2">
      <c r="A117" s="83">
        <f t="shared" si="19"/>
        <v>2.5</v>
      </c>
      <c r="B117" s="84">
        <f t="shared" si="20"/>
        <v>4.63</v>
      </c>
      <c r="C117" s="84">
        <f t="shared" si="21"/>
        <v>1.6</v>
      </c>
      <c r="D117" s="84">
        <f t="shared" si="22"/>
        <v>1.6</v>
      </c>
      <c r="E117" s="84">
        <f t="shared" si="23"/>
        <v>5.1999999999999998E-3</v>
      </c>
      <c r="F117" s="109">
        <v>1.6</v>
      </c>
      <c r="G117" s="84">
        <v>0.8</v>
      </c>
      <c r="H117" s="84">
        <f t="shared" si="25"/>
        <v>0.8</v>
      </c>
      <c r="I117" s="84">
        <f t="shared" si="24"/>
        <v>2.5000000000000001E-2</v>
      </c>
      <c r="J117" s="84">
        <f t="shared" si="14"/>
        <v>6.7280000000000006</v>
      </c>
      <c r="K117" s="84">
        <f t="shared" si="15"/>
        <v>7.1188739622581139</v>
      </c>
      <c r="L117" s="84">
        <f t="shared" si="16"/>
        <v>0.94509328802133652</v>
      </c>
      <c r="M117" s="84">
        <f t="shared" si="17"/>
        <v>39.625288554403156</v>
      </c>
      <c r="N117" s="85">
        <f t="shared" si="18"/>
        <v>18.68948919746639</v>
      </c>
      <c r="O117" s="63"/>
      <c r="P117" s="72"/>
      <c r="Q117" s="79"/>
      <c r="R117" s="9"/>
    </row>
    <row r="118" spans="1:18" x14ac:dyDescent="0.2">
      <c r="A118" s="83">
        <f t="shared" si="19"/>
        <v>2.5</v>
      </c>
      <c r="B118" s="84">
        <f t="shared" si="20"/>
        <v>4.63</v>
      </c>
      <c r="C118" s="84">
        <f t="shared" si="21"/>
        <v>1.6</v>
      </c>
      <c r="D118" s="84">
        <f t="shared" si="22"/>
        <v>1.6</v>
      </c>
      <c r="E118" s="84">
        <f t="shared" si="23"/>
        <v>5.1999999999999998E-3</v>
      </c>
      <c r="F118" s="109">
        <v>1.9</v>
      </c>
      <c r="G118" s="84">
        <v>0.8</v>
      </c>
      <c r="H118" s="84">
        <f t="shared" si="25"/>
        <v>1.0999999999999999</v>
      </c>
      <c r="I118" s="84">
        <f t="shared" si="24"/>
        <v>2.5000000000000001E-2</v>
      </c>
      <c r="J118" s="84">
        <f t="shared" si="14"/>
        <v>8.1169999999999991</v>
      </c>
      <c r="K118" s="84">
        <f t="shared" si="15"/>
        <v>7.7188739622581135</v>
      </c>
      <c r="L118" s="84">
        <f t="shared" si="16"/>
        <v>1.0515782534717559</v>
      </c>
      <c r="M118" s="84">
        <f t="shared" si="17"/>
        <v>40.336689994877446</v>
      </c>
      <c r="N118" s="85">
        <f t="shared" si="18"/>
        <v>24.211309159841729</v>
      </c>
      <c r="O118" s="63"/>
      <c r="P118" s="72"/>
      <c r="Q118" s="79"/>
      <c r="R118" s="9"/>
    </row>
    <row r="119" spans="1:18" x14ac:dyDescent="0.2">
      <c r="A119" s="83">
        <f t="shared" si="19"/>
        <v>2.5</v>
      </c>
      <c r="B119" s="84">
        <f t="shared" si="20"/>
        <v>4.63</v>
      </c>
      <c r="C119" s="84">
        <f t="shared" si="21"/>
        <v>1.6</v>
      </c>
      <c r="D119" s="84">
        <f t="shared" si="22"/>
        <v>1.6</v>
      </c>
      <c r="E119" s="84">
        <f t="shared" si="23"/>
        <v>5.1999999999999998E-3</v>
      </c>
      <c r="F119" s="109">
        <v>2</v>
      </c>
      <c r="G119" s="84">
        <v>0.8</v>
      </c>
      <c r="H119" s="84">
        <f t="shared" si="25"/>
        <v>1.2</v>
      </c>
      <c r="I119" s="84">
        <f t="shared" si="24"/>
        <v>2.5000000000000001E-2</v>
      </c>
      <c r="J119" s="84">
        <f t="shared" si="14"/>
        <v>8.58</v>
      </c>
      <c r="K119" s="84">
        <f t="shared" si="15"/>
        <v>7.9188739622581146</v>
      </c>
      <c r="L119" s="84">
        <f t="shared" si="16"/>
        <v>1.0834873797578868</v>
      </c>
      <c r="M119" s="84">
        <f t="shared" si="17"/>
        <v>40.53815393694979</v>
      </c>
      <c r="N119" s="85">
        <f t="shared" si="18"/>
        <v>26.107474094087575</v>
      </c>
      <c r="O119" s="63"/>
      <c r="P119" s="72"/>
      <c r="Q119" s="79"/>
      <c r="R119" s="9"/>
    </row>
    <row r="120" spans="1:18" x14ac:dyDescent="0.2">
      <c r="A120" s="83">
        <f t="shared" si="19"/>
        <v>2.5</v>
      </c>
      <c r="B120" s="84">
        <f t="shared" si="20"/>
        <v>4.63</v>
      </c>
      <c r="C120" s="84">
        <f t="shared" si="21"/>
        <v>1.6</v>
      </c>
      <c r="D120" s="84">
        <f t="shared" si="22"/>
        <v>1.6</v>
      </c>
      <c r="E120" s="84">
        <f t="shared" si="23"/>
        <v>5.1999999999999998E-3</v>
      </c>
      <c r="F120" s="109">
        <v>2.1</v>
      </c>
      <c r="G120" s="84">
        <v>0.8</v>
      </c>
      <c r="H120" s="84">
        <f t="shared" si="25"/>
        <v>1.3</v>
      </c>
      <c r="I120" s="84">
        <f t="shared" si="24"/>
        <v>2.5000000000000001E-2</v>
      </c>
      <c r="J120" s="84">
        <f t="shared" si="14"/>
        <v>9.043000000000001</v>
      </c>
      <c r="K120" s="84">
        <f t="shared" si="15"/>
        <v>8.1188739622581139</v>
      </c>
      <c r="L120" s="84">
        <f t="shared" si="16"/>
        <v>1.1138244098920411</v>
      </c>
      <c r="M120" s="84">
        <f t="shared" si="17"/>
        <v>40.725158186759664</v>
      </c>
      <c r="N120" s="85">
        <f t="shared" si="18"/>
        <v>28.027563697118875</v>
      </c>
      <c r="O120" s="63"/>
      <c r="P120" s="72"/>
      <c r="Q120" s="79"/>
      <c r="R120" s="9"/>
    </row>
    <row r="121" spans="1:18" x14ac:dyDescent="0.2">
      <c r="A121" s="83">
        <f t="shared" si="19"/>
        <v>2.5</v>
      </c>
      <c r="B121" s="84">
        <f t="shared" si="20"/>
        <v>4.63</v>
      </c>
      <c r="C121" s="84">
        <f t="shared" si="21"/>
        <v>1.6</v>
      </c>
      <c r="D121" s="84">
        <f t="shared" si="22"/>
        <v>1.6</v>
      </c>
      <c r="E121" s="84">
        <f t="shared" si="23"/>
        <v>5.1999999999999998E-3</v>
      </c>
      <c r="F121" s="109">
        <v>2.2999999999999998</v>
      </c>
      <c r="G121" s="84">
        <v>0.8</v>
      </c>
      <c r="H121" s="84">
        <f t="shared" si="25"/>
        <v>1.4999999999999998</v>
      </c>
      <c r="I121" s="84">
        <f t="shared" si="24"/>
        <v>2.5000000000000001E-2</v>
      </c>
      <c r="J121" s="84">
        <f t="shared" si="14"/>
        <v>9.9689999999999994</v>
      </c>
      <c r="K121" s="84">
        <f t="shared" si="15"/>
        <v>8.5188739622581142</v>
      </c>
      <c r="L121" s="84">
        <f t="shared" si="16"/>
        <v>1.170225084226683</v>
      </c>
      <c r="M121" s="84">
        <f t="shared" si="17"/>
        <v>41.061822865813681</v>
      </c>
      <c r="N121" s="85">
        <f t="shared" si="18"/>
        <v>31.932005439049384</v>
      </c>
      <c r="O121" s="63"/>
      <c r="P121" s="72"/>
      <c r="Q121" s="79"/>
      <c r="R121" s="9"/>
    </row>
    <row r="122" spans="1:18" ht="13.5" thickBot="1" x14ac:dyDescent="0.25">
      <c r="A122" s="80">
        <f t="shared" si="19"/>
        <v>2.5</v>
      </c>
      <c r="B122" s="81">
        <f t="shared" si="20"/>
        <v>4.63</v>
      </c>
      <c r="C122" s="81">
        <f t="shared" si="21"/>
        <v>1.6</v>
      </c>
      <c r="D122" s="81">
        <f t="shared" si="22"/>
        <v>1.6</v>
      </c>
      <c r="E122" s="81">
        <f t="shared" si="23"/>
        <v>5.1999999999999998E-3</v>
      </c>
      <c r="F122" s="111">
        <v>2.5</v>
      </c>
      <c r="G122" s="81">
        <v>0.8</v>
      </c>
      <c r="H122" s="81">
        <f t="shared" si="25"/>
        <v>1.7</v>
      </c>
      <c r="I122" s="81">
        <f t="shared" si="24"/>
        <v>2.5000000000000001E-2</v>
      </c>
      <c r="J122" s="81">
        <f t="shared" si="14"/>
        <v>10.895</v>
      </c>
      <c r="K122" s="81">
        <f t="shared" si="15"/>
        <v>8.9188739622581146</v>
      </c>
      <c r="L122" s="81">
        <f t="shared" si="16"/>
        <v>1.2215667634842955</v>
      </c>
      <c r="M122" s="81">
        <f t="shared" si="17"/>
        <v>41.35673000549707</v>
      </c>
      <c r="N122" s="87">
        <f t="shared" si="18"/>
        <v>35.911513005184283</v>
      </c>
      <c r="O122" s="63"/>
      <c r="P122" s="72"/>
      <c r="Q122" s="79"/>
      <c r="R122" s="9"/>
    </row>
    <row r="123" spans="1:18" ht="15" x14ac:dyDescent="0.2">
      <c r="A123" s="63" t="s">
        <v>82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1:18" ht="13.5" thickBot="1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1:18" ht="13.5" thickBot="1" x14ac:dyDescent="0.25">
      <c r="A125" s="88" t="s">
        <v>47</v>
      </c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90" t="s">
        <v>38</v>
      </c>
      <c r="Q125" s="91"/>
    </row>
    <row r="126" spans="1:18" x14ac:dyDescent="0.2">
      <c r="A126" s="92" t="s">
        <v>48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2" t="s">
        <v>49</v>
      </c>
      <c r="Q126" s="94"/>
    </row>
    <row r="127" spans="1:18" x14ac:dyDescent="0.2">
      <c r="A127" s="95" t="s">
        <v>50</v>
      </c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95" t="s">
        <v>51</v>
      </c>
      <c r="Q127" s="96"/>
    </row>
    <row r="128" spans="1:18" x14ac:dyDescent="0.2">
      <c r="A128" s="92" t="s">
        <v>52</v>
      </c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7" t="s">
        <v>53</v>
      </c>
      <c r="Q128" s="98"/>
    </row>
    <row r="129" spans="1:17" x14ac:dyDescent="0.2">
      <c r="A129" s="95" t="s">
        <v>54</v>
      </c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99" t="s">
        <v>55</v>
      </c>
      <c r="Q129" s="100"/>
    </row>
    <row r="130" spans="1:17" x14ac:dyDescent="0.2">
      <c r="A130" s="92" t="s">
        <v>56</v>
      </c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7" t="s">
        <v>57</v>
      </c>
      <c r="Q130" s="98"/>
    </row>
    <row r="131" spans="1:17" x14ac:dyDescent="0.2">
      <c r="A131" s="95" t="s">
        <v>58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99" t="s">
        <v>59</v>
      </c>
      <c r="Q131" s="100"/>
    </row>
    <row r="132" spans="1:17" x14ac:dyDescent="0.2">
      <c r="A132" s="92" t="s">
        <v>60</v>
      </c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7" t="s">
        <v>61</v>
      </c>
      <c r="Q132" s="98"/>
    </row>
    <row r="133" spans="1:17" x14ac:dyDescent="0.2">
      <c r="A133" s="95" t="s">
        <v>62</v>
      </c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99"/>
      <c r="Q133" s="100"/>
    </row>
    <row r="134" spans="1:17" x14ac:dyDescent="0.2">
      <c r="A134" s="95" t="s">
        <v>63</v>
      </c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99"/>
      <c r="Q134" s="100"/>
    </row>
    <row r="135" spans="1:17" x14ac:dyDescent="0.2">
      <c r="A135" s="95" t="s">
        <v>64</v>
      </c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99" t="s">
        <v>65</v>
      </c>
      <c r="Q135" s="100"/>
    </row>
    <row r="136" spans="1:17" ht="13.5" thickBot="1" x14ac:dyDescent="0.25">
      <c r="A136" s="101" t="s">
        <v>66</v>
      </c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3" t="s">
        <v>67</v>
      </c>
      <c r="Q136" s="104"/>
    </row>
  </sheetData>
  <pageMargins left="0.97" right="0.51" top="0.84" bottom="0.5" header="0.51181102362204722" footer="0.51181102362204722"/>
  <pageSetup paperSize="9" scale="8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4" shapeId="1043" r:id="rId4">
          <objectPr defaultSize="0" autoPict="0" r:id="rId5">
            <anchor moveWithCells="1">
              <from>
                <xdr:col>0</xdr:col>
                <xdr:colOff>57150</xdr:colOff>
                <xdr:row>12</xdr:row>
                <xdr:rowOff>66675</xdr:rowOff>
              </from>
              <to>
                <xdr:col>9</xdr:col>
                <xdr:colOff>28575</xdr:colOff>
                <xdr:row>23</xdr:row>
                <xdr:rowOff>19050</xdr:rowOff>
              </to>
            </anchor>
          </objectPr>
        </oleObject>
      </mc:Choice>
      <mc:Fallback>
        <oleObject progId="AutoCAD.Drawing.14" shapeId="1043" r:id="rId4"/>
      </mc:Fallback>
    </mc:AlternateContent>
    <mc:AlternateContent xmlns:mc="http://schemas.openxmlformats.org/markup-compatibility/2006">
      <mc:Choice Requires="x14">
        <oleObject progId="AutoCAD.Drawing.14" shapeId="1044" r:id="rId6">
          <objectPr defaultSize="0" autoPict="0" r:id="rId7">
            <anchor moveWithCells="1">
              <from>
                <xdr:col>0</xdr:col>
                <xdr:colOff>57150</xdr:colOff>
                <xdr:row>80</xdr:row>
                <xdr:rowOff>66675</xdr:rowOff>
              </from>
              <to>
                <xdr:col>9</xdr:col>
                <xdr:colOff>190500</xdr:colOff>
                <xdr:row>91</xdr:row>
                <xdr:rowOff>66675</xdr:rowOff>
              </to>
            </anchor>
          </objectPr>
        </oleObject>
      </mc:Choice>
      <mc:Fallback>
        <oleObject progId="AutoCAD.Drawing.14" shapeId="104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MOSTA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Tomečko Jakub</cp:lastModifiedBy>
  <cp:lastPrinted>2000-05-24T06:33:15Z</cp:lastPrinted>
  <dcterms:created xsi:type="dcterms:W3CDTF">1999-06-24T01:13:40Z</dcterms:created>
  <dcterms:modified xsi:type="dcterms:W3CDTF">2022-08-01T09:26:31Z</dcterms:modified>
</cp:coreProperties>
</file>