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osuchowski/Downloads/CFA Level 1/Financial Models/"/>
    </mc:Choice>
  </mc:AlternateContent>
  <xr:revisionPtr revIDLastSave="0" documentId="8_{4B8AAFCF-60AE-CA42-B9CE-DDBC8661F5F3}" xr6:coauthVersionLast="47" xr6:coauthVersionMax="47" xr10:uidLastSave="{00000000-0000-0000-0000-000000000000}"/>
  <bookViews>
    <workbookView xWindow="0" yWindow="500" windowWidth="25560" windowHeight="14300" tabRatio="825" firstSheet="1" activeTab="1" xr2:uid="{00000000-000D-0000-FFFF-FFFF00000000}"/>
  </bookViews>
  <sheets>
    <sheet name="Index" sheetId="13" r:id="rId1"/>
    <sheet name="Income Statement" sheetId="1" r:id="rId2"/>
    <sheet name="Balance Sheet" sheetId="2" r:id="rId3"/>
    <sheet name="Cash Flow" sheetId="3" r:id="rId4"/>
    <sheet name="Ratio Analysis" sheetId="5" r:id="rId5"/>
    <sheet name="Revenue Build Up" sheetId="6" r:id="rId6"/>
    <sheet name="Cost Sheet" sheetId="7" r:id="rId7"/>
    <sheet name="Working cap" sheetId="8" r:id="rId8"/>
    <sheet name="Depreciation Schedule" sheetId="9" r:id="rId9"/>
    <sheet name="Shareholders Equity" sheetId="4" r:id="rId10"/>
    <sheet name="Debt Schedule" sheetId="12" r:id="rId11"/>
    <sheet name="DCF Valuation" sheetId="11" r:id="rId1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1" i="11" l="1"/>
  <c r="C73" i="11"/>
  <c r="C71" i="11"/>
  <c r="C70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G61" i="11"/>
  <c r="H9" i="11"/>
  <c r="I9" i="11"/>
  <c r="J9" i="11"/>
  <c r="K9" i="11"/>
  <c r="G9" i="11"/>
  <c r="C46" i="11"/>
  <c r="C45" i="11"/>
  <c r="C44" i="11"/>
  <c r="C23" i="11"/>
  <c r="C47" i="11" s="1"/>
  <c r="G38" i="3"/>
  <c r="H38" i="3"/>
  <c r="I38" i="3"/>
  <c r="J38" i="3"/>
  <c r="F38" i="3"/>
  <c r="D22" i="12"/>
  <c r="E22" i="12"/>
  <c r="E21" i="12" s="1"/>
  <c r="C22" i="12"/>
  <c r="E20" i="12"/>
  <c r="D20" i="12"/>
  <c r="C13" i="12"/>
  <c r="D17" i="12"/>
  <c r="D16" i="12"/>
  <c r="E16" i="12"/>
  <c r="E17" i="12" s="1"/>
  <c r="C48" i="11" s="1"/>
  <c r="C16" i="12"/>
  <c r="E13" i="12"/>
  <c r="F10" i="12" s="1"/>
  <c r="F13" i="12" s="1"/>
  <c r="D13" i="12"/>
  <c r="E10" i="12" s="1"/>
  <c r="G6" i="12"/>
  <c r="H6" i="12"/>
  <c r="I6" i="12"/>
  <c r="J6" i="12"/>
  <c r="F6" i="12"/>
  <c r="F31" i="2"/>
  <c r="G31" i="2" s="1"/>
  <c r="H31" i="2" s="1"/>
  <c r="I31" i="2" s="1"/>
  <c r="G26" i="2"/>
  <c r="H26" i="2" s="1"/>
  <c r="I26" i="2" s="1"/>
  <c r="J26" i="2" s="1"/>
  <c r="F26" i="2"/>
  <c r="C34" i="11" s="1"/>
  <c r="F14" i="2"/>
  <c r="G14" i="2" s="1"/>
  <c r="H14" i="2" s="1"/>
  <c r="I14" i="2" s="1"/>
  <c r="J14" i="2" s="1"/>
  <c r="F16" i="2"/>
  <c r="G16" i="2" s="1"/>
  <c r="H16" i="2" s="1"/>
  <c r="I16" i="2" s="1"/>
  <c r="J16" i="2" s="1"/>
  <c r="G27" i="4"/>
  <c r="F27" i="4"/>
  <c r="C23" i="4"/>
  <c r="D20" i="4" s="1"/>
  <c r="D23" i="4" s="1"/>
  <c r="E20" i="4" s="1"/>
  <c r="E23" i="4" s="1"/>
  <c r="F20" i="4" s="1"/>
  <c r="F23" i="4" s="1"/>
  <c r="D11" i="4"/>
  <c r="D17" i="4"/>
  <c r="E11" i="4" s="1"/>
  <c r="E17" i="4" s="1"/>
  <c r="F11" i="4" s="1"/>
  <c r="C17" i="4"/>
  <c r="C8" i="4"/>
  <c r="E11" i="9"/>
  <c r="F7" i="9" s="1"/>
  <c r="D4" i="9"/>
  <c r="E4" i="9"/>
  <c r="C4" i="9"/>
  <c r="F6" i="2"/>
  <c r="F24" i="2"/>
  <c r="F25" i="2"/>
  <c r="G25" i="2" s="1"/>
  <c r="H25" i="2" s="1"/>
  <c r="I25" i="2" s="1"/>
  <c r="J25" i="2" s="1"/>
  <c r="D31" i="8"/>
  <c r="E31" i="8"/>
  <c r="C31" i="8"/>
  <c r="D26" i="8"/>
  <c r="E26" i="8"/>
  <c r="C26" i="8"/>
  <c r="D6" i="8"/>
  <c r="E6" i="8"/>
  <c r="D7" i="8"/>
  <c r="E7" i="8"/>
  <c r="D8" i="8"/>
  <c r="E8" i="8"/>
  <c r="D9" i="8"/>
  <c r="E9" i="8"/>
  <c r="D12" i="8"/>
  <c r="E12" i="8"/>
  <c r="D13" i="8"/>
  <c r="D14" i="8" s="1"/>
  <c r="E13" i="8"/>
  <c r="C13" i="8"/>
  <c r="C12" i="8"/>
  <c r="C9" i="8"/>
  <c r="C8" i="8"/>
  <c r="C7" i="8"/>
  <c r="C6" i="8"/>
  <c r="G32" i="1"/>
  <c r="H32" i="1"/>
  <c r="I32" i="1" s="1"/>
  <c r="J32" i="1" s="1"/>
  <c r="F32" i="1"/>
  <c r="F13" i="4" s="1"/>
  <c r="F35" i="3" s="1"/>
  <c r="F41" i="3" s="1"/>
  <c r="F31" i="1"/>
  <c r="G31" i="1" s="1"/>
  <c r="H31" i="1" s="1"/>
  <c r="I31" i="1" s="1"/>
  <c r="J31" i="1" s="1"/>
  <c r="D14" i="7"/>
  <c r="E14" i="7"/>
  <c r="F14" i="7" s="1"/>
  <c r="G14" i="7" s="1"/>
  <c r="H14" i="7" s="1"/>
  <c r="D20" i="7"/>
  <c r="E20" i="7"/>
  <c r="C20" i="7"/>
  <c r="D17" i="7"/>
  <c r="E17" i="7"/>
  <c r="C17" i="7"/>
  <c r="D13" i="7"/>
  <c r="E13" i="7"/>
  <c r="C13" i="7"/>
  <c r="C14" i="7" s="1"/>
  <c r="D10" i="7"/>
  <c r="D11" i="7" s="1"/>
  <c r="E10" i="7"/>
  <c r="C10" i="7"/>
  <c r="C11" i="7" s="1"/>
  <c r="D5" i="7"/>
  <c r="D7" i="7" s="1"/>
  <c r="D18" i="7" s="1"/>
  <c r="E5" i="7"/>
  <c r="E11" i="7" s="1"/>
  <c r="F11" i="7" s="1"/>
  <c r="G11" i="7" s="1"/>
  <c r="D6" i="7"/>
  <c r="E6" i="7"/>
  <c r="C6" i="7"/>
  <c r="C5" i="7"/>
  <c r="C7" i="7" s="1"/>
  <c r="C21" i="7" s="1"/>
  <c r="H5" i="1"/>
  <c r="H6" i="7" s="1"/>
  <c r="F5" i="1"/>
  <c r="F6" i="7" s="1"/>
  <c r="F13" i="7" s="1"/>
  <c r="F10" i="1" s="1"/>
  <c r="F16" i="6"/>
  <c r="G16" i="6" s="1"/>
  <c r="H16" i="6" s="1"/>
  <c r="I16" i="6" s="1"/>
  <c r="J16" i="6" s="1"/>
  <c r="J5" i="1" s="1"/>
  <c r="J6" i="7" s="1"/>
  <c r="F13" i="6"/>
  <c r="G13" i="6" s="1"/>
  <c r="H13" i="6" s="1"/>
  <c r="I13" i="6" s="1"/>
  <c r="J13" i="6" s="1"/>
  <c r="F10" i="6"/>
  <c r="G10" i="6" s="1"/>
  <c r="H10" i="6" s="1"/>
  <c r="I10" i="6" s="1"/>
  <c r="J10" i="6" s="1"/>
  <c r="E17" i="6"/>
  <c r="D17" i="6"/>
  <c r="E14" i="6"/>
  <c r="D14" i="6"/>
  <c r="E11" i="6"/>
  <c r="D11" i="6"/>
  <c r="F7" i="6"/>
  <c r="G7" i="6" s="1"/>
  <c r="H7" i="6" s="1"/>
  <c r="I7" i="6" s="1"/>
  <c r="J7" i="6" s="1"/>
  <c r="E8" i="6"/>
  <c r="D8" i="6"/>
  <c r="F4" i="6"/>
  <c r="F4" i="1" s="1"/>
  <c r="E5" i="6"/>
  <c r="D5" i="6"/>
  <c r="F38" i="2" l="1"/>
  <c r="G20" i="4"/>
  <c r="G23" i="4" s="1"/>
  <c r="C18" i="7"/>
  <c r="E21" i="7"/>
  <c r="F21" i="7" s="1"/>
  <c r="G21" i="7" s="1"/>
  <c r="H21" i="7" s="1"/>
  <c r="D21" i="7"/>
  <c r="F5" i="7"/>
  <c r="F6" i="1"/>
  <c r="D73" i="11"/>
  <c r="G6" i="2"/>
  <c r="H6" i="2" s="1"/>
  <c r="I6" i="2" s="1"/>
  <c r="D21" i="12"/>
  <c r="E7" i="7"/>
  <c r="E18" i="7" s="1"/>
  <c r="F18" i="7" s="1"/>
  <c r="G18" i="7" s="1"/>
  <c r="H18" i="7" s="1"/>
  <c r="I18" i="7" s="1"/>
  <c r="F30" i="2"/>
  <c r="G10" i="12"/>
  <c r="G13" i="12" s="1"/>
  <c r="G16" i="12"/>
  <c r="F16" i="12"/>
  <c r="G5" i="1"/>
  <c r="G6" i="7" s="1"/>
  <c r="F18" i="6"/>
  <c r="C25" i="4"/>
  <c r="G4" i="6"/>
  <c r="I5" i="1"/>
  <c r="I6" i="7" s="1"/>
  <c r="H27" i="4"/>
  <c r="G13" i="4"/>
  <c r="G35" i="3" s="1"/>
  <c r="G41" i="3" s="1"/>
  <c r="D4" i="4"/>
  <c r="D8" i="4" s="1"/>
  <c r="C28" i="11"/>
  <c r="C31" i="11" s="1"/>
  <c r="C14" i="8"/>
  <c r="F32" i="2"/>
  <c r="J31" i="2"/>
  <c r="E10" i="8"/>
  <c r="C10" i="8"/>
  <c r="C16" i="8" s="1"/>
  <c r="G24" i="2"/>
  <c r="H24" i="2" s="1"/>
  <c r="I24" i="2" s="1"/>
  <c r="D10" i="8"/>
  <c r="D16" i="8" s="1"/>
  <c r="D17" i="8" s="1"/>
  <c r="E14" i="8"/>
  <c r="J6" i="2"/>
  <c r="I21" i="7"/>
  <c r="H13" i="7"/>
  <c r="H10" i="1" s="1"/>
  <c r="I14" i="7"/>
  <c r="G13" i="7"/>
  <c r="G10" i="1" s="1"/>
  <c r="H11" i="7"/>
  <c r="A1" i="11"/>
  <c r="F3" i="9" l="1"/>
  <c r="F4" i="9" s="1"/>
  <c r="F3" i="8"/>
  <c r="G30" i="2"/>
  <c r="G32" i="2" s="1"/>
  <c r="H16" i="12"/>
  <c r="H10" i="12"/>
  <c r="H13" i="12" s="1"/>
  <c r="F7" i="7"/>
  <c r="F10" i="7"/>
  <c r="F9" i="1" s="1"/>
  <c r="F11" i="1" s="1"/>
  <c r="F4" i="8" s="1"/>
  <c r="E4" i="4"/>
  <c r="E8" i="4" s="1"/>
  <c r="D25" i="4"/>
  <c r="H4" i="6"/>
  <c r="G4" i="1"/>
  <c r="G18" i="6"/>
  <c r="D71" i="11"/>
  <c r="C35" i="11"/>
  <c r="C36" i="11" s="1"/>
  <c r="C39" i="11"/>
  <c r="I27" i="4"/>
  <c r="H13" i="4"/>
  <c r="H35" i="3" s="1"/>
  <c r="H41" i="3" s="1"/>
  <c r="H20" i="4"/>
  <c r="H23" i="4" s="1"/>
  <c r="G38" i="2"/>
  <c r="E16" i="8"/>
  <c r="J24" i="2"/>
  <c r="J18" i="7"/>
  <c r="I11" i="7"/>
  <c r="I13" i="7"/>
  <c r="I10" i="1" s="1"/>
  <c r="J14" i="7"/>
  <c r="J13" i="7" s="1"/>
  <c r="J10" i="1" s="1"/>
  <c r="J21" i="7"/>
  <c r="C2" i="12"/>
  <c r="A1" i="12"/>
  <c r="I20" i="4" l="1"/>
  <c r="I23" i="4" s="1"/>
  <c r="H38" i="2"/>
  <c r="C40" i="11"/>
  <c r="C41" i="11"/>
  <c r="I4" i="6"/>
  <c r="H18" i="6"/>
  <c r="H4" i="1"/>
  <c r="F20" i="7"/>
  <c r="F16" i="1" s="1"/>
  <c r="F17" i="7"/>
  <c r="F15" i="1" s="1"/>
  <c r="F17" i="1" s="1"/>
  <c r="E25" i="4"/>
  <c r="F4" i="4"/>
  <c r="F8" i="4" s="1"/>
  <c r="I10" i="12"/>
  <c r="I13" i="12" s="1"/>
  <c r="H30" i="2"/>
  <c r="H32" i="2" s="1"/>
  <c r="F8" i="8"/>
  <c r="F9" i="2" s="1"/>
  <c r="F26" i="8"/>
  <c r="F9" i="8" s="1"/>
  <c r="F10" i="2" s="1"/>
  <c r="F6" i="8"/>
  <c r="F31" i="8"/>
  <c r="F13" i="8" s="1"/>
  <c r="F23" i="2" s="1"/>
  <c r="F17" i="3" s="1"/>
  <c r="F8" i="9"/>
  <c r="F25" i="3"/>
  <c r="J27" i="4"/>
  <c r="J13" i="4" s="1"/>
  <c r="J35" i="3" s="1"/>
  <c r="J41" i="3" s="1"/>
  <c r="I13" i="4"/>
  <c r="I35" i="3" s="1"/>
  <c r="I41" i="3" s="1"/>
  <c r="G6" i="1"/>
  <c r="G5" i="7"/>
  <c r="F7" i="8"/>
  <c r="F8" i="2" s="1"/>
  <c r="F12" i="8"/>
  <c r="F12" i="1"/>
  <c r="F19" i="1" s="1"/>
  <c r="E17" i="8"/>
  <c r="J11" i="7"/>
  <c r="A1" i="4"/>
  <c r="D59" i="9"/>
  <c r="D46" i="9"/>
  <c r="D34" i="9"/>
  <c r="D56" i="9"/>
  <c r="D57" i="9"/>
  <c r="D58" i="9"/>
  <c r="D55" i="9"/>
  <c r="D43" i="9"/>
  <c r="D44" i="9"/>
  <c r="D45" i="9"/>
  <c r="D42" i="9"/>
  <c r="D31" i="9"/>
  <c r="D32" i="9"/>
  <c r="D33" i="9"/>
  <c r="D30" i="9"/>
  <c r="C50" i="9"/>
  <c r="C38" i="9"/>
  <c r="C26" i="9"/>
  <c r="C6" i="1"/>
  <c r="G20" i="9"/>
  <c r="H20" i="9" s="1"/>
  <c r="I20" i="9" s="1"/>
  <c r="J20" i="9" s="1"/>
  <c r="D2" i="9"/>
  <c r="E2" i="9" s="1"/>
  <c r="F2" i="9" s="1"/>
  <c r="G2" i="9" s="1"/>
  <c r="H2" i="9" s="1"/>
  <c r="I2" i="9" s="1"/>
  <c r="J2" i="9" s="1"/>
  <c r="A1" i="9"/>
  <c r="G7" i="7" l="1"/>
  <c r="G10" i="7"/>
  <c r="G9" i="1" s="1"/>
  <c r="G11" i="1" s="1"/>
  <c r="G4" i="8" s="1"/>
  <c r="G10" i="11"/>
  <c r="F30" i="3"/>
  <c r="J10" i="12"/>
  <c r="J13" i="12" s="1"/>
  <c r="J30" i="2" s="1"/>
  <c r="J32" i="2" s="1"/>
  <c r="I30" i="2"/>
  <c r="I32" i="2" s="1"/>
  <c r="G4" i="11"/>
  <c r="G7" i="11" s="1"/>
  <c r="F35" i="1"/>
  <c r="G12" i="1"/>
  <c r="G3" i="9"/>
  <c r="G4" i="9" s="1"/>
  <c r="G3" i="8"/>
  <c r="F13" i="3"/>
  <c r="J4" i="6"/>
  <c r="I4" i="1"/>
  <c r="I18" i="6"/>
  <c r="J20" i="4"/>
  <c r="J23" i="4" s="1"/>
  <c r="J38" i="2" s="1"/>
  <c r="I38" i="2"/>
  <c r="F22" i="2"/>
  <c r="F14" i="8"/>
  <c r="F36" i="2"/>
  <c r="G4" i="4"/>
  <c r="G8" i="4" s="1"/>
  <c r="F14" i="3"/>
  <c r="C3" i="9"/>
  <c r="C5" i="9" s="1"/>
  <c r="C3" i="8"/>
  <c r="F12" i="3"/>
  <c r="F7" i="2"/>
  <c r="F10" i="8"/>
  <c r="F16" i="8" s="1"/>
  <c r="F17" i="8" s="1"/>
  <c r="G11" i="11" s="1"/>
  <c r="I16" i="12"/>
  <c r="H5" i="7"/>
  <c r="H6" i="1"/>
  <c r="B30" i="9"/>
  <c r="B31" i="9" s="1"/>
  <c r="B32" i="9" s="1"/>
  <c r="B33" i="9" s="1"/>
  <c r="B34" i="9" s="1"/>
  <c r="B55" i="9"/>
  <c r="B56" i="9" s="1"/>
  <c r="B57" i="9" s="1"/>
  <c r="B58" i="9" s="1"/>
  <c r="B59" i="9" s="1"/>
  <c r="B42" i="9"/>
  <c r="B43" i="9" s="1"/>
  <c r="B44" i="9" s="1"/>
  <c r="B45" i="9" s="1"/>
  <c r="B46" i="9" s="1"/>
  <c r="A1" i="8"/>
  <c r="A1" i="7"/>
  <c r="A1" i="5"/>
  <c r="A1" i="6"/>
  <c r="A1" i="3"/>
  <c r="C39" i="2"/>
  <c r="C32" i="2"/>
  <c r="C27" i="2"/>
  <c r="C17" i="2"/>
  <c r="C11" i="2"/>
  <c r="A1" i="2"/>
  <c r="F15" i="3" l="1"/>
  <c r="F27" i="2"/>
  <c r="F33" i="2" s="1"/>
  <c r="H3" i="9"/>
  <c r="H4" i="9" s="1"/>
  <c r="H3" i="8"/>
  <c r="F11" i="3"/>
  <c r="C32" i="8"/>
  <c r="C27" i="8"/>
  <c r="H4" i="4"/>
  <c r="H8" i="4" s="1"/>
  <c r="G36" i="2"/>
  <c r="J18" i="6"/>
  <c r="J4" i="1"/>
  <c r="G25" i="3"/>
  <c r="G8" i="9"/>
  <c r="J16" i="12"/>
  <c r="G6" i="8"/>
  <c r="G8" i="8"/>
  <c r="G9" i="2" s="1"/>
  <c r="G26" i="8"/>
  <c r="G9" i="8" s="1"/>
  <c r="G10" i="2" s="1"/>
  <c r="G31" i="8"/>
  <c r="G13" i="8" s="1"/>
  <c r="G23" i="2" s="1"/>
  <c r="G17" i="3" s="1"/>
  <c r="H7" i="7"/>
  <c r="H10" i="7"/>
  <c r="H9" i="1" s="1"/>
  <c r="H11" i="1" s="1"/>
  <c r="H4" i="8" s="1"/>
  <c r="G7" i="8"/>
  <c r="G8" i="2" s="1"/>
  <c r="G12" i="8"/>
  <c r="I6" i="1"/>
  <c r="I5" i="7"/>
  <c r="G20" i="7"/>
  <c r="G16" i="1" s="1"/>
  <c r="G17" i="7"/>
  <c r="G15" i="1" s="1"/>
  <c r="C33" i="2"/>
  <c r="C41" i="2" s="1"/>
  <c r="C18" i="2"/>
  <c r="G12" i="3" l="1"/>
  <c r="H10" i="11"/>
  <c r="G30" i="3"/>
  <c r="H25" i="3"/>
  <c r="H8" i="9"/>
  <c r="I7" i="7"/>
  <c r="I10" i="7"/>
  <c r="I9" i="1" s="1"/>
  <c r="I11" i="1" s="1"/>
  <c r="I4" i="8" s="1"/>
  <c r="H14" i="3"/>
  <c r="G14" i="3"/>
  <c r="I4" i="4"/>
  <c r="I8" i="4" s="1"/>
  <c r="H36" i="2"/>
  <c r="I3" i="9"/>
  <c r="I4" i="9" s="1"/>
  <c r="I3" i="8"/>
  <c r="I12" i="1"/>
  <c r="H7" i="8"/>
  <c r="H8" i="2" s="1"/>
  <c r="H12" i="8"/>
  <c r="G13" i="3"/>
  <c r="J5" i="7"/>
  <c r="J6" i="1"/>
  <c r="H12" i="1"/>
  <c r="G17" i="1"/>
  <c r="G19" i="1" s="1"/>
  <c r="G14" i="8"/>
  <c r="G22" i="2"/>
  <c r="H17" i="7"/>
  <c r="H15" i="1" s="1"/>
  <c r="H20" i="7"/>
  <c r="H16" i="1" s="1"/>
  <c r="G10" i="8"/>
  <c r="G16" i="8" s="1"/>
  <c r="G17" i="8" s="1"/>
  <c r="H11" i="11" s="1"/>
  <c r="G7" i="2"/>
  <c r="H6" i="8"/>
  <c r="H8" i="8"/>
  <c r="H9" i="2" s="1"/>
  <c r="H26" i="8"/>
  <c r="H9" i="8" s="1"/>
  <c r="H10" i="2" s="1"/>
  <c r="H31" i="8"/>
  <c r="H13" i="8" s="1"/>
  <c r="H23" i="2" s="1"/>
  <c r="H17" i="3" s="1"/>
  <c r="C43" i="2"/>
  <c r="G15" i="3" l="1"/>
  <c r="G27" i="2"/>
  <c r="G33" i="2" s="1"/>
  <c r="H14" i="8"/>
  <c r="H22" i="2"/>
  <c r="J7" i="7"/>
  <c r="J10" i="7"/>
  <c r="J9" i="1" s="1"/>
  <c r="J11" i="1" s="1"/>
  <c r="J4" i="8" s="1"/>
  <c r="I12" i="3"/>
  <c r="I7" i="8"/>
  <c r="I8" i="2" s="1"/>
  <c r="I12" i="8"/>
  <c r="I22" i="2" s="1"/>
  <c r="G11" i="3"/>
  <c r="I8" i="9"/>
  <c r="I25" i="3"/>
  <c r="H4" i="11"/>
  <c r="H7" i="11" s="1"/>
  <c r="G35" i="1"/>
  <c r="J4" i="4"/>
  <c r="J8" i="4" s="1"/>
  <c r="J36" i="2" s="1"/>
  <c r="I36" i="2"/>
  <c r="I17" i="7"/>
  <c r="I15" i="1" s="1"/>
  <c r="I17" i="1" s="1"/>
  <c r="I19" i="1" s="1"/>
  <c r="I20" i="7"/>
  <c r="I16" i="1" s="1"/>
  <c r="I10" i="11"/>
  <c r="H30" i="3"/>
  <c r="J12" i="1"/>
  <c r="J3" i="8"/>
  <c r="J3" i="9"/>
  <c r="J4" i="9" s="1"/>
  <c r="H10" i="8"/>
  <c r="H16" i="8" s="1"/>
  <c r="H17" i="8" s="1"/>
  <c r="I11" i="11" s="1"/>
  <c r="H7" i="2"/>
  <c r="H11" i="3" s="1"/>
  <c r="H17" i="1"/>
  <c r="H19" i="1"/>
  <c r="H13" i="3"/>
  <c r="I26" i="8"/>
  <c r="I9" i="8" s="1"/>
  <c r="I10" i="2" s="1"/>
  <c r="I6" i="8"/>
  <c r="I31" i="8"/>
  <c r="I13" i="8" s="1"/>
  <c r="I8" i="8"/>
  <c r="I9" i="2" s="1"/>
  <c r="H12" i="3"/>
  <c r="C2" i="2"/>
  <c r="J4" i="11" l="1"/>
  <c r="J7" i="11" s="1"/>
  <c r="I35" i="1"/>
  <c r="H15" i="3"/>
  <c r="H27" i="2"/>
  <c r="H33" i="2" s="1"/>
  <c r="J7" i="8"/>
  <c r="J8" i="2" s="1"/>
  <c r="J12" i="8"/>
  <c r="I14" i="8"/>
  <c r="I23" i="2"/>
  <c r="I17" i="3" s="1"/>
  <c r="H35" i="1"/>
  <c r="I4" i="11"/>
  <c r="I7" i="11" s="1"/>
  <c r="J25" i="3"/>
  <c r="J8" i="9"/>
  <c r="I13" i="3"/>
  <c r="J10" i="11"/>
  <c r="I30" i="3"/>
  <c r="I15" i="3"/>
  <c r="I27" i="2"/>
  <c r="I33" i="2" s="1"/>
  <c r="J17" i="7"/>
  <c r="J15" i="1" s="1"/>
  <c r="J17" i="1" s="1"/>
  <c r="J19" i="1" s="1"/>
  <c r="J20" i="7"/>
  <c r="J16" i="1" s="1"/>
  <c r="I7" i="2"/>
  <c r="I10" i="8"/>
  <c r="J6" i="8"/>
  <c r="J8" i="8"/>
  <c r="J9" i="2" s="1"/>
  <c r="J13" i="3" s="1"/>
  <c r="J26" i="8"/>
  <c r="J9" i="8" s="1"/>
  <c r="J10" i="2" s="1"/>
  <c r="J14" i="3" s="1"/>
  <c r="J31" i="8"/>
  <c r="J13" i="8" s="1"/>
  <c r="J23" i="2" s="1"/>
  <c r="J17" i="3" s="1"/>
  <c r="J12" i="3"/>
  <c r="I14" i="3"/>
  <c r="A1" i="1"/>
  <c r="J35" i="1" l="1"/>
  <c r="K4" i="11"/>
  <c r="K7" i="11" s="1"/>
  <c r="K10" i="11"/>
  <c r="J30" i="3"/>
  <c r="J22" i="2"/>
  <c r="J14" i="8"/>
  <c r="J7" i="2"/>
  <c r="J11" i="3" s="1"/>
  <c r="J10" i="8"/>
  <c r="J16" i="8" s="1"/>
  <c r="I16" i="8"/>
  <c r="I17" i="8" s="1"/>
  <c r="J11" i="11" s="1"/>
  <c r="I11" i="3"/>
  <c r="D2" i="6"/>
  <c r="E2" i="6" s="1"/>
  <c r="F2" i="6" s="1"/>
  <c r="G2" i="6" s="1"/>
  <c r="H2" i="6" s="1"/>
  <c r="I2" i="6" s="1"/>
  <c r="J2" i="6" s="1"/>
  <c r="D2" i="3"/>
  <c r="E2" i="3" s="1"/>
  <c r="F2" i="3" s="1"/>
  <c r="G2" i="3" s="1"/>
  <c r="H2" i="3" s="1"/>
  <c r="I2" i="3" s="1"/>
  <c r="J2" i="3" s="1"/>
  <c r="J15" i="3" l="1"/>
  <c r="J27" i="2"/>
  <c r="J33" i="2" s="1"/>
  <c r="J17" i="8"/>
  <c r="K11" i="11" s="1"/>
  <c r="H55" i="11"/>
  <c r="I55" i="11" s="1"/>
  <c r="J55" i="11" s="1"/>
  <c r="K55" i="11" s="1"/>
  <c r="L55" i="11" s="1"/>
  <c r="M55" i="11" s="1"/>
  <c r="N55" i="11" s="1"/>
  <c r="O55" i="11" s="1"/>
  <c r="P55" i="11" s="1"/>
  <c r="Q55" i="11" s="1"/>
  <c r="R55" i="11" s="1"/>
  <c r="S55" i="11" s="1"/>
  <c r="T55" i="11" s="1"/>
  <c r="U55" i="11" s="1"/>
  <c r="V55" i="11" s="1"/>
  <c r="W55" i="11" s="1"/>
  <c r="X55" i="11" s="1"/>
  <c r="Y55" i="11" s="1"/>
  <c r="E2" i="1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C2" i="4"/>
  <c r="C51" i="9"/>
  <c r="C39" i="9"/>
  <c r="C27" i="9"/>
  <c r="C17" i="9"/>
  <c r="D2" i="8"/>
  <c r="E2" i="8" s="1"/>
  <c r="F2" i="8" s="1"/>
  <c r="G2" i="8" s="1"/>
  <c r="H2" i="8" s="1"/>
  <c r="I2" i="8" s="1"/>
  <c r="J2" i="8" s="1"/>
  <c r="E45" i="3"/>
  <c r="F44" i="3" s="1"/>
  <c r="F5" i="12" s="1"/>
  <c r="D2" i="7"/>
  <c r="E2" i="7" s="1"/>
  <c r="F2" i="7" s="1"/>
  <c r="G2" i="7" s="1"/>
  <c r="H2" i="7" s="1"/>
  <c r="I2" i="7" s="1"/>
  <c r="J2" i="7" s="1"/>
  <c r="C44" i="1"/>
  <c r="D44" i="1"/>
  <c r="E44" i="1"/>
  <c r="E11" i="1"/>
  <c r="E4" i="8" s="1"/>
  <c r="D11" i="1"/>
  <c r="C11" i="1"/>
  <c r="C4" i="8" s="1"/>
  <c r="E18" i="6"/>
  <c r="D18" i="6"/>
  <c r="C18" i="6"/>
  <c r="E22" i="8" l="1"/>
  <c r="E29" i="8"/>
  <c r="H27" i="9"/>
  <c r="J27" i="9"/>
  <c r="G27" i="9"/>
  <c r="F27" i="9"/>
  <c r="I27" i="9"/>
  <c r="I39" i="9"/>
  <c r="G39" i="9"/>
  <c r="F39" i="9"/>
  <c r="H39" i="9"/>
  <c r="J39" i="9"/>
  <c r="J51" i="9"/>
  <c r="H51" i="9"/>
  <c r="I51" i="9"/>
  <c r="F51" i="9"/>
  <c r="G51" i="9"/>
  <c r="D9" i="5"/>
  <c r="D4" i="8"/>
  <c r="E16" i="9"/>
  <c r="E14" i="9"/>
  <c r="E15" i="9"/>
  <c r="D10" i="5"/>
  <c r="F22" i="9" l="1"/>
  <c r="G22" i="9"/>
  <c r="H22" i="9"/>
  <c r="I22" i="9"/>
  <c r="J22" i="9"/>
  <c r="F23" i="9"/>
  <c r="G23" i="9"/>
  <c r="H23" i="9"/>
  <c r="I23" i="9"/>
  <c r="J23" i="9"/>
  <c r="D29" i="8"/>
  <c r="D22" i="8"/>
  <c r="F21" i="9"/>
  <c r="C30" i="9" s="1" a="1"/>
  <c r="G21" i="9"/>
  <c r="H21" i="9"/>
  <c r="I21" i="9"/>
  <c r="J21" i="9"/>
  <c r="D2" i="5"/>
  <c r="E2" i="5" s="1"/>
  <c r="F2" i="5" s="1"/>
  <c r="G2" i="5" s="1"/>
  <c r="H2" i="5" s="1"/>
  <c r="I2" i="5" s="1"/>
  <c r="C41" i="3"/>
  <c r="C30" i="3"/>
  <c r="C19" i="3"/>
  <c r="D41" i="3"/>
  <c r="D30" i="3"/>
  <c r="D19" i="3"/>
  <c r="E41" i="3"/>
  <c r="E30" i="3"/>
  <c r="E19" i="3"/>
  <c r="D39" i="2"/>
  <c r="D32" i="2"/>
  <c r="D27" i="2"/>
  <c r="D6" i="5" s="1"/>
  <c r="D17" i="2"/>
  <c r="D11" i="2"/>
  <c r="E39" i="2"/>
  <c r="E32" i="2"/>
  <c r="E27" i="2"/>
  <c r="E17" i="2"/>
  <c r="E11" i="2"/>
  <c r="D2" i="1"/>
  <c r="D2" i="12" s="1"/>
  <c r="D6" i="1"/>
  <c r="E6" i="1"/>
  <c r="J32" i="9" l="1"/>
  <c r="I32" i="9"/>
  <c r="G31" i="9"/>
  <c r="J34" i="9"/>
  <c r="I31" i="9"/>
  <c r="H31" i="9"/>
  <c r="I33" i="9"/>
  <c r="J31" i="9"/>
  <c r="J33" i="9"/>
  <c r="C30" i="9"/>
  <c r="H32" i="9"/>
  <c r="C55" i="9" a="1"/>
  <c r="D14" i="5"/>
  <c r="D3" i="9"/>
  <c r="D5" i="9" s="1"/>
  <c r="D8" i="5"/>
  <c r="D3" i="8"/>
  <c r="E3" i="8"/>
  <c r="E3" i="9"/>
  <c r="E5" i="9" s="1"/>
  <c r="C42" i="9" a="1"/>
  <c r="D2" i="2"/>
  <c r="E2" i="2" s="1"/>
  <c r="F2" i="2" s="1"/>
  <c r="G2" i="2" s="1"/>
  <c r="H2" i="2" s="1"/>
  <c r="I2" i="2" s="1"/>
  <c r="J2" i="2" s="1"/>
  <c r="E18" i="2"/>
  <c r="D5" i="5"/>
  <c r="D31" i="5"/>
  <c r="E2" i="1"/>
  <c r="E2" i="12" s="1"/>
  <c r="D2" i="4"/>
  <c r="D18" i="2"/>
  <c r="D13" i="5" s="1"/>
  <c r="E17" i="1"/>
  <c r="D17" i="1"/>
  <c r="C17" i="1"/>
  <c r="C43" i="3"/>
  <c r="C45" i="3" s="1"/>
  <c r="D44" i="3" s="1"/>
  <c r="D43" i="3"/>
  <c r="E43" i="3"/>
  <c r="E33" i="2"/>
  <c r="E41" i="2" s="1"/>
  <c r="D33" i="2"/>
  <c r="D41" i="2" s="1"/>
  <c r="C12" i="1"/>
  <c r="E12" i="1"/>
  <c r="D12" i="1"/>
  <c r="D17" i="5" s="1"/>
  <c r="J58" i="9" l="1"/>
  <c r="I58" i="9"/>
  <c r="I56" i="9"/>
  <c r="H57" i="9"/>
  <c r="H56" i="9"/>
  <c r="G56" i="9"/>
  <c r="I57" i="9"/>
  <c r="C55" i="9"/>
  <c r="J59" i="9"/>
  <c r="J57" i="9"/>
  <c r="J56" i="9"/>
  <c r="E32" i="8"/>
  <c r="E20" i="8"/>
  <c r="E27" i="8"/>
  <c r="E24" i="8"/>
  <c r="G30" i="9"/>
  <c r="G35" i="9" s="1"/>
  <c r="I30" i="9"/>
  <c r="I35" i="9" s="1"/>
  <c r="F30" i="9"/>
  <c r="F35" i="9" s="1"/>
  <c r="J30" i="9"/>
  <c r="J35" i="9" s="1"/>
  <c r="H30" i="9"/>
  <c r="H35" i="9" s="1"/>
  <c r="I44" i="9"/>
  <c r="H44" i="9"/>
  <c r="J43" i="9"/>
  <c r="H43" i="9"/>
  <c r="C42" i="9"/>
  <c r="I43" i="9"/>
  <c r="J44" i="9"/>
  <c r="J46" i="9"/>
  <c r="J45" i="9"/>
  <c r="I45" i="9"/>
  <c r="G43" i="9"/>
  <c r="D27" i="8"/>
  <c r="D32" i="8"/>
  <c r="D24" i="8"/>
  <c r="D20" i="8"/>
  <c r="D45" i="3"/>
  <c r="E44" i="3" s="1"/>
  <c r="D43" i="2"/>
  <c r="E43" i="2"/>
  <c r="D27" i="5"/>
  <c r="D26" i="5"/>
  <c r="F2" i="1"/>
  <c r="F2" i="12" s="1"/>
  <c r="E2" i="4"/>
  <c r="C19" i="1"/>
  <c r="C21" i="1" s="1"/>
  <c r="C23" i="1" s="1"/>
  <c r="E19" i="1"/>
  <c r="D19" i="1"/>
  <c r="H55" i="9" l="1"/>
  <c r="H60" i="9" s="1"/>
  <c r="F55" i="9"/>
  <c r="F60" i="9" s="1"/>
  <c r="G55" i="9"/>
  <c r="G60" i="9" s="1"/>
  <c r="I55" i="9"/>
  <c r="I60" i="9" s="1"/>
  <c r="J55" i="9"/>
  <c r="J60" i="9" s="1"/>
  <c r="F62" i="9"/>
  <c r="F9" i="9" s="1"/>
  <c r="H42" i="9"/>
  <c r="H47" i="9" s="1"/>
  <c r="H62" i="9" s="1"/>
  <c r="H9" i="9" s="1"/>
  <c r="H36" i="1" s="1"/>
  <c r="F42" i="9"/>
  <c r="F47" i="9" s="1"/>
  <c r="J42" i="9"/>
  <c r="J47" i="9" s="1"/>
  <c r="J62" i="9" s="1"/>
  <c r="J9" i="9" s="1"/>
  <c r="J36" i="1" s="1"/>
  <c r="I42" i="9"/>
  <c r="I47" i="9" s="1"/>
  <c r="I62" i="9" s="1"/>
  <c r="I9" i="9" s="1"/>
  <c r="I36" i="1" s="1"/>
  <c r="G42" i="9"/>
  <c r="G47" i="9" s="1"/>
  <c r="G62" i="9" s="1"/>
  <c r="G9" i="9" s="1"/>
  <c r="G36" i="1" s="1"/>
  <c r="E21" i="1"/>
  <c r="E23" i="1" s="1"/>
  <c r="C49" i="11" s="1"/>
  <c r="C50" i="11" s="1"/>
  <c r="D21" i="1"/>
  <c r="D24" i="1" s="1"/>
  <c r="D21" i="5" s="1"/>
  <c r="D18" i="5"/>
  <c r="G2" i="1"/>
  <c r="G2" i="12" s="1"/>
  <c r="F2" i="4"/>
  <c r="C24" i="1"/>
  <c r="G38" i="1" l="1"/>
  <c r="G39" i="1" s="1"/>
  <c r="H8" i="11"/>
  <c r="H12" i="11" s="1"/>
  <c r="G6" i="3"/>
  <c r="H38" i="1"/>
  <c r="H39" i="1" s="1"/>
  <c r="H6" i="3"/>
  <c r="I8" i="11"/>
  <c r="I12" i="11" s="1"/>
  <c r="I38" i="1"/>
  <c r="I39" i="1" s="1"/>
  <c r="J8" i="11"/>
  <c r="J12" i="11" s="1"/>
  <c r="I6" i="3"/>
  <c r="J38" i="1"/>
  <c r="J39" i="1" s="1"/>
  <c r="K8" i="11"/>
  <c r="K12" i="11" s="1"/>
  <c r="J6" i="3"/>
  <c r="E24" i="1"/>
  <c r="F11" i="9"/>
  <c r="F36" i="1"/>
  <c r="D23" i="1"/>
  <c r="D19" i="5"/>
  <c r="D25" i="5" s="1"/>
  <c r="D28" i="5" s="1"/>
  <c r="D22" i="5"/>
  <c r="H2" i="1"/>
  <c r="H2" i="12" s="1"/>
  <c r="G2" i="4"/>
  <c r="D27" i="1"/>
  <c r="E27" i="1"/>
  <c r="C27" i="1"/>
  <c r="F38" i="1" l="1"/>
  <c r="F39" i="1" s="1"/>
  <c r="G8" i="11"/>
  <c r="G12" i="11" s="1"/>
  <c r="G56" i="11" s="1"/>
  <c r="F6" i="3"/>
  <c r="K56" i="11"/>
  <c r="L12" i="11"/>
  <c r="K13" i="11"/>
  <c r="J13" i="11"/>
  <c r="J56" i="11"/>
  <c r="G7" i="9"/>
  <c r="G11" i="9" s="1"/>
  <c r="F15" i="2"/>
  <c r="F17" i="2" s="1"/>
  <c r="I56" i="11"/>
  <c r="I13" i="11"/>
  <c r="H56" i="11"/>
  <c r="H13" i="11"/>
  <c r="I2" i="1"/>
  <c r="I2" i="12" s="1"/>
  <c r="H2" i="4"/>
  <c r="G15" i="2" l="1"/>
  <c r="G17" i="2" s="1"/>
  <c r="H7" i="9"/>
  <c r="H11" i="9" s="1"/>
  <c r="L56" i="11"/>
  <c r="M12" i="11"/>
  <c r="J2" i="1"/>
  <c r="J2" i="12" s="1"/>
  <c r="I2" i="4"/>
  <c r="M56" i="11" l="1"/>
  <c r="N12" i="11"/>
  <c r="I7" i="9"/>
  <c r="I11" i="9" s="1"/>
  <c r="H15" i="2"/>
  <c r="H17" i="2" s="1"/>
  <c r="J2" i="4"/>
  <c r="O12" i="11" l="1"/>
  <c r="N56" i="11"/>
  <c r="I15" i="2"/>
  <c r="I17" i="2" s="1"/>
  <c r="J7" i="9"/>
  <c r="J11" i="9" s="1"/>
  <c r="J15" i="2" s="1"/>
  <c r="J17" i="2" s="1"/>
  <c r="P12" i="11" l="1"/>
  <c r="O56" i="11"/>
  <c r="Q12" i="11" l="1"/>
  <c r="P56" i="11"/>
  <c r="Q56" i="11" l="1"/>
  <c r="R12" i="11"/>
  <c r="S12" i="11" l="1"/>
  <c r="R56" i="11"/>
  <c r="T12" i="11" l="1"/>
  <c r="S56" i="11"/>
  <c r="U12" i="11" l="1"/>
  <c r="T56" i="11"/>
  <c r="V12" i="11" l="1"/>
  <c r="U56" i="11"/>
  <c r="W12" i="11" l="1"/>
  <c r="V56" i="11"/>
  <c r="W56" i="11" l="1"/>
  <c r="X12" i="11"/>
  <c r="X56" i="11" l="1"/>
  <c r="Y12" i="11"/>
  <c r="Y14" i="11" l="1"/>
  <c r="Y61" i="11" s="1"/>
  <c r="Y56" i="11"/>
  <c r="C57" i="11" l="1"/>
  <c r="C67" i="11" s="1"/>
  <c r="D67" i="11"/>
  <c r="C62" i="11"/>
  <c r="C68" i="11" s="1"/>
  <c r="D68" i="11"/>
  <c r="D69" i="11" l="1"/>
  <c r="C69" i="11"/>
  <c r="C72" i="11" s="1"/>
  <c r="C74" i="11" s="1"/>
  <c r="C75" i="11" s="1"/>
  <c r="D79" i="11" s="1"/>
  <c r="F5" i="2" l="1"/>
  <c r="G5" i="2"/>
  <c r="H5" i="2"/>
  <c r="I5" i="2"/>
  <c r="J5" i="2"/>
  <c r="F11" i="2"/>
  <c r="G11" i="2"/>
  <c r="H11" i="2"/>
  <c r="I11" i="2"/>
  <c r="J11" i="2"/>
  <c r="F18" i="2"/>
  <c r="G18" i="2"/>
  <c r="H18" i="2"/>
  <c r="I18" i="2"/>
  <c r="J18" i="2"/>
  <c r="F37" i="2"/>
  <c r="G37" i="2"/>
  <c r="H37" i="2"/>
  <c r="I37" i="2"/>
  <c r="J37" i="2"/>
  <c r="F39" i="2"/>
  <c r="G39" i="2"/>
  <c r="H39" i="2"/>
  <c r="I39" i="2"/>
  <c r="J39" i="2"/>
  <c r="F41" i="2"/>
  <c r="G41" i="2"/>
  <c r="H41" i="2"/>
  <c r="I41" i="2"/>
  <c r="J41" i="2"/>
  <c r="F43" i="2"/>
  <c r="G43" i="2"/>
  <c r="H43" i="2"/>
  <c r="I43" i="2"/>
  <c r="J43" i="2"/>
  <c r="F4" i="3"/>
  <c r="G4" i="3"/>
  <c r="H4" i="3"/>
  <c r="I4" i="3"/>
  <c r="J4" i="3"/>
  <c r="F19" i="3"/>
  <c r="G19" i="3"/>
  <c r="H19" i="3"/>
  <c r="I19" i="3"/>
  <c r="J19" i="3"/>
  <c r="F43" i="3"/>
  <c r="G43" i="3"/>
  <c r="H43" i="3"/>
  <c r="I43" i="3"/>
  <c r="J43" i="3"/>
  <c r="G44" i="3"/>
  <c r="H44" i="3"/>
  <c r="I44" i="3"/>
  <c r="J44" i="3"/>
  <c r="F45" i="3"/>
  <c r="G45" i="3"/>
  <c r="H45" i="3"/>
  <c r="I45" i="3"/>
  <c r="J45" i="3"/>
  <c r="D70" i="11"/>
  <c r="D72" i="11"/>
  <c r="D74" i="11"/>
  <c r="D75" i="11"/>
  <c r="F3" i="12"/>
  <c r="G3" i="12"/>
  <c r="H3" i="12"/>
  <c r="I3" i="12"/>
  <c r="J3" i="12"/>
  <c r="G5" i="12"/>
  <c r="H5" i="12"/>
  <c r="I5" i="12"/>
  <c r="J5" i="12"/>
  <c r="F7" i="12"/>
  <c r="G7" i="12"/>
  <c r="H7" i="12"/>
  <c r="I7" i="12"/>
  <c r="J7" i="12"/>
  <c r="F20" i="12"/>
  <c r="G20" i="12"/>
  <c r="H20" i="12"/>
  <c r="I20" i="12"/>
  <c r="J20" i="12"/>
  <c r="F22" i="12"/>
  <c r="G22" i="12"/>
  <c r="H22" i="12"/>
  <c r="I22" i="12"/>
  <c r="J22" i="12"/>
  <c r="F24" i="12"/>
  <c r="G24" i="12"/>
  <c r="H24" i="12"/>
  <c r="I24" i="12"/>
  <c r="J24" i="12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4" i="1"/>
  <c r="G24" i="1"/>
  <c r="H24" i="1"/>
  <c r="I24" i="1"/>
  <c r="J24" i="1"/>
  <c r="F27" i="1"/>
  <c r="G27" i="1"/>
  <c r="H27" i="1"/>
  <c r="I27" i="1"/>
  <c r="J27" i="1"/>
  <c r="F28" i="1"/>
  <c r="G28" i="1"/>
  <c r="H28" i="1"/>
  <c r="I28" i="1"/>
  <c r="J28" i="1"/>
  <c r="G11" i="4"/>
  <c r="H11" i="4"/>
  <c r="I11" i="4"/>
  <c r="J11" i="4"/>
  <c r="F12" i="4"/>
  <c r="G12" i="4"/>
  <c r="H12" i="4"/>
  <c r="I12" i="4"/>
  <c r="J12" i="4"/>
  <c r="F17" i="4"/>
  <c r="G17" i="4"/>
  <c r="H17" i="4"/>
  <c r="I17" i="4"/>
  <c r="J17" i="4"/>
  <c r="F25" i="4"/>
  <c r="G25" i="4"/>
  <c r="H25" i="4"/>
  <c r="I25" i="4"/>
  <c r="J2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yatin rane</author>
  </authors>
  <commentList>
    <comment ref="B13" authorId="0" shapeId="0" xr:uid="{00000000-0006-0000-0B00-000001000000}">
      <text>
        <r>
          <rPr>
            <sz val="9"/>
            <color indexed="81"/>
            <rFont val="Tahoma"/>
            <family val="2"/>
          </rPr>
          <t xml:space="preserve">FCFF projected till the year 2040 by considering % y-o-y growth method.
</t>
        </r>
      </text>
    </comment>
    <comment ref="C20" authorId="0" shapeId="0" xr:uid="{00000000-0006-0000-0B00-000002000000}">
      <text>
        <r>
          <rPr>
            <sz val="9"/>
            <color indexed="81"/>
            <rFont val="Tahoma"/>
            <family val="2"/>
          </rPr>
          <t xml:space="preserve">US 10-YearTreasury Constant Maturity rate
</t>
        </r>
      </text>
    </comment>
    <comment ref="C22" authorId="0" shapeId="0" xr:uid="{00000000-0006-0000-0B00-000003000000}">
      <text>
        <r>
          <rPr>
            <sz val="9"/>
            <color indexed="81"/>
            <rFont val="Tahoma"/>
            <family val="2"/>
          </rPr>
          <t>http://pages.stern.nyu.edu/~adamodar/New_Home_Page/datafile/ctryprem.html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<sst xmlns="http://schemas.openxmlformats.org/spreadsheetml/2006/main" count="405" uniqueCount="311">
  <si>
    <t>Products</t>
  </si>
  <si>
    <t>Services</t>
  </si>
  <si>
    <t>Total net sales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</si>
  <si>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</si>
  <si>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</si>
  <si>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</si>
  <si>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</si>
  <si>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</si>
  <si>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</si>
  <si>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</si>
  <si>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</si>
  <si>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</si>
  <si>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</si>
  <si>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</si>
  <si>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</si>
  <si>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</si>
  <si>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</si>
  <si>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Tax rate</t>
  </si>
  <si>
    <t>Historicals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</si>
  <si>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</si>
  <si>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</si>
  <si>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</si>
  <si>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</si>
  <si>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</si>
  <si>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</si>
  <si>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Non-current assets:</t>
  </si>
  <si>
    <t>Property, plant and equipment, net</t>
  </si>
  <si>
    <t>Other non-current assets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</si>
  <si>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</si>
  <si>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</si>
  <si>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</si>
  <si>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</si>
  <si>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</si>
  <si>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</si>
  <si>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</si>
  <si>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</si>
  <si>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</si>
  <si>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</si>
  <si>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</si>
  <si>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Shareholders’ equity:</t>
  </si>
  <si>
    <t>Retained earnings</t>
  </si>
  <si>
    <t>Accumulated other comprehensive income/(loss)</t>
  </si>
  <si>
    <t>Total shareholders’ equity</t>
  </si>
  <si>
    <t>Total liabilities and shareholders’ equity</t>
  </si>
  <si>
    <t xml:space="preserve">Common stock </t>
  </si>
  <si>
    <t>Common stock and additional paid-in capital:</t>
  </si>
  <si>
    <t>Beginning balances</t>
  </si>
  <si>
    <t>Common stock issued</t>
  </si>
  <si>
    <t>Share-based compensation</t>
  </si>
  <si>
    <t>Ending balances</t>
  </si>
  <si>
    <t>Common stock withheld related to net share settlement of equity awards</t>
  </si>
  <si>
    <t>Retained earnings:</t>
  </si>
  <si>
    <t>Dividends and dividend equivalents declared</t>
  </si>
  <si>
    <t>Common stock repurchased</t>
  </si>
  <si>
    <t>Cumulative effects of changes in accounting principles</t>
  </si>
  <si>
    <t>Accumulated other comprehensive income/(loss):</t>
  </si>
  <si>
    <t>Other comprehensive income/(loss)</t>
  </si>
  <si>
    <t>Total shareholders’ equity, ending balances</t>
  </si>
  <si>
    <t>Dividends and dividend equivalents declared per share or RSU</t>
  </si>
  <si>
    <t>Cash, cash equivalents and restricted cash, beginning balances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</si>
  <si>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</si>
  <si>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</si>
  <si>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</si>
  <si>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</si>
  <si>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</si>
  <si>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</si>
  <si>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</si>
  <si>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</si>
  <si>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</si>
  <si>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</si>
  <si>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</si>
  <si>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</si>
  <si>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</si>
  <si>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</si>
  <si>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Proceeds from non-marketable securities</t>
  </si>
  <si>
    <t>Cash generated by/(used in) investing activities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</si>
  <si>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</si>
  <si>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</si>
  <si>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</si>
  <si>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</si>
  <si>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</si>
  <si>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</si>
  <si>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</si>
  <si>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</si>
  <si>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Increase/(Decrease) in cash, cash equivalents and restricted cash</t>
  </si>
  <si>
    <t>Cash, cash equivalents and restricted cash, ending balances</t>
  </si>
  <si>
    <t>Forecasts</t>
  </si>
  <si>
    <t>(All Data is in Millions $, Except Per Share Information)</t>
  </si>
  <si>
    <t>Ratio Analysis</t>
  </si>
  <si>
    <t>Solvency Ratios</t>
  </si>
  <si>
    <t>Current ratio</t>
  </si>
  <si>
    <t>Cash ratio</t>
  </si>
  <si>
    <t>Receivables turnover</t>
  </si>
  <si>
    <t>Payables turnover</t>
  </si>
  <si>
    <t>Operating Efficiency</t>
  </si>
  <si>
    <t>Total asset turnover</t>
  </si>
  <si>
    <t>Equity turnover</t>
  </si>
  <si>
    <t>Operating Profitability</t>
  </si>
  <si>
    <t>Gross Profit Margin</t>
  </si>
  <si>
    <t>Operating Profit Margin</t>
  </si>
  <si>
    <t>Net Profit Margin</t>
  </si>
  <si>
    <t>Return on total capital</t>
  </si>
  <si>
    <t>ROE (Net Income / Common Equity)</t>
  </si>
  <si>
    <t xml:space="preserve">ROE DuPont Analysis </t>
  </si>
  <si>
    <t>Profit Margin</t>
  </si>
  <si>
    <t>Asset Turnover</t>
  </si>
  <si>
    <t>Financial Leverage</t>
  </si>
  <si>
    <t>ROE</t>
  </si>
  <si>
    <t>Financial Risk Ratios</t>
  </si>
  <si>
    <t>Debt to equity ratio</t>
  </si>
  <si>
    <t>Net sales by category:</t>
  </si>
  <si>
    <t>% of sales</t>
  </si>
  <si>
    <t>Other Income/(Expense), Net</t>
  </si>
  <si>
    <t>Interest and dividend income</t>
  </si>
  <si>
    <t>Interest expense</t>
  </si>
  <si>
    <t>Total other income/(expense), net</t>
  </si>
  <si>
    <t>Revenue</t>
  </si>
  <si>
    <t>% Sales</t>
  </si>
  <si>
    <t>Net Sales</t>
  </si>
  <si>
    <t>Accounts receivable, net of allowance</t>
  </si>
  <si>
    <t xml:space="preserve">Total Non Cash Current Assets </t>
  </si>
  <si>
    <t>Accounts payable and accrued expenses</t>
  </si>
  <si>
    <t>Total Current Liabilities</t>
  </si>
  <si>
    <t>Net Working Capital</t>
  </si>
  <si>
    <t>(Increase) / Decrease in Working Capital</t>
  </si>
  <si>
    <t>Ratios &amp; Assumptions</t>
  </si>
  <si>
    <t>% of Sales</t>
  </si>
  <si>
    <t>Machinery, equipment and internal-use software</t>
  </si>
  <si>
    <t>Leasehold improvements</t>
  </si>
  <si>
    <t>Capital Expenditures</t>
  </si>
  <si>
    <t>Capital Expenditures as % of Net Sales</t>
  </si>
  <si>
    <t>Beginning Net PP&amp;E</t>
  </si>
  <si>
    <t>(Depreciation Expense)</t>
  </si>
  <si>
    <t>(Asset Sales )</t>
  </si>
  <si>
    <t>Ending Net PP&amp;E</t>
  </si>
  <si>
    <t>Total</t>
  </si>
  <si>
    <t>Land Building</t>
  </si>
  <si>
    <t>Amount</t>
  </si>
  <si>
    <t>Useful Life</t>
  </si>
  <si>
    <t>Proportion of Assets</t>
  </si>
  <si>
    <t>Total Capex</t>
  </si>
  <si>
    <t>Breakup</t>
  </si>
  <si>
    <t>PPE (Break-up for 2021)</t>
  </si>
  <si>
    <t xml:space="preserve">Year </t>
  </si>
  <si>
    <t>Capex</t>
  </si>
  <si>
    <t>(a)</t>
  </si>
  <si>
    <t>Depreciation: Land And Building</t>
  </si>
  <si>
    <t>(b)</t>
  </si>
  <si>
    <t>Leasehold improvements  - Straight Line Method</t>
  </si>
  <si>
    <t>Depreciation Expense (existing)</t>
  </si>
  <si>
    <t>(c)</t>
  </si>
  <si>
    <t xml:space="preserve">Depreciation: Leasehold improvements </t>
  </si>
  <si>
    <t>EBITDA</t>
  </si>
  <si>
    <t>Income from Operations (EBIT)</t>
  </si>
  <si>
    <t>Add: Depreciation and Amortization</t>
  </si>
  <si>
    <t>Add: Stock-based compensation</t>
  </si>
  <si>
    <t>Adjusted EBITDA</t>
  </si>
  <si>
    <t>Total Revenue</t>
  </si>
  <si>
    <t>EBIT</t>
  </si>
  <si>
    <t>Free Cash Flow to Firm (FCFF)</t>
  </si>
  <si>
    <t>EBIT x (1-t)</t>
  </si>
  <si>
    <t>Add: Depreciation &amp; amortization</t>
  </si>
  <si>
    <t>Add: Stock Based Compensation</t>
  </si>
  <si>
    <t>Less: Capex</t>
  </si>
  <si>
    <t>Add: Change in working capital</t>
  </si>
  <si>
    <t>FCFF</t>
  </si>
  <si>
    <t>% yoy (FCFF)</t>
  </si>
  <si>
    <t>Terminal Value</t>
  </si>
  <si>
    <t>WACC Inputs</t>
  </si>
  <si>
    <t>Cost of Equity &amp; Cost of Debt</t>
  </si>
  <si>
    <t>Risk Free Rate</t>
  </si>
  <si>
    <t>Beta</t>
  </si>
  <si>
    <t>Equity Risk Premium</t>
  </si>
  <si>
    <t>Cost of equity</t>
  </si>
  <si>
    <t>Terminal Growth Rate</t>
  </si>
  <si>
    <t>Market Value of Equity</t>
  </si>
  <si>
    <t>Current Stock Price</t>
  </si>
  <si>
    <t>Current shares outstanding</t>
  </si>
  <si>
    <t>Options/Warrants Converts</t>
  </si>
  <si>
    <t>Fully converted shares</t>
  </si>
  <si>
    <t>Fully converted equity value</t>
  </si>
  <si>
    <t>Calculating Book value of Debt</t>
  </si>
  <si>
    <t>Short-Term Debt</t>
  </si>
  <si>
    <t>Straight Long-Term Debt</t>
  </si>
  <si>
    <t>Value of Debt</t>
  </si>
  <si>
    <t>Calculating Debt to Equity ratio</t>
  </si>
  <si>
    <t>Proporiton of Equity in the Capital Strucuture</t>
  </si>
  <si>
    <t>Proporiton of Debt in the Capital Strucuture</t>
  </si>
  <si>
    <t>WACC Calculations</t>
  </si>
  <si>
    <t>Risk Free rate</t>
  </si>
  <si>
    <t>Market risk premium</t>
  </si>
  <si>
    <t>Levered beta of company</t>
  </si>
  <si>
    <t>Pre-tax cost of debt</t>
  </si>
  <si>
    <t>After tax cost of debt</t>
  </si>
  <si>
    <t>WACC</t>
  </si>
  <si>
    <t>Free cash flow to firm of explicit period (2021E to 2040E)</t>
  </si>
  <si>
    <t>Cash Flows</t>
  </si>
  <si>
    <t>NPV of explicit period</t>
  </si>
  <si>
    <t>Terminal value @ perpetual growth</t>
  </si>
  <si>
    <t>Terminal value</t>
  </si>
  <si>
    <t>NPV of terminal value</t>
  </si>
  <si>
    <t>DCF Valuation Summary</t>
  </si>
  <si>
    <t>DCF calculation as of</t>
  </si>
  <si>
    <t xml:space="preserve">Valuation </t>
  </si>
  <si>
    <t>Target (Year end)</t>
  </si>
  <si>
    <t>Enterprise Value</t>
  </si>
  <si>
    <t>+ Cash</t>
  </si>
  <si>
    <t>- Debt</t>
  </si>
  <si>
    <t>Equity value</t>
  </si>
  <si>
    <t>+ Marketable securities, restricted cash</t>
  </si>
  <si>
    <t>Adjusted Equity Value</t>
  </si>
  <si>
    <t>Share Price</t>
  </si>
  <si>
    <t>Sensitivity Analysis</t>
  </si>
  <si>
    <t>Growth</t>
  </si>
  <si>
    <t>Cash Flow Available for Financing Activities</t>
  </si>
  <si>
    <t>Proceeds from/ (Repurchase of) Equity</t>
  </si>
  <si>
    <t>+ Beginning Cash Balance</t>
  </si>
  <si>
    <t>- Minimum Cash Balance</t>
  </si>
  <si>
    <t>Cash Available for Debt Repayment</t>
  </si>
  <si>
    <t>Long Term  (commited payments)</t>
  </si>
  <si>
    <t>Beginning Balance</t>
  </si>
  <si>
    <t>Issuance</t>
  </si>
  <si>
    <t>(Repayment/ Amortization)</t>
  </si>
  <si>
    <t>Ending Balance</t>
  </si>
  <si>
    <t>Interest Expense Calculation</t>
  </si>
  <si>
    <t>Average Interest rate</t>
  </si>
  <si>
    <t>Cash Balances</t>
  </si>
  <si>
    <t>Average Cash Balance</t>
  </si>
  <si>
    <t>Interest Rate</t>
  </si>
  <si>
    <t>Interest Earned</t>
  </si>
  <si>
    <t>Net Interest Expense</t>
  </si>
  <si>
    <t>Forcast</t>
  </si>
  <si>
    <t>Inventory Turnover</t>
  </si>
  <si>
    <t>Core Financial Statements</t>
  </si>
  <si>
    <t>Income Statement</t>
  </si>
  <si>
    <t>Balance Sheet</t>
  </si>
  <si>
    <t>Supporting Financial Modeling Schedules</t>
  </si>
  <si>
    <t>Revenue Built-up</t>
  </si>
  <si>
    <t>Cost Sheet</t>
  </si>
  <si>
    <t>Working Capital</t>
  </si>
  <si>
    <t>Depreciation Schedule</t>
  </si>
  <si>
    <t>Shareholder's Equity</t>
  </si>
  <si>
    <t>Debt Schedule</t>
  </si>
  <si>
    <t>Valuations</t>
  </si>
  <si>
    <t>DCF Valuation</t>
  </si>
  <si>
    <t>Check</t>
  </si>
  <si>
    <t>Assets</t>
  </si>
  <si>
    <t>Current Assets</t>
  </si>
  <si>
    <t>Total Current Assets</t>
  </si>
  <si>
    <t>Total Assets</t>
  </si>
  <si>
    <t xml:space="preserve">Liabilities and Equity </t>
  </si>
  <si>
    <t>Total Non-current Assets</t>
  </si>
  <si>
    <t>Cash flows from operating activities</t>
  </si>
  <si>
    <t>Cash flows from investing activities</t>
  </si>
  <si>
    <t>Cash Flow available for Financing Activities</t>
  </si>
  <si>
    <t>Adjustments:</t>
  </si>
  <si>
    <t>Total Net Sales</t>
  </si>
  <si>
    <t xml:space="preserve">iPhone </t>
  </si>
  <si>
    <t>Mac</t>
  </si>
  <si>
    <t xml:space="preserve">iPad </t>
  </si>
  <si>
    <t>Wearables, Home and Accessories</t>
  </si>
  <si>
    <t xml:space="preserve">Services </t>
  </si>
  <si>
    <t>Cost of Sales:</t>
  </si>
  <si>
    <t>Operating Expense:</t>
  </si>
  <si>
    <t xml:space="preserve">Land and buildings </t>
  </si>
  <si>
    <t>Land and Building- Straight Line Method</t>
  </si>
  <si>
    <t>Machinery, equipment and internal-use software  - Straight Line Method</t>
  </si>
  <si>
    <t>Depreciation: Machinery, equipment and internal-use software</t>
  </si>
  <si>
    <t>Total Depreciation (a+b+c)</t>
  </si>
  <si>
    <t>Apple Inc. Financial Modeling</t>
  </si>
  <si>
    <t>Weighted Average No. of Shares used in computing earnings per share:</t>
  </si>
  <si>
    <t>Gross Margin</t>
  </si>
  <si>
    <t>- Operating Exp.</t>
  </si>
  <si>
    <t>- Depreciation &amp; Amort</t>
  </si>
  <si>
    <t>- Interest</t>
  </si>
  <si>
    <t>EBT</t>
  </si>
  <si>
    <t>- Taxes</t>
  </si>
  <si>
    <t>Net Income</t>
  </si>
  <si>
    <t>- COGS / Cost of Sales</t>
  </si>
  <si>
    <t>Cost of Sales  (COGS)</t>
  </si>
  <si>
    <t>Covariance(Change in Stock Price, Change in Index) / Variance(Change in Index)</t>
  </si>
  <si>
    <t>Capital Asset Pricing Model =&gt; Rf + B*Rp</t>
  </si>
  <si>
    <t>Rp = Rm - Rf</t>
  </si>
  <si>
    <t>Gordon Growth Model/Method</t>
  </si>
  <si>
    <t>Dividend Discount Model</t>
  </si>
  <si>
    <t>Prev Value*(1+Growth Rate)</t>
  </si>
  <si>
    <t>(Cost of Capital - Growth Rate)</t>
  </si>
  <si>
    <t>D0*(1+g)/(Ke-g)</t>
  </si>
  <si>
    <t>D1/(Ke-g)</t>
  </si>
  <si>
    <t>Terminal Value =</t>
  </si>
  <si>
    <t>Prev. FCFF*(1+g)</t>
  </si>
  <si>
    <t>(WACC - g)</t>
  </si>
  <si>
    <t>EV= Equity + Debt - Cash</t>
  </si>
  <si>
    <t>EV-Debt + Cash = Equity</t>
  </si>
  <si>
    <t>Price to Earnings Ratio =</t>
  </si>
  <si>
    <t>Price per Share</t>
  </si>
  <si>
    <t>Earnings per Share</t>
  </si>
  <si>
    <t>Market Cap</t>
  </si>
  <si>
    <t>EBIDA Margin</t>
  </si>
  <si>
    <t>P/E Ratio</t>
  </si>
  <si>
    <t>EV/EBITA</t>
  </si>
  <si>
    <t>EV = Enterprise Value = Equity + Debt - Cash</t>
  </si>
  <si>
    <t xml:space="preserve">                                                                           Forecast</t>
  </si>
  <si>
    <t xml:space="preserve">                                                                                      Forecasts</t>
  </si>
  <si>
    <t xml:space="preserve">                                                                            Forecasts</t>
  </si>
  <si>
    <t xml:space="preserve">                                                                                               Forecasts</t>
  </si>
  <si>
    <t xml:space="preserve">                                                                                             Forecasts</t>
  </si>
  <si>
    <t xml:space="preserve">                                                                           Forecasts</t>
  </si>
  <si>
    <t xml:space="preserve">                                                                                Forecasts</t>
  </si>
  <si>
    <t xml:space="preserve">                                                                              Forecasts</t>
  </si>
  <si>
    <t xml:space="preserve">                                                                         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</si>
</sst>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FY&quot;\ 0"/>
    <numFmt numFmtId="165" formatCode="#,##0.0;\(#,##0.0\);\-"/>
    <numFmt numFmtId="166" formatCode="_(* #,##0_);_(* \(#,##0\);_(* &quot;-&quot;??_);_(@_)"/>
    <numFmt numFmtId="167" formatCode="0.0%"/>
    <numFmt numFmtId="168" formatCode="_ * #,##0.00_ ;_ * \-#,##0.00_ ;_ * &quot;-&quot;??_ ;_ @_ "/>
    <numFmt numFmtId="169" formatCode="0.00_);\(0.00\)"/>
    <numFmt numFmtId="170" formatCode="_(* #,##0.0_);_(* \(#,##0.0\);_(* &quot;-&quot;??_);_(@_)"/>
    <numFmt numFmtId="171" formatCode="#,##0.00;\(#,##0.00\);\-"/>
    <numFmt numFmtId="172" formatCode="#,##0;\(#,##0\);\-"/>
    <numFmt numFmtId="173" formatCode="_(* #,##0.000_);_(* \(#,##0.000\);_(* &quot;-&quot;??_);_(@_)"/>
    <numFmt numFmtId="174" formatCode="[$-409]mmm\-yy;@"/>
    <numFmt numFmtId="175" formatCode="0_);\(0\)"/>
    <numFmt numFmtId="176" formatCode="#,##0;\(#,##0\)"/>
    <numFmt numFmtId="177" formatCode="#,##0.00;\(#,##0.00\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 val="singleAccounting"/>
      <sz val="11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0BA1A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ED1D24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5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 Light"/>
      <family val="1"/>
      <scheme val="major"/>
    </font>
    <font>
      <sz val="11"/>
      <color theme="1"/>
      <name val="Calibri Light"/>
      <family val="1"/>
      <scheme val="major"/>
    </font>
    <font>
      <u/>
      <sz val="11"/>
      <color rgb="FF9AC240"/>
      <name val="Calibri"/>
      <family val="2"/>
      <scheme val="minor"/>
    </font>
    <font>
      <sz val="11"/>
      <color rgb="FF9AC240"/>
      <name val="Calibri"/>
      <family val="2"/>
      <scheme val="minor"/>
    </font>
    <font>
      <u/>
      <sz val="11"/>
      <color theme="0"/>
      <name val="Calibri"/>
      <family val="2"/>
    </font>
    <font>
      <u/>
      <sz val="12.65"/>
      <color theme="0"/>
      <name val="Calibri"/>
      <family val="2"/>
      <scheme val="minor"/>
    </font>
    <font>
      <sz val="11"/>
      <color rgb="FFFF3B3B"/>
      <name val="Calibri"/>
      <family val="2"/>
      <scheme val="minor"/>
    </font>
    <font>
      <b/>
      <sz val="12"/>
      <color rgb="FF0F733D"/>
      <name val="Calibri"/>
      <family val="2"/>
      <scheme val="minor"/>
    </font>
    <font>
      <b/>
      <sz val="11"/>
      <color rgb="FF0F733D"/>
      <name val="Calibri"/>
      <family val="2"/>
      <scheme val="minor"/>
    </font>
    <font>
      <sz val="11"/>
      <color rgb="FF0F733D"/>
      <name val="Calibri"/>
      <family val="2"/>
      <scheme val="minor"/>
    </font>
    <font>
      <b/>
      <u val="singleAccounting"/>
      <sz val="11"/>
      <color rgb="FF0F733D"/>
      <name val="Calibri"/>
      <family val="2"/>
      <scheme val="minor"/>
    </font>
    <font>
      <b/>
      <u/>
      <sz val="11"/>
      <color rgb="FF0F733D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04C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F733D"/>
        <bgColor indexed="64"/>
      </patternFill>
    </fill>
    <fill>
      <patternFill patternType="solid">
        <fgColor rgb="FFDEEDD3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149998474074526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4659260841701"/>
      </top>
      <bottom style="medium">
        <color rgb="FF0E9693"/>
      </bottom>
      <diagonal/>
    </border>
    <border>
      <left/>
      <right/>
      <top style="thin">
        <color theme="0" tint="-0.24994659260841701"/>
      </top>
      <bottom style="medium">
        <color rgb="FF0F733D"/>
      </bottom>
      <diagonal/>
    </border>
    <border>
      <left/>
      <right/>
      <top style="thin">
        <color rgb="FF0F733D"/>
      </top>
      <bottom style="medium">
        <color rgb="FF0F733D"/>
      </bottom>
      <diagonal/>
    </border>
    <border>
      <left/>
      <right/>
      <top style="thin">
        <color rgb="FF0F733D"/>
      </top>
      <bottom style="double">
        <color rgb="FF0F733D"/>
      </bottom>
      <diagonal/>
    </border>
    <border>
      <left/>
      <right/>
      <top style="thin">
        <color theme="0" tint="-0.249977111117893"/>
      </top>
      <bottom style="medium">
        <color rgb="FF0F733D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rgb="FF0F733D"/>
      </bottom>
      <diagonal/>
    </border>
    <border>
      <left/>
      <right/>
      <top/>
      <bottom style="medium">
        <color rgb="FF0F733D"/>
      </bottom>
      <diagonal/>
    </border>
    <border>
      <left/>
      <right/>
      <top style="thin">
        <color theme="0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1">
      <alignment vertical="center"/>
    </xf>
    <xf numFmtId="168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353">
    <xf numFmtId="0" fontId="0" fillId="0" borderId="0" xfId="0"/>
    <xf numFmtId="3" fontId="0" fillId="0" borderId="0" xfId="0" applyNumberFormat="1"/>
    <xf numFmtId="0" fontId="2" fillId="0" borderId="0" xfId="0" applyFont="1"/>
    <xf numFmtId="166" fontId="0" fillId="0" borderId="0" xfId="1" applyNumberFormat="1" applyFont="1"/>
    <xf numFmtId="0" fontId="0" fillId="4" borderId="0" xfId="0" applyFill="1"/>
    <xf numFmtId="0" fontId="0" fillId="3" borderId="0" xfId="0" applyFill="1"/>
    <xf numFmtId="0" fontId="0" fillId="0" borderId="1" xfId="0" applyBorder="1" applyAlignment="1">
      <alignment vertical="center" wrapText="1"/>
    </xf>
    <xf numFmtId="43" fontId="0" fillId="3" borderId="0" xfId="4" applyNumberFormat="1" applyFont="1" applyFill="1" applyBorder="1"/>
    <xf numFmtId="43" fontId="0" fillId="4" borderId="0" xfId="4" applyNumberFormat="1" applyFont="1" applyFill="1" applyBorder="1"/>
    <xf numFmtId="0" fontId="0" fillId="0" borderId="1" xfId="0" applyBorder="1" applyAlignment="1">
      <alignment horizontal="left" vertical="center" wrapText="1" indent="2"/>
    </xf>
    <xf numFmtId="9" fontId="0" fillId="0" borderId="0" xfId="0" applyNumberFormat="1"/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1"/>
    </xf>
    <xf numFmtId="164" fontId="3" fillId="2" borderId="0" xfId="0" applyNumberFormat="1" applyFont="1" applyFill="1" applyAlignment="1">
      <alignment horizontal="right" vertical="center"/>
    </xf>
    <xf numFmtId="0" fontId="0" fillId="0" borderId="1" xfId="0" applyBorder="1" applyAlignment="1">
      <alignment vertical="center"/>
    </xf>
    <xf numFmtId="165" fontId="5" fillId="0" borderId="1" xfId="0" applyNumberFormat="1" applyFont="1" applyBorder="1" applyAlignment="1">
      <alignment vertical="center"/>
    </xf>
    <xf numFmtId="171" fontId="0" fillId="0" borderId="1" xfId="0" applyNumberFormat="1" applyBorder="1" applyAlignment="1">
      <alignment vertical="center"/>
    </xf>
    <xf numFmtId="0" fontId="0" fillId="0" borderId="3" xfId="0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172" fontId="6" fillId="0" borderId="1" xfId="0" applyNumberFormat="1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6" fillId="0" borderId="1" xfId="0" applyFont="1" applyBorder="1" applyAlignment="1">
      <alignment vertical="center"/>
    </xf>
    <xf numFmtId="10" fontId="0" fillId="0" borderId="1" xfId="2" applyNumberFormat="1" applyFont="1" applyBorder="1" applyAlignment="1">
      <alignment vertical="center"/>
    </xf>
    <xf numFmtId="167" fontId="6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right" vertical="center" indent="1"/>
    </xf>
    <xf numFmtId="0" fontId="0" fillId="0" borderId="0" xfId="0" applyAlignment="1">
      <alignment horizontal="right"/>
    </xf>
    <xf numFmtId="9" fontId="6" fillId="0" borderId="1" xfId="2" applyFont="1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10" fillId="4" borderId="4" xfId="0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right" vertical="center"/>
    </xf>
    <xf numFmtId="2" fontId="0" fillId="0" borderId="1" xfId="0" applyNumberFormat="1" applyBorder="1" applyAlignment="1">
      <alignment vertical="center" wrapText="1"/>
    </xf>
    <xf numFmtId="0" fontId="0" fillId="0" borderId="0" xfId="0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3"/>
    </xf>
    <xf numFmtId="9" fontId="6" fillId="0" borderId="0" xfId="2" applyFont="1" applyBorder="1" applyAlignment="1">
      <alignment horizontal="right"/>
    </xf>
    <xf numFmtId="10" fontId="0" fillId="0" borderId="6" xfId="2" applyNumberFormat="1" applyFont="1" applyBorder="1"/>
    <xf numFmtId="43" fontId="0" fillId="0" borderId="6" xfId="1" applyFont="1" applyBorder="1"/>
    <xf numFmtId="10" fontId="2" fillId="0" borderId="6" xfId="2" applyNumberFormat="1" applyFont="1" applyBorder="1"/>
    <xf numFmtId="170" fontId="11" fillId="0" borderId="6" xfId="1" applyNumberFormat="1" applyFont="1" applyBorder="1"/>
    <xf numFmtId="43" fontId="2" fillId="0" borderId="6" xfId="1" applyFont="1" applyBorder="1"/>
    <xf numFmtId="167" fontId="0" fillId="0" borderId="6" xfId="2" applyNumberFormat="1" applyFont="1" applyBorder="1"/>
    <xf numFmtId="173" fontId="2" fillId="0" borderId="6" xfId="1" applyNumberFormat="1" applyFont="1" applyBorder="1"/>
    <xf numFmtId="10" fontId="11" fillId="0" borderId="6" xfId="2" applyNumberFormat="1" applyFont="1" applyBorder="1"/>
    <xf numFmtId="167" fontId="11" fillId="0" borderId="6" xfId="2" applyNumberFormat="1" applyFont="1" applyBorder="1"/>
    <xf numFmtId="0" fontId="13" fillId="3" borderId="0" xfId="0" applyFont="1" applyFill="1" applyAlignment="1">
      <alignment vertical="center" wrapText="1"/>
    </xf>
    <xf numFmtId="174" fontId="0" fillId="0" borderId="0" xfId="0" applyNumberFormat="1"/>
    <xf numFmtId="166" fontId="0" fillId="0" borderId="0" xfId="0" applyNumberFormat="1"/>
    <xf numFmtId="166" fontId="0" fillId="3" borderId="0" xfId="0" applyNumberFormat="1" applyFill="1"/>
    <xf numFmtId="166" fontId="0" fillId="4" borderId="0" xfId="1" applyNumberFormat="1" applyFont="1" applyFill="1"/>
    <xf numFmtId="8" fontId="0" fillId="0" borderId="0" xfId="0" applyNumberFormat="1"/>
    <xf numFmtId="2" fontId="0" fillId="3" borderId="0" xfId="2" applyNumberFormat="1" applyFont="1" applyFill="1"/>
    <xf numFmtId="167" fontId="0" fillId="3" borderId="0" xfId="2" applyNumberFormat="1" applyFont="1" applyFill="1"/>
    <xf numFmtId="38" fontId="2" fillId="0" borderId="0" xfId="0" applyNumberFormat="1" applyFont="1"/>
    <xf numFmtId="166" fontId="0" fillId="3" borderId="0" xfId="1" applyNumberFormat="1" applyFont="1" applyFill="1"/>
    <xf numFmtId="0" fontId="0" fillId="0" borderId="0" xfId="0" quotePrefix="1"/>
    <xf numFmtId="166" fontId="2" fillId="0" borderId="0" xfId="0" applyNumberFormat="1" applyFont="1"/>
    <xf numFmtId="166" fontId="11" fillId="0" borderId="0" xfId="0" applyNumberFormat="1" applyFont="1"/>
    <xf numFmtId="3" fontId="14" fillId="0" borderId="0" xfId="0" applyNumberFormat="1" applyFont="1"/>
    <xf numFmtId="167" fontId="2" fillId="0" borderId="8" xfId="0" applyNumberFormat="1" applyFont="1" applyBorder="1"/>
    <xf numFmtId="43" fontId="0" fillId="0" borderId="0" xfId="1" applyFont="1" applyFill="1"/>
    <xf numFmtId="0" fontId="16" fillId="3" borderId="0" xfId="0" applyFont="1" applyFill="1"/>
    <xf numFmtId="0" fontId="16" fillId="4" borderId="0" xfId="0" applyFont="1" applyFill="1"/>
    <xf numFmtId="165" fontId="11" fillId="3" borderId="2" xfId="3" applyFont="1" applyFill="1" applyBorder="1">
      <alignment vertical="center"/>
    </xf>
    <xf numFmtId="165" fontId="11" fillId="3" borderId="0" xfId="3" applyFont="1" applyFill="1" applyBorder="1">
      <alignment vertical="center"/>
    </xf>
    <xf numFmtId="0" fontId="2" fillId="0" borderId="1" xfId="0" applyFont="1" applyBorder="1" applyAlignment="1">
      <alignment horizontal="left" vertical="center" wrapText="1" indent="2"/>
    </xf>
    <xf numFmtId="166" fontId="2" fillId="0" borderId="1" xfId="1" applyNumberFormat="1" applyFont="1" applyBorder="1" applyAlignment="1">
      <alignment horizontal="right" vertical="center"/>
    </xf>
    <xf numFmtId="9" fontId="1" fillId="0" borderId="1" xfId="2" applyFont="1" applyBorder="1" applyAlignment="1">
      <alignment horizontal="right" vertical="center"/>
    </xf>
    <xf numFmtId="9" fontId="11" fillId="0" borderId="1" xfId="2" applyFont="1" applyBorder="1" applyAlignment="1">
      <alignment horizontal="right" vertical="center"/>
    </xf>
    <xf numFmtId="0" fontId="10" fillId="0" borderId="0" xfId="0" applyFont="1" applyAlignment="1">
      <alignment horizontal="left" vertical="center" wrapText="1" indent="2"/>
    </xf>
    <xf numFmtId="165" fontId="17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6" fontId="0" fillId="0" borderId="0" xfId="1" applyNumberFormat="1" applyFont="1" applyBorder="1"/>
    <xf numFmtId="43" fontId="0" fillId="0" borderId="0" xfId="1" applyFont="1" applyBorder="1"/>
    <xf numFmtId="0" fontId="0" fillId="0" borderId="10" xfId="0" applyBorder="1"/>
    <xf numFmtId="0" fontId="2" fillId="0" borderId="10" xfId="0" applyFont="1" applyBorder="1"/>
    <xf numFmtId="43" fontId="0" fillId="0" borderId="1" xfId="1" applyFont="1" applyBorder="1"/>
    <xf numFmtId="0" fontId="2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2" fillId="3" borderId="1" xfId="0" applyFont="1" applyFill="1" applyBorder="1" applyAlignment="1">
      <alignment horizontal="left" vertical="center" wrapText="1" indent="2"/>
    </xf>
    <xf numFmtId="175" fontId="0" fillId="0" borderId="1" xfId="0" applyNumberFormat="1" applyBorder="1"/>
    <xf numFmtId="175" fontId="2" fillId="0" borderId="1" xfId="0" applyNumberFormat="1" applyFont="1" applyBorder="1"/>
    <xf numFmtId="175" fontId="0" fillId="0" borderId="0" xfId="0" applyNumberFormat="1"/>
    <xf numFmtId="0" fontId="27" fillId="0" borderId="0" xfId="0" applyFont="1"/>
    <xf numFmtId="175" fontId="27" fillId="0" borderId="0" xfId="0" applyNumberFormat="1" applyFont="1"/>
    <xf numFmtId="175" fontId="0" fillId="0" borderId="3" xfId="0" applyNumberFormat="1" applyBorder="1"/>
    <xf numFmtId="175" fontId="2" fillId="3" borderId="2" xfId="0" applyNumberFormat="1" applyFont="1" applyFill="1" applyBorder="1"/>
    <xf numFmtId="166" fontId="0" fillId="0" borderId="1" xfId="1" applyNumberFormat="1" applyFont="1" applyBorder="1"/>
    <xf numFmtId="166" fontId="0" fillId="0" borderId="1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right"/>
    </xf>
    <xf numFmtId="0" fontId="10" fillId="0" borderId="1" xfId="0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4" borderId="1" xfId="0" applyFill="1" applyBorder="1"/>
    <xf numFmtId="0" fontId="19" fillId="5" borderId="0" xfId="0" applyFont="1" applyFill="1"/>
    <xf numFmtId="0" fontId="0" fillId="5" borderId="0" xfId="0" applyFill="1"/>
    <xf numFmtId="0" fontId="12" fillId="5" borderId="0" xfId="0" applyFont="1" applyFill="1"/>
    <xf numFmtId="0" fontId="20" fillId="5" borderId="0" xfId="6" applyFont="1" applyFill="1" applyAlignment="1" applyProtection="1"/>
    <xf numFmtId="0" fontId="21" fillId="5" borderId="0" xfId="6" applyFont="1" applyFill="1" applyAlignment="1" applyProtection="1"/>
    <xf numFmtId="0" fontId="22" fillId="5" borderId="0" xfId="0" applyFont="1" applyFill="1"/>
    <xf numFmtId="164" fontId="8" fillId="5" borderId="0" xfId="0" applyNumberFormat="1" applyFont="1" applyFill="1" applyAlignment="1">
      <alignment vertical="center"/>
    </xf>
    <xf numFmtId="0" fontId="9" fillId="5" borderId="0" xfId="0" applyFont="1" applyFill="1" applyAlignment="1">
      <alignment vertical="center"/>
    </xf>
    <xf numFmtId="164" fontId="3" fillId="5" borderId="0" xfId="0" applyNumberFormat="1" applyFont="1" applyFill="1" applyAlignment="1">
      <alignment vertical="center"/>
    </xf>
    <xf numFmtId="0" fontId="29" fillId="0" borderId="10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0" borderId="1" xfId="0" applyFont="1" applyBorder="1" applyAlignment="1">
      <alignment horizontal="left" vertical="center" wrapText="1" indent="1"/>
    </xf>
    <xf numFmtId="0" fontId="29" fillId="0" borderId="0" xfId="0" applyFont="1" applyAlignment="1">
      <alignment vertical="center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29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 indent="2"/>
    </xf>
    <xf numFmtId="0" fontId="2" fillId="6" borderId="0" xfId="0" applyFont="1" applyFill="1" applyAlignment="1">
      <alignment vertical="center" wrapText="1"/>
    </xf>
    <xf numFmtId="0" fontId="2" fillId="6" borderId="1" xfId="0" applyFont="1" applyFill="1" applyBorder="1"/>
    <xf numFmtId="164" fontId="3" fillId="5" borderId="0" xfId="0" applyNumberFormat="1" applyFont="1" applyFill="1" applyAlignment="1">
      <alignment horizontal="right" vertical="center"/>
    </xf>
    <xf numFmtId="164" fontId="3" fillId="5" borderId="5" xfId="0" applyNumberFormat="1" applyFont="1" applyFill="1" applyBorder="1" applyAlignment="1">
      <alignment vertical="center"/>
    </xf>
    <xf numFmtId="0" fontId="3" fillId="5" borderId="5" xfId="0" applyFont="1" applyFill="1" applyBorder="1" applyAlignment="1">
      <alignment vertical="center" wrapText="1"/>
    </xf>
    <xf numFmtId="166" fontId="1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9" fontId="11" fillId="0" borderId="1" xfId="0" applyNumberFormat="1" applyFont="1" applyBorder="1" applyAlignment="1">
      <alignment horizontal="right"/>
    </xf>
    <xf numFmtId="9" fontId="6" fillId="0" borderId="1" xfId="2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right"/>
    </xf>
    <xf numFmtId="0" fontId="29" fillId="6" borderId="1" xfId="0" applyFont="1" applyFill="1" applyBorder="1" applyAlignment="1">
      <alignment vertical="center"/>
    </xf>
    <xf numFmtId="0" fontId="29" fillId="0" borderId="3" xfId="0" applyFont="1" applyBorder="1" applyAlignment="1">
      <alignment vertical="center"/>
    </xf>
    <xf numFmtId="1" fontId="0" fillId="0" borderId="1" xfId="0" applyNumberFormat="1" applyBorder="1" applyAlignment="1">
      <alignment vertical="center"/>
    </xf>
    <xf numFmtId="175" fontId="5" fillId="0" borderId="1" xfId="0" applyNumberFormat="1" applyFont="1" applyBorder="1" applyAlignment="1">
      <alignment vertical="center"/>
    </xf>
    <xf numFmtId="175" fontId="0" fillId="0" borderId="1" xfId="0" applyNumberFormat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0" fontId="29" fillId="4" borderId="1" xfId="0" applyFont="1" applyFill="1" applyBorder="1" applyAlignment="1">
      <alignment horizontal="left" vertical="center" wrapText="1" indent="2"/>
    </xf>
    <xf numFmtId="0" fontId="29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6" fontId="2" fillId="4" borderId="1" xfId="1" applyNumberFormat="1" applyFont="1" applyFill="1" applyBorder="1" applyAlignment="1">
      <alignment horizontal="left" vertical="center" wrapText="1" indent="2"/>
    </xf>
    <xf numFmtId="0" fontId="29" fillId="6" borderId="1" xfId="0" applyFont="1" applyFill="1" applyBorder="1" applyAlignment="1">
      <alignment horizontal="left" vertical="center" wrapText="1" indent="2"/>
    </xf>
    <xf numFmtId="166" fontId="2" fillId="6" borderId="1" xfId="1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right" vertical="center" wrapText="1" indent="2"/>
    </xf>
    <xf numFmtId="0" fontId="29" fillId="4" borderId="1" xfId="0" applyFont="1" applyFill="1" applyBorder="1" applyAlignment="1">
      <alignment vertical="center"/>
    </xf>
    <xf numFmtId="9" fontId="0" fillId="0" borderId="1" xfId="0" applyNumberFormat="1" applyBorder="1" applyAlignment="1">
      <alignment horizontal="center"/>
    </xf>
    <xf numFmtId="1" fontId="0" fillId="0" borderId="1" xfId="0" applyNumberFormat="1" applyBorder="1"/>
    <xf numFmtId="166" fontId="29" fillId="6" borderId="1" xfId="1" applyNumberFormat="1" applyFont="1" applyFill="1" applyBorder="1" applyAlignment="1">
      <alignment horizontal="left" vertical="center" wrapText="1" indent="2"/>
    </xf>
    <xf numFmtId="0" fontId="2" fillId="3" borderId="0" xfId="0" applyFont="1" applyFill="1"/>
    <xf numFmtId="166" fontId="2" fillId="3" borderId="0" xfId="1" applyNumberFormat="1" applyFont="1" applyFill="1" applyBorder="1" applyAlignment="1">
      <alignment horizontal="left" vertical="center" wrapText="1" indent="2"/>
    </xf>
    <xf numFmtId="166" fontId="2" fillId="3" borderId="0" xfId="1" applyNumberFormat="1" applyFont="1" applyFill="1" applyBorder="1" applyAlignment="1">
      <alignment horizontal="right"/>
    </xf>
    <xf numFmtId="3" fontId="0" fillId="3" borderId="0" xfId="0" applyNumberFormat="1" applyFill="1"/>
    <xf numFmtId="166" fontId="2" fillId="3" borderId="0" xfId="1" applyNumberFormat="1" applyFont="1" applyFill="1" applyBorder="1" applyAlignment="1">
      <alignment horizontal="center" vertical="center"/>
    </xf>
    <xf numFmtId="166" fontId="2" fillId="3" borderId="0" xfId="1" applyNumberFormat="1" applyFont="1" applyFill="1" applyBorder="1" applyAlignment="1">
      <alignment horizontal="right" vertical="center"/>
    </xf>
    <xf numFmtId="0" fontId="0" fillId="6" borderId="0" xfId="0" applyFill="1"/>
    <xf numFmtId="0" fontId="28" fillId="6" borderId="0" xfId="0" applyFont="1" applyFill="1"/>
    <xf numFmtId="0" fontId="23" fillId="6" borderId="0" xfId="6" applyFont="1" applyFill="1" applyBorder="1" applyAlignment="1" applyProtection="1"/>
    <xf numFmtId="0" fontId="24" fillId="6" borderId="0" xfId="0" applyFont="1" applyFill="1"/>
    <xf numFmtId="0" fontId="18" fillId="0" borderId="0" xfId="6" applyBorder="1" applyAlignment="1" applyProtection="1"/>
    <xf numFmtId="0" fontId="18" fillId="0" borderId="0" xfId="6" applyFill="1" applyBorder="1" applyAlignment="1" applyProtection="1"/>
    <xf numFmtId="0" fontId="18" fillId="6" borderId="0" xfId="6" applyFill="1" applyBorder="1" applyAlignment="1" applyProtection="1"/>
    <xf numFmtId="0" fontId="13" fillId="0" borderId="0" xfId="0" applyFont="1"/>
    <xf numFmtId="3" fontId="6" fillId="0" borderId="1" xfId="0" applyNumberFormat="1" applyFont="1" applyBorder="1" applyAlignment="1">
      <alignment horizontal="center" vertical="center"/>
    </xf>
    <xf numFmtId="0" fontId="29" fillId="4" borderId="1" xfId="0" applyFont="1" applyFill="1" applyBorder="1" applyAlignment="1">
      <alignment horizontal="left" vertical="center" indent="2"/>
    </xf>
    <xf numFmtId="166" fontId="2" fillId="3" borderId="1" xfId="1" applyNumberFormat="1" applyFont="1" applyFill="1" applyBorder="1" applyAlignment="1">
      <alignment horizontal="left" vertical="center" wrapText="1" indent="2"/>
    </xf>
    <xf numFmtId="0" fontId="10" fillId="3" borderId="1" xfId="0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right" vertical="center" wrapText="1" indent="2"/>
    </xf>
    <xf numFmtId="0" fontId="0" fillId="0" borderId="16" xfId="0" applyBorder="1"/>
    <xf numFmtId="0" fontId="0" fillId="0" borderId="16" xfId="0" applyBorder="1" applyAlignment="1">
      <alignment horizontal="left" vertical="center" wrapText="1" indent="2"/>
    </xf>
    <xf numFmtId="0" fontId="29" fillId="0" borderId="16" xfId="0" applyFont="1" applyBorder="1" applyAlignment="1">
      <alignment vertical="center" wrapText="1"/>
    </xf>
    <xf numFmtId="0" fontId="30" fillId="6" borderId="16" xfId="0" applyFont="1" applyFill="1" applyBorder="1" applyAlignment="1">
      <alignment horizontal="left" vertical="center" wrapText="1" indent="1"/>
    </xf>
    <xf numFmtId="169" fontId="0" fillId="3" borderId="0" xfId="0" applyNumberFormat="1" applyFill="1" applyAlignment="1">
      <alignment vertical="center" wrapText="1"/>
    </xf>
    <xf numFmtId="0" fontId="0" fillId="3" borderId="1" xfId="0" applyFill="1" applyBorder="1" applyAlignment="1">
      <alignment horizontal="left" vertical="center" wrapText="1" indent="2"/>
    </xf>
    <xf numFmtId="0" fontId="29" fillId="6" borderId="16" xfId="0" applyFont="1" applyFill="1" applyBorder="1" applyAlignment="1">
      <alignment horizontal="left" vertical="center" wrapText="1" indent="2"/>
    </xf>
    <xf numFmtId="0" fontId="29" fillId="6" borderId="0" xfId="0" applyFont="1" applyFill="1" applyAlignment="1">
      <alignment vertical="center" wrapText="1"/>
    </xf>
    <xf numFmtId="0" fontId="29" fillId="6" borderId="0" xfId="0" applyFont="1" applyFill="1" applyAlignment="1">
      <alignment vertical="center"/>
    </xf>
    <xf numFmtId="0" fontId="29" fillId="6" borderId="0" xfId="0" applyFont="1" applyFill="1" applyAlignment="1">
      <alignment horizontal="right" vertical="center"/>
    </xf>
    <xf numFmtId="2" fontId="29" fillId="6" borderId="0" xfId="0" applyNumberFormat="1" applyFont="1" applyFill="1" applyAlignment="1">
      <alignment vertical="center"/>
    </xf>
    <xf numFmtId="165" fontId="29" fillId="6" borderId="14" xfId="0" applyNumberFormat="1" applyFont="1" applyFill="1" applyBorder="1" applyAlignment="1">
      <alignment vertical="center" wrapText="1"/>
    </xf>
    <xf numFmtId="165" fontId="2" fillId="6" borderId="14" xfId="0" applyNumberFormat="1" applyFont="1" applyFill="1" applyBorder="1" applyAlignment="1">
      <alignment vertical="center" wrapText="1"/>
    </xf>
    <xf numFmtId="166" fontId="0" fillId="0" borderId="0" xfId="1" applyNumberFormat="1" applyFont="1" applyBorder="1" applyAlignment="1">
      <alignment horizontal="right"/>
    </xf>
    <xf numFmtId="167" fontId="0" fillId="0" borderId="0" xfId="2" applyNumberFormat="1" applyFont="1" applyBorder="1" applyAlignment="1">
      <alignment horizontal="right"/>
    </xf>
    <xf numFmtId="171" fontId="29" fillId="6" borderId="14" xfId="0" applyNumberFormat="1" applyFont="1" applyFill="1" applyBorder="1" applyAlignment="1">
      <alignment horizontal="left" vertical="center"/>
    </xf>
    <xf numFmtId="171" fontId="2" fillId="6" borderId="14" xfId="0" applyNumberFormat="1" applyFont="1" applyFill="1" applyBorder="1" applyAlignment="1">
      <alignment horizontal="right" vertical="center"/>
    </xf>
    <xf numFmtId="0" fontId="29" fillId="3" borderId="0" xfId="0" applyFont="1" applyFill="1"/>
    <xf numFmtId="0" fontId="32" fillId="0" borderId="0" xfId="0" applyFont="1"/>
    <xf numFmtId="1" fontId="11" fillId="0" borderId="0" xfId="5" applyNumberFormat="1" applyFont="1"/>
    <xf numFmtId="175" fontId="11" fillId="0" borderId="0" xfId="5" applyNumberFormat="1" applyFont="1"/>
    <xf numFmtId="167" fontId="2" fillId="0" borderId="7" xfId="0" applyNumberFormat="1" applyFont="1" applyBorder="1"/>
    <xf numFmtId="1" fontId="2" fillId="0" borderId="10" xfId="1" applyNumberFormat="1" applyFont="1" applyBorder="1" applyAlignment="1">
      <alignment horizontal="right" vertical="center"/>
    </xf>
    <xf numFmtId="1" fontId="0" fillId="0" borderId="10" xfId="1" applyNumberFormat="1" applyFont="1" applyBorder="1" applyAlignment="1">
      <alignment horizontal="right" vertical="center"/>
    </xf>
    <xf numFmtId="1" fontId="0" fillId="0" borderId="10" xfId="0" applyNumberFormat="1" applyBorder="1" applyAlignment="1">
      <alignment horizontal="right" vertical="center"/>
    </xf>
    <xf numFmtId="1" fontId="0" fillId="0" borderId="10" xfId="0" applyNumberFormat="1" applyBorder="1" applyAlignment="1">
      <alignment horizontal="right" vertical="center" wrapText="1"/>
    </xf>
    <xf numFmtId="1" fontId="0" fillId="0" borderId="0" xfId="0" applyNumberFormat="1" applyAlignment="1">
      <alignment horizontal="right" vertical="center"/>
    </xf>
    <xf numFmtId="1" fontId="0" fillId="0" borderId="1" xfId="1" applyNumberFormat="1" applyFont="1" applyBorder="1" applyAlignment="1">
      <alignment horizontal="right"/>
    </xf>
    <xf numFmtId="175" fontId="2" fillId="0" borderId="1" xfId="1" applyNumberFormat="1" applyFont="1" applyBorder="1" applyAlignment="1">
      <alignment horizontal="right"/>
    </xf>
    <xf numFmtId="175" fontId="0" fillId="0" borderId="1" xfId="1" applyNumberFormat="1" applyFont="1" applyBorder="1" applyAlignment="1">
      <alignment horizontal="right"/>
    </xf>
    <xf numFmtId="175" fontId="2" fillId="0" borderId="2" xfId="1" applyNumberFormat="1" applyFont="1" applyBorder="1" applyAlignment="1">
      <alignment horizontal="right"/>
    </xf>
    <xf numFmtId="2" fontId="0" fillId="0" borderId="1" xfId="1" applyNumberFormat="1" applyFont="1" applyBorder="1"/>
    <xf numFmtId="2" fontId="0" fillId="0" borderId="1" xfId="2" applyNumberFormat="1" applyFont="1" applyBorder="1"/>
    <xf numFmtId="2" fontId="6" fillId="0" borderId="1" xfId="0" applyNumberFormat="1" applyFont="1" applyBorder="1"/>
    <xf numFmtId="2" fontId="0" fillId="0" borderId="11" xfId="1" applyNumberFormat="1" applyFont="1" applyBorder="1"/>
    <xf numFmtId="9" fontId="0" fillId="0" borderId="1" xfId="2" applyFont="1" applyBorder="1"/>
    <xf numFmtId="9" fontId="6" fillId="0" borderId="1" xfId="2" applyFont="1" applyBorder="1"/>
    <xf numFmtId="9" fontId="0" fillId="0" borderId="11" xfId="2" applyFont="1" applyBorder="1"/>
    <xf numFmtId="9" fontId="6" fillId="0" borderId="11" xfId="2" applyFont="1" applyBorder="1"/>
    <xf numFmtId="167" fontId="11" fillId="0" borderId="1" xfId="0" applyNumberFormat="1" applyFont="1" applyBorder="1" applyAlignment="1">
      <alignment horizontal="right"/>
    </xf>
    <xf numFmtId="166" fontId="2" fillId="3" borderId="1" xfId="1" applyNumberFormat="1" applyFont="1" applyFill="1" applyBorder="1" applyAlignment="1">
      <alignment horizontal="right" vertical="center" wrapText="1"/>
    </xf>
    <xf numFmtId="1" fontId="0" fillId="0" borderId="0" xfId="0" applyNumberFormat="1" applyAlignment="1">
      <alignment horizontal="right"/>
    </xf>
    <xf numFmtId="175" fontId="0" fillId="0" borderId="1" xfId="1" applyNumberFormat="1" applyFont="1" applyBorder="1"/>
    <xf numFmtId="169" fontId="6" fillId="0" borderId="1" xfId="1" applyNumberFormat="1" applyFont="1" applyBorder="1"/>
    <xf numFmtId="175" fontId="0" fillId="0" borderId="16" xfId="0" applyNumberFormat="1" applyBorder="1"/>
    <xf numFmtId="175" fontId="11" fillId="0" borderId="16" xfId="1" applyNumberFormat="1" applyFont="1" applyBorder="1" applyAlignment="1">
      <alignment vertical="center"/>
    </xf>
    <xf numFmtId="0" fontId="29" fillId="6" borderId="1" xfId="0" applyFont="1" applyFill="1" applyBorder="1" applyAlignment="1">
      <alignment horizontal="left" vertical="center" wrapText="1" indent="3"/>
    </xf>
    <xf numFmtId="166" fontId="0" fillId="0" borderId="1" xfId="0" applyNumberFormat="1" applyBorder="1"/>
    <xf numFmtId="166" fontId="0" fillId="3" borderId="1" xfId="0" applyNumberFormat="1" applyFill="1" applyBorder="1"/>
    <xf numFmtId="0" fontId="0" fillId="0" borderId="1" xfId="0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3"/>
    </xf>
    <xf numFmtId="0" fontId="0" fillId="3" borderId="1" xfId="0" applyFill="1" applyBorder="1" applyAlignment="1">
      <alignment horizontal="left" vertical="center" wrapText="1" indent="3"/>
    </xf>
    <xf numFmtId="0" fontId="0" fillId="0" borderId="17" xfId="0" applyBorder="1" applyAlignment="1">
      <alignment horizontal="left" vertical="center" wrapText="1" indent="3"/>
    </xf>
    <xf numFmtId="166" fontId="0" fillId="0" borderId="17" xfId="1" applyNumberFormat="1" applyFont="1" applyBorder="1"/>
    <xf numFmtId="167" fontId="0" fillId="0" borderId="16" xfId="2" applyNumberFormat="1" applyFont="1" applyBorder="1"/>
    <xf numFmtId="0" fontId="0" fillId="3" borderId="0" xfId="0" applyFill="1" applyAlignment="1">
      <alignment vertical="center" wrapText="1"/>
    </xf>
    <xf numFmtId="0" fontId="29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9" fillId="3" borderId="1" xfId="0" applyFont="1" applyFill="1" applyBorder="1" applyAlignment="1">
      <alignment horizontal="left" vertical="center" wrapText="1" indent="1"/>
    </xf>
    <xf numFmtId="169" fontId="0" fillId="3" borderId="1" xfId="0" applyNumberFormat="1" applyFill="1" applyBorder="1" applyAlignment="1">
      <alignment horizontal="right" vertical="center" wrapText="1"/>
    </xf>
    <xf numFmtId="169" fontId="11" fillId="3" borderId="1" xfId="0" applyNumberFormat="1" applyFont="1" applyFill="1" applyBorder="1" applyAlignment="1">
      <alignment horizontal="right" vertical="center" wrapText="1"/>
    </xf>
    <xf numFmtId="167" fontId="11" fillId="3" borderId="1" xfId="2" applyNumberFormat="1" applyFont="1" applyFill="1" applyBorder="1" applyAlignment="1">
      <alignment horizontal="right" vertical="center" wrapText="1"/>
    </xf>
    <xf numFmtId="2" fontId="11" fillId="3" borderId="1" xfId="2" applyNumberFormat="1" applyFont="1" applyFill="1" applyBorder="1" applyAlignment="1">
      <alignment horizontal="right" vertical="center" wrapText="1"/>
    </xf>
    <xf numFmtId="2" fontId="11" fillId="3" borderId="1" xfId="0" applyNumberFormat="1" applyFont="1" applyFill="1" applyBorder="1" applyAlignment="1">
      <alignment horizontal="right" vertical="center" wrapText="1"/>
    </xf>
    <xf numFmtId="10" fontId="0" fillId="0" borderId="15" xfId="2" applyNumberFormat="1" applyFont="1" applyBorder="1" applyAlignment="1">
      <alignment horizontal="right" vertical="center"/>
    </xf>
    <xf numFmtId="4" fontId="0" fillId="0" borderId="10" xfId="1" applyNumberFormat="1" applyFont="1" applyBorder="1" applyAlignment="1">
      <alignment horizontal="right" vertical="center"/>
    </xf>
    <xf numFmtId="4" fontId="0" fillId="0" borderId="10" xfId="0" applyNumberFormat="1" applyBorder="1" applyAlignment="1">
      <alignment horizontal="right" vertical="center"/>
    </xf>
    <xf numFmtId="176" fontId="6" fillId="0" borderId="1" xfId="0" applyNumberFormat="1" applyFont="1" applyBorder="1"/>
    <xf numFmtId="176" fontId="11" fillId="0" borderId="1" xfId="0" applyNumberFormat="1" applyFont="1" applyBorder="1"/>
    <xf numFmtId="176" fontId="6" fillId="0" borderId="12" xfId="0" applyNumberFormat="1" applyFont="1" applyBorder="1"/>
    <xf numFmtId="176" fontId="11" fillId="0" borderId="12" xfId="0" applyNumberFormat="1" applyFont="1" applyBorder="1"/>
    <xf numFmtId="176" fontId="2" fillId="6" borderId="3" xfId="0" applyNumberFormat="1" applyFont="1" applyFill="1" applyBorder="1"/>
    <xf numFmtId="176" fontId="2" fillId="6" borderId="0" xfId="0" applyNumberFormat="1" applyFont="1" applyFill="1"/>
    <xf numFmtId="176" fontId="2" fillId="6" borderId="14" xfId="0" applyNumberFormat="1" applyFont="1" applyFill="1" applyBorder="1"/>
    <xf numFmtId="176" fontId="2" fillId="6" borderId="1" xfId="0" applyNumberFormat="1" applyFont="1" applyFill="1" applyBorder="1"/>
    <xf numFmtId="176" fontId="2" fillId="6" borderId="3" xfId="0" applyNumberFormat="1" applyFont="1" applyFill="1" applyBorder="1" applyAlignment="1">
      <alignment horizontal="right" vertical="center" wrapText="1"/>
    </xf>
    <xf numFmtId="176" fontId="6" fillId="3" borderId="10" xfId="1" applyNumberFormat="1" applyFont="1" applyFill="1" applyBorder="1" applyAlignment="1">
      <alignment horizontal="right" vertical="center"/>
    </xf>
    <xf numFmtId="176" fontId="11" fillId="3" borderId="10" xfId="1" applyNumberFormat="1" applyFont="1" applyFill="1" applyBorder="1" applyAlignment="1">
      <alignment horizontal="right" vertical="center"/>
    </xf>
    <xf numFmtId="176" fontId="6" fillId="3" borderId="15" xfId="1" applyNumberFormat="1" applyFont="1" applyFill="1" applyBorder="1" applyAlignment="1">
      <alignment horizontal="right" vertical="center"/>
    </xf>
    <xf numFmtId="176" fontId="11" fillId="3" borderId="15" xfId="1" applyNumberFormat="1" applyFont="1" applyFill="1" applyBorder="1" applyAlignment="1">
      <alignment horizontal="right" vertical="center"/>
    </xf>
    <xf numFmtId="176" fontId="2" fillId="0" borderId="15" xfId="1" applyNumberFormat="1" applyFont="1" applyBorder="1" applyAlignment="1">
      <alignment horizontal="right" vertical="center"/>
    </xf>
    <xf numFmtId="176" fontId="11" fillId="3" borderId="10" xfId="3" applyNumberFormat="1" applyFont="1" applyFill="1" applyBorder="1" applyAlignment="1">
      <alignment horizontal="right" vertical="center"/>
    </xf>
    <xf numFmtId="176" fontId="6" fillId="3" borderId="15" xfId="3" applyNumberFormat="1" applyFont="1" applyFill="1" applyBorder="1" applyAlignment="1">
      <alignment horizontal="right" vertical="center"/>
    </xf>
    <xf numFmtId="176" fontId="11" fillId="3" borderId="15" xfId="3" applyNumberFormat="1" applyFont="1" applyFill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 wrapText="1"/>
    </xf>
    <xf numFmtId="176" fontId="0" fillId="0" borderId="10" xfId="0" applyNumberFormat="1" applyBorder="1" applyAlignment="1">
      <alignment horizontal="right" vertical="center"/>
    </xf>
    <xf numFmtId="176" fontId="11" fillId="0" borderId="10" xfId="1" applyNumberFormat="1" applyFont="1" applyBorder="1" applyAlignment="1">
      <alignment horizontal="right" vertical="center"/>
    </xf>
    <xf numFmtId="176" fontId="2" fillId="6" borderId="10" xfId="0" applyNumberFormat="1" applyFont="1" applyFill="1" applyBorder="1" applyAlignment="1">
      <alignment horizontal="right" vertical="center" wrapText="1"/>
    </xf>
    <xf numFmtId="176" fontId="2" fillId="6" borderId="10" xfId="1" applyNumberFormat="1" applyFont="1" applyFill="1" applyBorder="1" applyAlignment="1">
      <alignment horizontal="right" vertical="center" wrapText="1"/>
    </xf>
    <xf numFmtId="176" fontId="6" fillId="0" borderId="10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vertical="center" wrapText="1"/>
    </xf>
    <xf numFmtId="176" fontId="11" fillId="0" borderId="1" xfId="0" applyNumberFormat="1" applyFont="1" applyBorder="1" applyAlignment="1">
      <alignment vertical="center" wrapText="1"/>
    </xf>
    <xf numFmtId="176" fontId="6" fillId="0" borderId="18" xfId="0" applyNumberFormat="1" applyFont="1" applyBorder="1" applyAlignment="1">
      <alignment vertical="center" wrapText="1"/>
    </xf>
    <xf numFmtId="176" fontId="11" fillId="0" borderId="18" xfId="0" applyNumberFormat="1" applyFont="1" applyBorder="1" applyAlignment="1">
      <alignment vertical="center" wrapText="1"/>
    </xf>
    <xf numFmtId="176" fontId="2" fillId="6" borderId="0" xfId="0" applyNumberFormat="1" applyFont="1" applyFill="1" applyAlignment="1">
      <alignment horizontal="right" vertical="center" wrapText="1"/>
    </xf>
    <xf numFmtId="176" fontId="6" fillId="0" borderId="12" xfId="1" applyNumberFormat="1" applyFont="1" applyBorder="1" applyAlignment="1">
      <alignment horizontal="right" vertical="center"/>
    </xf>
    <xf numFmtId="176" fontId="11" fillId="0" borderId="12" xfId="0" applyNumberFormat="1" applyFont="1" applyBorder="1" applyAlignment="1">
      <alignment vertical="center" wrapText="1"/>
    </xf>
    <xf numFmtId="176" fontId="2" fillId="6" borderId="13" xfId="1" applyNumberFormat="1" applyFont="1" applyFill="1" applyBorder="1" applyAlignment="1">
      <alignment horizontal="right"/>
    </xf>
    <xf numFmtId="176" fontId="11" fillId="0" borderId="0" xfId="1" applyNumberFormat="1" applyFont="1" applyBorder="1" applyAlignment="1">
      <alignment horizontal="right" vertical="center"/>
    </xf>
    <xf numFmtId="176" fontId="2" fillId="6" borderId="14" xfId="1" applyNumberFormat="1" applyFont="1" applyFill="1" applyBorder="1" applyAlignment="1">
      <alignment horizontal="right"/>
    </xf>
    <xf numFmtId="176" fontId="6" fillId="0" borderId="1" xfId="1" applyNumberFormat="1" applyFont="1" applyBorder="1" applyAlignment="1">
      <alignment horizontal="right" vertical="center"/>
    </xf>
    <xf numFmtId="176" fontId="1" fillId="0" borderId="1" xfId="1" applyNumberFormat="1" applyFont="1" applyBorder="1" applyAlignment="1">
      <alignment horizontal="right" vertical="center"/>
    </xf>
    <xf numFmtId="176" fontId="2" fillId="4" borderId="3" xfId="1" applyNumberFormat="1" applyFont="1" applyFill="1" applyBorder="1" applyAlignment="1">
      <alignment horizontal="center" vertical="center"/>
    </xf>
    <xf numFmtId="176" fontId="2" fillId="4" borderId="3" xfId="1" applyNumberFormat="1" applyFont="1" applyFill="1" applyBorder="1" applyAlignment="1">
      <alignment horizontal="right" vertical="center"/>
    </xf>
    <xf numFmtId="176" fontId="0" fillId="0" borderId="1" xfId="0" applyNumberFormat="1" applyBorder="1"/>
    <xf numFmtId="176" fontId="11" fillId="0" borderId="1" xfId="1" applyNumberFormat="1" applyFont="1" applyBorder="1" applyAlignment="1">
      <alignment horizontal="right" vertical="center"/>
    </xf>
    <xf numFmtId="176" fontId="2" fillId="6" borderId="1" xfId="1" applyNumberFormat="1" applyFont="1" applyFill="1" applyBorder="1" applyAlignment="1">
      <alignment horizontal="right" vertical="center"/>
    </xf>
    <xf numFmtId="176" fontId="11" fillId="0" borderId="3" xfId="0" applyNumberFormat="1" applyFont="1" applyBorder="1" applyAlignment="1">
      <alignment vertical="center"/>
    </xf>
    <xf numFmtId="176" fontId="11" fillId="0" borderId="1" xfId="0" applyNumberFormat="1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11" fillId="0" borderId="12" xfId="0" applyNumberFormat="1" applyFon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176" fontId="2" fillId="0" borderId="3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176" fontId="2" fillId="6" borderId="14" xfId="0" applyNumberFormat="1" applyFont="1" applyFill="1" applyBorder="1" applyAlignment="1">
      <alignment vertical="center"/>
    </xf>
    <xf numFmtId="176" fontId="0" fillId="6" borderId="1" xfId="1" applyNumberFormat="1" applyFont="1" applyFill="1" applyBorder="1" applyAlignment="1">
      <alignment horizontal="right" vertical="center" wrapText="1"/>
    </xf>
    <xf numFmtId="176" fontId="0" fillId="3" borderId="1" xfId="1" applyNumberFormat="1" applyFont="1" applyFill="1" applyBorder="1" applyAlignment="1">
      <alignment horizontal="right" vertical="center" wrapText="1"/>
    </xf>
    <xf numFmtId="176" fontId="0" fillId="0" borderId="1" xfId="1" applyNumberFormat="1" applyFont="1" applyBorder="1" applyAlignment="1">
      <alignment horizontal="right" vertical="center" wrapText="1"/>
    </xf>
    <xf numFmtId="176" fontId="0" fillId="0" borderId="1" xfId="1" applyNumberFormat="1" applyFont="1" applyBorder="1" applyAlignment="1">
      <alignment horizontal="right"/>
    </xf>
    <xf numFmtId="176" fontId="6" fillId="0" borderId="1" xfId="0" applyNumberFormat="1" applyFont="1" applyBorder="1" applyAlignment="1">
      <alignment horizontal="right" vertical="center"/>
    </xf>
    <xf numFmtId="176" fontId="2" fillId="6" borderId="1" xfId="0" applyNumberFormat="1" applyFont="1" applyFill="1" applyBorder="1" applyAlignment="1">
      <alignment horizontal="right" vertical="center"/>
    </xf>
    <xf numFmtId="176" fontId="30" fillId="0" borderId="1" xfId="0" applyNumberFormat="1" applyFon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2" fillId="6" borderId="1" xfId="1" applyNumberFormat="1" applyFont="1" applyFill="1" applyBorder="1" applyAlignment="1">
      <alignment horizontal="left" vertical="center" wrapText="1" indent="2"/>
    </xf>
    <xf numFmtId="176" fontId="29" fillId="6" borderId="1" xfId="1" applyNumberFormat="1" applyFont="1" applyFill="1" applyBorder="1" applyAlignment="1">
      <alignment horizontal="left" vertical="center" wrapText="1" indent="2"/>
    </xf>
    <xf numFmtId="176" fontId="2" fillId="6" borderId="1" xfId="1" applyNumberFormat="1" applyFont="1" applyFill="1" applyBorder="1" applyAlignment="1">
      <alignment horizontal="right" vertical="center" wrapText="1"/>
    </xf>
    <xf numFmtId="176" fontId="2" fillId="4" borderId="1" xfId="1" applyNumberFormat="1" applyFont="1" applyFill="1" applyBorder="1" applyAlignment="1">
      <alignment horizontal="right" vertical="center" wrapText="1"/>
    </xf>
    <xf numFmtId="176" fontId="6" fillId="0" borderId="1" xfId="1" applyNumberFormat="1" applyFont="1" applyBorder="1"/>
    <xf numFmtId="176" fontId="0" fillId="0" borderId="1" xfId="1" applyNumberFormat="1" applyFont="1" applyBorder="1"/>
    <xf numFmtId="176" fontId="6" fillId="0" borderId="1" xfId="1" applyNumberFormat="1" applyFont="1" applyBorder="1" applyAlignment="1">
      <alignment horizontal="right" vertical="center" wrapText="1"/>
    </xf>
    <xf numFmtId="176" fontId="17" fillId="4" borderId="1" xfId="1" applyNumberFormat="1" applyFont="1" applyFill="1" applyBorder="1" applyAlignment="1">
      <alignment horizontal="right" vertical="center"/>
    </xf>
    <xf numFmtId="176" fontId="2" fillId="4" borderId="1" xfId="1" applyNumberFormat="1" applyFont="1" applyFill="1" applyBorder="1" applyAlignment="1">
      <alignment horizontal="right" vertical="center"/>
    </xf>
    <xf numFmtId="176" fontId="11" fillId="0" borderId="1" xfId="1" applyNumberFormat="1" applyFont="1" applyBorder="1" applyAlignment="1">
      <alignment horizontal="right" vertical="center" wrapText="1"/>
    </xf>
    <xf numFmtId="176" fontId="0" fillId="0" borderId="16" xfId="0" applyNumberFormat="1" applyBorder="1"/>
    <xf numFmtId="176" fontId="11" fillId="0" borderId="16" xfId="1" applyNumberFormat="1" applyFont="1" applyBorder="1" applyAlignment="1">
      <alignment vertical="center"/>
    </xf>
    <xf numFmtId="176" fontId="6" fillId="0" borderId="16" xfId="1" applyNumberFormat="1" applyFont="1" applyBorder="1" applyAlignment="1">
      <alignment vertical="center" wrapText="1"/>
    </xf>
    <xf numFmtId="176" fontId="0" fillId="6" borderId="16" xfId="0" applyNumberFormat="1" applyFill="1" applyBorder="1" applyAlignment="1">
      <alignment horizontal="left" vertical="center" wrapText="1" indent="2"/>
    </xf>
    <xf numFmtId="176" fontId="0" fillId="6" borderId="16" xfId="0" applyNumberFormat="1" applyFill="1" applyBorder="1" applyAlignment="1">
      <alignment vertical="center" wrapText="1"/>
    </xf>
    <xf numFmtId="176" fontId="0" fillId="6" borderId="16" xfId="1" applyNumberFormat="1" applyFont="1" applyFill="1" applyBorder="1" applyAlignment="1">
      <alignment vertical="center" wrapText="1"/>
    </xf>
    <xf numFmtId="176" fontId="0" fillId="0" borderId="16" xfId="1" applyNumberFormat="1" applyFont="1" applyBorder="1"/>
    <xf numFmtId="176" fontId="0" fillId="6" borderId="16" xfId="0" applyNumberFormat="1" applyFill="1" applyBorder="1"/>
    <xf numFmtId="176" fontId="11" fillId="6" borderId="16" xfId="0" applyNumberFormat="1" applyFont="1" applyFill="1" applyBorder="1" applyAlignment="1">
      <alignment vertical="center" wrapText="1"/>
    </xf>
    <xf numFmtId="176" fontId="11" fillId="0" borderId="1" xfId="1" applyNumberFormat="1" applyFont="1" applyBorder="1"/>
    <xf numFmtId="176" fontId="11" fillId="0" borderId="1" xfId="1" applyNumberFormat="1" applyFont="1" applyBorder="1" applyAlignment="1">
      <alignment horizontal="right"/>
    </xf>
    <xf numFmtId="176" fontId="0" fillId="3" borderId="1" xfId="0" applyNumberFormat="1" applyFill="1" applyBorder="1"/>
    <xf numFmtId="176" fontId="11" fillId="3" borderId="1" xfId="1" applyNumberFormat="1" applyFont="1" applyFill="1" applyBorder="1" applyAlignment="1">
      <alignment horizontal="right"/>
    </xf>
    <xf numFmtId="176" fontId="0" fillId="0" borderId="17" xfId="1" applyNumberFormat="1" applyFont="1" applyBorder="1"/>
    <xf numFmtId="176" fontId="11" fillId="0" borderId="17" xfId="1" applyNumberFormat="1" applyFont="1" applyBorder="1" applyAlignment="1">
      <alignment horizontal="right"/>
    </xf>
    <xf numFmtId="176" fontId="0" fillId="0" borderId="17" xfId="0" applyNumberFormat="1" applyBorder="1"/>
    <xf numFmtId="176" fontId="0" fillId="3" borderId="17" xfId="0" applyNumberFormat="1" applyFill="1" applyBorder="1"/>
    <xf numFmtId="176" fontId="2" fillId="6" borderId="14" xfId="0" applyNumberFormat="1" applyFont="1" applyFill="1" applyBorder="1" applyAlignment="1">
      <alignment vertical="center" wrapText="1"/>
    </xf>
    <xf numFmtId="176" fontId="2" fillId="6" borderId="14" xfId="0" applyNumberFormat="1" applyFont="1" applyFill="1" applyBorder="1" applyAlignment="1">
      <alignment horizontal="right" vertical="center" wrapText="1"/>
    </xf>
    <xf numFmtId="176" fontId="2" fillId="6" borderId="14" xfId="0" applyNumberFormat="1" applyFont="1" applyFill="1" applyBorder="1" applyAlignment="1">
      <alignment horizontal="right" vertical="center"/>
    </xf>
    <xf numFmtId="176" fontId="0" fillId="0" borderId="6" xfId="2" applyNumberFormat="1" applyFont="1" applyBorder="1"/>
    <xf numFmtId="176" fontId="2" fillId="0" borderId="6" xfId="2" applyNumberFormat="1" applyFont="1" applyBorder="1"/>
    <xf numFmtId="10" fontId="6" fillId="0" borderId="15" xfId="0" applyNumberFormat="1" applyFont="1" applyBorder="1" applyAlignment="1">
      <alignment horizontal="right" vertical="center"/>
    </xf>
    <xf numFmtId="2" fontId="0" fillId="0" borderId="10" xfId="1" applyNumberFormat="1" applyFont="1" applyBorder="1" applyAlignment="1">
      <alignment horizontal="right" vertical="center"/>
    </xf>
    <xf numFmtId="2" fontId="6" fillId="0" borderId="10" xfId="0" applyNumberFormat="1" applyFont="1" applyBorder="1" applyAlignment="1">
      <alignment horizontal="right" vertical="center"/>
    </xf>
    <xf numFmtId="10" fontId="0" fillId="0" borderId="1" xfId="0" applyNumberFormat="1" applyBorder="1" applyAlignment="1">
      <alignment vertical="center"/>
    </xf>
    <xf numFmtId="167" fontId="6" fillId="0" borderId="16" xfId="2" applyNumberFormat="1" applyFont="1" applyBorder="1"/>
    <xf numFmtId="9" fontId="0" fillId="0" borderId="0" xfId="0" applyNumberFormat="1" applyAlignment="1">
      <alignment horizontal="right" vertical="center"/>
    </xf>
    <xf numFmtId="9" fontId="0" fillId="0" borderId="0" xfId="1" applyNumberFormat="1" applyFont="1"/>
    <xf numFmtId="4" fontId="0" fillId="0" borderId="0" xfId="1" applyNumberFormat="1" applyFont="1"/>
    <xf numFmtId="177" fontId="0" fillId="0" borderId="6" xfId="2" applyNumberFormat="1" applyFont="1" applyBorder="1"/>
    <xf numFmtId="177" fontId="0" fillId="0" borderId="6" xfId="1" applyNumberFormat="1" applyFont="1" applyBorder="1"/>
    <xf numFmtId="0" fontId="33" fillId="3" borderId="0" xfId="0" applyFont="1" applyFill="1"/>
    <xf numFmtId="0" fontId="3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76" fontId="0" fillId="0" borderId="0" xfId="0" applyNumberFormat="1"/>
    <xf numFmtId="43" fontId="34" fillId="3" borderId="0" xfId="1" applyFont="1" applyFill="1"/>
    <xf numFmtId="43" fontId="3" fillId="0" borderId="0" xfId="0" applyNumberFormat="1" applyFont="1"/>
    <xf numFmtId="166" fontId="35" fillId="0" borderId="0" xfId="1" applyNumberFormat="1" applyFont="1"/>
    <xf numFmtId="2" fontId="11" fillId="3" borderId="1" xfId="2" applyNumberFormat="1" applyFont="1" applyFill="1" applyBorder="1" applyAlignment="1">
      <alignment horizontal="center" vertical="center" wrapText="1"/>
    </xf>
    <xf numFmtId="2" fontId="11" fillId="3" borderId="1" xfId="0" applyNumberFormat="1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0" fontId="29" fillId="0" borderId="0" xfId="0" applyFont="1" applyAlignment="1">
      <alignment vertical="center" textRotation="90"/>
    </xf>
    <xf numFmtId="0" fontId="7" fillId="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4" fillId="5" borderId="0" xfId="0" applyFont="1" applyFill="1" applyBorder="1" applyAlignment="1">
      <alignment horizontal="center"/>
    </xf>
    <xf numFmtId="0" fontId="12" fillId="3" borderId="0" xfId="0" applyFont="1" applyFill="1" applyAlignment="1">
      <alignment horizontal="left"/>
    </xf>
    <xf numFmtId="0" fontId="9" fillId="3" borderId="0" xfId="0" applyFont="1" applyFill="1"/>
    <xf numFmtId="0" fontId="25" fillId="3" borderId="0" xfId="6" applyFont="1" applyFill="1" applyAlignment="1" applyProtection="1"/>
    <xf numFmtId="0" fontId="3" fillId="3" borderId="0" xfId="0" applyFont="1" applyFill="1"/>
    <xf numFmtId="0" fontId="12" fillId="3" borderId="0" xfId="0" applyFont="1" applyFill="1"/>
    <xf numFmtId="0" fontId="26" fillId="3" borderId="0" xfId="6" applyFont="1" applyFill="1" applyAlignment="1" applyProtection="1"/>
    <xf numFmtId="0" fontId="4" fillId="5" borderId="19" xfId="0" applyFont="1" applyFill="1" applyBorder="1" applyAlignment="1">
      <alignment horizontal="center"/>
    </xf>
  </cellXfs>
  <cellStyles count="7">
    <cellStyle name="Comma" xfId="1" builtinId="3"/>
    <cellStyle name="Comma 5" xfId="4" xr:uid="{00000000-0005-0000-0000-000001000000}"/>
    <cellStyle name="Currency" xfId="5" builtinId="4"/>
    <cellStyle name="GivenData" xfId="3" xr:uid="{00000000-0005-0000-0000-000003000000}"/>
    <cellStyle name="Hyperlink" xfId="6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EEDD3"/>
      <color rgb="FF0F733D"/>
      <color rgb="FFD4E8C6"/>
      <color rgb="FF86F2B2"/>
      <color rgb="FFE4FCEE"/>
      <color rgb="FFEDFDF4"/>
      <color rgb="FFDAFAE8"/>
      <color rgb="FF104C55"/>
      <color rgb="FF0E9693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95144</xdr:colOff>
      <xdr:row>9</xdr:row>
      <xdr:rowOff>74083</xdr:rowOff>
    </xdr:from>
    <xdr:to>
      <xdr:col>25</xdr:col>
      <xdr:colOff>127044</xdr:colOff>
      <xdr:row>19</xdr:row>
      <xdr:rowOff>105832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DD6842-7F4B-F9B2-FCA7-B4DA3A923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1727" y="2000250"/>
          <a:ext cx="8625567" cy="193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zoomScaleNormal="100" workbookViewId="0">
      <pane ySplit="2" topLeftCell="A3" activePane="bottomLeft" state="frozen"/>
      <selection pane="bottomLeft" activeCell="H26" sqref="H26"/>
    </sheetView>
  </sheetViews>
  <sheetFormatPr baseColWidth="10" defaultColWidth="0" defaultRowHeight="15" zeroHeight="1" x14ac:dyDescent="0.2"/>
  <cols>
    <col min="1" max="1" width="10.6640625" style="4" customWidth="1"/>
    <col min="2" max="2" width="9.1640625" style="4" customWidth="1"/>
    <col min="3" max="3" width="4.5" style="4" customWidth="1"/>
    <col min="4" max="5" width="9.1640625" style="4" customWidth="1"/>
    <col min="6" max="6" width="26.1640625" style="4" customWidth="1"/>
    <col min="7" max="7" width="11.33203125" style="4" customWidth="1"/>
    <col min="8" max="8" width="25.33203125" style="4" customWidth="1"/>
    <col min="9" max="16384" width="9.1640625" style="4" hidden="1"/>
  </cols>
  <sheetData>
    <row r="1" spans="1:8" ht="31.5" customHeight="1" x14ac:dyDescent="0.4">
      <c r="A1" s="93" t="s">
        <v>269</v>
      </c>
      <c r="B1" s="94"/>
      <c r="C1" s="94"/>
      <c r="D1" s="94"/>
      <c r="E1" s="94"/>
      <c r="F1" s="94"/>
      <c r="G1" s="94"/>
      <c r="H1" s="94"/>
    </row>
    <row r="2" spans="1:8" x14ac:dyDescent="0.2">
      <c r="A2" s="95"/>
      <c r="B2" s="96"/>
      <c r="C2" s="94"/>
      <c r="D2" s="94"/>
      <c r="E2" s="94"/>
      <c r="F2" s="96"/>
      <c r="G2" s="97"/>
      <c r="H2" s="98"/>
    </row>
    <row r="3" spans="1:8" ht="16" x14ac:dyDescent="0.2">
      <c r="A3" s="148"/>
      <c r="B3" s="149" t="s">
        <v>233</v>
      </c>
      <c r="C3" s="150"/>
      <c r="D3" s="151"/>
      <c r="E3" s="151"/>
      <c r="F3" s="148"/>
      <c r="G3" s="148"/>
      <c r="H3" s="148"/>
    </row>
    <row r="4" spans="1:8" x14ac:dyDescent="0.2">
      <c r="A4"/>
      <c r="B4"/>
      <c r="C4" s="152" t="s">
        <v>234</v>
      </c>
      <c r="D4"/>
      <c r="E4"/>
      <c r="F4"/>
      <c r="G4"/>
      <c r="H4"/>
    </row>
    <row r="5" spans="1:8" x14ac:dyDescent="0.2">
      <c r="A5"/>
      <c r="B5"/>
      <c r="C5" s="152" t="s">
        <v>235</v>
      </c>
      <c r="D5"/>
      <c r="E5"/>
      <c r="F5"/>
      <c r="G5"/>
      <c r="H5"/>
    </row>
    <row r="6" spans="1:8" x14ac:dyDescent="0.2">
      <c r="A6"/>
      <c r="B6"/>
      <c r="C6" s="152" t="s">
        <v>196</v>
      </c>
      <c r="D6"/>
      <c r="E6"/>
      <c r="F6"/>
      <c r="G6"/>
      <c r="H6"/>
    </row>
    <row r="7" spans="1:8" x14ac:dyDescent="0.2">
      <c r="A7"/>
      <c r="B7"/>
      <c r="C7" s="153"/>
      <c r="D7"/>
      <c r="E7"/>
      <c r="F7"/>
      <c r="G7"/>
      <c r="H7"/>
    </row>
    <row r="8" spans="1:8" ht="16" x14ac:dyDescent="0.2">
      <c r="A8" s="148"/>
      <c r="B8" s="149" t="s">
        <v>236</v>
      </c>
      <c r="C8" s="154"/>
      <c r="D8" s="148"/>
      <c r="E8" s="148"/>
      <c r="F8" s="148"/>
      <c r="G8" s="148"/>
      <c r="H8" s="148"/>
    </row>
    <row r="9" spans="1:8" x14ac:dyDescent="0.2">
      <c r="A9"/>
      <c r="B9" s="155"/>
      <c r="C9" s="152" t="s">
        <v>88</v>
      </c>
      <c r="D9"/>
      <c r="E9"/>
      <c r="F9"/>
      <c r="G9"/>
      <c r="H9"/>
    </row>
    <row r="10" spans="1:8" x14ac:dyDescent="0.2">
      <c r="A10"/>
      <c r="B10" s="155"/>
      <c r="C10" s="152" t="s">
        <v>237</v>
      </c>
      <c r="D10"/>
      <c r="E10"/>
      <c r="F10"/>
      <c r="G10"/>
      <c r="H10"/>
    </row>
    <row r="11" spans="1:8" x14ac:dyDescent="0.2">
      <c r="A11"/>
      <c r="B11" s="155"/>
      <c r="C11" s="152" t="s">
        <v>238</v>
      </c>
      <c r="D11"/>
      <c r="E11"/>
      <c r="F11"/>
      <c r="G11"/>
      <c r="H11"/>
    </row>
    <row r="12" spans="1:8" x14ac:dyDescent="0.2">
      <c r="A12"/>
      <c r="B12"/>
      <c r="C12" s="152" t="s">
        <v>239</v>
      </c>
      <c r="D12"/>
      <c r="E12"/>
      <c r="F12"/>
      <c r="G12"/>
      <c r="H12"/>
    </row>
    <row r="13" spans="1:8" x14ac:dyDescent="0.2">
      <c r="A13"/>
      <c r="B13"/>
      <c r="C13" s="152" t="s">
        <v>240</v>
      </c>
      <c r="D13"/>
      <c r="E13"/>
      <c r="F13"/>
      <c r="G13"/>
      <c r="H13"/>
    </row>
    <row r="14" spans="1:8" x14ac:dyDescent="0.2">
      <c r="A14"/>
      <c r="B14"/>
      <c r="C14" s="152" t="s">
        <v>241</v>
      </c>
      <c r="D14"/>
      <c r="E14"/>
      <c r="F14"/>
      <c r="G14"/>
      <c r="H14"/>
    </row>
    <row r="15" spans="1:8" x14ac:dyDescent="0.2">
      <c r="A15"/>
      <c r="B15"/>
      <c r="C15" s="152" t="s">
        <v>242</v>
      </c>
      <c r="D15"/>
      <c r="E15"/>
      <c r="F15"/>
      <c r="G15"/>
      <c r="H15"/>
    </row>
    <row r="16" spans="1:8" x14ac:dyDescent="0.2">
      <c r="A16"/>
      <c r="B16" s="153"/>
      <c r="C16" s="153"/>
      <c r="D16"/>
      <c r="E16"/>
      <c r="F16"/>
      <c r="G16"/>
      <c r="H16"/>
    </row>
    <row r="17" spans="1:8" ht="16" x14ac:dyDescent="0.2">
      <c r="A17" s="148"/>
      <c r="B17" s="149" t="s">
        <v>243</v>
      </c>
      <c r="C17" s="148"/>
      <c r="D17" s="148"/>
      <c r="E17" s="148"/>
      <c r="F17" s="148"/>
      <c r="G17" s="148"/>
      <c r="H17" s="148"/>
    </row>
    <row r="18" spans="1:8" x14ac:dyDescent="0.2">
      <c r="A18"/>
      <c r="B18"/>
      <c r="C18" s="152" t="s">
        <v>244</v>
      </c>
      <c r="D18"/>
      <c r="E18"/>
      <c r="F18"/>
      <c r="G18"/>
      <c r="H18"/>
    </row>
    <row r="19" spans="1:8" x14ac:dyDescent="0.2">
      <c r="A19"/>
      <c r="B19"/>
      <c r="C19" s="152"/>
      <c r="D19"/>
      <c r="E19"/>
      <c r="F19"/>
      <c r="G19"/>
      <c r="H19"/>
    </row>
    <row r="20" spans="1:8" x14ac:dyDescent="0.2"/>
    <row r="21" spans="1:8" x14ac:dyDescent="0.2">
      <c r="A21" s="346"/>
      <c r="B21" s="347"/>
      <c r="C21" s="348"/>
      <c r="D21" s="349"/>
      <c r="E21" s="349"/>
      <c r="F21" s="349"/>
      <c r="G21" s="349"/>
      <c r="H21" s="349"/>
    </row>
    <row r="22" spans="1:8" x14ac:dyDescent="0.2">
      <c r="A22" s="349"/>
      <c r="B22" s="347"/>
      <c r="C22" s="348"/>
      <c r="D22" s="349"/>
      <c r="E22" s="349"/>
      <c r="F22" s="349"/>
      <c r="G22" s="349"/>
      <c r="H22" s="349"/>
    </row>
    <row r="23" spans="1:8" x14ac:dyDescent="0.2">
      <c r="A23" s="349"/>
      <c r="B23" s="347"/>
      <c r="C23" s="348"/>
      <c r="D23" s="349"/>
      <c r="E23" s="349"/>
      <c r="F23" s="349"/>
      <c r="G23" s="349"/>
      <c r="H23" s="349"/>
    </row>
    <row r="24" spans="1:8" x14ac:dyDescent="0.2">
      <c r="A24" s="349"/>
      <c r="B24" s="347"/>
      <c r="C24" s="348"/>
      <c r="D24" s="349"/>
      <c r="E24" s="349"/>
      <c r="F24" s="349"/>
      <c r="G24" s="349"/>
      <c r="H24" s="349"/>
    </row>
    <row r="25" spans="1:8" x14ac:dyDescent="0.2">
      <c r="A25" s="349"/>
      <c r="B25" s="347"/>
      <c r="C25" s="348"/>
      <c r="D25" s="349"/>
      <c r="E25" s="349"/>
      <c r="F25" s="349"/>
      <c r="G25" s="349"/>
      <c r="H25" s="349"/>
    </row>
    <row r="26" spans="1:8" x14ac:dyDescent="0.2">
      <c r="A26" s="350"/>
      <c r="B26" s="347"/>
      <c r="C26" s="348"/>
      <c r="D26" s="349"/>
      <c r="E26" s="349"/>
      <c r="F26" s="349"/>
      <c r="G26" s="349"/>
      <c r="H26" s="349"/>
    </row>
    <row r="27" spans="1:8" ht="17" x14ac:dyDescent="0.2">
      <c r="A27" s="351"/>
      <c r="B27" s="347"/>
      <c r="C27" s="5"/>
      <c r="D27" s="5"/>
      <c r="E27" s="5"/>
      <c r="F27" s="5"/>
      <c r="G27" s="5"/>
      <c r="H27" s="5"/>
    </row>
  </sheetData>
  <hyperlinks>
    <hyperlink ref="B17" location="Index!A1" display="Valuations" xr:uid="{00000000-0004-0000-0000-000000000000}"/>
    <hyperlink ref="C4" location="'P&amp;L'!A1" display="Income Statement" xr:uid="{00000000-0004-0000-0000-000001000000}"/>
    <hyperlink ref="C6" location="'Cash Flow'!A1" display="Cash Flows" xr:uid="{00000000-0004-0000-0000-000002000000}"/>
    <hyperlink ref="C9" location="'Ratio Analysis'!A1" display="Ratio Analysis" xr:uid="{00000000-0004-0000-0000-000003000000}"/>
    <hyperlink ref="C10" location="'Revenue Breakup'!A1" display="Revenue Built-up" xr:uid="{00000000-0004-0000-0000-000004000000}"/>
    <hyperlink ref="C11" location="'Cost Sheet'!A1" display="Cost Sheet" xr:uid="{00000000-0004-0000-0000-000005000000}"/>
    <hyperlink ref="C12" location="'Working cap'!A1" display="Working Capital" xr:uid="{00000000-0004-0000-0000-000006000000}"/>
    <hyperlink ref="C13" location="'Dep Capex'!A1" display="Depreciation Schedule" xr:uid="{00000000-0004-0000-0000-000007000000}"/>
    <hyperlink ref="C14" location="Shareholders!A1" display="Shareholder's Equity" xr:uid="{00000000-0004-0000-0000-000008000000}"/>
    <hyperlink ref="C15" location="Debt!A1" display="Debt Schedule" xr:uid="{00000000-0004-0000-0000-000009000000}"/>
    <hyperlink ref="C18" location="Valuation!A1" display="DCF Valuation" xr:uid="{00000000-0004-0000-0000-00000A000000}"/>
    <hyperlink ref="C5" location="'Balance Sheet'!A1" display="Balance Sheet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47"/>
  <sheetViews>
    <sheetView showGridLines="0" tabSelected="1" zoomScale="120" zoomScaleNormal="120" workbookViewId="0">
      <pane ySplit="2" topLeftCell="A3" activePane="bottomLeft" state="frozen"/>
      <selection pane="bottomLeft" activeCell="K1" sqref="K1"/>
    </sheetView>
  </sheetViews>
  <sheetFormatPr baseColWidth="10" defaultColWidth="0" defaultRowHeight="15" zeroHeight="1" x14ac:dyDescent="0.2"/>
  <cols>
    <col min="1" max="1" width="3.5" customWidth="1"/>
    <col min="2" max="2" width="54.5" customWidth="1"/>
    <col min="3" max="10" width="12.5" customWidth="1"/>
    <col min="11" max="11" width="16.83203125" customWidth="1"/>
    <col min="12" max="16" width="0" hidden="1" customWidth="1"/>
    <col min="17" max="16382" width="9.1640625" hidden="1"/>
    <col min="16383" max="16383" width="4.5" customWidth="1"/>
    <col min="16384" max="16384" width="4.83203125" customWidth="1"/>
  </cols>
  <sheetData>
    <row r="1" spans="1:13" ht="31.5" customHeight="1" x14ac:dyDescent="0.3">
      <c r="A1" s="99" t="str">
        <f>Index!A1</f>
        <v>Apple Inc. Financial Modeling</v>
      </c>
      <c r="B1" s="99"/>
      <c r="C1" s="345" t="s">
        <v>18</v>
      </c>
      <c r="D1" s="345"/>
      <c r="E1" s="345"/>
      <c r="F1" s="352" t="s">
        <v>302</v>
      </c>
      <c r="G1" s="352"/>
      <c r="H1" s="352"/>
      <c r="I1" s="352"/>
      <c r="J1" s="352"/>
      <c r="K1" s="94"/>
    </row>
    <row r="2" spans="1:13" ht="15" customHeight="1" x14ac:dyDescent="0.2">
      <c r="A2" s="100" t="s">
        <v>87</v>
      </c>
      <c r="B2" s="100"/>
      <c r="C2" s="101">
        <v>2019</v>
      </c>
      <c r="D2" s="101">
        <f t="shared" ref="D2:J2" si="0">C2+1</f>
        <v>2020</v>
      </c>
      <c r="E2" s="101">
        <f t="shared" si="0"/>
        <v>2021</v>
      </c>
      <c r="F2" s="101">
        <f t="shared" si="0"/>
        <v>2022</v>
      </c>
      <c r="G2" s="101">
        <f t="shared" si="0"/>
        <v>2023</v>
      </c>
      <c r="H2" s="101">
        <f t="shared" si="0"/>
        <v>2024</v>
      </c>
      <c r="I2" s="101">
        <f t="shared" si="0"/>
        <v>2025</v>
      </c>
      <c r="J2" s="101">
        <f t="shared" si="0"/>
        <v>2026</v>
      </c>
      <c r="K2" s="101"/>
    </row>
    <row r="3" spans="1:13" ht="16" x14ac:dyDescent="0.2">
      <c r="B3" s="102" t="s">
        <v>116</v>
      </c>
      <c r="C3" s="73"/>
      <c r="D3" s="73"/>
      <c r="E3" s="73"/>
      <c r="F3" s="73"/>
      <c r="G3" s="73"/>
      <c r="H3" s="73"/>
      <c r="I3" s="73"/>
      <c r="J3" s="73"/>
    </row>
    <row r="4" spans="1:13" ht="16" x14ac:dyDescent="0.2">
      <c r="B4" s="9" t="s">
        <v>0</v>
      </c>
      <c r="C4" s="232">
        <v>213883</v>
      </c>
      <c r="D4" s="232">
        <v>220747</v>
      </c>
      <c r="E4" s="232">
        <v>297392</v>
      </c>
      <c r="F4" s="246">
        <f>'Revenue Build Up'!F4+'Revenue Build Up'!F7+'Revenue Build Up'!F10+'Revenue Build Up'!F13</f>
        <v>332497.46000000002</v>
      </c>
      <c r="G4" s="246">
        <f>'Revenue Build Up'!G4+'Revenue Build Up'!G7+'Revenue Build Up'!G10+'Revenue Build Up'!G13</f>
        <v>371989.37180000008</v>
      </c>
      <c r="H4" s="246">
        <f>'Revenue Build Up'!H4+'Revenue Build Up'!H7+'Revenue Build Up'!H10+'Revenue Build Up'!H13</f>
        <v>416451.80731400009</v>
      </c>
      <c r="I4" s="246">
        <f>'Revenue Build Up'!I4+'Revenue Build Up'!I7+'Revenue Build Up'!I10+'Revenue Build Up'!I13</f>
        <v>466551.73903382011</v>
      </c>
      <c r="J4" s="246">
        <f>'Revenue Build Up'!J4+'Revenue Build Up'!J7+'Revenue Build Up'!J10+'Revenue Build Up'!J13</f>
        <v>523051.50462507876</v>
      </c>
    </row>
    <row r="5" spans="1:13" ht="17" thickBot="1" x14ac:dyDescent="0.25">
      <c r="B5" s="9" t="s">
        <v>1</v>
      </c>
      <c r="C5" s="247">
        <v>46291</v>
      </c>
      <c r="D5" s="247">
        <v>53768</v>
      </c>
      <c r="E5" s="247">
        <v>68425</v>
      </c>
      <c r="F5" s="248">
        <f>'Revenue Build Up'!F16</f>
        <v>78004.500000000015</v>
      </c>
      <c r="G5" s="248">
        <f>'Revenue Build Up'!G16</f>
        <v>88925.130000000019</v>
      </c>
      <c r="H5" s="248">
        <f>'Revenue Build Up'!H16</f>
        <v>101374.64820000004</v>
      </c>
      <c r="I5" s="248">
        <f>'Revenue Build Up'!I16</f>
        <v>115567.09894800006</v>
      </c>
      <c r="J5" s="248">
        <f>'Revenue Build Up'!J16</f>
        <v>131746.49280072007</v>
      </c>
    </row>
    <row r="6" spans="1:13" s="2" customFormat="1" ht="16" x14ac:dyDescent="0.2">
      <c r="B6" s="109" t="s">
        <v>2</v>
      </c>
      <c r="C6" s="240">
        <f t="shared" ref="C6:J6" si="1">SUM(C4:C5)</f>
        <v>260174</v>
      </c>
      <c r="D6" s="240">
        <f t="shared" si="1"/>
        <v>274515</v>
      </c>
      <c r="E6" s="240">
        <f t="shared" si="1"/>
        <v>365817</v>
      </c>
      <c r="F6" s="240">
        <f t="shared" si="1"/>
        <v>410501.96</v>
      </c>
      <c r="G6" s="240">
        <f t="shared" si="1"/>
        <v>460914.50180000009</v>
      </c>
      <c r="H6" s="240">
        <f t="shared" si="1"/>
        <v>517826.45551400015</v>
      </c>
      <c r="I6" s="240">
        <f t="shared" si="1"/>
        <v>582118.83798182011</v>
      </c>
      <c r="J6" s="240">
        <f t="shared" si="1"/>
        <v>654797.99742579879</v>
      </c>
    </row>
    <row r="7" spans="1:13" s="2" customFormat="1" x14ac:dyDescent="0.2">
      <c r="B7" s="74"/>
      <c r="C7" s="187"/>
      <c r="D7" s="187"/>
      <c r="E7" s="187"/>
      <c r="F7" s="187"/>
      <c r="G7" s="187"/>
      <c r="H7" s="187"/>
      <c r="I7" s="187"/>
      <c r="J7" s="187"/>
    </row>
    <row r="8" spans="1:13" ht="16" x14ac:dyDescent="0.2">
      <c r="B8" s="103" t="s">
        <v>262</v>
      </c>
      <c r="C8" s="188"/>
      <c r="D8" s="188"/>
      <c r="E8" s="188"/>
      <c r="F8" s="188"/>
      <c r="G8" s="188"/>
      <c r="H8" s="188"/>
      <c r="I8" s="188"/>
      <c r="J8" s="188"/>
    </row>
    <row r="9" spans="1:13" ht="16" x14ac:dyDescent="0.2">
      <c r="B9" s="9" t="s">
        <v>0</v>
      </c>
      <c r="C9" s="241">
        <v>144996</v>
      </c>
      <c r="D9" s="241">
        <v>151286</v>
      </c>
      <c r="E9" s="241">
        <v>192266</v>
      </c>
      <c r="F9" s="242">
        <f>'Cost Sheet'!F10</f>
        <v>214961.92447799537</v>
      </c>
      <c r="G9" s="242">
        <f>'Cost Sheet'!G10</f>
        <v>240493.720606132</v>
      </c>
      <c r="H9" s="242">
        <f>'Cost Sheet'!H10</f>
        <v>269238.99494617723</v>
      </c>
      <c r="I9" s="242">
        <f>'Cost Sheet'!I10</f>
        <v>301628.94986104686</v>
      </c>
      <c r="J9" s="242">
        <f>'Cost Sheet'!J10</f>
        <v>338156.44196294917</v>
      </c>
    </row>
    <row r="10" spans="1:13" ht="16" x14ac:dyDescent="0.2">
      <c r="B10" s="9" t="s">
        <v>1</v>
      </c>
      <c r="C10" s="241">
        <v>16786</v>
      </c>
      <c r="D10" s="241">
        <v>18273</v>
      </c>
      <c r="E10" s="241">
        <v>20715</v>
      </c>
      <c r="F10" s="242">
        <f>'Cost Sheet'!F13</f>
        <v>23615.100000000006</v>
      </c>
      <c r="G10" s="242">
        <f>'Cost Sheet'!G13</f>
        <v>26921.214000000007</v>
      </c>
      <c r="H10" s="242">
        <f>'Cost Sheet'!H13</f>
        <v>30690.183960000013</v>
      </c>
      <c r="I10" s="242">
        <f>'Cost Sheet'!I13</f>
        <v>34986.80971440002</v>
      </c>
      <c r="J10" s="242">
        <f>'Cost Sheet'!J13</f>
        <v>39884.963074416024</v>
      </c>
    </row>
    <row r="11" spans="1:13" s="2" customFormat="1" ht="16" thickBot="1" x14ac:dyDescent="0.25">
      <c r="B11" s="74" t="s">
        <v>3</v>
      </c>
      <c r="C11" s="245">
        <f>C9+C10</f>
        <v>161782</v>
      </c>
      <c r="D11" s="245">
        <f>D9+D10</f>
        <v>169559</v>
      </c>
      <c r="E11" s="245">
        <f>E9+E10</f>
        <v>212981</v>
      </c>
      <c r="F11" s="245">
        <f>SUM(F9:F10)</f>
        <v>238577.02447799538</v>
      </c>
      <c r="G11" s="245">
        <f>SUM(G9:G10)</f>
        <v>267414.93460613198</v>
      </c>
      <c r="H11" s="245">
        <f>SUM(H9:H10)</f>
        <v>299929.17890617723</v>
      </c>
      <c r="I11" s="245">
        <f>SUM(I9:I10)</f>
        <v>336615.75957544689</v>
      </c>
      <c r="J11" s="245">
        <f>SUM(J9:J10)</f>
        <v>378041.40503736521</v>
      </c>
    </row>
    <row r="12" spans="1:13" s="2" customFormat="1" ht="16" x14ac:dyDescent="0.2">
      <c r="B12" s="109" t="s">
        <v>4</v>
      </c>
      <c r="C12" s="240">
        <f t="shared" ref="C12:J12" si="2">C6-C11</f>
        <v>98392</v>
      </c>
      <c r="D12" s="240">
        <f t="shared" si="2"/>
        <v>104956</v>
      </c>
      <c r="E12" s="240">
        <f t="shared" si="2"/>
        <v>152836</v>
      </c>
      <c r="F12" s="240">
        <f t="shared" si="2"/>
        <v>171924.93552200464</v>
      </c>
      <c r="G12" s="240">
        <f t="shared" si="2"/>
        <v>193499.5671938681</v>
      </c>
      <c r="H12" s="240">
        <f t="shared" si="2"/>
        <v>217897.27660782292</v>
      </c>
      <c r="I12" s="240">
        <f t="shared" si="2"/>
        <v>245503.07840637321</v>
      </c>
      <c r="J12" s="240">
        <f t="shared" si="2"/>
        <v>276756.59238843358</v>
      </c>
    </row>
    <row r="13" spans="1:13" s="2" customFormat="1" x14ac:dyDescent="0.2">
      <c r="B13" s="74"/>
      <c r="C13" s="187"/>
      <c r="D13" s="187"/>
      <c r="E13" s="187"/>
      <c r="F13" s="187"/>
      <c r="G13" s="187"/>
      <c r="H13" s="187"/>
      <c r="I13" s="187"/>
      <c r="J13" s="187"/>
    </row>
    <row r="14" spans="1:13" ht="16" x14ac:dyDescent="0.2">
      <c r="B14" s="103" t="s">
        <v>5</v>
      </c>
      <c r="C14" s="188"/>
      <c r="D14" s="188"/>
      <c r="E14" s="188"/>
      <c r="F14" s="188"/>
      <c r="G14" s="188"/>
      <c r="H14" s="188"/>
      <c r="I14" s="188"/>
      <c r="J14" s="188"/>
    </row>
    <row r="15" spans="1:13" ht="16" x14ac:dyDescent="0.2">
      <c r="B15" s="9" t="s">
        <v>6</v>
      </c>
      <c r="C15" s="241">
        <v>16217</v>
      </c>
      <c r="D15" s="241">
        <v>18752</v>
      </c>
      <c r="E15" s="241">
        <v>21914</v>
      </c>
      <c r="F15" s="242">
        <f>'Cost Sheet'!F17</f>
        <v>24590.81986742005</v>
      </c>
      <c r="G15" s="242">
        <f>'Cost Sheet'!G17</f>
        <v>27610.746336133099</v>
      </c>
      <c r="H15" s="242">
        <f>'Cost Sheet'!H17</f>
        <v>31020.015324967946</v>
      </c>
      <c r="I15" s="242">
        <f>'Cost Sheet'!I17</f>
        <v>34871.403503756264</v>
      </c>
      <c r="J15" s="242">
        <f>'Cost Sheet'!J17</f>
        <v>39225.195427191618</v>
      </c>
    </row>
    <row r="16" spans="1:13" ht="17" thickBot="1" x14ac:dyDescent="0.25">
      <c r="B16" s="9" t="s">
        <v>7</v>
      </c>
      <c r="C16" s="243">
        <v>18245</v>
      </c>
      <c r="D16" s="243">
        <v>19916</v>
      </c>
      <c r="E16" s="243">
        <v>21973</v>
      </c>
      <c r="F16" s="244">
        <f>'Cost Sheet'!F20</f>
        <v>24657.026784102436</v>
      </c>
      <c r="G16" s="244">
        <f>'Cost Sheet'!G20</f>
        <v>27685.083930083627</v>
      </c>
      <c r="H16" s="244">
        <f>'Cost Sheet'!H20</f>
        <v>31103.531839715284</v>
      </c>
      <c r="I16" s="244">
        <f>'Cost Sheet'!I20</f>
        <v>34965.289275715819</v>
      </c>
      <c r="J16" s="244">
        <f>'Cost Sheet'!J20</f>
        <v>39330.803099465244</v>
      </c>
      <c r="M16" s="10"/>
    </row>
    <row r="17" spans="2:16" s="2" customFormat="1" ht="16" x14ac:dyDescent="0.2">
      <c r="B17" s="109" t="s">
        <v>8</v>
      </c>
      <c r="C17" s="240">
        <f t="shared" ref="C17:J17" si="3">SUM(C15:C16)</f>
        <v>34462</v>
      </c>
      <c r="D17" s="240">
        <f t="shared" si="3"/>
        <v>38668</v>
      </c>
      <c r="E17" s="240">
        <f t="shared" si="3"/>
        <v>43887</v>
      </c>
      <c r="F17" s="240">
        <f t="shared" si="3"/>
        <v>49247.846651522486</v>
      </c>
      <c r="G17" s="240">
        <f t="shared" si="3"/>
        <v>55295.830266216726</v>
      </c>
      <c r="H17" s="240">
        <f t="shared" si="3"/>
        <v>62123.54716468323</v>
      </c>
      <c r="I17" s="240">
        <f t="shared" si="3"/>
        <v>69836.692779472083</v>
      </c>
      <c r="J17" s="240">
        <f t="shared" si="3"/>
        <v>78555.998526656855</v>
      </c>
    </row>
    <row r="18" spans="2:16" s="2" customFormat="1" x14ac:dyDescent="0.2">
      <c r="B18" s="74"/>
      <c r="C18" s="187"/>
      <c r="D18" s="187"/>
      <c r="E18" s="187"/>
      <c r="F18" s="187"/>
      <c r="G18" s="187"/>
      <c r="H18" s="187"/>
      <c r="I18" s="187"/>
      <c r="J18" s="187"/>
    </row>
    <row r="19" spans="2:16" s="2" customFormat="1" ht="16" x14ac:dyDescent="0.2">
      <c r="B19" s="109" t="s">
        <v>9</v>
      </c>
      <c r="C19" s="240">
        <f t="shared" ref="C19:J19" si="4">C12-C17</f>
        <v>63930</v>
      </c>
      <c r="D19" s="240">
        <f t="shared" si="4"/>
        <v>66288</v>
      </c>
      <c r="E19" s="240">
        <f t="shared" si="4"/>
        <v>108949</v>
      </c>
      <c r="F19" s="240">
        <f t="shared" si="4"/>
        <v>122677.08887048216</v>
      </c>
      <c r="G19" s="240">
        <f t="shared" si="4"/>
        <v>138203.73692765139</v>
      </c>
      <c r="H19" s="240">
        <f t="shared" si="4"/>
        <v>155773.72944313969</v>
      </c>
      <c r="I19" s="240">
        <f t="shared" si="4"/>
        <v>175666.38562690112</v>
      </c>
      <c r="J19" s="240">
        <f t="shared" si="4"/>
        <v>198200.59386177672</v>
      </c>
    </row>
    <row r="20" spans="2:16" ht="16" x14ac:dyDescent="0.2">
      <c r="B20" s="9" t="s">
        <v>10</v>
      </c>
      <c r="C20" s="241">
        <v>1807</v>
      </c>
      <c r="D20" s="241">
        <v>803</v>
      </c>
      <c r="E20" s="241">
        <v>258</v>
      </c>
      <c r="F20" s="242">
        <f ca="1">'Debt Schedule'!F24</f>
        <v>-39.195611200722396</v>
      </c>
      <c r="G20" s="242">
        <f ca="1">'Debt Schedule'!G24</f>
        <v>4062.3426244765524</v>
      </c>
      <c r="H20" s="242">
        <f ca="1">'Debt Schedule'!H24</f>
        <v>9008.1967742759552</v>
      </c>
      <c r="I20" s="242">
        <f ca="1">'Debt Schedule'!I24</f>
        <v>14833.296582782399</v>
      </c>
      <c r="J20" s="242">
        <f ca="1">'Debt Schedule'!J24</f>
        <v>21652.317134629317</v>
      </c>
    </row>
    <row r="21" spans="2:16" s="2" customFormat="1" ht="16" x14ac:dyDescent="0.2">
      <c r="B21" s="109" t="s">
        <v>11</v>
      </c>
      <c r="C21" s="240">
        <f t="shared" ref="C21:J21" si="5">C19+C20</f>
        <v>65737</v>
      </c>
      <c r="D21" s="240">
        <f t="shared" si="5"/>
        <v>67091</v>
      </c>
      <c r="E21" s="240">
        <f t="shared" si="5"/>
        <v>109207</v>
      </c>
      <c r="F21" s="240">
        <f t="shared" ca="1" si="5"/>
        <v>122637.89325928144</v>
      </c>
      <c r="G21" s="240">
        <f t="shared" ca="1" si="5"/>
        <v>142266.07955212795</v>
      </c>
      <c r="H21" s="240">
        <f t="shared" ca="1" si="5"/>
        <v>164781.92621741563</v>
      </c>
      <c r="I21" s="240">
        <f t="shared" ca="1" si="5"/>
        <v>190499.68220968352</v>
      </c>
      <c r="J21" s="240">
        <f t="shared" ca="1" si="5"/>
        <v>219852.91099640605</v>
      </c>
      <c r="L21" s="62"/>
      <c r="M21" s="62"/>
      <c r="N21" s="62"/>
      <c r="O21" s="62"/>
      <c r="P21" s="62"/>
    </row>
    <row r="22" spans="2:16" ht="16" x14ac:dyDescent="0.2">
      <c r="B22" s="9" t="s">
        <v>12</v>
      </c>
      <c r="C22" s="241">
        <v>10481</v>
      </c>
      <c r="D22" s="241">
        <v>9680</v>
      </c>
      <c r="E22" s="241">
        <v>14527</v>
      </c>
      <c r="F22" s="242">
        <f ca="1">F23*F21</f>
        <v>17782.494522595807</v>
      </c>
      <c r="G22" s="242">
        <f ca="1">G23*G21</f>
        <v>20628.581535058551</v>
      </c>
      <c r="H22" s="242">
        <f ca="1">H23*H21</f>
        <v>23893.379301525267</v>
      </c>
      <c r="I22" s="242">
        <f ca="1">I23*I21</f>
        <v>27622.45392040411</v>
      </c>
      <c r="J22" s="242">
        <f ca="1">J23*J21</f>
        <v>31878.672094478876</v>
      </c>
      <c r="L22" s="63"/>
      <c r="M22" s="63"/>
      <c r="N22" s="63"/>
      <c r="O22" s="63"/>
      <c r="P22" s="63"/>
    </row>
    <row r="23" spans="2:16" ht="17" thickBot="1" x14ac:dyDescent="0.25">
      <c r="B23" s="103" t="s">
        <v>17</v>
      </c>
      <c r="C23" s="229">
        <f>C22/C21</f>
        <v>0.15943836804235059</v>
      </c>
      <c r="D23" s="229">
        <f>D22/D21</f>
        <v>0.14428164731484103</v>
      </c>
      <c r="E23" s="229">
        <f>E22/E21</f>
        <v>0.13302260844085087</v>
      </c>
      <c r="F23" s="320">
        <v>0.14499999999999999</v>
      </c>
      <c r="G23" s="320">
        <v>0.14499999999999999</v>
      </c>
      <c r="H23" s="320">
        <v>0.14499999999999999</v>
      </c>
      <c r="I23" s="320">
        <v>0.14499999999999999</v>
      </c>
      <c r="J23" s="320">
        <v>0.14499999999999999</v>
      </c>
    </row>
    <row r="24" spans="2:16" ht="16" x14ac:dyDescent="0.2">
      <c r="B24" s="109" t="s">
        <v>13</v>
      </c>
      <c r="C24" s="240">
        <f t="shared" ref="C24:J24" si="6">C21-C22</f>
        <v>55256</v>
      </c>
      <c r="D24" s="240">
        <f t="shared" si="6"/>
        <v>57411</v>
      </c>
      <c r="E24" s="240">
        <f t="shared" si="6"/>
        <v>94680</v>
      </c>
      <c r="F24" s="240">
        <f t="shared" ca="1" si="6"/>
        <v>104855.39873668563</v>
      </c>
      <c r="G24" s="240">
        <f t="shared" ca="1" si="6"/>
        <v>121637.4980170694</v>
      </c>
      <c r="H24" s="240">
        <f t="shared" ca="1" si="6"/>
        <v>140888.54691589036</v>
      </c>
      <c r="I24" s="240">
        <f t="shared" ca="1" si="6"/>
        <v>162877.22828927942</v>
      </c>
      <c r="J24" s="240">
        <f t="shared" ca="1" si="6"/>
        <v>187974.23890192716</v>
      </c>
    </row>
    <row r="25" spans="2:16" x14ac:dyDescent="0.2">
      <c r="B25" s="74"/>
      <c r="C25" s="187"/>
      <c r="D25" s="187"/>
      <c r="E25" s="187"/>
      <c r="F25" s="187"/>
      <c r="G25" s="187"/>
      <c r="H25" s="187"/>
      <c r="I25" s="187"/>
      <c r="J25" s="187"/>
    </row>
    <row r="26" spans="2:16" ht="16" x14ac:dyDescent="0.2">
      <c r="B26" s="9" t="s">
        <v>14</v>
      </c>
      <c r="C26" s="189"/>
      <c r="D26" s="189"/>
      <c r="E26" s="189"/>
      <c r="F26" s="189"/>
      <c r="G26" s="189"/>
      <c r="H26" s="189"/>
      <c r="I26" s="189"/>
      <c r="J26" s="189"/>
    </row>
    <row r="27" spans="2:16" ht="16" x14ac:dyDescent="0.2">
      <c r="B27" s="9" t="s">
        <v>15</v>
      </c>
      <c r="C27" s="321">
        <f t="shared" ref="C27:J27" si="7">(C24/C31)*10^3</f>
        <v>2.9914457730615696</v>
      </c>
      <c r="D27" s="321">
        <f t="shared" si="7"/>
        <v>3.3085872682177895</v>
      </c>
      <c r="E27" s="321">
        <f t="shared" si="7"/>
        <v>5.6690292811230192</v>
      </c>
      <c r="F27" s="230">
        <f t="shared" ca="1" si="7"/>
        <v>6.2782881888688262</v>
      </c>
      <c r="G27" s="230">
        <f t="shared" ca="1" si="7"/>
        <v>7.2831277771578957</v>
      </c>
      <c r="H27" s="230">
        <f t="shared" ca="1" si="7"/>
        <v>8.4357974000956553</v>
      </c>
      <c r="I27" s="230">
        <f t="shared" ca="1" si="7"/>
        <v>9.7523846261098797</v>
      </c>
      <c r="J27" s="230">
        <f t="shared" ca="1" si="7"/>
        <v>11.255085175663694</v>
      </c>
    </row>
    <row r="28" spans="2:16" ht="16" x14ac:dyDescent="0.2">
      <c r="B28" s="9" t="s">
        <v>16</v>
      </c>
      <c r="C28" s="322">
        <v>2.97</v>
      </c>
      <c r="D28" s="322">
        <v>3.28</v>
      </c>
      <c r="E28" s="322">
        <v>5.61</v>
      </c>
      <c r="F28" s="231">
        <f ca="1">(F24/F32)*10^3</f>
        <v>6.2173674677409139</v>
      </c>
      <c r="G28" s="231">
        <f ca="1">(G24/G32)*10^3</f>
        <v>7.2124566988474363</v>
      </c>
      <c r="H28" s="231">
        <f ca="1">(H24/H32)*10^3</f>
        <v>8.3539415111267576</v>
      </c>
      <c r="I28" s="231">
        <f ca="1">(I24/I32)*10^3</f>
        <v>9.6577533689476596</v>
      </c>
      <c r="J28" s="231">
        <f ca="1">(J24/J32)*10^3</f>
        <v>11.145872618891746</v>
      </c>
      <c r="K28" t="s">
        <v>116</v>
      </c>
    </row>
    <row r="29" spans="2:16" x14ac:dyDescent="0.2">
      <c r="B29" s="73"/>
      <c r="C29" s="189"/>
      <c r="D29" s="189"/>
      <c r="E29" s="189"/>
      <c r="F29" s="189"/>
      <c r="G29" s="189"/>
      <c r="H29" s="189"/>
      <c r="I29" s="189"/>
      <c r="J29" s="189"/>
      <c r="K29" s="54" t="s">
        <v>278</v>
      </c>
    </row>
    <row r="30" spans="2:16" ht="32" x14ac:dyDescent="0.2">
      <c r="B30" s="9" t="s">
        <v>270</v>
      </c>
      <c r="C30" s="189"/>
      <c r="D30" s="189"/>
      <c r="E30" s="189"/>
      <c r="F30" s="189"/>
      <c r="G30" s="189"/>
      <c r="H30" s="189"/>
      <c r="I30" s="189"/>
      <c r="J30" s="189"/>
      <c r="K30" t="s">
        <v>271</v>
      </c>
    </row>
    <row r="31" spans="2:16" ht="16" x14ac:dyDescent="0.2">
      <c r="B31" s="9" t="s">
        <v>15</v>
      </c>
      <c r="C31" s="241">
        <v>18471336</v>
      </c>
      <c r="D31" s="241">
        <v>17352119</v>
      </c>
      <c r="E31" s="241">
        <v>16701272</v>
      </c>
      <c r="F31" s="241">
        <f t="shared" ref="F31:J32" si="8">E31</f>
        <v>16701272</v>
      </c>
      <c r="G31" s="241">
        <f t="shared" si="8"/>
        <v>16701272</v>
      </c>
      <c r="H31" s="241">
        <f t="shared" si="8"/>
        <v>16701272</v>
      </c>
      <c r="I31" s="241">
        <f t="shared" si="8"/>
        <v>16701272</v>
      </c>
      <c r="J31" s="241">
        <f t="shared" si="8"/>
        <v>16701272</v>
      </c>
      <c r="K31" t="s">
        <v>272</v>
      </c>
    </row>
    <row r="32" spans="2:16" ht="16" x14ac:dyDescent="0.2">
      <c r="B32" s="9" t="s">
        <v>16</v>
      </c>
      <c r="C32" s="241">
        <v>18595651</v>
      </c>
      <c r="D32" s="241">
        <v>17528214</v>
      </c>
      <c r="E32" s="241">
        <v>16864919</v>
      </c>
      <c r="F32" s="241">
        <f t="shared" si="8"/>
        <v>16864919</v>
      </c>
      <c r="G32" s="241">
        <f t="shared" si="8"/>
        <v>16864919</v>
      </c>
      <c r="H32" s="241">
        <f t="shared" si="8"/>
        <v>16864919</v>
      </c>
      <c r="I32" s="241">
        <f t="shared" si="8"/>
        <v>16864919</v>
      </c>
      <c r="J32" s="241">
        <f t="shared" si="8"/>
        <v>16864919</v>
      </c>
      <c r="K32" t="s">
        <v>152</v>
      </c>
    </row>
    <row r="33" spans="2:11" x14ac:dyDescent="0.2">
      <c r="B33" s="73"/>
      <c r="C33" s="189"/>
      <c r="D33" s="189"/>
      <c r="E33" s="189"/>
      <c r="F33" s="189"/>
      <c r="G33" s="189"/>
      <c r="H33" s="189"/>
      <c r="I33" s="189"/>
      <c r="J33" s="189"/>
      <c r="K33" s="54" t="s">
        <v>273</v>
      </c>
    </row>
    <row r="34" spans="2:11" ht="16" x14ac:dyDescent="0.2">
      <c r="B34" s="102" t="s">
        <v>152</v>
      </c>
      <c r="C34" s="190"/>
      <c r="D34" s="189"/>
      <c r="E34" s="189"/>
      <c r="F34" s="189"/>
      <c r="G34" s="189"/>
      <c r="H34" s="189"/>
      <c r="I34" s="189"/>
      <c r="J34" s="189"/>
      <c r="K34" t="s">
        <v>158</v>
      </c>
    </row>
    <row r="35" spans="2:11" ht="16" x14ac:dyDescent="0.2">
      <c r="B35" s="9" t="s">
        <v>153</v>
      </c>
      <c r="C35" s="249"/>
      <c r="D35" s="250"/>
      <c r="E35" s="250"/>
      <c r="F35" s="251">
        <f>F19</f>
        <v>122677.08887048216</v>
      </c>
      <c r="G35" s="251">
        <f>G19</f>
        <v>138203.73692765139</v>
      </c>
      <c r="H35" s="251">
        <f>H19</f>
        <v>155773.72944313969</v>
      </c>
      <c r="I35" s="251">
        <f>I19</f>
        <v>175666.38562690112</v>
      </c>
      <c r="J35" s="251">
        <f>J19</f>
        <v>198200.59386177672</v>
      </c>
      <c r="K35" s="54" t="s">
        <v>274</v>
      </c>
    </row>
    <row r="36" spans="2:11" ht="16" x14ac:dyDescent="0.2">
      <c r="B36" s="9" t="s">
        <v>154</v>
      </c>
      <c r="C36" s="249"/>
      <c r="D36" s="250"/>
      <c r="E36" s="250"/>
      <c r="F36" s="251">
        <f>'Depreciation Schedule'!F9</f>
        <v>18973.434504969569</v>
      </c>
      <c r="G36" s="251">
        <f>'Depreciation Schedule'!G9</f>
        <v>21448.405116055019</v>
      </c>
      <c r="H36" s="251">
        <f>'Depreciation Schedule'!H9</f>
        <v>24228.195504928513</v>
      </c>
      <c r="I36" s="251">
        <f>'Depreciation Schedule'!I9</f>
        <v>27352.226774180253</v>
      </c>
      <c r="J36" s="251">
        <f>'Depreciation Schedule'!J9</f>
        <v>30865.280463419927</v>
      </c>
      <c r="K36" t="s">
        <v>275</v>
      </c>
    </row>
    <row r="37" spans="2:11" ht="16" x14ac:dyDescent="0.2">
      <c r="B37" s="9" t="s">
        <v>155</v>
      </c>
      <c r="C37" s="249"/>
      <c r="D37" s="250"/>
      <c r="E37" s="250"/>
      <c r="F37" s="251">
        <v>0</v>
      </c>
      <c r="G37" s="251">
        <v>0</v>
      </c>
      <c r="H37" s="251">
        <v>0</v>
      </c>
      <c r="I37" s="251">
        <v>0</v>
      </c>
      <c r="J37" s="251">
        <v>0</v>
      </c>
      <c r="K37" s="54" t="s">
        <v>276</v>
      </c>
    </row>
    <row r="38" spans="2:11" s="2" customFormat="1" ht="16" x14ac:dyDescent="0.2">
      <c r="B38" s="110" t="s">
        <v>156</v>
      </c>
      <c r="C38" s="252"/>
      <c r="D38" s="252"/>
      <c r="E38" s="252"/>
      <c r="F38" s="253">
        <f>F35+F36+F37</f>
        <v>141650.52337545174</v>
      </c>
      <c r="G38" s="253">
        <f>G35+G36+G37</f>
        <v>159652.14204370641</v>
      </c>
      <c r="H38" s="253">
        <f>H35+H36+H37</f>
        <v>180001.92494806819</v>
      </c>
      <c r="I38" s="253">
        <f>I35+I36+I37</f>
        <v>203018.61240108137</v>
      </c>
      <c r="J38" s="253">
        <f>J35+J36+J37</f>
        <v>229065.87432519667</v>
      </c>
      <c r="K38" s="2" t="s">
        <v>277</v>
      </c>
    </row>
    <row r="39" spans="2:11" x14ac:dyDescent="0.2">
      <c r="C39" s="191"/>
      <c r="D39" s="191"/>
      <c r="E39" s="191"/>
      <c r="F39" s="325">
        <f>F38/F6</f>
        <v>0.34506661886693973</v>
      </c>
      <c r="G39" s="325">
        <f>G38/G6</f>
        <v>0.3463812516642894</v>
      </c>
      <c r="H39" s="325">
        <f>H38/H6</f>
        <v>0.34761052285248023</v>
      </c>
      <c r="I39" s="325">
        <f>I38/I6</f>
        <v>0.348758018388372</v>
      </c>
      <c r="J39" s="325">
        <f>J38/J6</f>
        <v>0.34982677898484904</v>
      </c>
    </row>
    <row r="40" spans="2:11" ht="16" x14ac:dyDescent="0.2">
      <c r="B40" s="9" t="s">
        <v>112</v>
      </c>
      <c r="C40" s="250"/>
      <c r="D40" s="250"/>
      <c r="E40" s="250"/>
      <c r="F40" s="250"/>
      <c r="G40" s="250"/>
      <c r="H40" s="250"/>
      <c r="I40" s="250"/>
      <c r="J40" s="250"/>
    </row>
    <row r="41" spans="2:11" ht="16" x14ac:dyDescent="0.2">
      <c r="B41" s="9" t="s">
        <v>113</v>
      </c>
      <c r="C41" s="254">
        <v>4961</v>
      </c>
      <c r="D41" s="254">
        <v>3763</v>
      </c>
      <c r="E41" s="254">
        <v>2843</v>
      </c>
      <c r="F41" s="250"/>
      <c r="G41" s="250"/>
      <c r="H41" s="250"/>
      <c r="I41" s="250"/>
      <c r="J41" s="250"/>
    </row>
    <row r="42" spans="2:11" ht="16" x14ac:dyDescent="0.2">
      <c r="B42" s="9" t="s">
        <v>114</v>
      </c>
      <c r="C42" s="254">
        <v>-3576</v>
      </c>
      <c r="D42" s="254">
        <v>-2873</v>
      </c>
      <c r="E42" s="254">
        <v>-2645</v>
      </c>
      <c r="F42" s="250"/>
      <c r="G42" s="250"/>
      <c r="H42" s="250"/>
      <c r="I42" s="250"/>
      <c r="J42" s="250"/>
    </row>
    <row r="43" spans="2:11" ht="16" x14ac:dyDescent="0.2">
      <c r="B43" s="9" t="s">
        <v>10</v>
      </c>
      <c r="C43" s="254">
        <v>422</v>
      </c>
      <c r="D43" s="254">
        <v>-87</v>
      </c>
      <c r="E43" s="254">
        <v>60</v>
      </c>
      <c r="F43" s="250"/>
      <c r="G43" s="250"/>
      <c r="H43" s="250"/>
      <c r="I43" s="250"/>
      <c r="J43" s="250"/>
    </row>
    <row r="44" spans="2:11" s="2" customFormat="1" ht="16" x14ac:dyDescent="0.2">
      <c r="B44" s="110" t="s">
        <v>115</v>
      </c>
      <c r="C44" s="253">
        <f>SUM(C41:C43)</f>
        <v>1807</v>
      </c>
      <c r="D44" s="253">
        <f>SUM(D41:D43)</f>
        <v>803</v>
      </c>
      <c r="E44" s="253">
        <f>SUM(E41:E43)</f>
        <v>258</v>
      </c>
      <c r="F44" s="250"/>
      <c r="G44" s="250"/>
      <c r="H44" s="250"/>
      <c r="I44" s="250"/>
      <c r="J44" s="250"/>
    </row>
    <row r="45" spans="2:11" x14ac:dyDescent="0.2"/>
    <row r="46" spans="2:11" x14ac:dyDescent="0.2"/>
    <row r="47" spans="2:11" x14ac:dyDescent="0.2"/>
  </sheetData>
  <mergeCells count="2">
    <mergeCell ref="C1:E1"/>
    <mergeCell ref="F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showGridLines="0" zoomScaleNormal="100" workbookViewId="0">
      <pane ySplit="2" topLeftCell="A12" activePane="bottomLeft" state="frozen"/>
      <selection pane="bottomLeft" activeCell="K19" sqref="K19"/>
    </sheetView>
  </sheetViews>
  <sheetFormatPr baseColWidth="10" defaultColWidth="0" defaultRowHeight="15" zeroHeight="1" x14ac:dyDescent="0.2"/>
  <cols>
    <col min="1" max="1" width="3.5" customWidth="1"/>
    <col min="2" max="2" width="54.5" customWidth="1"/>
    <col min="3" max="10" width="12.5" customWidth="1"/>
    <col min="11" max="11" width="9.1640625" customWidth="1"/>
    <col min="12" max="16384" width="9.1640625" hidden="1"/>
  </cols>
  <sheetData>
    <row r="1" spans="1:11" ht="31.5" customHeight="1" x14ac:dyDescent="0.3">
      <c r="A1" s="99" t="str">
        <f>Index!A1</f>
        <v>Apple Inc. Financial Modeling</v>
      </c>
      <c r="B1" s="99"/>
      <c r="C1" s="339" t="s">
        <v>18</v>
      </c>
      <c r="D1" s="339"/>
      <c r="E1" s="339"/>
      <c r="F1" s="339" t="s">
        <v>303</v>
      </c>
      <c r="G1" s="339"/>
      <c r="H1" s="339"/>
      <c r="I1" s="339"/>
      <c r="J1" s="339"/>
      <c r="K1" s="94"/>
    </row>
    <row r="2" spans="1:11" x14ac:dyDescent="0.2">
      <c r="A2" s="100" t="s">
        <v>87</v>
      </c>
      <c r="B2" s="100"/>
      <c r="C2" s="101">
        <f>'Income Statement'!C2</f>
        <v>2019</v>
      </c>
      <c r="D2" s="101">
        <f>'Income Statement'!D2</f>
        <v>2020</v>
      </c>
      <c r="E2" s="101">
        <f t="shared" ref="E2:J2" si="0">D2+1</f>
        <v>2021</v>
      </c>
      <c r="F2" s="101">
        <f t="shared" si="0"/>
        <v>2022</v>
      </c>
      <c r="G2" s="101">
        <f t="shared" si="0"/>
        <v>2023</v>
      </c>
      <c r="H2" s="101">
        <f t="shared" si="0"/>
        <v>2024</v>
      </c>
      <c r="I2" s="101">
        <f t="shared" si="0"/>
        <v>2025</v>
      </c>
      <c r="J2" s="101">
        <f t="shared" si="0"/>
        <v>2026</v>
      </c>
      <c r="K2" s="101"/>
    </row>
    <row r="3" spans="1:11" ht="16" x14ac:dyDescent="0.2">
      <c r="B3" s="103" t="s">
        <v>246</v>
      </c>
      <c r="C3" s="72"/>
      <c r="D3" s="72"/>
      <c r="E3" s="72"/>
      <c r="F3" s="72"/>
      <c r="G3" s="72"/>
      <c r="H3" s="72"/>
      <c r="I3" s="72"/>
      <c r="J3" s="72"/>
    </row>
    <row r="4" spans="1:11" ht="16" x14ac:dyDescent="0.2">
      <c r="B4" s="104" t="s">
        <v>247</v>
      </c>
      <c r="C4" s="75"/>
      <c r="D4" s="75"/>
      <c r="E4" s="75"/>
      <c r="F4" s="75"/>
      <c r="G4" s="75"/>
      <c r="H4" s="75"/>
      <c r="I4" s="75"/>
      <c r="J4" s="75"/>
    </row>
    <row r="5" spans="1:11" ht="16" x14ac:dyDescent="0.2">
      <c r="B5" s="9" t="s">
        <v>19</v>
      </c>
      <c r="C5" s="232">
        <v>48844</v>
      </c>
      <c r="D5" s="232">
        <v>38016</v>
      </c>
      <c r="E5" s="232">
        <v>34940</v>
      </c>
      <c r="F5" s="233">
        <f ca="1">'Cash Flow'!F45</f>
        <v>119571.96943996385</v>
      </c>
      <c r="G5" s="233">
        <f ca="1">'Cash Flow'!G45</f>
        <v>224286.41178386373</v>
      </c>
      <c r="H5" s="233">
        <f ca="1">'Cash Flow'!H45</f>
        <v>350669.92692993401</v>
      </c>
      <c r="I5" s="233">
        <f ca="1">'Cash Flow'!I45</f>
        <v>499704.402209186</v>
      </c>
      <c r="J5" s="233">
        <f ca="1">'Cash Flow'!J45</f>
        <v>674879.45452227979</v>
      </c>
    </row>
    <row r="6" spans="1:11" ht="16" x14ac:dyDescent="0.2">
      <c r="B6" s="9" t="s">
        <v>20</v>
      </c>
      <c r="C6" s="232">
        <v>51713</v>
      </c>
      <c r="D6" s="232">
        <v>52927</v>
      </c>
      <c r="E6" s="232">
        <v>27699</v>
      </c>
      <c r="F6" s="232">
        <f>E6</f>
        <v>27699</v>
      </c>
      <c r="G6" s="232">
        <f>F6</f>
        <v>27699</v>
      </c>
      <c r="H6" s="232">
        <f>G6</f>
        <v>27699</v>
      </c>
      <c r="I6" s="232">
        <f>H6</f>
        <v>27699</v>
      </c>
      <c r="J6" s="232">
        <f>I6</f>
        <v>27699</v>
      </c>
    </row>
    <row r="7" spans="1:11" ht="16" x14ac:dyDescent="0.2">
      <c r="B7" s="9" t="s">
        <v>21</v>
      </c>
      <c r="C7" s="232">
        <v>22926</v>
      </c>
      <c r="D7" s="232">
        <v>16120</v>
      </c>
      <c r="E7" s="232">
        <v>26278</v>
      </c>
      <c r="F7" s="233">
        <f>'Working cap'!F6</f>
        <v>24742.583890410962</v>
      </c>
      <c r="G7" s="233">
        <f>'Working cap'!G6</f>
        <v>27781.148053698635</v>
      </c>
      <c r="H7" s="233">
        <f>'Working cap'!H6</f>
        <v>31211.457592624665</v>
      </c>
      <c r="I7" s="233">
        <f>'Working cap'!I6</f>
        <v>35086.614892054909</v>
      </c>
      <c r="J7" s="233">
        <f>'Working cap'!J6</f>
        <v>39467.276557171434</v>
      </c>
    </row>
    <row r="8" spans="1:11" ht="16" x14ac:dyDescent="0.2">
      <c r="B8" s="9" t="s">
        <v>22</v>
      </c>
      <c r="C8" s="232">
        <v>4106</v>
      </c>
      <c r="D8" s="232">
        <v>4061</v>
      </c>
      <c r="E8" s="232">
        <v>6580</v>
      </c>
      <c r="F8" s="233">
        <f>'Working cap'!F7</f>
        <v>6209.5389932628941</v>
      </c>
      <c r="G8" s="233">
        <f>'Working cap'!G7</f>
        <v>6960.1147363239834</v>
      </c>
      <c r="H8" s="233">
        <f>'Working cap'!H7</f>
        <v>7806.3758893388595</v>
      </c>
      <c r="I8" s="233">
        <f>'Working cap'!I7</f>
        <v>8761.2320985390288</v>
      </c>
      <c r="J8" s="233">
        <f>'Working cap'!J7</f>
        <v>9839.4338297396425</v>
      </c>
    </row>
    <row r="9" spans="1:11" ht="16" x14ac:dyDescent="0.2">
      <c r="B9" s="9" t="s">
        <v>23</v>
      </c>
      <c r="C9" s="232">
        <v>22878</v>
      </c>
      <c r="D9" s="232">
        <v>21325</v>
      </c>
      <c r="E9" s="232">
        <v>25228</v>
      </c>
      <c r="F9" s="233">
        <f>'Working cap'!F8</f>
        <v>26991.909698630141</v>
      </c>
      <c r="G9" s="233">
        <f>'Working cap'!G8</f>
        <v>30306.706967671234</v>
      </c>
      <c r="H9" s="233">
        <f>'Working cap'!H8</f>
        <v>34048.862828317819</v>
      </c>
      <c r="I9" s="233">
        <f>'Working cap'!I8</f>
        <v>38276.307154968992</v>
      </c>
      <c r="J9" s="233">
        <f>'Working cap'!J8</f>
        <v>43055.210789641562</v>
      </c>
    </row>
    <row r="10" spans="1:11" ht="17" thickBot="1" x14ac:dyDescent="0.25">
      <c r="B10" s="9" t="s">
        <v>24</v>
      </c>
      <c r="C10" s="234">
        <v>12352</v>
      </c>
      <c r="D10" s="234">
        <v>11264</v>
      </c>
      <c r="E10" s="234">
        <v>14111</v>
      </c>
      <c r="F10" s="235">
        <f>'Working cap'!F9</f>
        <v>16420.078400000002</v>
      </c>
      <c r="G10" s="235">
        <f>'Working cap'!G9</f>
        <v>18436.580072000004</v>
      </c>
      <c r="H10" s="235">
        <f>'Working cap'!H9</f>
        <v>20713.058220560008</v>
      </c>
      <c r="I10" s="235">
        <f>'Working cap'!I9</f>
        <v>23284.753519272806</v>
      </c>
      <c r="J10" s="235">
        <f>'Working cap'!J9</f>
        <v>26191.919897031952</v>
      </c>
    </row>
    <row r="11" spans="1:11" s="2" customFormat="1" ht="16" x14ac:dyDescent="0.2">
      <c r="B11" s="111" t="s">
        <v>248</v>
      </c>
      <c r="C11" s="236">
        <f t="shared" ref="C11:J11" si="1">SUM(C5:C10)</f>
        <v>162819</v>
      </c>
      <c r="D11" s="236">
        <f t="shared" si="1"/>
        <v>143713</v>
      </c>
      <c r="E11" s="236">
        <f t="shared" si="1"/>
        <v>134836</v>
      </c>
      <c r="F11" s="236">
        <f t="shared" ca="1" si="1"/>
        <v>221635.08042226784</v>
      </c>
      <c r="G11" s="236">
        <f t="shared" ca="1" si="1"/>
        <v>335469.96161355759</v>
      </c>
      <c r="H11" s="236">
        <f t="shared" ca="1" si="1"/>
        <v>472148.68146077532</v>
      </c>
      <c r="I11" s="236">
        <f t="shared" ca="1" si="1"/>
        <v>632812.30987402168</v>
      </c>
      <c r="J11" s="236">
        <f t="shared" ca="1" si="1"/>
        <v>821132.29559586453</v>
      </c>
    </row>
    <row r="12" spans="1:11" s="2" customFormat="1" x14ac:dyDescent="0.2">
      <c r="B12" s="76"/>
      <c r="C12" s="81"/>
      <c r="D12" s="81"/>
      <c r="E12" s="81"/>
      <c r="F12" s="81"/>
      <c r="G12" s="81"/>
      <c r="H12" s="81"/>
      <c r="I12" s="81"/>
      <c r="J12" s="81"/>
    </row>
    <row r="13" spans="1:11" ht="16" x14ac:dyDescent="0.2">
      <c r="B13" s="104" t="s">
        <v>25</v>
      </c>
      <c r="C13" s="80"/>
      <c r="D13" s="80"/>
      <c r="E13" s="80"/>
      <c r="F13" s="80"/>
      <c r="G13" s="80"/>
      <c r="H13" s="80"/>
      <c r="I13" s="80"/>
      <c r="J13" s="80"/>
    </row>
    <row r="14" spans="1:11" ht="16" x14ac:dyDescent="0.2">
      <c r="B14" s="9" t="s">
        <v>20</v>
      </c>
      <c r="C14" s="232">
        <v>105341</v>
      </c>
      <c r="D14" s="232">
        <v>100887</v>
      </c>
      <c r="E14" s="232">
        <v>127877</v>
      </c>
      <c r="F14" s="232">
        <f>E14</f>
        <v>127877</v>
      </c>
      <c r="G14" s="232">
        <f>F14</f>
        <v>127877</v>
      </c>
      <c r="H14" s="232">
        <f>G14</f>
        <v>127877</v>
      </c>
      <c r="I14" s="232">
        <f>H14</f>
        <v>127877</v>
      </c>
      <c r="J14" s="232">
        <f>I14</f>
        <v>127877</v>
      </c>
    </row>
    <row r="15" spans="1:11" ht="16" x14ac:dyDescent="0.2">
      <c r="B15" s="9" t="s">
        <v>26</v>
      </c>
      <c r="C15" s="232">
        <v>37378</v>
      </c>
      <c r="D15" s="232">
        <v>36766</v>
      </c>
      <c r="E15" s="232">
        <v>39440</v>
      </c>
      <c r="F15" s="233">
        <f>'Depreciation Schedule'!F11</f>
        <v>34834.134095030429</v>
      </c>
      <c r="G15" s="233">
        <f>'Depreciation Schedule'!G11</f>
        <v>29517.736541975417</v>
      </c>
      <c r="H15" s="233">
        <f>'Depreciation Schedule'!H11</f>
        <v>23413.466980036912</v>
      </c>
      <c r="I15" s="233">
        <f>'Depreciation Schedule'!I11</f>
        <v>16435.39953522036</v>
      </c>
      <c r="J15" s="233">
        <f>'Depreciation Schedule'!J11</f>
        <v>8488.0489817033958</v>
      </c>
    </row>
    <row r="16" spans="1:11" ht="17" thickBot="1" x14ac:dyDescent="0.25">
      <c r="B16" s="9" t="s">
        <v>27</v>
      </c>
      <c r="C16" s="234">
        <v>32978</v>
      </c>
      <c r="D16" s="234">
        <v>42522</v>
      </c>
      <c r="E16" s="234">
        <v>48849</v>
      </c>
      <c r="F16" s="234">
        <f>E16</f>
        <v>48849</v>
      </c>
      <c r="G16" s="234">
        <f>F16</f>
        <v>48849</v>
      </c>
      <c r="H16" s="234">
        <f>G16</f>
        <v>48849</v>
      </c>
      <c r="I16" s="234">
        <f>H16</f>
        <v>48849</v>
      </c>
      <c r="J16" s="234">
        <f>I16</f>
        <v>48849</v>
      </c>
    </row>
    <row r="17" spans="2:10" s="2" customFormat="1" ht="16" x14ac:dyDescent="0.2">
      <c r="B17" s="111" t="s">
        <v>251</v>
      </c>
      <c r="C17" s="237">
        <f t="shared" ref="C17:J17" si="2">SUM(C14:C16)</f>
        <v>175697</v>
      </c>
      <c r="D17" s="237">
        <f t="shared" si="2"/>
        <v>180175</v>
      </c>
      <c r="E17" s="237">
        <f t="shared" si="2"/>
        <v>216166</v>
      </c>
      <c r="F17" s="237">
        <f t="shared" si="2"/>
        <v>211560.13409503043</v>
      </c>
      <c r="G17" s="237">
        <f t="shared" si="2"/>
        <v>206243.73654197541</v>
      </c>
      <c r="H17" s="237">
        <f t="shared" si="2"/>
        <v>200139.4669800369</v>
      </c>
      <c r="I17" s="237">
        <f t="shared" si="2"/>
        <v>193161.39953522035</v>
      </c>
      <c r="J17" s="237">
        <f t="shared" si="2"/>
        <v>185214.04898170341</v>
      </c>
    </row>
    <row r="18" spans="2:10" s="2" customFormat="1" ht="17" thickBot="1" x14ac:dyDescent="0.25">
      <c r="B18" s="112" t="s">
        <v>249</v>
      </c>
      <c r="C18" s="238">
        <f>C17+C11</f>
        <v>338516</v>
      </c>
      <c r="D18" s="238">
        <f>D17+D11</f>
        <v>323888</v>
      </c>
      <c r="E18" s="238">
        <f>E17+E11</f>
        <v>351002</v>
      </c>
      <c r="F18" s="238">
        <f ca="1">F11+F17</f>
        <v>433195.21451729827</v>
      </c>
      <c r="G18" s="238">
        <f ca="1">G11+G17</f>
        <v>541713.69815553306</v>
      </c>
      <c r="H18" s="238">
        <f ca="1">H11+H17</f>
        <v>672288.14844081225</v>
      </c>
      <c r="I18" s="238">
        <f ca="1">I11+I17</f>
        <v>825973.70940924203</v>
      </c>
      <c r="J18" s="238">
        <f ca="1">J11+J17</f>
        <v>1006346.3445775679</v>
      </c>
    </row>
    <row r="19" spans="2:10" ht="16" thickTop="1" x14ac:dyDescent="0.2">
      <c r="B19" s="77"/>
      <c r="C19" s="85"/>
      <c r="D19" s="85"/>
      <c r="E19" s="85"/>
      <c r="F19" s="85"/>
      <c r="G19" s="85"/>
      <c r="H19" s="85"/>
      <c r="I19" s="85"/>
      <c r="J19" s="85"/>
    </row>
    <row r="20" spans="2:10" ht="16" x14ac:dyDescent="0.2">
      <c r="B20" s="103" t="s">
        <v>250</v>
      </c>
      <c r="C20" s="80"/>
      <c r="D20" s="80"/>
      <c r="E20" s="80"/>
      <c r="F20" s="80"/>
      <c r="G20" s="80"/>
      <c r="H20" s="80"/>
      <c r="I20" s="80"/>
      <c r="J20" s="80"/>
    </row>
    <row r="21" spans="2:10" ht="16" x14ac:dyDescent="0.2">
      <c r="B21" s="104" t="s">
        <v>28</v>
      </c>
      <c r="C21" s="80"/>
      <c r="D21" s="80"/>
      <c r="E21" s="80"/>
      <c r="F21" s="80"/>
      <c r="G21" s="80"/>
      <c r="H21" s="80"/>
      <c r="I21" s="80"/>
      <c r="J21" s="80"/>
    </row>
    <row r="22" spans="2:10" ht="16" x14ac:dyDescent="0.2">
      <c r="B22" s="9" t="s">
        <v>29</v>
      </c>
      <c r="C22" s="232">
        <v>46236</v>
      </c>
      <c r="D22" s="232">
        <v>42296</v>
      </c>
      <c r="E22" s="232">
        <v>54763</v>
      </c>
      <c r="F22" s="233">
        <f>'Working cap'!F12</f>
        <v>54251.761730612649</v>
      </c>
      <c r="G22" s="233">
        <f>'Working cap'!G12</f>
        <v>60809.423485777959</v>
      </c>
      <c r="H22" s="233">
        <f>'Working cap'!H12</f>
        <v>68203.073559486875</v>
      </c>
      <c r="I22" s="233">
        <f>'Working cap'!I12</f>
        <v>76545.501492498894</v>
      </c>
      <c r="J22" s="233">
        <f>'Working cap'!J12</f>
        <v>85965.579775620034</v>
      </c>
    </row>
    <row r="23" spans="2:10" ht="16" x14ac:dyDescent="0.2">
      <c r="B23" s="9" t="s">
        <v>30</v>
      </c>
      <c r="C23" s="232">
        <v>37720</v>
      </c>
      <c r="D23" s="232">
        <v>42684</v>
      </c>
      <c r="E23" s="232">
        <v>47493</v>
      </c>
      <c r="F23" s="233">
        <f>'Working cap'!F13</f>
        <v>49260.235200000003</v>
      </c>
      <c r="G23" s="233">
        <f>'Working cap'!G13</f>
        <v>55309.740216000006</v>
      </c>
      <c r="H23" s="233">
        <f>'Working cap'!H13</f>
        <v>62139.174661680016</v>
      </c>
      <c r="I23" s="233">
        <f>'Working cap'!I13</f>
        <v>69854.260557818416</v>
      </c>
      <c r="J23" s="233">
        <f>'Working cap'!J13</f>
        <v>78575.759691095853</v>
      </c>
    </row>
    <row r="24" spans="2:10" ht="16" x14ac:dyDescent="0.2">
      <c r="B24" s="9" t="s">
        <v>31</v>
      </c>
      <c r="C24" s="232">
        <v>5522</v>
      </c>
      <c r="D24" s="232">
        <v>6643</v>
      </c>
      <c r="E24" s="232">
        <v>7612</v>
      </c>
      <c r="F24" s="232">
        <f t="shared" ref="F24:J26" si="3">E24</f>
        <v>7612</v>
      </c>
      <c r="G24" s="232">
        <f t="shared" si="3"/>
        <v>7612</v>
      </c>
      <c r="H24" s="232">
        <f t="shared" si="3"/>
        <v>7612</v>
      </c>
      <c r="I24" s="232">
        <f t="shared" si="3"/>
        <v>7612</v>
      </c>
      <c r="J24" s="232">
        <f t="shared" si="3"/>
        <v>7612</v>
      </c>
    </row>
    <row r="25" spans="2:10" ht="16" x14ac:dyDescent="0.2">
      <c r="B25" s="9" t="s">
        <v>32</v>
      </c>
      <c r="C25" s="232">
        <v>5980</v>
      </c>
      <c r="D25" s="232">
        <v>4996</v>
      </c>
      <c r="E25" s="232">
        <v>6000</v>
      </c>
      <c r="F25" s="232">
        <f t="shared" si="3"/>
        <v>6000</v>
      </c>
      <c r="G25" s="232">
        <f t="shared" si="3"/>
        <v>6000</v>
      </c>
      <c r="H25" s="232">
        <f t="shared" si="3"/>
        <v>6000</v>
      </c>
      <c r="I25" s="232">
        <f t="shared" si="3"/>
        <v>6000</v>
      </c>
      <c r="J25" s="232">
        <f t="shared" si="3"/>
        <v>6000</v>
      </c>
    </row>
    <row r="26" spans="2:10" ht="17" thickBot="1" x14ac:dyDescent="0.25">
      <c r="B26" s="9" t="s">
        <v>33</v>
      </c>
      <c r="C26" s="234">
        <v>10260</v>
      </c>
      <c r="D26" s="234">
        <v>8773</v>
      </c>
      <c r="E26" s="234">
        <v>9613</v>
      </c>
      <c r="F26" s="234">
        <f t="shared" si="3"/>
        <v>9613</v>
      </c>
      <c r="G26" s="234">
        <f t="shared" si="3"/>
        <v>9613</v>
      </c>
      <c r="H26" s="234">
        <f t="shared" si="3"/>
        <v>9613</v>
      </c>
      <c r="I26" s="234">
        <f t="shared" si="3"/>
        <v>9613</v>
      </c>
      <c r="J26" s="234">
        <f t="shared" si="3"/>
        <v>9613</v>
      </c>
    </row>
    <row r="27" spans="2:10" s="2" customFormat="1" ht="16" x14ac:dyDescent="0.2">
      <c r="B27" s="111" t="s">
        <v>34</v>
      </c>
      <c r="C27" s="236">
        <f t="shared" ref="C27:J27" si="4">SUM(C22:C26)</f>
        <v>105718</v>
      </c>
      <c r="D27" s="236">
        <f t="shared" si="4"/>
        <v>105392</v>
      </c>
      <c r="E27" s="236">
        <f t="shared" si="4"/>
        <v>125481</v>
      </c>
      <c r="F27" s="236">
        <f t="shared" si="4"/>
        <v>126736.99693061266</v>
      </c>
      <c r="G27" s="236">
        <f t="shared" si="4"/>
        <v>139344.16370177796</v>
      </c>
      <c r="H27" s="236">
        <f t="shared" si="4"/>
        <v>153567.2482211669</v>
      </c>
      <c r="I27" s="236">
        <f t="shared" si="4"/>
        <v>169624.76205031731</v>
      </c>
      <c r="J27" s="236">
        <f t="shared" si="4"/>
        <v>187766.33946671587</v>
      </c>
    </row>
    <row r="28" spans="2:10" s="2" customFormat="1" x14ac:dyDescent="0.2">
      <c r="B28" s="76"/>
      <c r="C28" s="81"/>
      <c r="D28" s="81"/>
      <c r="E28" s="81"/>
      <c r="F28" s="81"/>
      <c r="G28" s="81"/>
      <c r="H28" s="81"/>
      <c r="I28" s="81"/>
      <c r="J28" s="81"/>
    </row>
    <row r="29" spans="2:10" ht="16" x14ac:dyDescent="0.2">
      <c r="B29" s="104" t="s">
        <v>35</v>
      </c>
      <c r="C29" s="80"/>
      <c r="D29" s="80"/>
      <c r="E29" s="80"/>
      <c r="F29" s="80"/>
      <c r="G29" s="80"/>
      <c r="H29" s="80"/>
      <c r="I29" s="80"/>
      <c r="J29" s="80"/>
    </row>
    <row r="30" spans="2:10" ht="16" x14ac:dyDescent="0.2">
      <c r="B30" s="9" t="s">
        <v>33</v>
      </c>
      <c r="C30" s="232">
        <v>91807</v>
      </c>
      <c r="D30" s="232">
        <v>98667</v>
      </c>
      <c r="E30" s="232">
        <v>109106</v>
      </c>
      <c r="F30" s="233">
        <f>'Debt Schedule'!F13</f>
        <v>99523</v>
      </c>
      <c r="G30" s="233">
        <f>'Debt Schedule'!G13</f>
        <v>88132</v>
      </c>
      <c r="H30" s="233">
        <f>'Debt Schedule'!H13</f>
        <v>77930</v>
      </c>
      <c r="I30" s="233">
        <f>'Debt Schedule'!I13</f>
        <v>67016</v>
      </c>
      <c r="J30" s="233">
        <f>'Debt Schedule'!J13</f>
        <v>55608</v>
      </c>
    </row>
    <row r="31" spans="2:10" ht="17" thickBot="1" x14ac:dyDescent="0.25">
      <c r="B31" s="9" t="s">
        <v>36</v>
      </c>
      <c r="C31" s="234">
        <v>50503</v>
      </c>
      <c r="D31" s="234">
        <v>54490</v>
      </c>
      <c r="E31" s="234">
        <v>53325</v>
      </c>
      <c r="F31" s="234">
        <f>E31</f>
        <v>53325</v>
      </c>
      <c r="G31" s="234">
        <f>F31</f>
        <v>53325</v>
      </c>
      <c r="H31" s="234">
        <f>G31</f>
        <v>53325</v>
      </c>
      <c r="I31" s="234">
        <f>H31</f>
        <v>53325</v>
      </c>
      <c r="J31" s="234">
        <f>I31</f>
        <v>53325</v>
      </c>
    </row>
    <row r="32" spans="2:10" s="2" customFormat="1" ht="16" x14ac:dyDescent="0.2">
      <c r="B32" s="111" t="s">
        <v>37</v>
      </c>
      <c r="C32" s="236">
        <f t="shared" ref="C32:J32" si="5">SUM(C30:C31)</f>
        <v>142310</v>
      </c>
      <c r="D32" s="236">
        <f t="shared" si="5"/>
        <v>153157</v>
      </c>
      <c r="E32" s="236">
        <f t="shared" si="5"/>
        <v>162431</v>
      </c>
      <c r="F32" s="236">
        <f t="shared" si="5"/>
        <v>152848</v>
      </c>
      <c r="G32" s="236">
        <f t="shared" si="5"/>
        <v>141457</v>
      </c>
      <c r="H32" s="236">
        <f t="shared" si="5"/>
        <v>131255</v>
      </c>
      <c r="I32" s="236">
        <f t="shared" si="5"/>
        <v>120341</v>
      </c>
      <c r="J32" s="236">
        <f t="shared" si="5"/>
        <v>108933</v>
      </c>
    </row>
    <row r="33" spans="2:10" s="2" customFormat="1" ht="16" x14ac:dyDescent="0.2">
      <c r="B33" s="112" t="s">
        <v>38</v>
      </c>
      <c r="C33" s="239">
        <f>C32+C27</f>
        <v>248028</v>
      </c>
      <c r="D33" s="239">
        <f>D32+D27</f>
        <v>258549</v>
      </c>
      <c r="E33" s="239">
        <f>E32+E27</f>
        <v>287912</v>
      </c>
      <c r="F33" s="239">
        <f>F27+F32</f>
        <v>279584.99693061266</v>
      </c>
      <c r="G33" s="239">
        <f>G27+G32</f>
        <v>280801.16370177793</v>
      </c>
      <c r="H33" s="239">
        <f>H27+H32</f>
        <v>284822.2482211669</v>
      </c>
      <c r="I33" s="239">
        <f>I27+I32</f>
        <v>289965.76205031731</v>
      </c>
      <c r="J33" s="239">
        <f>J27+J32</f>
        <v>296699.33946671587</v>
      </c>
    </row>
    <row r="34" spans="2:10" x14ac:dyDescent="0.2">
      <c r="B34" s="77"/>
      <c r="C34" s="80"/>
      <c r="D34" s="80"/>
      <c r="E34" s="80"/>
      <c r="F34" s="80"/>
      <c r="G34" s="80"/>
      <c r="H34" s="80"/>
      <c r="I34" s="80"/>
      <c r="J34" s="80"/>
    </row>
    <row r="35" spans="2:10" ht="16" x14ac:dyDescent="0.2">
      <c r="B35" s="104" t="s">
        <v>39</v>
      </c>
      <c r="C35" s="80"/>
      <c r="D35" s="80"/>
      <c r="E35" s="80"/>
      <c r="F35" s="80"/>
      <c r="G35" s="80"/>
      <c r="H35" s="80"/>
      <c r="I35" s="80"/>
      <c r="J35" s="80"/>
    </row>
    <row r="36" spans="2:10" ht="16" x14ac:dyDescent="0.2">
      <c r="B36" s="9" t="s">
        <v>44</v>
      </c>
      <c r="C36" s="232">
        <v>45174</v>
      </c>
      <c r="D36" s="232">
        <v>50779</v>
      </c>
      <c r="E36" s="232">
        <v>57365</v>
      </c>
      <c r="F36" s="233">
        <f>'Shareholders Equity'!F8</f>
        <v>57365</v>
      </c>
      <c r="G36" s="233">
        <f>'Shareholders Equity'!G8</f>
        <v>57365</v>
      </c>
      <c r="H36" s="233">
        <f>'Shareholders Equity'!H8</f>
        <v>57365</v>
      </c>
      <c r="I36" s="233">
        <f>'Shareholders Equity'!I8</f>
        <v>57365</v>
      </c>
      <c r="J36" s="233">
        <f>'Shareholders Equity'!J8</f>
        <v>57365</v>
      </c>
    </row>
    <row r="37" spans="2:10" ht="16" x14ac:dyDescent="0.2">
      <c r="B37" s="9" t="s">
        <v>40</v>
      </c>
      <c r="C37" s="232">
        <v>45898</v>
      </c>
      <c r="D37" s="232">
        <v>14966</v>
      </c>
      <c r="E37" s="232">
        <v>5562</v>
      </c>
      <c r="F37" s="233">
        <f ca="1">'Shareholders Equity'!F17</f>
        <v>96082.217586685627</v>
      </c>
      <c r="G37" s="233">
        <f ca="1">'Shareholders Equity'!G17</f>
        <v>203384.53445375504</v>
      </c>
      <c r="H37" s="233">
        <f ca="1">'Shareholders Equity'!H17</f>
        <v>329937.90021964541</v>
      </c>
      <c r="I37" s="233">
        <f ca="1">'Shareholders Equity'!I17</f>
        <v>478479.94735892484</v>
      </c>
      <c r="J37" s="233">
        <f ca="1">'Shareholders Equity'!J17</f>
        <v>652119.00511085207</v>
      </c>
    </row>
    <row r="38" spans="2:10" ht="17" thickBot="1" x14ac:dyDescent="0.25">
      <c r="B38" s="9" t="s">
        <v>41</v>
      </c>
      <c r="C38" s="234">
        <v>-584</v>
      </c>
      <c r="D38" s="234">
        <v>-406</v>
      </c>
      <c r="E38" s="234">
        <v>163</v>
      </c>
      <c r="F38" s="235">
        <f>'Shareholders Equity'!F23</f>
        <v>163</v>
      </c>
      <c r="G38" s="235">
        <f>'Shareholders Equity'!G23</f>
        <v>163</v>
      </c>
      <c r="H38" s="235">
        <f>'Shareholders Equity'!H23</f>
        <v>163</v>
      </c>
      <c r="I38" s="235">
        <f>'Shareholders Equity'!I23</f>
        <v>163</v>
      </c>
      <c r="J38" s="235">
        <f>'Shareholders Equity'!J23</f>
        <v>163</v>
      </c>
    </row>
    <row r="39" spans="2:10" s="2" customFormat="1" ht="16" x14ac:dyDescent="0.2">
      <c r="B39" s="111" t="s">
        <v>42</v>
      </c>
      <c r="C39" s="236">
        <f t="shared" ref="C39:J39" si="6">SUM(C36:C38)</f>
        <v>90488</v>
      </c>
      <c r="D39" s="236">
        <f t="shared" si="6"/>
        <v>65339</v>
      </c>
      <c r="E39" s="236">
        <f t="shared" si="6"/>
        <v>63090</v>
      </c>
      <c r="F39" s="236">
        <f t="shared" ca="1" si="6"/>
        <v>153610.21758668561</v>
      </c>
      <c r="G39" s="236">
        <f t="shared" ca="1" si="6"/>
        <v>260912.53445375504</v>
      </c>
      <c r="H39" s="236">
        <f t="shared" ca="1" si="6"/>
        <v>387465.90021964541</v>
      </c>
      <c r="I39" s="236">
        <f t="shared" ca="1" si="6"/>
        <v>536007.9473589249</v>
      </c>
      <c r="J39" s="236">
        <f t="shared" ca="1" si="6"/>
        <v>709647.00511085207</v>
      </c>
    </row>
    <row r="40" spans="2:10" s="2" customFormat="1" x14ac:dyDescent="0.2">
      <c r="B40" s="79"/>
      <c r="C40" s="86"/>
      <c r="D40" s="86"/>
      <c r="E40" s="86"/>
      <c r="F40" s="86"/>
      <c r="G40" s="86"/>
      <c r="H40" s="86"/>
      <c r="I40" s="86"/>
      <c r="J40" s="86"/>
    </row>
    <row r="41" spans="2:10" s="2" customFormat="1" ht="16" thickBot="1" x14ac:dyDescent="0.25">
      <c r="B41" s="113" t="s">
        <v>43</v>
      </c>
      <c r="C41" s="238">
        <f>C39+C33</f>
        <v>338516</v>
      </c>
      <c r="D41" s="238">
        <f>D39+D33</f>
        <v>323888</v>
      </c>
      <c r="E41" s="238">
        <f>E39+E33</f>
        <v>351002</v>
      </c>
      <c r="F41" s="238">
        <f ca="1">F33+F39</f>
        <v>433195.21451729827</v>
      </c>
      <c r="G41" s="238">
        <f ca="1">G33+G39</f>
        <v>541713.69815553294</v>
      </c>
      <c r="H41" s="238">
        <f ca="1">H33+H39</f>
        <v>672288.14844081225</v>
      </c>
      <c r="I41" s="238">
        <f ca="1">I33+I39</f>
        <v>825973.70940924226</v>
      </c>
      <c r="J41" s="238">
        <f ca="1">J33+J39</f>
        <v>1006346.3445775679</v>
      </c>
    </row>
    <row r="42" spans="2:10" ht="16" thickTop="1" x14ac:dyDescent="0.2">
      <c r="C42" s="82"/>
      <c r="D42" s="82"/>
      <c r="E42" s="82"/>
      <c r="F42" s="82"/>
      <c r="G42" s="82"/>
      <c r="H42" s="82"/>
      <c r="I42" s="82"/>
      <c r="J42" s="82"/>
    </row>
    <row r="43" spans="2:10" x14ac:dyDescent="0.2">
      <c r="B43" s="83" t="s">
        <v>245</v>
      </c>
      <c r="C43" s="84">
        <f t="shared" ref="C43:I43" si="7">C18-C41</f>
        <v>0</v>
      </c>
      <c r="D43" s="84">
        <f t="shared" si="7"/>
        <v>0</v>
      </c>
      <c r="E43" s="84">
        <f t="shared" si="7"/>
        <v>0</v>
      </c>
      <c r="F43" s="84">
        <f t="shared" ca="1" si="7"/>
        <v>0</v>
      </c>
      <c r="G43" s="84">
        <f t="shared" ca="1" si="7"/>
        <v>0</v>
      </c>
      <c r="H43" s="84">
        <f t="shared" ca="1" si="7"/>
        <v>0</v>
      </c>
      <c r="I43" s="84">
        <f t="shared" ca="1" si="7"/>
        <v>0</v>
      </c>
      <c r="J43" s="84">
        <f ca="1">J18-J41</f>
        <v>0</v>
      </c>
    </row>
    <row r="44" spans="2:10" x14ac:dyDescent="0.2"/>
    <row r="49" customFormat="1" hidden="1" x14ac:dyDescent="0.2"/>
    <row r="50" customFormat="1" hidden="1" x14ac:dyDescent="0.2"/>
    <row r="51" customFormat="1" hidden="1" x14ac:dyDescent="0.2"/>
    <row r="52" customFormat="1" hidden="1" x14ac:dyDescent="0.2"/>
    <row r="53" customFormat="1" hidden="1" x14ac:dyDescent="0.2"/>
    <row r="54" customFormat="1" hidden="1" x14ac:dyDescent="0.2"/>
    <row r="55" customFormat="1" hidden="1" x14ac:dyDescent="0.2"/>
    <row r="56" customFormat="1" hidden="1" x14ac:dyDescent="0.2"/>
    <row r="57" customFormat="1" hidden="1" x14ac:dyDescent="0.2"/>
    <row r="58" customFormat="1" hidden="1" x14ac:dyDescent="0.2"/>
    <row r="59" customFormat="1" hidden="1" x14ac:dyDescent="0.2"/>
    <row r="60" customFormat="1" hidden="1" x14ac:dyDescent="0.2"/>
    <row r="61" x14ac:dyDescent="0.2"/>
  </sheetData>
  <mergeCells count="2">
    <mergeCell ref="F1:J1"/>
    <mergeCell ref="C1:E1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showGridLines="0" zoomScale="90" zoomScaleNormal="90" workbookViewId="0">
      <pane ySplit="2" topLeftCell="A3" activePane="bottomLeft" state="frozen"/>
      <selection pane="bottomLeft" activeCell="F3" sqref="F3"/>
    </sheetView>
  </sheetViews>
  <sheetFormatPr baseColWidth="10" defaultColWidth="0" defaultRowHeight="15" zeroHeight="1" x14ac:dyDescent="0.2"/>
  <cols>
    <col min="1" max="1" width="3.5" customWidth="1"/>
    <col min="2" max="2" width="58.33203125" customWidth="1"/>
    <col min="3" max="10" width="12.5" customWidth="1"/>
    <col min="11" max="11" width="9.1640625" customWidth="1"/>
    <col min="12" max="16384" width="9.1640625" hidden="1"/>
  </cols>
  <sheetData>
    <row r="1" spans="1:11" ht="31.5" customHeight="1" x14ac:dyDescent="0.3">
      <c r="A1" s="99" t="str">
        <f>Index!A1</f>
        <v>Apple Inc. Financial Modeling</v>
      </c>
      <c r="B1" s="99"/>
      <c r="C1" s="339" t="s">
        <v>18</v>
      </c>
      <c r="D1" s="339"/>
      <c r="E1" s="339"/>
      <c r="F1" s="339" t="s">
        <v>304</v>
      </c>
      <c r="G1" s="339"/>
      <c r="H1" s="339"/>
      <c r="I1" s="339"/>
      <c r="J1" s="339"/>
      <c r="K1" s="94"/>
    </row>
    <row r="2" spans="1:11" x14ac:dyDescent="0.2">
      <c r="A2" s="100" t="s">
        <v>87</v>
      </c>
      <c r="B2" s="100"/>
      <c r="C2" s="101">
        <v>2019</v>
      </c>
      <c r="D2" s="101">
        <f t="shared" ref="D2:J2" si="0">C2+1</f>
        <v>2020</v>
      </c>
      <c r="E2" s="101">
        <f t="shared" si="0"/>
        <v>2021</v>
      </c>
      <c r="F2" s="101">
        <f t="shared" si="0"/>
        <v>2022</v>
      </c>
      <c r="G2" s="101">
        <f t="shared" si="0"/>
        <v>2023</v>
      </c>
      <c r="H2" s="101">
        <f t="shared" si="0"/>
        <v>2024</v>
      </c>
      <c r="I2" s="101">
        <f t="shared" si="0"/>
        <v>2025</v>
      </c>
      <c r="J2" s="101">
        <f t="shared" si="0"/>
        <v>2026</v>
      </c>
      <c r="K2" s="101"/>
    </row>
    <row r="3" spans="1:11" x14ac:dyDescent="0.2">
      <c r="B3" s="105" t="s">
        <v>252</v>
      </c>
    </row>
    <row r="4" spans="1:11" ht="16" x14ac:dyDescent="0.2">
      <c r="B4" s="9" t="s">
        <v>13</v>
      </c>
      <c r="C4" s="255">
        <v>55256</v>
      </c>
      <c r="D4" s="255">
        <v>57411</v>
      </c>
      <c r="E4" s="255">
        <v>94680</v>
      </c>
      <c r="F4" s="256">
        <f ca="1">'Income Statement'!F24</f>
        <v>104855.39873668563</v>
      </c>
      <c r="G4" s="256">
        <f ca="1">'Income Statement'!G24</f>
        <v>121637.4980170694</v>
      </c>
      <c r="H4" s="256">
        <f ca="1">'Income Statement'!H24</f>
        <v>140888.54691589036</v>
      </c>
      <c r="I4" s="256">
        <f ca="1">'Income Statement'!I24</f>
        <v>162877.22828927942</v>
      </c>
      <c r="J4" s="256">
        <f ca="1">'Income Statement'!J24</f>
        <v>187974.23890192716</v>
      </c>
    </row>
    <row r="5" spans="1:11" ht="14.25" customHeight="1" x14ac:dyDescent="0.2">
      <c r="B5" s="64" t="s">
        <v>255</v>
      </c>
      <c r="C5" s="255"/>
      <c r="D5" s="255"/>
      <c r="E5" s="255"/>
      <c r="F5" s="256"/>
      <c r="G5" s="256"/>
      <c r="H5" s="256"/>
      <c r="I5" s="256"/>
      <c r="J5" s="256"/>
    </row>
    <row r="6" spans="1:11" ht="16" x14ac:dyDescent="0.2">
      <c r="B6" s="9" t="s">
        <v>60</v>
      </c>
      <c r="C6" s="255">
        <v>12547</v>
      </c>
      <c r="D6" s="255">
        <v>11056</v>
      </c>
      <c r="E6" s="255">
        <v>11284</v>
      </c>
      <c r="F6" s="256">
        <f>'Income Statement'!F36</f>
        <v>18973.434504969569</v>
      </c>
      <c r="G6" s="256">
        <f>'Income Statement'!G36</f>
        <v>21448.405116055019</v>
      </c>
      <c r="H6" s="256">
        <f>'Income Statement'!H36</f>
        <v>24228.195504928513</v>
      </c>
      <c r="I6" s="256">
        <f>'Income Statement'!I36</f>
        <v>27352.226774180253</v>
      </c>
      <c r="J6" s="256">
        <f>'Income Statement'!J36</f>
        <v>30865.280463419927</v>
      </c>
    </row>
    <row r="7" spans="1:11" ht="16" x14ac:dyDescent="0.2">
      <c r="B7" s="9" t="s">
        <v>61</v>
      </c>
      <c r="C7" s="255">
        <v>6068</v>
      </c>
      <c r="D7" s="255">
        <v>6829</v>
      </c>
      <c r="E7" s="255">
        <v>7906</v>
      </c>
      <c r="F7" s="256"/>
      <c r="G7" s="256"/>
      <c r="H7" s="256"/>
      <c r="I7" s="256"/>
      <c r="J7" s="256"/>
    </row>
    <row r="8" spans="1:11" ht="16" x14ac:dyDescent="0.2">
      <c r="B8" s="9" t="s">
        <v>62</v>
      </c>
      <c r="C8" s="255">
        <v>-340</v>
      </c>
      <c r="D8" s="255">
        <v>-215</v>
      </c>
      <c r="E8" s="255">
        <v>-4774</v>
      </c>
      <c r="F8" s="256"/>
      <c r="G8" s="256"/>
      <c r="H8" s="256"/>
      <c r="I8" s="256"/>
      <c r="J8" s="256"/>
    </row>
    <row r="9" spans="1:11" ht="16" x14ac:dyDescent="0.2">
      <c r="B9" s="9" t="s">
        <v>63</v>
      </c>
      <c r="C9" s="255">
        <v>-652</v>
      </c>
      <c r="D9" s="255">
        <v>-97</v>
      </c>
      <c r="E9" s="255">
        <v>-147</v>
      </c>
      <c r="F9" s="256"/>
      <c r="G9" s="256"/>
      <c r="H9" s="256"/>
      <c r="I9" s="256"/>
      <c r="J9" s="256"/>
    </row>
    <row r="10" spans="1:11" ht="16" x14ac:dyDescent="0.2">
      <c r="B10" s="64" t="s">
        <v>64</v>
      </c>
      <c r="C10" s="255"/>
      <c r="D10" s="255"/>
      <c r="E10" s="255"/>
      <c r="F10" s="256"/>
      <c r="G10" s="256"/>
      <c r="H10" s="256"/>
      <c r="I10" s="256"/>
      <c r="J10" s="256"/>
    </row>
    <row r="11" spans="1:11" ht="16" x14ac:dyDescent="0.2">
      <c r="B11" s="9" t="s">
        <v>21</v>
      </c>
      <c r="C11" s="255">
        <v>245</v>
      </c>
      <c r="D11" s="255">
        <v>6917</v>
      </c>
      <c r="E11" s="255">
        <v>-10125</v>
      </c>
      <c r="F11" s="256">
        <f>'Balance Sheet'!E7-'Balance Sheet'!F7</f>
        <v>1535.4161095890377</v>
      </c>
      <c r="G11" s="256">
        <f>'Balance Sheet'!F7-'Balance Sheet'!G7</f>
        <v>-3038.5641632876723</v>
      </c>
      <c r="H11" s="256">
        <f>'Balance Sheet'!G7-'Balance Sheet'!H7</f>
        <v>-3430.3095389260307</v>
      </c>
      <c r="I11" s="256">
        <f>'Balance Sheet'!H7-'Balance Sheet'!I7</f>
        <v>-3875.1572994302442</v>
      </c>
      <c r="J11" s="256">
        <f>'Balance Sheet'!I7-'Balance Sheet'!J7</f>
        <v>-4380.6616651165241</v>
      </c>
    </row>
    <row r="12" spans="1:11" ht="16" x14ac:dyDescent="0.2">
      <c r="B12" s="9" t="s">
        <v>22</v>
      </c>
      <c r="C12" s="255">
        <v>-289</v>
      </c>
      <c r="D12" s="255">
        <v>-127</v>
      </c>
      <c r="E12" s="255">
        <v>-2642</v>
      </c>
      <c r="F12" s="256">
        <f>'Balance Sheet'!E8-'Balance Sheet'!F8</f>
        <v>370.46100673710589</v>
      </c>
      <c r="G12" s="256">
        <f>'Balance Sheet'!F8-'Balance Sheet'!G8</f>
        <v>-750.57574306108927</v>
      </c>
      <c r="H12" s="256">
        <f>'Balance Sheet'!G8-'Balance Sheet'!H8</f>
        <v>-846.26115301487607</v>
      </c>
      <c r="I12" s="256">
        <f>'Balance Sheet'!H8-'Balance Sheet'!I8</f>
        <v>-954.85620920016936</v>
      </c>
      <c r="J12" s="256">
        <f>'Balance Sheet'!I8-'Balance Sheet'!J8</f>
        <v>-1078.2017312006137</v>
      </c>
    </row>
    <row r="13" spans="1:11" ht="16" x14ac:dyDescent="0.2">
      <c r="B13" s="9" t="s">
        <v>23</v>
      </c>
      <c r="C13" s="255">
        <v>2931</v>
      </c>
      <c r="D13" s="255">
        <v>1553</v>
      </c>
      <c r="E13" s="255">
        <v>-3903</v>
      </c>
      <c r="F13" s="256">
        <f>'Balance Sheet'!E9-'Balance Sheet'!F9</f>
        <v>-1763.9096986301411</v>
      </c>
      <c r="G13" s="256">
        <f>'Balance Sheet'!F9-'Balance Sheet'!G9</f>
        <v>-3314.7972690410934</v>
      </c>
      <c r="H13" s="256">
        <f>'Balance Sheet'!G9-'Balance Sheet'!H9</f>
        <v>-3742.1558606465842</v>
      </c>
      <c r="I13" s="256">
        <f>'Balance Sheet'!H9-'Balance Sheet'!I9</f>
        <v>-4227.4443266511735</v>
      </c>
      <c r="J13" s="256">
        <f>'Balance Sheet'!I9-'Balance Sheet'!J9</f>
        <v>-4778.9036346725698</v>
      </c>
    </row>
    <row r="14" spans="1:11" ht="16" x14ac:dyDescent="0.2">
      <c r="B14" s="9" t="s">
        <v>65</v>
      </c>
      <c r="C14" s="255">
        <v>873</v>
      </c>
      <c r="D14" s="255">
        <v>-9588</v>
      </c>
      <c r="E14" s="255">
        <v>-8042</v>
      </c>
      <c r="F14" s="256">
        <f>('Balance Sheet'!E10+'Balance Sheet'!E16)-('Balance Sheet'!F10+'Balance Sheet'!F16)</f>
        <v>-2309.0783999999985</v>
      </c>
      <c r="G14" s="256">
        <f>('Balance Sheet'!F10+'Balance Sheet'!F16)-('Balance Sheet'!G10+'Balance Sheet'!G16)</f>
        <v>-2016.5016720000131</v>
      </c>
      <c r="H14" s="256">
        <f>('Balance Sheet'!G10+'Balance Sheet'!G16)-('Balance Sheet'!H10+'Balance Sheet'!H16)</f>
        <v>-2276.478148559996</v>
      </c>
      <c r="I14" s="256">
        <f>('Balance Sheet'!H10+'Balance Sheet'!H16)-('Balance Sheet'!I10+'Balance Sheet'!I16)</f>
        <v>-2571.6952987128025</v>
      </c>
      <c r="J14" s="256">
        <f>('Balance Sheet'!I10+'Balance Sheet'!I16)-('Balance Sheet'!J10+'Balance Sheet'!J16)</f>
        <v>-2907.1663777591457</v>
      </c>
    </row>
    <row r="15" spans="1:11" ht="16" x14ac:dyDescent="0.2">
      <c r="B15" s="9" t="s">
        <v>29</v>
      </c>
      <c r="C15" s="255">
        <v>-1923</v>
      </c>
      <c r="D15" s="255">
        <v>-4062</v>
      </c>
      <c r="E15" s="255">
        <v>12326</v>
      </c>
      <c r="F15" s="256">
        <f>'Balance Sheet'!F22-'Balance Sheet'!E22</f>
        <v>-511.23826938735147</v>
      </c>
      <c r="G15" s="256">
        <f>'Balance Sheet'!G22-'Balance Sheet'!F22</f>
        <v>6557.6617551653108</v>
      </c>
      <c r="H15" s="256">
        <f>'Balance Sheet'!H22-'Balance Sheet'!G22</f>
        <v>7393.6500737089154</v>
      </c>
      <c r="I15" s="256">
        <f>'Balance Sheet'!I22-'Balance Sheet'!H22</f>
        <v>8342.4279330120189</v>
      </c>
      <c r="J15" s="256">
        <f>'Balance Sheet'!J22-'Balance Sheet'!I22</f>
        <v>9420.07828312114</v>
      </c>
    </row>
    <row r="16" spans="1:11" ht="16" x14ac:dyDescent="0.2">
      <c r="B16" s="9" t="s">
        <v>31</v>
      </c>
      <c r="C16" s="255">
        <v>-625</v>
      </c>
      <c r="D16" s="255">
        <v>2081</v>
      </c>
      <c r="E16" s="255">
        <v>1676</v>
      </c>
      <c r="F16" s="256"/>
      <c r="G16" s="256"/>
      <c r="H16" s="256"/>
      <c r="I16" s="256"/>
      <c r="J16" s="256"/>
    </row>
    <row r="17" spans="2:10" ht="16" x14ac:dyDescent="0.2">
      <c r="B17" s="9" t="s">
        <v>66</v>
      </c>
      <c r="C17" s="255">
        <v>-4700</v>
      </c>
      <c r="D17" s="255">
        <v>8916</v>
      </c>
      <c r="E17" s="255">
        <v>5799</v>
      </c>
      <c r="F17" s="256">
        <f>('Balance Sheet'!F23+'Balance Sheet'!F31)-('Balance Sheet'!E23+'Balance Sheet'!E31)</f>
        <v>1767.2351999999955</v>
      </c>
      <c r="G17" s="256">
        <f>('Balance Sheet'!G23+'Balance Sheet'!G31)-('Balance Sheet'!F23+'Balance Sheet'!F31)</f>
        <v>6049.5050160000101</v>
      </c>
      <c r="H17" s="256">
        <f>('Balance Sheet'!H23+'Balance Sheet'!H31)-('Balance Sheet'!G23+'Balance Sheet'!G31)</f>
        <v>6829.4344456800027</v>
      </c>
      <c r="I17" s="256">
        <f>('Balance Sheet'!I23+'Balance Sheet'!I31)-('Balance Sheet'!H23+'Balance Sheet'!H31)</f>
        <v>7715.0858961384074</v>
      </c>
      <c r="J17" s="256">
        <f>('Balance Sheet'!J23+'Balance Sheet'!J31)-('Balance Sheet'!I23+'Balance Sheet'!I31)</f>
        <v>8721.4991332774371</v>
      </c>
    </row>
    <row r="18" spans="2:10" ht="17" thickBot="1" x14ac:dyDescent="0.25">
      <c r="B18" s="9" t="s">
        <v>124</v>
      </c>
      <c r="C18" s="257"/>
      <c r="D18" s="257"/>
      <c r="E18" s="257"/>
      <c r="F18" s="258"/>
      <c r="G18" s="258"/>
      <c r="H18" s="258"/>
      <c r="I18" s="258"/>
      <c r="J18" s="258"/>
    </row>
    <row r="19" spans="2:10" s="2" customFormat="1" x14ac:dyDescent="0.2">
      <c r="B19" s="113" t="s">
        <v>67</v>
      </c>
      <c r="C19" s="259">
        <f>SUM(C4:C17)</f>
        <v>69391</v>
      </c>
      <c r="D19" s="259">
        <f>SUM(D4:D17)</f>
        <v>80674</v>
      </c>
      <c r="E19" s="259">
        <f>SUM(E4:E17)</f>
        <v>104038</v>
      </c>
      <c r="F19" s="259">
        <f ca="1">SUM(F4:F18)</f>
        <v>122917.71918996386</v>
      </c>
      <c r="G19" s="259">
        <f ca="1">SUM(G4:G18)</f>
        <v>146572.6310568999</v>
      </c>
      <c r="H19" s="259">
        <f ca="1">SUM(H4:H18)</f>
        <v>169044.62223906029</v>
      </c>
      <c r="I19" s="259">
        <f ca="1">SUM(I4:I18)</f>
        <v>194657.81575861567</v>
      </c>
      <c r="J19" s="259">
        <f ca="1">SUM(J4:J18)</f>
        <v>223836.16337299679</v>
      </c>
    </row>
    <row r="20" spans="2:10" s="2" customFormat="1" x14ac:dyDescent="0.2">
      <c r="B20" s="76"/>
      <c r="C20" s="193"/>
      <c r="D20" s="193"/>
      <c r="E20" s="193"/>
      <c r="F20" s="193"/>
      <c r="G20" s="193"/>
      <c r="H20" s="193"/>
      <c r="I20" s="193"/>
      <c r="J20" s="193"/>
    </row>
    <row r="21" spans="2:10" x14ac:dyDescent="0.2">
      <c r="B21" s="105" t="s">
        <v>253</v>
      </c>
      <c r="C21" s="194"/>
      <c r="D21" s="194"/>
      <c r="E21" s="194"/>
      <c r="F21" s="194"/>
      <c r="G21" s="194"/>
      <c r="H21" s="194"/>
      <c r="I21" s="194"/>
      <c r="J21" s="194"/>
    </row>
    <row r="22" spans="2:10" ht="16" x14ac:dyDescent="0.2">
      <c r="B22" s="9" t="s">
        <v>68</v>
      </c>
      <c r="C22" s="255">
        <v>-39630</v>
      </c>
      <c r="D22" s="255">
        <v>-114938</v>
      </c>
      <c r="E22" s="255">
        <v>-109558</v>
      </c>
      <c r="F22" s="256"/>
      <c r="G22" s="256"/>
      <c r="H22" s="256"/>
      <c r="I22" s="256"/>
      <c r="J22" s="256"/>
    </row>
    <row r="23" spans="2:10" ht="16" x14ac:dyDescent="0.2">
      <c r="B23" s="9" t="s">
        <v>69</v>
      </c>
      <c r="C23" s="255">
        <v>40102</v>
      </c>
      <c r="D23" s="255">
        <v>69918</v>
      </c>
      <c r="E23" s="255">
        <v>59023</v>
      </c>
      <c r="F23" s="256"/>
      <c r="G23" s="256"/>
      <c r="H23" s="256"/>
      <c r="I23" s="256"/>
      <c r="J23" s="256"/>
    </row>
    <row r="24" spans="2:10" ht="16" x14ac:dyDescent="0.2">
      <c r="B24" s="9" t="s">
        <v>70</v>
      </c>
      <c r="C24" s="255">
        <v>56988</v>
      </c>
      <c r="D24" s="255">
        <v>50473</v>
      </c>
      <c r="E24" s="255">
        <v>47460</v>
      </c>
      <c r="F24" s="256"/>
      <c r="G24" s="256"/>
      <c r="H24" s="256"/>
      <c r="I24" s="256"/>
      <c r="J24" s="256"/>
    </row>
    <row r="25" spans="2:10" ht="16" x14ac:dyDescent="0.2">
      <c r="B25" s="9" t="s">
        <v>71</v>
      </c>
      <c r="C25" s="255">
        <v>-10495</v>
      </c>
      <c r="D25" s="255">
        <v>-7309</v>
      </c>
      <c r="E25" s="255">
        <v>-11085</v>
      </c>
      <c r="F25" s="256">
        <f>-'Depreciation Schedule'!F4</f>
        <v>-14367.568600000002</v>
      </c>
      <c r="G25" s="256">
        <f>-'Depreciation Schedule'!G4</f>
        <v>-16132.007563000005</v>
      </c>
      <c r="H25" s="256">
        <f>-'Depreciation Schedule'!H4</f>
        <v>-18123.925942990008</v>
      </c>
      <c r="I25" s="256">
        <f>-'Depreciation Schedule'!I4</f>
        <v>-20374.159329363705</v>
      </c>
      <c r="J25" s="256">
        <f>-'Depreciation Schedule'!J4</f>
        <v>-22917.929909902959</v>
      </c>
    </row>
    <row r="26" spans="2:10" ht="14.25" customHeight="1" x14ac:dyDescent="0.2">
      <c r="B26" s="9" t="s">
        <v>72</v>
      </c>
      <c r="C26" s="255">
        <v>-624</v>
      </c>
      <c r="D26" s="255">
        <v>-1524</v>
      </c>
      <c r="E26" s="255">
        <v>-33</v>
      </c>
      <c r="F26" s="256"/>
      <c r="G26" s="256"/>
      <c r="H26" s="256"/>
      <c r="I26" s="256"/>
      <c r="J26" s="256"/>
    </row>
    <row r="27" spans="2:10" ht="16" x14ac:dyDescent="0.2">
      <c r="B27" s="9" t="s">
        <v>73</v>
      </c>
      <c r="C27" s="255">
        <v>-1001</v>
      </c>
      <c r="D27" s="255">
        <v>-210</v>
      </c>
      <c r="E27" s="255">
        <v>-131</v>
      </c>
      <c r="F27" s="256"/>
      <c r="G27" s="256"/>
      <c r="H27" s="256"/>
      <c r="I27" s="256"/>
      <c r="J27" s="256"/>
    </row>
    <row r="28" spans="2:10" ht="16" x14ac:dyDescent="0.2">
      <c r="B28" s="9" t="s">
        <v>74</v>
      </c>
      <c r="C28" s="255">
        <v>1634</v>
      </c>
      <c r="D28" s="255">
        <v>92</v>
      </c>
      <c r="E28" s="255">
        <v>387</v>
      </c>
      <c r="F28" s="256"/>
      <c r="G28" s="256"/>
      <c r="H28" s="256"/>
      <c r="I28" s="256"/>
      <c r="J28" s="256"/>
    </row>
    <row r="29" spans="2:10" ht="17" thickBot="1" x14ac:dyDescent="0.25">
      <c r="B29" s="9" t="s">
        <v>63</v>
      </c>
      <c r="C29" s="260">
        <v>-1078</v>
      </c>
      <c r="D29" s="260">
        <v>-791</v>
      </c>
      <c r="E29" s="260">
        <v>-608</v>
      </c>
      <c r="F29" s="261"/>
      <c r="G29" s="261"/>
      <c r="H29" s="261"/>
      <c r="I29" s="261"/>
      <c r="J29" s="261"/>
    </row>
    <row r="30" spans="2:10" s="2" customFormat="1" x14ac:dyDescent="0.2">
      <c r="B30" s="113" t="s">
        <v>75</v>
      </c>
      <c r="C30" s="259">
        <f t="shared" ref="C30:J30" si="1">SUM(C22:C29)</f>
        <v>45896</v>
      </c>
      <c r="D30" s="259">
        <f t="shared" si="1"/>
        <v>-4289</v>
      </c>
      <c r="E30" s="259">
        <f t="shared" si="1"/>
        <v>-14545</v>
      </c>
      <c r="F30" s="259">
        <f t="shared" si="1"/>
        <v>-14367.568600000002</v>
      </c>
      <c r="G30" s="259">
        <f t="shared" si="1"/>
        <v>-16132.007563000005</v>
      </c>
      <c r="H30" s="259">
        <f t="shared" si="1"/>
        <v>-18123.925942990008</v>
      </c>
      <c r="I30" s="259">
        <f t="shared" si="1"/>
        <v>-20374.159329363705</v>
      </c>
      <c r="J30" s="259">
        <f t="shared" si="1"/>
        <v>-22917.929909902959</v>
      </c>
    </row>
    <row r="31" spans="2:10" s="2" customFormat="1" x14ac:dyDescent="0.2">
      <c r="B31" s="76"/>
      <c r="C31" s="193"/>
      <c r="D31" s="193"/>
      <c r="E31" s="193"/>
      <c r="F31" s="193"/>
      <c r="G31" s="193"/>
      <c r="H31" s="193"/>
      <c r="I31" s="193"/>
      <c r="J31" s="193"/>
    </row>
    <row r="32" spans="2:10" x14ac:dyDescent="0.2">
      <c r="B32" s="105" t="s">
        <v>254</v>
      </c>
      <c r="C32" s="194"/>
      <c r="D32" s="194"/>
      <c r="E32" s="194"/>
      <c r="F32" s="194"/>
      <c r="G32" s="194"/>
      <c r="H32" s="194"/>
      <c r="I32" s="194"/>
      <c r="J32" s="194"/>
    </row>
    <row r="33" spans="1:10" ht="16" x14ac:dyDescent="0.2">
      <c r="B33" s="9" t="s">
        <v>76</v>
      </c>
      <c r="C33" s="255">
        <v>781</v>
      </c>
      <c r="D33" s="255">
        <v>880</v>
      </c>
      <c r="E33" s="255">
        <v>1105</v>
      </c>
      <c r="F33" s="256"/>
      <c r="G33" s="256"/>
      <c r="H33" s="256"/>
      <c r="I33" s="256"/>
      <c r="J33" s="256"/>
    </row>
    <row r="34" spans="1:10" ht="16" x14ac:dyDescent="0.2">
      <c r="B34" s="9" t="s">
        <v>77</v>
      </c>
      <c r="C34" s="255">
        <v>-2817</v>
      </c>
      <c r="D34" s="255">
        <v>-3634</v>
      </c>
      <c r="E34" s="255">
        <v>-6556</v>
      </c>
      <c r="F34" s="256"/>
      <c r="G34" s="256"/>
      <c r="H34" s="256"/>
      <c r="I34" s="256"/>
      <c r="J34" s="256"/>
    </row>
    <row r="35" spans="1:10" ht="16" x14ac:dyDescent="0.2">
      <c r="B35" s="9" t="s">
        <v>78</v>
      </c>
      <c r="C35" s="255">
        <v>-14119</v>
      </c>
      <c r="D35" s="255">
        <v>-14081</v>
      </c>
      <c r="E35" s="255">
        <v>-14467</v>
      </c>
      <c r="F35" s="256">
        <f>'Shareholders Equity'!F13</f>
        <v>-14335.18115</v>
      </c>
      <c r="G35" s="256">
        <f>'Shareholders Equity'!G13</f>
        <v>-14335.18115</v>
      </c>
      <c r="H35" s="256">
        <f>'Shareholders Equity'!H13</f>
        <v>-14335.18115</v>
      </c>
      <c r="I35" s="256">
        <f>'Shareholders Equity'!I13</f>
        <v>-14335.18115</v>
      </c>
      <c r="J35" s="256">
        <f>'Shareholders Equity'!J13</f>
        <v>-14335.18115</v>
      </c>
    </row>
    <row r="36" spans="1:10" ht="16" x14ac:dyDescent="0.2">
      <c r="B36" s="9" t="s">
        <v>79</v>
      </c>
      <c r="C36" s="255">
        <v>-66897</v>
      </c>
      <c r="D36" s="255">
        <v>-72358</v>
      </c>
      <c r="E36" s="255">
        <v>-85971</v>
      </c>
      <c r="F36" s="256"/>
      <c r="G36" s="256"/>
      <c r="H36" s="256"/>
      <c r="I36" s="256"/>
      <c r="J36" s="256"/>
    </row>
    <row r="37" spans="1:10" ht="16" x14ac:dyDescent="0.2">
      <c r="B37" s="9" t="s">
        <v>80</v>
      </c>
      <c r="C37" s="255">
        <v>6963</v>
      </c>
      <c r="D37" s="255">
        <v>16091</v>
      </c>
      <c r="E37" s="255">
        <v>20393</v>
      </c>
      <c r="F37" s="256"/>
      <c r="G37" s="256"/>
      <c r="H37" s="256"/>
      <c r="I37" s="256"/>
      <c r="J37" s="256"/>
    </row>
    <row r="38" spans="1:10" ht="16" x14ac:dyDescent="0.2">
      <c r="B38" s="9" t="s">
        <v>81</v>
      </c>
      <c r="C38" s="255">
        <v>-8805</v>
      </c>
      <c r="D38" s="255">
        <v>-12629</v>
      </c>
      <c r="E38" s="255">
        <v>-8750</v>
      </c>
      <c r="F38" s="256">
        <f>'Debt Schedule'!F12</f>
        <v>-9583</v>
      </c>
      <c r="G38" s="256">
        <f>'Debt Schedule'!G12</f>
        <v>-11391</v>
      </c>
      <c r="H38" s="256">
        <f>'Debt Schedule'!H12</f>
        <v>-10202</v>
      </c>
      <c r="I38" s="256">
        <f>'Debt Schedule'!I12</f>
        <v>-10914</v>
      </c>
      <c r="J38" s="256">
        <f>'Debt Schedule'!J12</f>
        <v>-11408</v>
      </c>
    </row>
    <row r="39" spans="1:10" ht="16" x14ac:dyDescent="0.2">
      <c r="B39" s="9" t="s">
        <v>82</v>
      </c>
      <c r="C39" s="255">
        <v>-5977</v>
      </c>
      <c r="D39" s="255">
        <v>-963</v>
      </c>
      <c r="E39" s="255">
        <v>1022</v>
      </c>
      <c r="F39" s="256"/>
      <c r="G39" s="256"/>
      <c r="H39" s="256"/>
      <c r="I39" s="256"/>
      <c r="J39" s="256"/>
    </row>
    <row r="40" spans="1:10" ht="13.5" customHeight="1" thickBot="1" x14ac:dyDescent="0.25">
      <c r="B40" s="9" t="s">
        <v>63</v>
      </c>
      <c r="C40" s="260">
        <v>-105</v>
      </c>
      <c r="D40" s="260">
        <v>-126</v>
      </c>
      <c r="E40" s="260">
        <v>-129</v>
      </c>
      <c r="F40" s="261"/>
      <c r="G40" s="261"/>
      <c r="H40" s="261"/>
      <c r="I40" s="261"/>
      <c r="J40" s="261"/>
    </row>
    <row r="41" spans="1:10" s="2" customFormat="1" x14ac:dyDescent="0.2">
      <c r="B41" s="113" t="s">
        <v>83</v>
      </c>
      <c r="C41" s="259">
        <f t="shared" ref="C41:J41" si="2">SUM(C33:C40)</f>
        <v>-90976</v>
      </c>
      <c r="D41" s="259">
        <f t="shared" si="2"/>
        <v>-86820</v>
      </c>
      <c r="E41" s="259">
        <f t="shared" si="2"/>
        <v>-93353</v>
      </c>
      <c r="F41" s="259">
        <f t="shared" si="2"/>
        <v>-23918.18115</v>
      </c>
      <c r="G41" s="259">
        <f t="shared" si="2"/>
        <v>-25726.18115</v>
      </c>
      <c r="H41" s="259">
        <f t="shared" si="2"/>
        <v>-24537.18115</v>
      </c>
      <c r="I41" s="259">
        <f t="shared" si="2"/>
        <v>-25249.18115</v>
      </c>
      <c r="J41" s="259">
        <f t="shared" si="2"/>
        <v>-25743.18115</v>
      </c>
    </row>
    <row r="42" spans="1:10" s="2" customFormat="1" x14ac:dyDescent="0.2">
      <c r="B42" s="76"/>
      <c r="C42" s="195"/>
      <c r="D42" s="195"/>
      <c r="E42" s="195"/>
      <c r="F42" s="195"/>
      <c r="G42" s="195"/>
      <c r="H42" s="195"/>
      <c r="I42" s="195"/>
      <c r="J42" s="195"/>
    </row>
    <row r="43" spans="1:10" s="2" customFormat="1" ht="14.25" customHeight="1" thickBot="1" x14ac:dyDescent="0.25">
      <c r="B43" s="111" t="s">
        <v>84</v>
      </c>
      <c r="C43" s="262">
        <f t="shared" ref="C43:J43" si="3">C41+C30+C19</f>
        <v>24311</v>
      </c>
      <c r="D43" s="262">
        <f t="shared" si="3"/>
        <v>-10435</v>
      </c>
      <c r="E43" s="262">
        <f t="shared" si="3"/>
        <v>-3860</v>
      </c>
      <c r="F43" s="262">
        <f t="shared" ca="1" si="3"/>
        <v>84631.969439963854</v>
      </c>
      <c r="G43" s="262">
        <f t="shared" ca="1" si="3"/>
        <v>104714.44234389989</v>
      </c>
      <c r="H43" s="262">
        <f t="shared" ca="1" si="3"/>
        <v>126383.51514607028</v>
      </c>
      <c r="I43" s="262">
        <f t="shared" ca="1" si="3"/>
        <v>149034.47527925199</v>
      </c>
      <c r="J43" s="262">
        <f t="shared" ca="1" si="3"/>
        <v>175175.05231309382</v>
      </c>
    </row>
    <row r="44" spans="1:10" ht="16.5" customHeight="1" x14ac:dyDescent="0.2">
      <c r="B44" s="136" t="s">
        <v>59</v>
      </c>
      <c r="C44" s="255">
        <v>25913</v>
      </c>
      <c r="D44" s="255">
        <f t="shared" ref="D44:J44" si="4">C45</f>
        <v>50224</v>
      </c>
      <c r="E44" s="255">
        <f t="shared" si="4"/>
        <v>39789</v>
      </c>
      <c r="F44" s="263">
        <f t="shared" si="4"/>
        <v>34940</v>
      </c>
      <c r="G44" s="263">
        <f t="shared" ca="1" si="4"/>
        <v>119571.96943996385</v>
      </c>
      <c r="H44" s="263">
        <f t="shared" ca="1" si="4"/>
        <v>224286.41178386373</v>
      </c>
      <c r="I44" s="263">
        <f t="shared" ca="1" si="4"/>
        <v>350669.92692993401</v>
      </c>
      <c r="J44" s="263">
        <f t="shared" ca="1" si="4"/>
        <v>499704.402209186</v>
      </c>
    </row>
    <row r="45" spans="1:10" s="2" customFormat="1" ht="16" thickBot="1" x14ac:dyDescent="0.25">
      <c r="B45" s="113" t="s">
        <v>85</v>
      </c>
      <c r="C45" s="264">
        <f>C43+C44</f>
        <v>50224</v>
      </c>
      <c r="D45" s="264">
        <f>D43+D44</f>
        <v>39789</v>
      </c>
      <c r="E45" s="264">
        <f>'Balance Sheet'!E5</f>
        <v>34940</v>
      </c>
      <c r="F45" s="264">
        <f ca="1">F43+F44</f>
        <v>119571.96943996385</v>
      </c>
      <c r="G45" s="264">
        <f ca="1">G43+G44</f>
        <v>224286.41178386373</v>
      </c>
      <c r="H45" s="264">
        <f ca="1">H43+H44</f>
        <v>350669.92692993401</v>
      </c>
      <c r="I45" s="264">
        <f ca="1">I43+I44</f>
        <v>499704.402209186</v>
      </c>
      <c r="J45" s="264">
        <f ca="1">J43+J44</f>
        <v>674879.45452227979</v>
      </c>
    </row>
    <row r="46" spans="1:10" s="2" customFormat="1" ht="16" thickTop="1" x14ac:dyDescent="0.2">
      <c r="A46" s="142"/>
      <c r="B46" s="142"/>
      <c r="C46" s="144"/>
      <c r="D46" s="144"/>
      <c r="E46" s="144"/>
      <c r="F46" s="144"/>
      <c r="G46" s="144"/>
      <c r="H46" s="144"/>
      <c r="I46" s="144"/>
      <c r="J46" s="144"/>
    </row>
    <row r="47" spans="1:10" s="2" customFormat="1" x14ac:dyDescent="0.2">
      <c r="A47" s="142"/>
      <c r="B47" s="142"/>
      <c r="C47" s="144"/>
      <c r="D47" s="144"/>
      <c r="E47" s="144"/>
      <c r="F47" s="144"/>
      <c r="G47" s="144"/>
      <c r="H47" s="144"/>
      <c r="I47" s="144"/>
      <c r="J47" s="144"/>
    </row>
    <row r="48" spans="1:10" x14ac:dyDescent="0.2">
      <c r="A48" s="5"/>
      <c r="B48" s="5"/>
      <c r="C48" s="5"/>
      <c r="D48" s="5"/>
      <c r="E48" s="145"/>
      <c r="F48" s="5"/>
      <c r="G48" s="5"/>
      <c r="H48" s="5"/>
      <c r="I48" s="5"/>
      <c r="J48" s="5"/>
    </row>
    <row r="49" x14ac:dyDescent="0.2"/>
  </sheetData>
  <mergeCells count="2">
    <mergeCell ref="C1:E1"/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18"/>
  <sheetViews>
    <sheetView zoomScale="90" zoomScaleNormal="9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H9" sqref="H9"/>
    </sheetView>
  </sheetViews>
  <sheetFormatPr baseColWidth="10" defaultColWidth="0" defaultRowHeight="15" zeroHeight="1" x14ac:dyDescent="0.2"/>
  <cols>
    <col min="1" max="1" width="3.5" style="4" customWidth="1"/>
    <col min="2" max="2" width="54.5" style="4" customWidth="1"/>
    <col min="3" max="8" width="12.5" style="4" customWidth="1"/>
    <col min="9" max="9" width="14.1640625" style="4" customWidth="1"/>
    <col min="10" max="10" width="9.1640625" style="4" customWidth="1"/>
    <col min="11" max="11" width="0" style="4" hidden="1" customWidth="1"/>
    <col min="12" max="16383" width="9.1640625" style="4" hidden="1"/>
    <col min="16384" max="16384" width="8.83203125" style="4" customWidth="1"/>
  </cols>
  <sheetData>
    <row r="1" spans="1:10" ht="31.5" customHeight="1" x14ac:dyDescent="0.3">
      <c r="A1" s="99" t="str">
        <f>Index!A1</f>
        <v>Apple Inc. Financial Modeling</v>
      </c>
      <c r="B1" s="101"/>
      <c r="C1" s="339" t="s">
        <v>18</v>
      </c>
      <c r="D1" s="339"/>
      <c r="E1" s="339" t="s">
        <v>305</v>
      </c>
      <c r="F1" s="339"/>
      <c r="G1" s="339"/>
      <c r="H1" s="339"/>
      <c r="I1" s="339"/>
      <c r="J1" s="94"/>
    </row>
    <row r="2" spans="1:10" x14ac:dyDescent="0.2">
      <c r="A2" s="100" t="s">
        <v>87</v>
      </c>
      <c r="B2" s="106"/>
      <c r="C2" s="101">
        <v>2019</v>
      </c>
      <c r="D2" s="101">
        <f t="shared" ref="D2:I2" si="0">C2+1</f>
        <v>2020</v>
      </c>
      <c r="E2" s="101">
        <f t="shared" si="0"/>
        <v>2021</v>
      </c>
      <c r="F2" s="101">
        <f t="shared" si="0"/>
        <v>2022</v>
      </c>
      <c r="G2" s="101">
        <f t="shared" si="0"/>
        <v>2023</v>
      </c>
      <c r="H2" s="101">
        <f t="shared" si="0"/>
        <v>2024</v>
      </c>
      <c r="I2" s="101">
        <f t="shared" si="0"/>
        <v>2025</v>
      </c>
      <c r="J2" s="94"/>
    </row>
    <row r="3" spans="1:10" ht="16" x14ac:dyDescent="0.2">
      <c r="A3" s="5"/>
      <c r="B3" s="221" t="s">
        <v>88</v>
      </c>
      <c r="C3" s="222"/>
      <c r="D3" s="222"/>
      <c r="E3" s="222"/>
      <c r="F3" s="222"/>
      <c r="G3" s="222"/>
      <c r="H3" s="222"/>
      <c r="I3" s="222"/>
      <c r="J3" s="220"/>
    </row>
    <row r="4" spans="1:10" s="8" customFormat="1" ht="16" x14ac:dyDescent="0.2">
      <c r="A4" s="7"/>
      <c r="B4" s="223" t="s">
        <v>89</v>
      </c>
      <c r="C4" s="224"/>
      <c r="D4" s="224"/>
      <c r="E4" s="224"/>
      <c r="F4" s="224"/>
      <c r="G4" s="224"/>
      <c r="H4" s="224"/>
      <c r="I4" s="224"/>
      <c r="J4" s="220"/>
    </row>
    <row r="5" spans="1:10" s="8" customFormat="1" ht="16" x14ac:dyDescent="0.2">
      <c r="A5" s="7"/>
      <c r="B5" s="170" t="s">
        <v>90</v>
      </c>
      <c r="C5" s="224"/>
      <c r="D5" s="225">
        <f>'Balance Sheet'!D11/'Balance Sheet'!D27</f>
        <v>1.3636044481554577</v>
      </c>
      <c r="E5" s="225"/>
      <c r="F5" s="225"/>
      <c r="G5" s="225"/>
      <c r="H5" s="225"/>
      <c r="I5" s="225"/>
      <c r="J5" s="220"/>
    </row>
    <row r="6" spans="1:10" s="8" customFormat="1" ht="16" x14ac:dyDescent="0.2">
      <c r="A6" s="7"/>
      <c r="B6" s="170" t="s">
        <v>91</v>
      </c>
      <c r="C6" s="225"/>
      <c r="D6" s="225">
        <f>('Balance Sheet'!D5+'Balance Sheet'!D6)/'Balance Sheet'!D27</f>
        <v>0.86290230757552755</v>
      </c>
      <c r="E6" s="225"/>
      <c r="F6" s="225"/>
      <c r="G6" s="225"/>
      <c r="H6" s="225"/>
      <c r="I6" s="225"/>
      <c r="J6" s="220"/>
    </row>
    <row r="7" spans="1:10" s="8" customFormat="1" x14ac:dyDescent="0.2">
      <c r="A7" s="7"/>
      <c r="B7" s="222"/>
      <c r="C7" s="225"/>
      <c r="D7" s="225"/>
      <c r="E7" s="225"/>
      <c r="F7" s="225"/>
      <c r="G7" s="225"/>
      <c r="H7" s="225"/>
      <c r="I7" s="225"/>
      <c r="J7" s="220"/>
    </row>
    <row r="8" spans="1:10" s="8" customFormat="1" ht="16" x14ac:dyDescent="0.2">
      <c r="A8" s="7"/>
      <c r="B8" s="170" t="s">
        <v>92</v>
      </c>
      <c r="C8" s="225"/>
      <c r="D8" s="225">
        <f>'Income Statement'!D6/AVERAGE('Balance Sheet'!B7:D7)</f>
        <v>14.061107411770731</v>
      </c>
      <c r="E8" s="225"/>
      <c r="F8" s="225"/>
      <c r="G8" s="225"/>
      <c r="H8" s="225"/>
      <c r="I8" s="225"/>
      <c r="J8" s="220"/>
    </row>
    <row r="9" spans="1:10" s="8" customFormat="1" ht="16" x14ac:dyDescent="0.2">
      <c r="A9" s="7"/>
      <c r="B9" s="170" t="s">
        <v>93</v>
      </c>
      <c r="C9" s="225"/>
      <c r="D9" s="225">
        <f>'Income Statement'!D11/AVERAGE('Balance Sheet'!D22:D22)</f>
        <v>4.0088660866275774</v>
      </c>
      <c r="E9" s="225"/>
      <c r="F9" s="225"/>
      <c r="G9" s="225"/>
      <c r="H9" s="225"/>
      <c r="I9" s="225"/>
      <c r="J9" s="220"/>
    </row>
    <row r="10" spans="1:10" s="8" customFormat="1" ht="16" x14ac:dyDescent="0.2">
      <c r="A10" s="7"/>
      <c r="B10" s="170" t="s">
        <v>232</v>
      </c>
      <c r="C10" s="225"/>
      <c r="D10" s="225">
        <f>'Income Statement'!D11/AVERAGE('Balance Sheet'!D8:D8)</f>
        <v>41.753016498399411</v>
      </c>
      <c r="E10" s="225"/>
      <c r="F10" s="225"/>
      <c r="G10" s="225"/>
      <c r="H10" s="225"/>
      <c r="I10" s="225"/>
      <c r="J10" s="220"/>
    </row>
    <row r="11" spans="1:10" s="8" customFormat="1" x14ac:dyDescent="0.2">
      <c r="A11" s="7"/>
      <c r="B11" s="222"/>
      <c r="C11" s="225"/>
      <c r="D11" s="225"/>
      <c r="E11" s="225"/>
      <c r="F11" s="225"/>
      <c r="G11" s="225"/>
      <c r="H11" s="225"/>
      <c r="I11" s="225"/>
      <c r="J11" s="220"/>
    </row>
    <row r="12" spans="1:10" s="8" customFormat="1" ht="16" x14ac:dyDescent="0.2">
      <c r="A12" s="7"/>
      <c r="B12" s="223" t="s">
        <v>94</v>
      </c>
      <c r="C12" s="225"/>
      <c r="D12" s="225"/>
      <c r="E12" s="225"/>
      <c r="F12" s="225"/>
      <c r="G12" s="225"/>
      <c r="H12" s="225"/>
      <c r="I12" s="225"/>
      <c r="J12" s="220"/>
    </row>
    <row r="13" spans="1:10" s="8" customFormat="1" ht="16" x14ac:dyDescent="0.2">
      <c r="A13" s="7"/>
      <c r="B13" s="170" t="s">
        <v>95</v>
      </c>
      <c r="C13" s="225"/>
      <c r="D13" s="225">
        <f>'Income Statement'!D6/'Balance Sheet'!D18</f>
        <v>0.84756150274168851</v>
      </c>
      <c r="E13" s="225"/>
      <c r="F13" s="225"/>
      <c r="G13" s="225"/>
      <c r="H13" s="225"/>
      <c r="I13" s="225"/>
      <c r="J13" s="220"/>
    </row>
    <row r="14" spans="1:10" s="8" customFormat="1" ht="16" x14ac:dyDescent="0.2">
      <c r="A14" s="7"/>
      <c r="B14" s="170" t="s">
        <v>96</v>
      </c>
      <c r="C14" s="225"/>
      <c r="D14" s="225">
        <f>'Income Statement'!D6/'Balance Sheet'!D39</f>
        <v>4.2013957973032952</v>
      </c>
      <c r="E14" s="225"/>
      <c r="F14" s="225"/>
      <c r="G14" s="225"/>
      <c r="H14" s="225"/>
      <c r="I14" s="225"/>
      <c r="J14" s="220"/>
    </row>
    <row r="15" spans="1:10" s="8" customFormat="1" x14ac:dyDescent="0.2">
      <c r="A15" s="7"/>
      <c r="B15" s="222"/>
      <c r="C15" s="225"/>
      <c r="D15" s="225"/>
      <c r="E15" s="225"/>
      <c r="F15" s="225"/>
      <c r="G15" s="225"/>
      <c r="H15" s="225"/>
      <c r="I15" s="225"/>
      <c r="J15" s="220"/>
    </row>
    <row r="16" spans="1:10" s="8" customFormat="1" ht="16" x14ac:dyDescent="0.2">
      <c r="A16" s="7"/>
      <c r="B16" s="223" t="s">
        <v>97</v>
      </c>
      <c r="C16" s="225"/>
      <c r="D16" s="225"/>
      <c r="E16" s="225"/>
      <c r="F16" s="225"/>
      <c r="G16" s="225"/>
      <c r="H16" s="225"/>
      <c r="I16" s="225"/>
      <c r="J16" s="220"/>
    </row>
    <row r="17" spans="1:10" s="8" customFormat="1" ht="16" x14ac:dyDescent="0.2">
      <c r="A17" s="7"/>
      <c r="B17" s="170" t="s">
        <v>98</v>
      </c>
      <c r="C17" s="226"/>
      <c r="D17" s="227">
        <f>'Income Statement'!D12/'Income Statement'!D6</f>
        <v>0.38233247727810865</v>
      </c>
      <c r="E17" s="227"/>
      <c r="F17" s="227"/>
      <c r="G17" s="227"/>
      <c r="H17" s="227"/>
      <c r="I17" s="227"/>
      <c r="J17" s="220"/>
    </row>
    <row r="18" spans="1:10" s="8" customFormat="1" ht="16" x14ac:dyDescent="0.2">
      <c r="A18" s="7"/>
      <c r="B18" s="170" t="s">
        <v>99</v>
      </c>
      <c r="C18" s="226"/>
      <c r="D18" s="227">
        <f>'Income Statement'!D19/'Income Statement'!D6</f>
        <v>0.24147314354406862</v>
      </c>
      <c r="E18" s="227"/>
      <c r="F18" s="227"/>
      <c r="G18" s="227"/>
      <c r="H18" s="227"/>
      <c r="I18" s="227"/>
      <c r="J18" s="220"/>
    </row>
    <row r="19" spans="1:10" s="8" customFormat="1" ht="16" x14ac:dyDescent="0.2">
      <c r="A19" s="7"/>
      <c r="B19" s="170" t="s">
        <v>100</v>
      </c>
      <c r="C19" s="226"/>
      <c r="D19" s="227">
        <f>'Income Statement'!D24/'Income Statement'!D6</f>
        <v>0.20913611278072236</v>
      </c>
      <c r="E19" s="227"/>
      <c r="F19" s="337"/>
      <c r="G19" s="337"/>
      <c r="H19" s="337"/>
      <c r="I19" s="337"/>
      <c r="J19" s="220"/>
    </row>
    <row r="20" spans="1:10" s="8" customFormat="1" x14ac:dyDescent="0.2">
      <c r="A20" s="7"/>
      <c r="B20" s="222"/>
      <c r="C20" s="225"/>
      <c r="D20" s="228"/>
      <c r="E20" s="228"/>
      <c r="F20" s="338"/>
      <c r="G20" s="338"/>
      <c r="H20" s="338"/>
      <c r="I20" s="338"/>
      <c r="J20" s="220"/>
    </row>
    <row r="21" spans="1:10" s="8" customFormat="1" ht="16" x14ac:dyDescent="0.2">
      <c r="A21" s="7"/>
      <c r="B21" s="170" t="s">
        <v>101</v>
      </c>
      <c r="C21" s="225"/>
      <c r="D21" s="228">
        <f>'Income Statement'!D24/(AVERAGE('Balance Sheet'!C30:D30)+AVERAGE('Balance Sheet'!C39:D39))</f>
        <v>0.33156704716417223</v>
      </c>
      <c r="E21" s="228"/>
      <c r="F21" s="228"/>
      <c r="G21" s="228"/>
      <c r="H21" s="228"/>
      <c r="I21" s="228"/>
      <c r="J21" s="220"/>
    </row>
    <row r="22" spans="1:10" s="8" customFormat="1" ht="16" x14ac:dyDescent="0.2">
      <c r="A22" s="7"/>
      <c r="B22" s="223" t="s">
        <v>102</v>
      </c>
      <c r="C22" s="225"/>
      <c r="D22" s="228">
        <f>'Income Statement'!D24/'Balance Sheet'!D39</f>
        <v>0.87866358530127486</v>
      </c>
      <c r="E22" s="228"/>
      <c r="F22" s="228"/>
      <c r="G22" s="228"/>
      <c r="H22" s="228"/>
      <c r="I22" s="228"/>
      <c r="J22" s="220"/>
    </row>
    <row r="23" spans="1:10" s="8" customFormat="1" x14ac:dyDescent="0.2">
      <c r="A23" s="7"/>
      <c r="B23" s="222"/>
      <c r="C23" s="225"/>
      <c r="D23" s="225"/>
      <c r="E23" s="225"/>
      <c r="F23" s="225"/>
      <c r="G23" s="225"/>
      <c r="H23" s="225"/>
      <c r="I23" s="225"/>
      <c r="J23" s="220"/>
    </row>
    <row r="24" spans="1:10" s="8" customFormat="1" ht="16" x14ac:dyDescent="0.2">
      <c r="A24" s="7"/>
      <c r="B24" s="223" t="s">
        <v>103</v>
      </c>
      <c r="C24" s="225"/>
      <c r="D24" s="225"/>
      <c r="E24" s="225"/>
      <c r="F24" s="225"/>
      <c r="G24" s="225"/>
      <c r="H24" s="225"/>
      <c r="I24" s="225"/>
      <c r="J24" s="220"/>
    </row>
    <row r="25" spans="1:10" s="8" customFormat="1" ht="16" x14ac:dyDescent="0.2">
      <c r="A25" s="7"/>
      <c r="B25" s="170" t="s">
        <v>104</v>
      </c>
      <c r="C25" s="225"/>
      <c r="D25" s="228">
        <f>D19</f>
        <v>0.20913611278072236</v>
      </c>
      <c r="E25" s="228"/>
      <c r="F25" s="228"/>
      <c r="G25" s="228"/>
      <c r="H25" s="228"/>
      <c r="I25" s="228"/>
      <c r="J25" s="220"/>
    </row>
    <row r="26" spans="1:10" s="8" customFormat="1" ht="16" x14ac:dyDescent="0.2">
      <c r="A26" s="7"/>
      <c r="B26" s="170" t="s">
        <v>105</v>
      </c>
      <c r="C26" s="225"/>
      <c r="D26" s="228">
        <f>'Income Statement'!D6/'Balance Sheet'!D18</f>
        <v>0.84756150274168851</v>
      </c>
      <c r="E26" s="228"/>
      <c r="F26" s="228"/>
      <c r="G26" s="228"/>
      <c r="H26" s="228"/>
      <c r="I26" s="228"/>
      <c r="J26" s="220"/>
    </row>
    <row r="27" spans="1:10" s="8" customFormat="1" ht="16" x14ac:dyDescent="0.2">
      <c r="A27" s="7"/>
      <c r="B27" s="170" t="s">
        <v>106</v>
      </c>
      <c r="C27" s="225"/>
      <c r="D27" s="228">
        <f>'Balance Sheet'!D18/'Balance Sheet'!D39</f>
        <v>4.9570394404566951</v>
      </c>
      <c r="E27" s="228"/>
      <c r="F27" s="228"/>
      <c r="G27" s="228"/>
      <c r="H27" s="228"/>
      <c r="I27" s="228"/>
      <c r="J27" s="220"/>
    </row>
    <row r="28" spans="1:10" s="8" customFormat="1" ht="16" x14ac:dyDescent="0.2">
      <c r="A28" s="7"/>
      <c r="B28" s="223" t="s">
        <v>107</v>
      </c>
      <c r="C28" s="225"/>
      <c r="D28" s="228">
        <f>D25*D26*D27</f>
        <v>0.87866358530127497</v>
      </c>
      <c r="E28" s="228"/>
      <c r="F28" s="228"/>
      <c r="G28" s="228"/>
      <c r="H28" s="228"/>
      <c r="I28" s="228"/>
      <c r="J28" s="220"/>
    </row>
    <row r="29" spans="1:10" s="8" customFormat="1" x14ac:dyDescent="0.2">
      <c r="A29" s="7"/>
      <c r="B29" s="222"/>
      <c r="C29" s="225"/>
      <c r="D29" s="225"/>
      <c r="E29" s="225"/>
      <c r="F29" s="225"/>
      <c r="G29" s="225"/>
      <c r="H29" s="225"/>
      <c r="I29" s="225"/>
      <c r="J29" s="220"/>
    </row>
    <row r="30" spans="1:10" s="8" customFormat="1" ht="16" x14ac:dyDescent="0.2">
      <c r="A30" s="7"/>
      <c r="B30" s="223" t="s">
        <v>108</v>
      </c>
      <c r="C30" s="225"/>
      <c r="D30" s="225"/>
      <c r="E30" s="225"/>
      <c r="F30" s="225"/>
      <c r="G30" s="225"/>
      <c r="H30" s="225"/>
      <c r="I30" s="225"/>
      <c r="J30" s="220"/>
    </row>
    <row r="31" spans="1:10" s="8" customFormat="1" ht="16" x14ac:dyDescent="0.2">
      <c r="A31" s="7"/>
      <c r="B31" s="170" t="s">
        <v>109</v>
      </c>
      <c r="C31" s="225"/>
      <c r="D31" s="225">
        <f>'Balance Sheet'!D30/'Balance Sheet'!D39</f>
        <v>1.5100782075024104</v>
      </c>
      <c r="E31" s="225"/>
      <c r="F31" s="225"/>
      <c r="G31" s="225"/>
      <c r="H31" s="225"/>
      <c r="I31" s="225"/>
      <c r="J31" s="220"/>
    </row>
    <row r="32" spans="1:10" s="5" customFormat="1" x14ac:dyDescent="0.2">
      <c r="B32" s="5" t="s">
        <v>298</v>
      </c>
    </row>
    <row r="33" spans="2:3" s="5" customFormat="1" x14ac:dyDescent="0.2">
      <c r="B33" s="5" t="s">
        <v>299</v>
      </c>
    </row>
    <row r="34" spans="2:3" s="5" customFormat="1" x14ac:dyDescent="0.2">
      <c r="B34" s="5" t="s">
        <v>300</v>
      </c>
      <c r="C34" s="5" t="s">
        <v>301</v>
      </c>
    </row>
    <row r="49" s="4" customFormat="1" hidden="1" x14ac:dyDescent="0.2"/>
    <row r="50" s="4" customFormat="1" hidden="1" x14ac:dyDescent="0.2"/>
    <row r="51" s="4" customFormat="1" hidden="1" x14ac:dyDescent="0.2"/>
    <row r="52" s="4" customFormat="1" hidden="1" x14ac:dyDescent="0.2"/>
    <row r="53" s="4" customFormat="1" hidden="1" x14ac:dyDescent="0.2"/>
    <row r="54" s="4" customFormat="1" hidden="1" x14ac:dyDescent="0.2"/>
    <row r="55" s="4" customFormat="1" hidden="1" x14ac:dyDescent="0.2"/>
    <row r="56" s="4" customFormat="1" hidden="1" x14ac:dyDescent="0.2"/>
    <row r="57" s="4" customFormat="1" hidden="1" x14ac:dyDescent="0.2"/>
    <row r="58" s="4" customFormat="1" hidden="1" x14ac:dyDescent="0.2"/>
    <row r="59" s="4" customFormat="1" hidden="1" x14ac:dyDescent="0.2"/>
    <row r="60" s="4" customFormat="1" hidden="1" x14ac:dyDescent="0.2"/>
    <row r="61" s="4" customFormat="1" hidden="1" x14ac:dyDescent="0.2"/>
    <row r="62" s="4" customFormat="1" hidden="1" x14ac:dyDescent="0.2"/>
    <row r="63" s="4" customFormat="1" hidden="1" x14ac:dyDescent="0.2"/>
    <row r="64" s="4" customFormat="1" hidden="1" x14ac:dyDescent="0.2"/>
    <row r="65" s="4" customFormat="1" hidden="1" x14ac:dyDescent="0.2"/>
    <row r="66" s="4" customFormat="1" hidden="1" x14ac:dyDescent="0.2"/>
    <row r="67" s="4" customFormat="1" hidden="1" x14ac:dyDescent="0.2"/>
    <row r="68" s="4" customFormat="1" hidden="1" x14ac:dyDescent="0.2"/>
    <row r="69" s="4" customFormat="1" hidden="1" x14ac:dyDescent="0.2"/>
    <row r="70" s="4" customFormat="1" hidden="1" x14ac:dyDescent="0.2"/>
    <row r="71" s="4" customFormat="1" hidden="1" x14ac:dyDescent="0.2"/>
    <row r="72" s="4" customFormat="1" hidden="1" x14ac:dyDescent="0.2"/>
    <row r="73" s="4" customFormat="1" hidden="1" x14ac:dyDescent="0.2"/>
    <row r="74" s="4" customFormat="1" hidden="1" x14ac:dyDescent="0.2"/>
    <row r="75" s="4" customFormat="1" hidden="1" x14ac:dyDescent="0.2"/>
    <row r="76" s="4" customFormat="1" hidden="1" x14ac:dyDescent="0.2"/>
    <row r="77" s="4" customFormat="1" hidden="1" x14ac:dyDescent="0.2"/>
    <row r="78" s="4" customFormat="1" hidden="1" x14ac:dyDescent="0.2"/>
    <row r="79" s="4" customFormat="1" hidden="1" x14ac:dyDescent="0.2"/>
    <row r="80" s="4" customFormat="1" hidden="1" x14ac:dyDescent="0.2"/>
    <row r="81" s="4" customFormat="1" hidden="1" x14ac:dyDescent="0.2"/>
    <row r="82" s="4" customFormat="1" hidden="1" x14ac:dyDescent="0.2"/>
    <row r="83" s="4" customFormat="1" hidden="1" x14ac:dyDescent="0.2"/>
    <row r="84" s="4" customFormat="1" hidden="1" x14ac:dyDescent="0.2"/>
    <row r="85" s="4" customFormat="1" hidden="1" x14ac:dyDescent="0.2"/>
    <row r="86" s="4" customFormat="1" hidden="1" x14ac:dyDescent="0.2"/>
    <row r="87" s="4" customFormat="1" hidden="1" x14ac:dyDescent="0.2"/>
    <row r="88" s="4" customFormat="1" hidden="1" x14ac:dyDescent="0.2"/>
    <row r="89" s="4" customFormat="1" hidden="1" x14ac:dyDescent="0.2"/>
    <row r="90" s="4" customFormat="1" hidden="1" x14ac:dyDescent="0.2"/>
    <row r="91" s="4" customFormat="1" hidden="1" x14ac:dyDescent="0.2"/>
    <row r="92" s="4" customFormat="1" hidden="1" x14ac:dyDescent="0.2"/>
    <row r="93" s="4" customFormat="1" hidden="1" x14ac:dyDescent="0.2"/>
    <row r="94" s="4" customFormat="1" hidden="1" x14ac:dyDescent="0.2"/>
    <row r="95" s="4" customFormat="1" hidden="1" x14ac:dyDescent="0.2"/>
    <row r="96" s="4" customFormat="1" hidden="1" x14ac:dyDescent="0.2"/>
    <row r="97" s="4" customFormat="1" hidden="1" x14ac:dyDescent="0.2"/>
    <row r="98" s="4" customFormat="1" hidden="1" x14ac:dyDescent="0.2"/>
    <row r="99" s="4" customFormat="1" hidden="1" x14ac:dyDescent="0.2"/>
    <row r="100" s="4" customFormat="1" hidden="1" x14ac:dyDescent="0.2"/>
    <row r="101" s="4" customFormat="1" hidden="1" x14ac:dyDescent="0.2"/>
    <row r="102" s="4" customFormat="1" hidden="1" x14ac:dyDescent="0.2"/>
    <row r="103" s="4" customFormat="1" hidden="1" x14ac:dyDescent="0.2"/>
    <row r="104" s="4" customFormat="1" hidden="1" x14ac:dyDescent="0.2"/>
    <row r="105" s="4" customFormat="1" hidden="1" x14ac:dyDescent="0.2"/>
    <row r="106" s="4" customFormat="1" hidden="1" x14ac:dyDescent="0.2"/>
    <row r="107" s="4" customFormat="1" hidden="1" x14ac:dyDescent="0.2"/>
    <row r="108" s="4" customFormat="1" hidden="1" x14ac:dyDescent="0.2"/>
    <row r="109" s="4" customFormat="1" hidden="1" x14ac:dyDescent="0.2"/>
    <row r="110" s="4" customFormat="1" hidden="1" x14ac:dyDescent="0.2"/>
    <row r="111" s="4" customFormat="1" hidden="1" x14ac:dyDescent="0.2"/>
    <row r="112" s="4" customFormat="1" hidden="1" x14ac:dyDescent="0.2"/>
    <row r="113" s="4" customFormat="1" hidden="1" x14ac:dyDescent="0.2"/>
    <row r="118" x14ac:dyDescent="0.2"/>
  </sheetData>
  <mergeCells count="2">
    <mergeCell ref="C1:D1"/>
    <mergeCell ref="E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showGridLines="0" zoomScale="110" zoomScaleNormal="110" workbookViewId="0">
      <selection activeCell="K6" sqref="K6"/>
    </sheetView>
  </sheetViews>
  <sheetFormatPr baseColWidth="10" defaultColWidth="0" defaultRowHeight="15" zeroHeight="1" x14ac:dyDescent="0.2"/>
  <cols>
    <col min="1" max="1" width="3.5" customWidth="1"/>
    <col min="2" max="2" width="54.5" customWidth="1"/>
    <col min="3" max="5" width="12.5" bestFit="1" customWidth="1"/>
    <col min="6" max="10" width="12.33203125" bestFit="1" customWidth="1"/>
    <col min="11" max="11" width="9.1640625" customWidth="1"/>
    <col min="12" max="12" width="0" hidden="1" customWidth="1"/>
    <col min="13" max="16384" width="9.1640625" hidden="1"/>
  </cols>
  <sheetData>
    <row r="1" spans="1:11" ht="31.5" customHeight="1" x14ac:dyDescent="0.3">
      <c r="A1" s="99" t="str">
        <f>Index!A1</f>
        <v>Apple Inc. Financial Modeling</v>
      </c>
      <c r="B1" s="99"/>
      <c r="C1" s="339" t="s">
        <v>18</v>
      </c>
      <c r="D1" s="339"/>
      <c r="E1" s="339"/>
      <c r="F1" s="339" t="s">
        <v>306</v>
      </c>
      <c r="G1" s="339"/>
      <c r="H1" s="339"/>
      <c r="I1" s="339"/>
      <c r="J1" s="339"/>
      <c r="K1" s="94"/>
    </row>
    <row r="2" spans="1:11" x14ac:dyDescent="0.2">
      <c r="A2" s="100" t="s">
        <v>87</v>
      </c>
      <c r="B2" s="106"/>
      <c r="C2" s="101">
        <v>2019</v>
      </c>
      <c r="D2" s="101">
        <f t="shared" ref="D2:J2" si="0">C2+1</f>
        <v>2020</v>
      </c>
      <c r="E2" s="101">
        <f t="shared" si="0"/>
        <v>2021</v>
      </c>
      <c r="F2" s="101">
        <f t="shared" si="0"/>
        <v>2022</v>
      </c>
      <c r="G2" s="101">
        <f t="shared" si="0"/>
        <v>2023</v>
      </c>
      <c r="H2" s="101">
        <f t="shared" si="0"/>
        <v>2024</v>
      </c>
      <c r="I2" s="101">
        <f t="shared" si="0"/>
        <v>2025</v>
      </c>
      <c r="J2" s="101">
        <f t="shared" si="0"/>
        <v>2026</v>
      </c>
      <c r="K2" s="101"/>
    </row>
    <row r="3" spans="1:11" x14ac:dyDescent="0.2">
      <c r="B3" s="108" t="s">
        <v>110</v>
      </c>
      <c r="C3" s="91"/>
      <c r="D3" s="77"/>
      <c r="E3" s="77"/>
      <c r="F3" s="77"/>
      <c r="G3" s="77"/>
      <c r="H3" s="77"/>
      <c r="I3" s="77"/>
      <c r="J3" s="77"/>
    </row>
    <row r="4" spans="1:11" ht="16" x14ac:dyDescent="0.2">
      <c r="B4" s="9" t="s">
        <v>257</v>
      </c>
      <c r="C4" s="265">
        <v>142381</v>
      </c>
      <c r="D4" s="265">
        <v>137781</v>
      </c>
      <c r="E4" s="265">
        <v>191973</v>
      </c>
      <c r="F4" s="266">
        <f>E4*(1+F5)</f>
        <v>211170.30000000002</v>
      </c>
      <c r="G4" s="266">
        <f>F4*(1+G5)</f>
        <v>232287.33000000005</v>
      </c>
      <c r="H4" s="266">
        <f>G4*(1+H5)</f>
        <v>255516.06300000008</v>
      </c>
      <c r="I4" s="266">
        <f>H4*(1+I5)</f>
        <v>281067.66930000013</v>
      </c>
      <c r="J4" s="266">
        <f>I4*(1+J5)</f>
        <v>309174.43623000017</v>
      </c>
    </row>
    <row r="5" spans="1:11" x14ac:dyDescent="0.2">
      <c r="B5" s="77"/>
      <c r="C5" s="196"/>
      <c r="D5" s="200">
        <f>D4/C4-1</f>
        <v>-3.2307681502447672E-2</v>
      </c>
      <c r="E5" s="200">
        <f>E4/D4-1</f>
        <v>0.39331983364905176</v>
      </c>
      <c r="F5" s="201">
        <v>0.1</v>
      </c>
      <c r="G5" s="201">
        <v>0.1</v>
      </c>
      <c r="H5" s="201">
        <v>0.1</v>
      </c>
      <c r="I5" s="201">
        <v>0.1</v>
      </c>
      <c r="J5" s="201">
        <v>0.1</v>
      </c>
    </row>
    <row r="6" spans="1:11" x14ac:dyDescent="0.2">
      <c r="B6" s="77"/>
      <c r="C6" s="196"/>
      <c r="D6" s="197"/>
      <c r="E6" s="197"/>
      <c r="F6" s="198"/>
      <c r="G6" s="198"/>
      <c r="H6" s="198"/>
      <c r="I6" s="198"/>
      <c r="J6" s="198"/>
    </row>
    <row r="7" spans="1:11" ht="16" x14ac:dyDescent="0.2">
      <c r="B7" s="9" t="s">
        <v>258</v>
      </c>
      <c r="C7" s="265">
        <v>25740</v>
      </c>
      <c r="D7" s="265">
        <v>28622</v>
      </c>
      <c r="E7" s="265">
        <v>35190</v>
      </c>
      <c r="F7" s="266">
        <f>E7*(1+F8)</f>
        <v>39412.800000000003</v>
      </c>
      <c r="G7" s="266">
        <f>F7*(1+G8)</f>
        <v>44142.33600000001</v>
      </c>
      <c r="H7" s="266">
        <f>G7*(1+H8)</f>
        <v>49439.416320000018</v>
      </c>
      <c r="I7" s="266">
        <f>H7*(1+I8)</f>
        <v>55372.146278400025</v>
      </c>
      <c r="J7" s="266">
        <f>I7*(1+J8)</f>
        <v>62016.803831808036</v>
      </c>
    </row>
    <row r="8" spans="1:11" x14ac:dyDescent="0.2">
      <c r="B8" s="77"/>
      <c r="C8" s="196"/>
      <c r="D8" s="200">
        <f>D7/C7-1</f>
        <v>0.11196581196581201</v>
      </c>
      <c r="E8" s="200">
        <f>E7/D7-1</f>
        <v>0.22947383131856625</v>
      </c>
      <c r="F8" s="201">
        <v>0.12</v>
      </c>
      <c r="G8" s="201">
        <v>0.12</v>
      </c>
      <c r="H8" s="201">
        <v>0.12</v>
      </c>
      <c r="I8" s="201">
        <v>0.12</v>
      </c>
      <c r="J8" s="201">
        <v>0.12</v>
      </c>
    </row>
    <row r="9" spans="1:11" x14ac:dyDescent="0.2">
      <c r="B9" s="77"/>
      <c r="C9" s="196"/>
      <c r="D9" s="197"/>
      <c r="E9" s="197"/>
      <c r="F9" s="198"/>
      <c r="G9" s="198"/>
      <c r="H9" s="198"/>
      <c r="I9" s="198"/>
      <c r="J9" s="198"/>
    </row>
    <row r="10" spans="1:11" ht="16" x14ac:dyDescent="0.2">
      <c r="B10" s="9" t="s">
        <v>259</v>
      </c>
      <c r="C10" s="265">
        <v>21280</v>
      </c>
      <c r="D10" s="265">
        <v>23724</v>
      </c>
      <c r="E10" s="265">
        <v>31862</v>
      </c>
      <c r="F10" s="266">
        <f>E10*(1+F11)</f>
        <v>36641.299999999996</v>
      </c>
      <c r="G10" s="266">
        <f>F10*(1+G11)</f>
        <v>42137.494999999995</v>
      </c>
      <c r="H10" s="266">
        <f>G10*(1+H11)</f>
        <v>48458.119249999989</v>
      </c>
      <c r="I10" s="266">
        <f>H10*(1+I11)</f>
        <v>55726.837137499984</v>
      </c>
      <c r="J10" s="266">
        <f>I10*(1+J11)</f>
        <v>64085.86270812498</v>
      </c>
    </row>
    <row r="11" spans="1:11" x14ac:dyDescent="0.2">
      <c r="B11" s="77"/>
      <c r="C11" s="196"/>
      <c r="D11" s="200">
        <f>D10/C10-1</f>
        <v>0.11484962406015042</v>
      </c>
      <c r="E11" s="200">
        <f>E10/D10-1</f>
        <v>0.34302815714044854</v>
      </c>
      <c r="F11" s="201">
        <v>0.15</v>
      </c>
      <c r="G11" s="201">
        <v>0.15</v>
      </c>
      <c r="H11" s="201">
        <v>0.15</v>
      </c>
      <c r="I11" s="201">
        <v>0.15</v>
      </c>
      <c r="J11" s="201">
        <v>0.15</v>
      </c>
    </row>
    <row r="12" spans="1:11" x14ac:dyDescent="0.2">
      <c r="B12" s="77"/>
      <c r="C12" s="196"/>
      <c r="D12" s="197"/>
      <c r="E12" s="197"/>
      <c r="F12" s="198"/>
      <c r="G12" s="198"/>
      <c r="H12" s="198"/>
      <c r="I12" s="198"/>
      <c r="J12" s="198"/>
    </row>
    <row r="13" spans="1:11" ht="16" x14ac:dyDescent="0.2">
      <c r="B13" s="9" t="s">
        <v>260</v>
      </c>
      <c r="C13" s="265">
        <v>24482</v>
      </c>
      <c r="D13" s="265">
        <v>30620</v>
      </c>
      <c r="E13" s="265">
        <v>38367</v>
      </c>
      <c r="F13" s="266">
        <f>E13*(1+F14)</f>
        <v>45273.06</v>
      </c>
      <c r="G13" s="266">
        <f>F13*(1+G14)</f>
        <v>53422.210799999993</v>
      </c>
      <c r="H13" s="266">
        <f>G13*(1+H14)</f>
        <v>63038.208743999989</v>
      </c>
      <c r="I13" s="266">
        <f>H13*(1+I14)</f>
        <v>74385.086317919981</v>
      </c>
      <c r="J13" s="266">
        <f>I13*(1+J14)</f>
        <v>87774.401855145567</v>
      </c>
    </row>
    <row r="14" spans="1:11" x14ac:dyDescent="0.2">
      <c r="B14" s="77"/>
      <c r="C14" s="196"/>
      <c r="D14" s="200">
        <f>D13/C13-1</f>
        <v>0.25071481088146386</v>
      </c>
      <c r="E14" s="200">
        <f>E13/D13-1</f>
        <v>0.2530045721750489</v>
      </c>
      <c r="F14" s="201">
        <v>0.18</v>
      </c>
      <c r="G14" s="201">
        <v>0.18</v>
      </c>
      <c r="H14" s="201">
        <v>0.18</v>
      </c>
      <c r="I14" s="201">
        <v>0.18</v>
      </c>
      <c r="J14" s="201">
        <v>0.18</v>
      </c>
    </row>
    <row r="15" spans="1:11" x14ac:dyDescent="0.2">
      <c r="B15" s="77"/>
      <c r="C15" s="196"/>
      <c r="D15" s="197"/>
      <c r="E15" s="197"/>
      <c r="F15" s="198"/>
      <c r="G15" s="198"/>
      <c r="H15" s="198"/>
      <c r="I15" s="198"/>
      <c r="J15" s="198"/>
    </row>
    <row r="16" spans="1:11" ht="16" x14ac:dyDescent="0.2">
      <c r="B16" s="9" t="s">
        <v>261</v>
      </c>
      <c r="C16" s="265">
        <v>46291</v>
      </c>
      <c r="D16" s="265">
        <v>53768</v>
      </c>
      <c r="E16" s="265">
        <v>68425</v>
      </c>
      <c r="F16" s="266">
        <f>E16*(1+F17)</f>
        <v>78004.500000000015</v>
      </c>
      <c r="G16" s="266">
        <f>F16*(1+G17)</f>
        <v>88925.130000000019</v>
      </c>
      <c r="H16" s="266">
        <f>G16*(1+H17)</f>
        <v>101374.64820000004</v>
      </c>
      <c r="I16" s="266">
        <f>H16*(1+I17)</f>
        <v>115567.09894800006</v>
      </c>
      <c r="J16" s="266">
        <f>I16*(1+J17)</f>
        <v>131746.49280072007</v>
      </c>
    </row>
    <row r="17" spans="2:10" ht="16" thickBot="1" x14ac:dyDescent="0.25">
      <c r="B17" s="77"/>
      <c r="C17" s="199"/>
      <c r="D17" s="202">
        <f>D16/C16-1</f>
        <v>0.16152167807997242</v>
      </c>
      <c r="E17" s="202">
        <f>E16/D16-1</f>
        <v>0.27259708376729663</v>
      </c>
      <c r="F17" s="203">
        <v>0.14000000000000001</v>
      </c>
      <c r="G17" s="203">
        <v>0.14000000000000001</v>
      </c>
      <c r="H17" s="203">
        <v>0.14000000000000001</v>
      </c>
      <c r="I17" s="203">
        <v>0.14000000000000001</v>
      </c>
      <c r="J17" s="203">
        <v>0.14000000000000001</v>
      </c>
    </row>
    <row r="18" spans="2:10" x14ac:dyDescent="0.2">
      <c r="B18" s="92" t="s">
        <v>256</v>
      </c>
      <c r="C18" s="267">
        <f t="shared" ref="C18:J18" si="1">C4+C7+C10+C13+C16</f>
        <v>260174</v>
      </c>
      <c r="D18" s="268">
        <f t="shared" si="1"/>
        <v>274515</v>
      </c>
      <c r="E18" s="268">
        <f t="shared" si="1"/>
        <v>365817</v>
      </c>
      <c r="F18" s="268">
        <f t="shared" si="1"/>
        <v>410501.96</v>
      </c>
      <c r="G18" s="268">
        <f t="shared" si="1"/>
        <v>460914.50180000009</v>
      </c>
      <c r="H18" s="268">
        <f t="shared" si="1"/>
        <v>517826.45551400015</v>
      </c>
      <c r="I18" s="268">
        <f t="shared" si="1"/>
        <v>582118.83798182011</v>
      </c>
      <c r="J18" s="268">
        <f t="shared" si="1"/>
        <v>654797.99742579879</v>
      </c>
    </row>
    <row r="19" spans="2:10" s="5" customFormat="1" x14ac:dyDescent="0.2">
      <c r="C19" s="146"/>
      <c r="D19" s="147"/>
      <c r="E19" s="147"/>
      <c r="F19" s="147"/>
      <c r="G19" s="147"/>
      <c r="H19" s="147"/>
      <c r="I19" s="147"/>
      <c r="J19" s="147"/>
    </row>
    <row r="20" spans="2:10" s="5" customFormat="1" x14ac:dyDescent="0.2">
      <c r="C20" s="146"/>
      <c r="D20" s="147"/>
      <c r="E20" s="147"/>
      <c r="F20" s="147"/>
      <c r="G20" s="147"/>
      <c r="H20" s="147"/>
      <c r="I20" s="147"/>
      <c r="J20" s="147"/>
    </row>
    <row r="21" spans="2:10" s="5" customFormat="1" x14ac:dyDescent="0.2"/>
  </sheetData>
  <mergeCells count="2">
    <mergeCell ref="F1:J1"/>
    <mergeCell ref="C1:E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showGridLines="0" zoomScale="120" zoomScaleNormal="120" workbookViewId="0">
      <selection activeCell="K10" sqref="K10"/>
    </sheetView>
  </sheetViews>
  <sheetFormatPr baseColWidth="10" defaultColWidth="0" defaultRowHeight="15" zeroHeight="1" x14ac:dyDescent="0.2"/>
  <cols>
    <col min="1" max="1" width="3.5" customWidth="1"/>
    <col min="2" max="2" width="54.5" customWidth="1"/>
    <col min="3" max="5" width="12.5" bestFit="1" customWidth="1"/>
    <col min="6" max="10" width="12" bestFit="1" customWidth="1"/>
    <col min="11" max="11" width="9.1640625" style="5" customWidth="1"/>
    <col min="12" max="16384" width="9.1640625" hidden="1"/>
  </cols>
  <sheetData>
    <row r="1" spans="1:11" ht="31.5" customHeight="1" x14ac:dyDescent="0.3">
      <c r="A1" s="99" t="str">
        <f>Index!A1</f>
        <v>Apple Inc. Financial Modeling</v>
      </c>
      <c r="B1" s="99"/>
      <c r="C1" s="339" t="s">
        <v>18</v>
      </c>
      <c r="D1" s="339"/>
      <c r="E1" s="339"/>
      <c r="F1" s="339" t="s">
        <v>307</v>
      </c>
      <c r="G1" s="339"/>
      <c r="H1" s="339"/>
      <c r="I1" s="339"/>
      <c r="J1" s="339"/>
      <c r="K1" s="94"/>
    </row>
    <row r="2" spans="1:11" x14ac:dyDescent="0.2">
      <c r="A2" s="100" t="s">
        <v>87</v>
      </c>
      <c r="B2" s="106"/>
      <c r="C2" s="107">
        <v>2019</v>
      </c>
      <c r="D2" s="101">
        <f t="shared" ref="D2:J2" si="0">C2+1</f>
        <v>2020</v>
      </c>
      <c r="E2" s="101">
        <f t="shared" si="0"/>
        <v>2021</v>
      </c>
      <c r="F2" s="101">
        <f t="shared" si="0"/>
        <v>2022</v>
      </c>
      <c r="G2" s="101">
        <f t="shared" si="0"/>
        <v>2023</v>
      </c>
      <c r="H2" s="101">
        <f t="shared" si="0"/>
        <v>2024</v>
      </c>
      <c r="I2" s="101">
        <f t="shared" si="0"/>
        <v>2025</v>
      </c>
      <c r="J2" s="101">
        <f t="shared" si="0"/>
        <v>2026</v>
      </c>
      <c r="K2" s="94"/>
    </row>
    <row r="3" spans="1:11" x14ac:dyDescent="0.2"/>
    <row r="4" spans="1:11" x14ac:dyDescent="0.2">
      <c r="B4" s="90" t="s">
        <v>116</v>
      </c>
      <c r="C4" s="269"/>
      <c r="D4" s="269"/>
      <c r="E4" s="269"/>
      <c r="F4" s="269"/>
      <c r="G4" s="269"/>
      <c r="H4" s="269"/>
      <c r="I4" s="269"/>
      <c r="J4" s="269"/>
    </row>
    <row r="5" spans="1:11" ht="16" x14ac:dyDescent="0.2">
      <c r="B5" s="9" t="s">
        <v>0</v>
      </c>
      <c r="C5" s="270">
        <f>'Income Statement'!C4</f>
        <v>213883</v>
      </c>
      <c r="D5" s="270">
        <f>'Income Statement'!D4</f>
        <v>220747</v>
      </c>
      <c r="E5" s="270">
        <f>'Income Statement'!E4</f>
        <v>297392</v>
      </c>
      <c r="F5" s="270">
        <f>'Income Statement'!F4</f>
        <v>332497.46000000002</v>
      </c>
      <c r="G5" s="270">
        <f>'Income Statement'!G4</f>
        <v>371989.37180000008</v>
      </c>
      <c r="H5" s="270">
        <f>'Income Statement'!H4</f>
        <v>416451.80731400009</v>
      </c>
      <c r="I5" s="270">
        <f>'Income Statement'!I4</f>
        <v>466551.73903382011</v>
      </c>
      <c r="J5" s="270">
        <f>'Income Statement'!J4</f>
        <v>523051.50462507876</v>
      </c>
    </row>
    <row r="6" spans="1:11" ht="16" x14ac:dyDescent="0.2">
      <c r="B6" s="9" t="s">
        <v>1</v>
      </c>
      <c r="C6" s="270">
        <f>'Income Statement'!C5</f>
        <v>46291</v>
      </c>
      <c r="D6" s="270">
        <f>'Income Statement'!D5</f>
        <v>53768</v>
      </c>
      <c r="E6" s="270">
        <f>'Income Statement'!E5</f>
        <v>68425</v>
      </c>
      <c r="F6" s="270">
        <f>'Income Statement'!F5</f>
        <v>78004.500000000015</v>
      </c>
      <c r="G6" s="270">
        <f>'Income Statement'!G5</f>
        <v>88925.130000000019</v>
      </c>
      <c r="H6" s="270">
        <f>'Income Statement'!H5</f>
        <v>101374.64820000004</v>
      </c>
      <c r="I6" s="270">
        <f>'Income Statement'!I5</f>
        <v>115567.09894800006</v>
      </c>
      <c r="J6" s="270">
        <f>'Income Statement'!J5</f>
        <v>131746.49280072007</v>
      </c>
    </row>
    <row r="7" spans="1:11" ht="16" x14ac:dyDescent="0.2">
      <c r="B7" s="111" t="s">
        <v>157</v>
      </c>
      <c r="C7" s="271">
        <f>SUM(C5:C6)</f>
        <v>260174</v>
      </c>
      <c r="D7" s="271">
        <f t="shared" ref="D7:J7" si="1">SUM(D5:D6)</f>
        <v>274515</v>
      </c>
      <c r="E7" s="271">
        <f t="shared" si="1"/>
        <v>365817</v>
      </c>
      <c r="F7" s="271">
        <f t="shared" si="1"/>
        <v>410501.96</v>
      </c>
      <c r="G7" s="271">
        <f t="shared" si="1"/>
        <v>460914.50180000009</v>
      </c>
      <c r="H7" s="271">
        <f t="shared" si="1"/>
        <v>517826.45551400015</v>
      </c>
      <c r="I7" s="271">
        <f t="shared" si="1"/>
        <v>582118.83798182011</v>
      </c>
      <c r="J7" s="271">
        <f t="shared" si="1"/>
        <v>654797.99742579879</v>
      </c>
    </row>
    <row r="8" spans="1:11" x14ac:dyDescent="0.2">
      <c r="B8" s="9"/>
      <c r="C8" s="117"/>
      <c r="D8" s="88"/>
      <c r="E8" s="88"/>
      <c r="F8" s="118"/>
      <c r="G8" s="118"/>
      <c r="H8" s="118"/>
      <c r="I8" s="118"/>
      <c r="J8" s="118"/>
    </row>
    <row r="9" spans="1:11" x14ac:dyDescent="0.2">
      <c r="B9" s="90" t="s">
        <v>262</v>
      </c>
      <c r="C9" s="117"/>
      <c r="D9" s="88"/>
      <c r="E9" s="88"/>
      <c r="F9" s="118"/>
      <c r="G9" s="118"/>
      <c r="H9" s="118"/>
      <c r="I9" s="118"/>
      <c r="J9" s="118"/>
    </row>
    <row r="10" spans="1:11" ht="16" x14ac:dyDescent="0.2">
      <c r="B10" s="9" t="s">
        <v>0</v>
      </c>
      <c r="C10" s="270">
        <f>'Income Statement'!C9</f>
        <v>144996</v>
      </c>
      <c r="D10" s="270">
        <f>'Income Statement'!D9</f>
        <v>151286</v>
      </c>
      <c r="E10" s="270">
        <f>'Income Statement'!E9</f>
        <v>192266</v>
      </c>
      <c r="F10" s="266">
        <f>F5*F11</f>
        <v>214961.92447799537</v>
      </c>
      <c r="G10" s="266">
        <f>G5*G11</f>
        <v>240493.720606132</v>
      </c>
      <c r="H10" s="266">
        <f>H5*H11</f>
        <v>269238.99494617723</v>
      </c>
      <c r="I10" s="266">
        <f>I5*I11</f>
        <v>301628.94986104686</v>
      </c>
      <c r="J10" s="266">
        <f>J5*J11</f>
        <v>338156.44196294917</v>
      </c>
    </row>
    <row r="11" spans="1:11" ht="16" x14ac:dyDescent="0.2">
      <c r="B11" s="9" t="s">
        <v>117</v>
      </c>
      <c r="C11" s="66">
        <f>C10/C5</f>
        <v>0.67792204148997348</v>
      </c>
      <c r="D11" s="66">
        <f>D10/D5</f>
        <v>0.68533660706600774</v>
      </c>
      <c r="E11" s="66">
        <f>E10/E5</f>
        <v>0.64650696723516432</v>
      </c>
      <c r="F11" s="120">
        <f>E11</f>
        <v>0.64650696723516432</v>
      </c>
      <c r="G11" s="120">
        <f>F11</f>
        <v>0.64650696723516432</v>
      </c>
      <c r="H11" s="120">
        <f>G11</f>
        <v>0.64650696723516432</v>
      </c>
      <c r="I11" s="120">
        <f>H11</f>
        <v>0.64650696723516432</v>
      </c>
      <c r="J11" s="120">
        <f>I11</f>
        <v>0.64650696723516432</v>
      </c>
    </row>
    <row r="12" spans="1:11" x14ac:dyDescent="0.2">
      <c r="B12" s="9"/>
      <c r="C12" s="66"/>
      <c r="D12" s="66"/>
      <c r="E12" s="66"/>
      <c r="F12" s="67"/>
      <c r="G12" s="67"/>
      <c r="H12" s="67"/>
      <c r="I12" s="67"/>
      <c r="J12" s="67"/>
    </row>
    <row r="13" spans="1:11" ht="16" x14ac:dyDescent="0.2">
      <c r="B13" s="9" t="s">
        <v>1</v>
      </c>
      <c r="C13" s="270">
        <f>'Income Statement'!C10</f>
        <v>16786</v>
      </c>
      <c r="D13" s="270">
        <f>'Income Statement'!D10</f>
        <v>18273</v>
      </c>
      <c r="E13" s="270">
        <f>'Income Statement'!E10</f>
        <v>20715</v>
      </c>
      <c r="F13" s="266">
        <f>F6*F14</f>
        <v>23615.100000000006</v>
      </c>
      <c r="G13" s="266">
        <f>G6*G14</f>
        <v>26921.214000000007</v>
      </c>
      <c r="H13" s="266">
        <f>H6*H14</f>
        <v>30690.183960000013</v>
      </c>
      <c r="I13" s="266">
        <f>I6*I14</f>
        <v>34986.80971440002</v>
      </c>
      <c r="J13" s="266">
        <f>J6*J14</f>
        <v>39884.963074416024</v>
      </c>
    </row>
    <row r="14" spans="1:11" ht="16" x14ac:dyDescent="0.2">
      <c r="B14" s="9" t="s">
        <v>117</v>
      </c>
      <c r="C14" s="66">
        <f>C13/C6</f>
        <v>0.36261908362316647</v>
      </c>
      <c r="D14" s="66">
        <f>D13/D6</f>
        <v>0.33984898080642761</v>
      </c>
      <c r="E14" s="66">
        <f>E13/E6</f>
        <v>0.30274022652539279</v>
      </c>
      <c r="F14" s="121">
        <f>E14</f>
        <v>0.30274022652539279</v>
      </c>
      <c r="G14" s="121">
        <f>F14</f>
        <v>0.30274022652539279</v>
      </c>
      <c r="H14" s="121">
        <f>G14</f>
        <v>0.30274022652539279</v>
      </c>
      <c r="I14" s="121">
        <f>H14</f>
        <v>0.30274022652539279</v>
      </c>
      <c r="J14" s="121">
        <f>I14</f>
        <v>0.30274022652539279</v>
      </c>
    </row>
    <row r="15" spans="1:11" x14ac:dyDescent="0.2">
      <c r="B15" s="9"/>
      <c r="C15" s="66"/>
      <c r="D15" s="66"/>
      <c r="E15" s="66"/>
      <c r="F15" s="119"/>
      <c r="G15" s="119"/>
      <c r="H15" s="119"/>
      <c r="I15" s="119"/>
      <c r="J15" s="119"/>
    </row>
    <row r="16" spans="1:11" x14ac:dyDescent="0.2">
      <c r="B16" s="90" t="s">
        <v>263</v>
      </c>
      <c r="C16" s="65"/>
      <c r="D16" s="65"/>
      <c r="E16" s="65"/>
      <c r="F16" s="65"/>
      <c r="G16" s="65"/>
      <c r="H16" s="65"/>
      <c r="I16" s="65"/>
      <c r="J16" s="65"/>
    </row>
    <row r="17" spans="2:10" ht="16" x14ac:dyDescent="0.2">
      <c r="B17" s="9" t="s">
        <v>6</v>
      </c>
      <c r="C17" s="270">
        <f>'Income Statement'!C15</f>
        <v>16217</v>
      </c>
      <c r="D17" s="270">
        <f>'Income Statement'!D15</f>
        <v>18752</v>
      </c>
      <c r="E17" s="270">
        <f>'Income Statement'!E15</f>
        <v>21914</v>
      </c>
      <c r="F17" s="266">
        <f>F7*F18</f>
        <v>24590.81986742005</v>
      </c>
      <c r="G17" s="266">
        <f>G7*G18</f>
        <v>27610.746336133099</v>
      </c>
      <c r="H17" s="266">
        <f>H7*H18</f>
        <v>31020.015324967946</v>
      </c>
      <c r="I17" s="266">
        <f>I7*I18</f>
        <v>34871.403503756264</v>
      </c>
      <c r="J17" s="266">
        <f>J7*J18</f>
        <v>39225.195427191618</v>
      </c>
    </row>
    <row r="18" spans="2:10" ht="16" x14ac:dyDescent="0.2">
      <c r="B18" s="9" t="s">
        <v>117</v>
      </c>
      <c r="C18" s="66">
        <f>C17/C7</f>
        <v>6.233136285716482E-2</v>
      </c>
      <c r="D18" s="66">
        <f>D17/D7</f>
        <v>6.8309564140393061E-2</v>
      </c>
      <c r="E18" s="66">
        <f>E17/E7</f>
        <v>5.9904269074427925E-2</v>
      </c>
      <c r="F18" s="120">
        <f>E18</f>
        <v>5.9904269074427925E-2</v>
      </c>
      <c r="G18" s="120">
        <f>F18</f>
        <v>5.9904269074427925E-2</v>
      </c>
      <c r="H18" s="120">
        <f>G18</f>
        <v>5.9904269074427925E-2</v>
      </c>
      <c r="I18" s="120">
        <f>H18</f>
        <v>5.9904269074427925E-2</v>
      </c>
      <c r="J18" s="120">
        <f>I18</f>
        <v>5.9904269074427925E-2</v>
      </c>
    </row>
    <row r="19" spans="2:10" x14ac:dyDescent="0.2">
      <c r="B19" s="9"/>
      <c r="C19" s="66"/>
      <c r="D19" s="66"/>
      <c r="E19" s="66"/>
      <c r="F19" s="120"/>
      <c r="G19" s="120"/>
      <c r="H19" s="120"/>
      <c r="I19" s="120"/>
      <c r="J19" s="120"/>
    </row>
    <row r="20" spans="2:10" ht="15.75" customHeight="1" x14ac:dyDescent="0.2">
      <c r="B20" s="9" t="s">
        <v>7</v>
      </c>
      <c r="C20" s="270">
        <f>'Income Statement'!C16</f>
        <v>18245</v>
      </c>
      <c r="D20" s="270">
        <f>'Income Statement'!D16</f>
        <v>19916</v>
      </c>
      <c r="E20" s="270">
        <f>'Income Statement'!E16</f>
        <v>21973</v>
      </c>
      <c r="F20" s="266">
        <f>F7*F21</f>
        <v>24657.026784102436</v>
      </c>
      <c r="G20" s="266">
        <f>G7*G21</f>
        <v>27685.083930083627</v>
      </c>
      <c r="H20" s="266">
        <f>H7*H21</f>
        <v>31103.531839715284</v>
      </c>
      <c r="I20" s="266">
        <f>I7*I21</f>
        <v>34965.289275715819</v>
      </c>
      <c r="J20" s="266">
        <f>J7*J21</f>
        <v>39330.803099465244</v>
      </c>
    </row>
    <row r="21" spans="2:10" ht="16" x14ac:dyDescent="0.2">
      <c r="B21" s="9" t="s">
        <v>117</v>
      </c>
      <c r="C21" s="66">
        <f>C20/C7</f>
        <v>7.0126146348213125E-2</v>
      </c>
      <c r="D21" s="66">
        <f>D20/D7</f>
        <v>7.2549769593646979E-2</v>
      </c>
      <c r="E21" s="66">
        <f>E20/E7</f>
        <v>6.006555190163388E-2</v>
      </c>
      <c r="F21" s="120">
        <f>E21</f>
        <v>6.006555190163388E-2</v>
      </c>
      <c r="G21" s="120">
        <f>F21</f>
        <v>6.006555190163388E-2</v>
      </c>
      <c r="H21" s="120">
        <f>G21</f>
        <v>6.006555190163388E-2</v>
      </c>
      <c r="I21" s="120">
        <f>H21</f>
        <v>6.006555190163388E-2</v>
      </c>
      <c r="J21" s="120">
        <f>I21</f>
        <v>6.006555190163388E-2</v>
      </c>
    </row>
    <row r="22" spans="2:10" x14ac:dyDescent="0.2"/>
    <row r="34" x14ac:dyDescent="0.2"/>
    <row r="35" x14ac:dyDescent="0.2"/>
  </sheetData>
  <mergeCells count="2">
    <mergeCell ref="F1:J1"/>
    <mergeCell ref="C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44"/>
  <sheetViews>
    <sheetView showGridLines="0" zoomScale="90" zoomScaleNormal="90" workbookViewId="0">
      <pane xSplit="2" ySplit="2" topLeftCell="C4" activePane="bottomRight" state="frozen"/>
      <selection pane="topRight" activeCell="D1" sqref="D1"/>
      <selection pane="bottomLeft" activeCell="A3" sqref="A3"/>
      <selection pane="bottomRight" activeCell="K12" sqref="K12"/>
    </sheetView>
  </sheetViews>
  <sheetFormatPr baseColWidth="10" defaultColWidth="0" defaultRowHeight="15" zeroHeight="1" x14ac:dyDescent="0.2"/>
  <cols>
    <col min="1" max="1" width="3.5" customWidth="1"/>
    <col min="2" max="2" width="54.5" customWidth="1"/>
    <col min="3" max="9" width="12.5" style="26" customWidth="1"/>
    <col min="10" max="10" width="12.5" customWidth="1"/>
    <col min="11" max="11" width="8.6640625" style="4" customWidth="1"/>
    <col min="12" max="33" width="0" style="4" hidden="1" customWidth="1"/>
    <col min="34" max="34" width="0" hidden="1" customWidth="1"/>
    <col min="35" max="16384" width="8.6640625" hidden="1"/>
  </cols>
  <sheetData>
    <row r="1" spans="1:11" ht="31.5" customHeight="1" x14ac:dyDescent="0.3">
      <c r="A1" s="99" t="str">
        <f>Index!A1</f>
        <v>Apple Inc. Financial Modeling</v>
      </c>
      <c r="B1" s="101"/>
      <c r="C1" s="339" t="s">
        <v>18</v>
      </c>
      <c r="D1" s="339"/>
      <c r="E1" s="339"/>
      <c r="F1" s="339" t="s">
        <v>308</v>
      </c>
      <c r="G1" s="339"/>
      <c r="H1" s="339"/>
      <c r="I1" s="339"/>
      <c r="J1" s="339"/>
      <c r="K1" s="94"/>
    </row>
    <row r="2" spans="1:11" ht="15" customHeight="1" x14ac:dyDescent="0.2">
      <c r="A2" s="100" t="s">
        <v>87</v>
      </c>
      <c r="B2" s="106"/>
      <c r="C2" s="114">
        <v>2019</v>
      </c>
      <c r="D2" s="114">
        <f t="shared" ref="D2:J2" si="0">C2+1</f>
        <v>2020</v>
      </c>
      <c r="E2" s="114">
        <f t="shared" si="0"/>
        <v>2021</v>
      </c>
      <c r="F2" s="114">
        <f t="shared" si="0"/>
        <v>2022</v>
      </c>
      <c r="G2" s="114">
        <f t="shared" si="0"/>
        <v>2023</v>
      </c>
      <c r="H2" s="114">
        <f t="shared" si="0"/>
        <v>2024</v>
      </c>
      <c r="I2" s="114">
        <f t="shared" si="0"/>
        <v>2025</v>
      </c>
      <c r="J2" s="114">
        <f t="shared" si="0"/>
        <v>2026</v>
      </c>
      <c r="K2" s="94"/>
    </row>
    <row r="3" spans="1:11" x14ac:dyDescent="0.2">
      <c r="A3" s="12"/>
      <c r="B3" s="123" t="s">
        <v>118</v>
      </c>
      <c r="C3" s="272">
        <f>'Income Statement'!C6</f>
        <v>260174</v>
      </c>
      <c r="D3" s="272">
        <f>'Income Statement'!D6</f>
        <v>274515</v>
      </c>
      <c r="E3" s="272">
        <f>'Income Statement'!E6</f>
        <v>365817</v>
      </c>
      <c r="F3" s="272">
        <f>'Income Statement'!F6</f>
        <v>410501.96</v>
      </c>
      <c r="G3" s="272">
        <f>'Income Statement'!G6</f>
        <v>460914.50180000009</v>
      </c>
      <c r="H3" s="272">
        <f>'Income Statement'!H6</f>
        <v>517826.45551400015</v>
      </c>
      <c r="I3" s="272">
        <f>'Income Statement'!I6</f>
        <v>582118.83798182011</v>
      </c>
      <c r="J3" s="272">
        <f>'Income Statement'!J6</f>
        <v>654797.99742579879</v>
      </c>
      <c r="K3" s="5"/>
    </row>
    <row r="4" spans="1:11" x14ac:dyDescent="0.2">
      <c r="A4" s="12"/>
      <c r="B4" s="108" t="s">
        <v>279</v>
      </c>
      <c r="C4" s="273">
        <f>'Income Statement'!C11</f>
        <v>161782</v>
      </c>
      <c r="D4" s="273">
        <f>'Income Statement'!D11</f>
        <v>169559</v>
      </c>
      <c r="E4" s="273">
        <f>'Income Statement'!E11</f>
        <v>212981</v>
      </c>
      <c r="F4" s="273">
        <f>'Income Statement'!F11</f>
        <v>238577.02447799538</v>
      </c>
      <c r="G4" s="273">
        <f>'Income Statement'!G11</f>
        <v>267414.93460613198</v>
      </c>
      <c r="H4" s="273">
        <f>'Income Statement'!H11</f>
        <v>299929.17890617723</v>
      </c>
      <c r="I4" s="273">
        <f>'Income Statement'!I11</f>
        <v>336615.75957544689</v>
      </c>
      <c r="J4" s="273">
        <f>'Income Statement'!J11</f>
        <v>378041.40503736521</v>
      </c>
      <c r="K4" s="5"/>
    </row>
    <row r="5" spans="1:11" x14ac:dyDescent="0.2">
      <c r="A5" s="12"/>
      <c r="B5" s="15"/>
      <c r="C5" s="125"/>
      <c r="D5" s="125"/>
      <c r="E5" s="125"/>
      <c r="F5" s="125"/>
      <c r="G5" s="125"/>
      <c r="H5" s="125"/>
      <c r="I5" s="125"/>
      <c r="J5" s="125"/>
      <c r="K5" s="5"/>
    </row>
    <row r="6" spans="1:11" ht="16" x14ac:dyDescent="0.2">
      <c r="A6" s="12"/>
      <c r="B6" s="9" t="s">
        <v>119</v>
      </c>
      <c r="C6" s="273">
        <f>'Balance Sheet'!C7</f>
        <v>22926</v>
      </c>
      <c r="D6" s="273">
        <f>'Balance Sheet'!D7</f>
        <v>16120</v>
      </c>
      <c r="E6" s="273">
        <f>'Balance Sheet'!E7</f>
        <v>26278</v>
      </c>
      <c r="F6" s="274">
        <f>F3*F20/365</f>
        <v>24742.583890410962</v>
      </c>
      <c r="G6" s="274">
        <f>G3*G20/365</f>
        <v>27781.148053698635</v>
      </c>
      <c r="H6" s="274">
        <f>H3*H20/365</f>
        <v>31211.457592624665</v>
      </c>
      <c r="I6" s="274">
        <f>I3*I20/365</f>
        <v>35086.614892054909</v>
      </c>
      <c r="J6" s="274">
        <f>J3*J20/365</f>
        <v>39467.276557171434</v>
      </c>
      <c r="K6" s="5"/>
    </row>
    <row r="7" spans="1:11" ht="16" x14ac:dyDescent="0.2">
      <c r="A7" s="12"/>
      <c r="B7" s="9" t="s">
        <v>22</v>
      </c>
      <c r="C7" s="273">
        <f>'Balance Sheet'!C8</f>
        <v>4106</v>
      </c>
      <c r="D7" s="273">
        <f>'Balance Sheet'!D8</f>
        <v>4061</v>
      </c>
      <c r="E7" s="273">
        <f>'Balance Sheet'!E8</f>
        <v>6580</v>
      </c>
      <c r="F7" s="274">
        <f>F4*F22/365</f>
        <v>6209.5389932628941</v>
      </c>
      <c r="G7" s="274">
        <f>G4*G22/365</f>
        <v>6960.1147363239834</v>
      </c>
      <c r="H7" s="274">
        <f>H4*H22/365</f>
        <v>7806.3758893388595</v>
      </c>
      <c r="I7" s="274">
        <f>I4*I22/365</f>
        <v>8761.2320985390288</v>
      </c>
      <c r="J7" s="274">
        <f>J4*J22/365</f>
        <v>9839.4338297396425</v>
      </c>
      <c r="K7" s="5"/>
    </row>
    <row r="8" spans="1:11" ht="16" x14ac:dyDescent="0.2">
      <c r="A8" s="12"/>
      <c r="B8" s="9" t="s">
        <v>23</v>
      </c>
      <c r="C8" s="273">
        <f>'Balance Sheet'!C9</f>
        <v>22878</v>
      </c>
      <c r="D8" s="273">
        <f>'Balance Sheet'!D9</f>
        <v>21325</v>
      </c>
      <c r="E8" s="273">
        <f>'Balance Sheet'!E9</f>
        <v>25228</v>
      </c>
      <c r="F8" s="274">
        <f>F3*F24/365</f>
        <v>26991.909698630141</v>
      </c>
      <c r="G8" s="274">
        <f>G3*G24/365</f>
        <v>30306.706967671234</v>
      </c>
      <c r="H8" s="274">
        <f>H3*H24/365</f>
        <v>34048.862828317819</v>
      </c>
      <c r="I8" s="274">
        <f>I3*I24/365</f>
        <v>38276.307154968992</v>
      </c>
      <c r="J8" s="274">
        <f>J3*J24/365</f>
        <v>43055.210789641562</v>
      </c>
      <c r="K8" s="5"/>
    </row>
    <row r="9" spans="1:11" ht="17" thickBot="1" x14ac:dyDescent="0.25">
      <c r="A9" s="12"/>
      <c r="B9" s="9" t="s">
        <v>24</v>
      </c>
      <c r="C9" s="275">
        <f>'Balance Sheet'!C10</f>
        <v>12352</v>
      </c>
      <c r="D9" s="275">
        <f>'Balance Sheet'!D10</f>
        <v>11264</v>
      </c>
      <c r="E9" s="275">
        <f>'Balance Sheet'!E10</f>
        <v>14111</v>
      </c>
      <c r="F9" s="276">
        <f>F26</f>
        <v>16420.078400000002</v>
      </c>
      <c r="G9" s="276">
        <f>G26</f>
        <v>18436.580072000004</v>
      </c>
      <c r="H9" s="276">
        <f>H26</f>
        <v>20713.058220560008</v>
      </c>
      <c r="I9" s="276">
        <f>I26</f>
        <v>23284.753519272806</v>
      </c>
      <c r="J9" s="276">
        <f>J26</f>
        <v>26191.919897031952</v>
      </c>
      <c r="K9" s="5"/>
    </row>
    <row r="10" spans="1:11" x14ac:dyDescent="0.2">
      <c r="A10" s="12"/>
      <c r="B10" s="108" t="s">
        <v>120</v>
      </c>
      <c r="C10" s="277">
        <f t="shared" ref="C10:J10" si="1">SUM(C6:C9)</f>
        <v>62262</v>
      </c>
      <c r="D10" s="277">
        <f t="shared" si="1"/>
        <v>52770</v>
      </c>
      <c r="E10" s="277">
        <f t="shared" si="1"/>
        <v>72197</v>
      </c>
      <c r="F10" s="277">
        <f t="shared" si="1"/>
        <v>74364.110982304002</v>
      </c>
      <c r="G10" s="277">
        <f t="shared" si="1"/>
        <v>83484.54982969386</v>
      </c>
      <c r="H10" s="277">
        <f t="shared" si="1"/>
        <v>93779.754530841354</v>
      </c>
      <c r="I10" s="277">
        <f t="shared" si="1"/>
        <v>105408.90766483574</v>
      </c>
      <c r="J10" s="277">
        <f t="shared" si="1"/>
        <v>118553.84107358458</v>
      </c>
      <c r="K10" s="5"/>
    </row>
    <row r="11" spans="1:11" x14ac:dyDescent="0.2">
      <c r="A11" s="12"/>
      <c r="B11" s="15"/>
      <c r="C11" s="125"/>
      <c r="D11" s="125"/>
      <c r="E11" s="125"/>
      <c r="F11" s="125"/>
      <c r="G11" s="125"/>
      <c r="H11" s="125"/>
      <c r="I11" s="125"/>
      <c r="J11" s="125"/>
      <c r="K11" s="5"/>
    </row>
    <row r="12" spans="1:11" ht="16" x14ac:dyDescent="0.2">
      <c r="A12" s="12"/>
      <c r="B12" s="9" t="s">
        <v>121</v>
      </c>
      <c r="C12" s="273">
        <f>'Balance Sheet'!C22</f>
        <v>46236</v>
      </c>
      <c r="D12" s="273">
        <f>'Balance Sheet'!D22</f>
        <v>42296</v>
      </c>
      <c r="E12" s="273">
        <f>'Balance Sheet'!E22</f>
        <v>54763</v>
      </c>
      <c r="F12" s="274">
        <f>F4*F29/365</f>
        <v>54251.761730612649</v>
      </c>
      <c r="G12" s="274">
        <f>G4*G29/365</f>
        <v>60809.423485777959</v>
      </c>
      <c r="H12" s="274">
        <f>H4*H29/365</f>
        <v>68203.073559486875</v>
      </c>
      <c r="I12" s="274">
        <f>I4*I29/365</f>
        <v>76545.501492498894</v>
      </c>
      <c r="J12" s="274">
        <f>J4*J29/365</f>
        <v>85965.579775620034</v>
      </c>
      <c r="K12" s="5"/>
    </row>
    <row r="13" spans="1:11" ht="17" thickBot="1" x14ac:dyDescent="0.25">
      <c r="A13" s="12"/>
      <c r="B13" s="9" t="s">
        <v>30</v>
      </c>
      <c r="C13" s="275">
        <f>'Balance Sheet'!C23</f>
        <v>37720</v>
      </c>
      <c r="D13" s="275">
        <f>'Balance Sheet'!D23</f>
        <v>42684</v>
      </c>
      <c r="E13" s="275">
        <f>'Balance Sheet'!E23</f>
        <v>47493</v>
      </c>
      <c r="F13" s="276">
        <f>F31</f>
        <v>49260.235200000003</v>
      </c>
      <c r="G13" s="276">
        <f>G31</f>
        <v>55309.740216000006</v>
      </c>
      <c r="H13" s="276">
        <f>H31</f>
        <v>62139.174661680016</v>
      </c>
      <c r="I13" s="276">
        <f>I31</f>
        <v>69854.260557818416</v>
      </c>
      <c r="J13" s="276">
        <f>J31</f>
        <v>78575.759691095853</v>
      </c>
      <c r="K13" s="5"/>
    </row>
    <row r="14" spans="1:11" x14ac:dyDescent="0.2">
      <c r="A14" s="12"/>
      <c r="B14" s="108" t="s">
        <v>122</v>
      </c>
      <c r="C14" s="277">
        <f t="shared" ref="C14:J14" si="2">SUM(C12:C13)</f>
        <v>83956</v>
      </c>
      <c r="D14" s="277">
        <f t="shared" si="2"/>
        <v>84980</v>
      </c>
      <c r="E14" s="277">
        <f t="shared" si="2"/>
        <v>102256</v>
      </c>
      <c r="F14" s="277">
        <f t="shared" si="2"/>
        <v>103511.99693061266</v>
      </c>
      <c r="G14" s="277">
        <f t="shared" si="2"/>
        <v>116119.16370177796</v>
      </c>
      <c r="H14" s="277">
        <f t="shared" si="2"/>
        <v>130342.2482211669</v>
      </c>
      <c r="I14" s="277">
        <f t="shared" si="2"/>
        <v>146399.76205031731</v>
      </c>
      <c r="J14" s="277">
        <f t="shared" si="2"/>
        <v>164541.33946671587</v>
      </c>
      <c r="K14" s="5"/>
    </row>
    <row r="15" spans="1:11" x14ac:dyDescent="0.2">
      <c r="A15" s="12"/>
      <c r="B15" s="15"/>
      <c r="C15" s="125"/>
      <c r="D15" s="125"/>
      <c r="E15" s="125"/>
      <c r="F15" s="125"/>
      <c r="G15" s="125"/>
      <c r="H15" s="126"/>
      <c r="I15" s="126"/>
      <c r="J15" s="126"/>
      <c r="K15" s="5"/>
    </row>
    <row r="16" spans="1:11" x14ac:dyDescent="0.2">
      <c r="A16" s="12"/>
      <c r="B16" s="11" t="s">
        <v>123</v>
      </c>
      <c r="C16" s="278">
        <f t="shared" ref="C16:J16" si="3">C10-C14</f>
        <v>-21694</v>
      </c>
      <c r="D16" s="278">
        <f t="shared" si="3"/>
        <v>-32210</v>
      </c>
      <c r="E16" s="278">
        <f t="shared" si="3"/>
        <v>-30059</v>
      </c>
      <c r="F16" s="278">
        <f t="shared" si="3"/>
        <v>-29147.885948308656</v>
      </c>
      <c r="G16" s="278">
        <f t="shared" si="3"/>
        <v>-32634.613872084097</v>
      </c>
      <c r="H16" s="278">
        <f t="shared" si="3"/>
        <v>-36562.493690325544</v>
      </c>
      <c r="I16" s="278">
        <f t="shared" si="3"/>
        <v>-40990.854385481565</v>
      </c>
      <c r="J16" s="278">
        <f t="shared" si="3"/>
        <v>-45987.498393131289</v>
      </c>
      <c r="K16" s="5"/>
    </row>
    <row r="17" spans="1:11" ht="16" thickBot="1" x14ac:dyDescent="0.25">
      <c r="A17" s="12"/>
      <c r="B17" s="122" t="s">
        <v>124</v>
      </c>
      <c r="C17" s="279"/>
      <c r="D17" s="279">
        <f t="shared" ref="D17:J17" si="4">-(D16-C16)</f>
        <v>10516</v>
      </c>
      <c r="E17" s="279">
        <f t="shared" si="4"/>
        <v>-2151</v>
      </c>
      <c r="F17" s="279">
        <f t="shared" si="4"/>
        <v>-911.11405169134378</v>
      </c>
      <c r="G17" s="279">
        <f t="shared" si="4"/>
        <v>3486.727923775441</v>
      </c>
      <c r="H17" s="279">
        <f t="shared" si="4"/>
        <v>3927.8798182414466</v>
      </c>
      <c r="I17" s="279">
        <f t="shared" si="4"/>
        <v>4428.3606951560214</v>
      </c>
      <c r="J17" s="279">
        <f t="shared" si="4"/>
        <v>4996.6440076497238</v>
      </c>
      <c r="K17" s="5"/>
    </row>
    <row r="18" spans="1:11" ht="16" thickTop="1" x14ac:dyDescent="0.2">
      <c r="A18" s="12"/>
      <c r="B18" s="9"/>
      <c r="C18" s="18"/>
      <c r="D18" s="18"/>
      <c r="E18" s="18"/>
      <c r="F18" s="18"/>
      <c r="G18" s="18"/>
      <c r="H18" s="18"/>
      <c r="I18" s="18"/>
      <c r="J18" s="18"/>
      <c r="K18" s="5"/>
    </row>
    <row r="19" spans="1:11" x14ac:dyDescent="0.2">
      <c r="A19" s="12"/>
      <c r="B19" s="108" t="s">
        <v>125</v>
      </c>
      <c r="C19" s="6"/>
      <c r="D19" s="6"/>
      <c r="E19" s="6"/>
      <c r="F19" s="6"/>
      <c r="G19" s="6"/>
      <c r="H19" s="6"/>
      <c r="I19" s="6"/>
      <c r="J19" s="6"/>
      <c r="K19" s="5"/>
    </row>
    <row r="20" spans="1:11" ht="16" x14ac:dyDescent="0.2">
      <c r="A20" s="12"/>
      <c r="B20" s="9" t="s">
        <v>119</v>
      </c>
      <c r="C20" s="19"/>
      <c r="D20" s="19">
        <f>365/D3*AVERAGE(C6:D6)</f>
        <v>25.958126149755024</v>
      </c>
      <c r="E20" s="19">
        <f>365/E3*AVERAGE(D6:E6)</f>
        <v>21.151655062503931</v>
      </c>
      <c r="F20" s="20">
        <v>22</v>
      </c>
      <c r="G20" s="20">
        <v>22</v>
      </c>
      <c r="H20" s="20">
        <v>22</v>
      </c>
      <c r="I20" s="20">
        <v>22</v>
      </c>
      <c r="J20" s="20">
        <v>22</v>
      </c>
      <c r="K20" s="5"/>
    </row>
    <row r="21" spans="1:11" x14ac:dyDescent="0.2">
      <c r="A21" s="12"/>
      <c r="B21" s="9"/>
      <c r="C21" s="16"/>
      <c r="D21" s="16"/>
      <c r="E21" s="16"/>
      <c r="F21" s="16"/>
      <c r="G21" s="16"/>
      <c r="H21" s="16"/>
      <c r="I21" s="16"/>
      <c r="J21" s="16"/>
      <c r="K21" s="5"/>
    </row>
    <row r="22" spans="1:11" ht="16" x14ac:dyDescent="0.2">
      <c r="A22" s="12"/>
      <c r="B22" s="9" t="s">
        <v>22</v>
      </c>
      <c r="C22" s="17"/>
      <c r="D22" s="17">
        <f>365/D4*AVERAGE(C7:D7)</f>
        <v>8.7903178244740765</v>
      </c>
      <c r="E22" s="17">
        <f>365/E4*AVERAGE(D7:E7)</f>
        <v>9.1181020842234748</v>
      </c>
      <c r="F22" s="127">
        <v>9.5</v>
      </c>
      <c r="G22" s="127">
        <v>9.5</v>
      </c>
      <c r="H22" s="127">
        <v>9.5</v>
      </c>
      <c r="I22" s="127">
        <v>9.5</v>
      </c>
      <c r="J22" s="127">
        <v>9.5</v>
      </c>
      <c r="K22" s="5"/>
    </row>
    <row r="23" spans="1:11" x14ac:dyDescent="0.2">
      <c r="A23" s="12"/>
      <c r="B23" s="13"/>
      <c r="C23" s="15"/>
      <c r="D23" s="15"/>
      <c r="E23" s="15"/>
      <c r="F23" s="15"/>
      <c r="G23" s="15"/>
      <c r="H23" s="15"/>
      <c r="I23" s="15"/>
      <c r="J23" s="15"/>
      <c r="K23" s="5"/>
    </row>
    <row r="24" spans="1:11" ht="16" x14ac:dyDescent="0.2">
      <c r="A24" s="12"/>
      <c r="B24" s="9" t="s">
        <v>23</v>
      </c>
      <c r="C24" s="28"/>
      <c r="D24" s="28">
        <f>365/D3*AVERAGE(C8:D8)</f>
        <v>29.386545361819937</v>
      </c>
      <c r="E24" s="28">
        <f>365/E3*AVERAGE(D8:E8)</f>
        <v>23.224515263096031</v>
      </c>
      <c r="F24" s="20">
        <v>24</v>
      </c>
      <c r="G24" s="20">
        <v>24</v>
      </c>
      <c r="H24" s="20">
        <v>24</v>
      </c>
      <c r="I24" s="20">
        <v>24</v>
      </c>
      <c r="J24" s="20">
        <v>24</v>
      </c>
      <c r="K24" s="5"/>
    </row>
    <row r="25" spans="1:11" x14ac:dyDescent="0.2">
      <c r="A25" s="12"/>
      <c r="B25" s="13"/>
      <c r="C25" s="15"/>
      <c r="F25" s="15"/>
      <c r="G25" s="15"/>
      <c r="H25" s="15"/>
      <c r="I25" s="15"/>
      <c r="J25" s="15"/>
      <c r="K25" s="5"/>
    </row>
    <row r="26" spans="1:11" x14ac:dyDescent="0.2">
      <c r="A26" s="12"/>
      <c r="B26" s="13" t="s">
        <v>24</v>
      </c>
      <c r="C26" s="124">
        <f>'Balance Sheet'!C10</f>
        <v>12352</v>
      </c>
      <c r="D26" s="124">
        <f>'Balance Sheet'!D10</f>
        <v>11264</v>
      </c>
      <c r="E26" s="124">
        <f>'Balance Sheet'!E10</f>
        <v>14111</v>
      </c>
      <c r="F26" s="124">
        <f>F3*F27</f>
        <v>16420.078400000002</v>
      </c>
      <c r="G26" s="124">
        <f>G3*G27</f>
        <v>18436.580072000004</v>
      </c>
      <c r="H26" s="124">
        <f>H3*H27</f>
        <v>20713.058220560008</v>
      </c>
      <c r="I26" s="124">
        <f>I3*I27</f>
        <v>23284.753519272806</v>
      </c>
      <c r="J26" s="124">
        <f>J3*J27</f>
        <v>26191.919897031952</v>
      </c>
      <c r="K26" s="5"/>
    </row>
    <row r="27" spans="1:11" x14ac:dyDescent="0.2">
      <c r="A27" s="12"/>
      <c r="B27" s="13" t="s">
        <v>111</v>
      </c>
      <c r="C27" s="323">
        <f>C26/C3</f>
        <v>4.7475919961256698E-2</v>
      </c>
      <c r="D27" s="323">
        <f>D26/D3</f>
        <v>4.1032366173068865E-2</v>
      </c>
      <c r="E27" s="323">
        <f>E26/E3</f>
        <v>3.8573931774630484E-2</v>
      </c>
      <c r="F27" s="27">
        <v>0.04</v>
      </c>
      <c r="G27" s="27">
        <v>0.04</v>
      </c>
      <c r="H27" s="27">
        <v>0.04</v>
      </c>
      <c r="I27" s="27">
        <v>0.04</v>
      </c>
      <c r="J27" s="27">
        <v>0.04</v>
      </c>
      <c r="K27" s="5"/>
    </row>
    <row r="28" spans="1:11" x14ac:dyDescent="0.2">
      <c r="A28" s="12"/>
      <c r="B28" s="13"/>
      <c r="C28" s="15"/>
      <c r="D28" s="15"/>
      <c r="E28" s="15"/>
      <c r="F28" s="15"/>
      <c r="G28" s="15"/>
      <c r="H28" s="15"/>
      <c r="I28" s="15"/>
      <c r="J28" s="15"/>
      <c r="K28" s="5"/>
    </row>
    <row r="29" spans="1:11" ht="16" x14ac:dyDescent="0.2">
      <c r="A29" s="12"/>
      <c r="B29" s="9" t="s">
        <v>121</v>
      </c>
      <c r="C29" s="21"/>
      <c r="D29" s="21">
        <f>365/D4*AVERAGE(C12:D12)</f>
        <v>95.288896490307195</v>
      </c>
      <c r="E29" s="21">
        <f>365/E4*AVERAGE(D12:E12)</f>
        <v>83.168299050150011</v>
      </c>
      <c r="F29" s="22">
        <v>83</v>
      </c>
      <c r="G29" s="22">
        <v>83</v>
      </c>
      <c r="H29" s="22">
        <v>83</v>
      </c>
      <c r="I29" s="22">
        <v>83</v>
      </c>
      <c r="J29" s="22">
        <v>83</v>
      </c>
      <c r="K29" s="5"/>
    </row>
    <row r="30" spans="1:11" x14ac:dyDescent="0.2">
      <c r="A30" s="12"/>
      <c r="B30" s="9"/>
      <c r="C30" s="15"/>
      <c r="D30" s="15"/>
      <c r="E30" s="15"/>
      <c r="F30" s="15"/>
      <c r="G30" s="15"/>
      <c r="H30" s="15"/>
      <c r="I30" s="15"/>
      <c r="J30" s="15"/>
      <c r="K30" s="5"/>
    </row>
    <row r="31" spans="1:11" ht="16" x14ac:dyDescent="0.2">
      <c r="A31" s="12"/>
      <c r="B31" s="9" t="s">
        <v>30</v>
      </c>
      <c r="C31" s="124">
        <f>'Balance Sheet'!C23</f>
        <v>37720</v>
      </c>
      <c r="D31" s="124">
        <f>'Balance Sheet'!D23</f>
        <v>42684</v>
      </c>
      <c r="E31" s="124">
        <f>'Balance Sheet'!E23</f>
        <v>47493</v>
      </c>
      <c r="F31" s="124">
        <f>F3*F32</f>
        <v>49260.235200000003</v>
      </c>
      <c r="G31" s="124">
        <f>G3*G32</f>
        <v>55309.740216000006</v>
      </c>
      <c r="H31" s="124">
        <f>H3*H32</f>
        <v>62139.174661680016</v>
      </c>
      <c r="I31" s="124">
        <f>I3*I32</f>
        <v>69854.260557818416</v>
      </c>
      <c r="J31" s="124">
        <f>J3*J32</f>
        <v>78575.759691095853</v>
      </c>
      <c r="K31" s="5"/>
    </row>
    <row r="32" spans="1:11" ht="16" x14ac:dyDescent="0.2">
      <c r="A32" s="12"/>
      <c r="B32" s="9" t="s">
        <v>126</v>
      </c>
      <c r="C32" s="23">
        <f>C31/C3</f>
        <v>0.14497989806821587</v>
      </c>
      <c r="D32" s="23">
        <f>D31/D3</f>
        <v>0.15548877110540407</v>
      </c>
      <c r="E32" s="23">
        <f>E31/E3</f>
        <v>0.12982720868631037</v>
      </c>
      <c r="F32" s="24">
        <v>0.12</v>
      </c>
      <c r="G32" s="24">
        <v>0.12</v>
      </c>
      <c r="H32" s="24">
        <v>0.12</v>
      </c>
      <c r="I32" s="24">
        <v>0.12</v>
      </c>
      <c r="J32" s="24">
        <v>0.12</v>
      </c>
      <c r="K32" s="5"/>
    </row>
    <row r="33" spans="1:11" hidden="1" x14ac:dyDescent="0.2">
      <c r="A33" s="12"/>
      <c r="B33" s="9"/>
      <c r="C33" s="15"/>
      <c r="D33" s="15"/>
      <c r="E33" s="15"/>
      <c r="F33" s="15"/>
      <c r="G33" s="15"/>
      <c r="H33" s="15"/>
      <c r="I33" s="15"/>
      <c r="J33" s="5"/>
      <c r="K33" s="5"/>
    </row>
    <row r="34" spans="1:11" hidden="1" x14ac:dyDescent="0.2">
      <c r="A34" s="12"/>
      <c r="B34" s="13"/>
      <c r="C34" s="25"/>
      <c r="D34" s="25"/>
      <c r="E34" s="25"/>
      <c r="F34" s="25"/>
      <c r="G34" s="25"/>
      <c r="H34" s="25"/>
      <c r="I34" s="25"/>
      <c r="J34" s="5"/>
      <c r="K34" s="5"/>
    </row>
    <row r="35" spans="1:11" hidden="1" x14ac:dyDescent="0.2">
      <c r="J35" s="5"/>
      <c r="K35" s="5"/>
    </row>
    <row r="36" spans="1:11" hidden="1" x14ac:dyDescent="0.2">
      <c r="C36"/>
      <c r="D36"/>
      <c r="E36"/>
      <c r="F36"/>
      <c r="G36"/>
      <c r="H36"/>
      <c r="I36"/>
      <c r="J36" s="5"/>
      <c r="K36" s="5"/>
    </row>
    <row r="37" spans="1:11" hidden="1" x14ac:dyDescent="0.2">
      <c r="J37" s="5"/>
      <c r="K37" s="5"/>
    </row>
    <row r="38" spans="1:11" hidden="1" x14ac:dyDescent="0.2">
      <c r="J38" s="5"/>
      <c r="K38" s="5"/>
    </row>
    <row r="39" spans="1:11" hidden="1" x14ac:dyDescent="0.2">
      <c r="J39" s="5"/>
      <c r="K39" s="5"/>
    </row>
    <row r="40" spans="1:11" hidden="1" x14ac:dyDescent="0.2">
      <c r="J40" s="5"/>
      <c r="K40" s="5"/>
    </row>
    <row r="41" spans="1:11" x14ac:dyDescent="0.2">
      <c r="J41" s="5"/>
      <c r="K41" s="5"/>
    </row>
    <row r="42" spans="1:11" x14ac:dyDescent="0.2">
      <c r="K42" s="5"/>
    </row>
    <row r="43" spans="1:11" x14ac:dyDescent="0.2">
      <c r="K43" s="5"/>
    </row>
    <row r="44" spans="1:11" x14ac:dyDescent="0.2"/>
  </sheetData>
  <mergeCells count="2">
    <mergeCell ref="F1:J1"/>
    <mergeCell ref="C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5"/>
  <sheetViews>
    <sheetView showGridLines="0" zoomScale="90" zoomScaleNormal="90" workbookViewId="0">
      <pane xSplit="2" ySplit="2" topLeftCell="C43" activePane="bottomRight" state="frozen"/>
      <selection pane="topRight" activeCell="B1" sqref="B1"/>
      <selection pane="bottomLeft" activeCell="A2" sqref="A2"/>
      <selection pane="bottomRight" activeCell="K58" sqref="K58"/>
    </sheetView>
  </sheetViews>
  <sheetFormatPr baseColWidth="10" defaultColWidth="0" defaultRowHeight="15" zeroHeight="1" x14ac:dyDescent="0.2"/>
  <cols>
    <col min="1" max="1" width="3.5" customWidth="1"/>
    <col min="2" max="2" width="54.5" customWidth="1"/>
    <col min="3" max="5" width="12.5" customWidth="1"/>
    <col min="6" max="10" width="12.5" style="26" customWidth="1"/>
    <col min="11" max="11" width="9.1640625" style="5" customWidth="1"/>
    <col min="12" max="16384" width="9.1640625" hidden="1"/>
  </cols>
  <sheetData>
    <row r="1" spans="1:11" ht="31.5" customHeight="1" x14ac:dyDescent="0.3">
      <c r="A1" s="99" t="str">
        <f>Index!A1</f>
        <v>Apple Inc. Financial Modeling</v>
      </c>
      <c r="B1" s="101"/>
      <c r="C1" s="339" t="s">
        <v>18</v>
      </c>
      <c r="D1" s="339"/>
      <c r="E1" s="339"/>
      <c r="F1" s="339" t="s">
        <v>309</v>
      </c>
      <c r="G1" s="339"/>
      <c r="H1" s="339"/>
      <c r="I1" s="339"/>
      <c r="J1" s="339"/>
      <c r="K1" s="94"/>
    </row>
    <row r="2" spans="1:11" x14ac:dyDescent="0.2">
      <c r="A2" s="100" t="s">
        <v>87</v>
      </c>
      <c r="B2" s="106"/>
      <c r="C2" s="114">
        <v>2019</v>
      </c>
      <c r="D2" s="114">
        <f t="shared" ref="D2:J2" si="0">C2+1</f>
        <v>2020</v>
      </c>
      <c r="E2" s="114">
        <f t="shared" si="0"/>
        <v>2021</v>
      </c>
      <c r="F2" s="114">
        <f t="shared" si="0"/>
        <v>2022</v>
      </c>
      <c r="G2" s="114">
        <f t="shared" si="0"/>
        <v>2023</v>
      </c>
      <c r="H2" s="114">
        <f t="shared" si="0"/>
        <v>2024</v>
      </c>
      <c r="I2" s="114">
        <f t="shared" si="0"/>
        <v>2025</v>
      </c>
      <c r="J2" s="114">
        <f t="shared" si="0"/>
        <v>2026</v>
      </c>
      <c r="K2" s="94"/>
    </row>
    <row r="3" spans="1:11" ht="16" x14ac:dyDescent="0.2">
      <c r="B3" s="9" t="s">
        <v>118</v>
      </c>
      <c r="C3" s="286">
        <f>'Income Statement'!C6</f>
        <v>260174</v>
      </c>
      <c r="D3" s="286">
        <f>'Income Statement'!D6</f>
        <v>274515</v>
      </c>
      <c r="E3" s="286">
        <f>'Income Statement'!E6</f>
        <v>365817</v>
      </c>
      <c r="F3" s="286">
        <f>'Income Statement'!F6</f>
        <v>410501.96</v>
      </c>
      <c r="G3" s="286">
        <f>'Income Statement'!G6</f>
        <v>460914.50180000009</v>
      </c>
      <c r="H3" s="286">
        <f>'Income Statement'!H6</f>
        <v>517826.45551400015</v>
      </c>
      <c r="I3" s="286">
        <f>'Income Statement'!I6</f>
        <v>582118.83798182011</v>
      </c>
      <c r="J3" s="286">
        <f>'Income Statement'!J6</f>
        <v>654797.99742579879</v>
      </c>
    </row>
    <row r="4" spans="1:11" ht="16" x14ac:dyDescent="0.2">
      <c r="B4" s="9" t="s">
        <v>129</v>
      </c>
      <c r="C4" s="286">
        <f>-'Cash Flow'!C25</f>
        <v>10495</v>
      </c>
      <c r="D4" s="286">
        <f>-'Cash Flow'!D25</f>
        <v>7309</v>
      </c>
      <c r="E4" s="286">
        <f>-'Cash Flow'!E25</f>
        <v>11085</v>
      </c>
      <c r="F4" s="286">
        <f>F3*F5</f>
        <v>14367.568600000002</v>
      </c>
      <c r="G4" s="286">
        <f>G3*G5</f>
        <v>16132.007563000005</v>
      </c>
      <c r="H4" s="286">
        <f>H3*H5</f>
        <v>18123.925942990008</v>
      </c>
      <c r="I4" s="286">
        <f>I3*I5</f>
        <v>20374.159329363705</v>
      </c>
      <c r="J4" s="286">
        <f>J3*J5</f>
        <v>22917.929909902959</v>
      </c>
    </row>
    <row r="5" spans="1:11" ht="16" x14ac:dyDescent="0.2">
      <c r="B5" s="9" t="s">
        <v>130</v>
      </c>
      <c r="C5" s="131">
        <f>C4/C3</f>
        <v>4.033838892433525E-2</v>
      </c>
      <c r="D5" s="131">
        <f>D4/D3</f>
        <v>2.6625138881299748E-2</v>
      </c>
      <c r="E5" s="131">
        <f>E4/E3</f>
        <v>3.0302036264033657E-2</v>
      </c>
      <c r="F5" s="204">
        <v>3.5000000000000003E-2</v>
      </c>
      <c r="G5" s="204">
        <v>3.5000000000000003E-2</v>
      </c>
      <c r="H5" s="204">
        <v>3.5000000000000003E-2</v>
      </c>
      <c r="I5" s="204">
        <v>3.5000000000000003E-2</v>
      </c>
      <c r="J5" s="204">
        <v>3.5000000000000003E-2</v>
      </c>
    </row>
    <row r="6" spans="1:11" x14ac:dyDescent="0.2">
      <c r="B6" s="9"/>
      <c r="C6" s="130"/>
      <c r="D6" s="130"/>
      <c r="E6" s="130"/>
      <c r="F6" s="118"/>
      <c r="G6" s="118"/>
      <c r="H6" s="118"/>
      <c r="I6" s="118"/>
      <c r="J6" s="118"/>
    </row>
    <row r="7" spans="1:11" ht="16" x14ac:dyDescent="0.2">
      <c r="B7" s="9" t="s">
        <v>131</v>
      </c>
      <c r="C7" s="287"/>
      <c r="D7" s="287"/>
      <c r="E7" s="287"/>
      <c r="F7" s="283">
        <f>E11</f>
        <v>39440</v>
      </c>
      <c r="G7" s="283">
        <f>F11</f>
        <v>34834.134095030429</v>
      </c>
      <c r="H7" s="283">
        <f>G11</f>
        <v>29517.736541975417</v>
      </c>
      <c r="I7" s="283">
        <f>H11</f>
        <v>23413.466980036912</v>
      </c>
      <c r="J7" s="283">
        <f>I11</f>
        <v>16435.39953522036</v>
      </c>
    </row>
    <row r="8" spans="1:11" ht="16" x14ac:dyDescent="0.2">
      <c r="B8" s="9" t="s">
        <v>129</v>
      </c>
      <c r="C8" s="287"/>
      <c r="D8" s="287"/>
      <c r="E8" s="287"/>
      <c r="F8" s="283">
        <f>F4</f>
        <v>14367.568600000002</v>
      </c>
      <c r="G8" s="283">
        <f>G4</f>
        <v>16132.007563000005</v>
      </c>
      <c r="H8" s="283">
        <f>H4</f>
        <v>18123.925942990008</v>
      </c>
      <c r="I8" s="283">
        <f>I4</f>
        <v>20374.159329363705</v>
      </c>
      <c r="J8" s="283">
        <f>J4</f>
        <v>22917.929909902959</v>
      </c>
    </row>
    <row r="9" spans="1:11" ht="16" x14ac:dyDescent="0.2">
      <c r="B9" s="9" t="s">
        <v>132</v>
      </c>
      <c r="C9" s="287"/>
      <c r="D9" s="287"/>
      <c r="E9" s="287"/>
      <c r="F9" s="283">
        <f>F62</f>
        <v>18973.434504969569</v>
      </c>
      <c r="G9" s="283">
        <f>G62</f>
        <v>21448.405116055019</v>
      </c>
      <c r="H9" s="283">
        <f>H62</f>
        <v>24228.195504928513</v>
      </c>
      <c r="I9" s="283">
        <f>I62</f>
        <v>27352.226774180253</v>
      </c>
      <c r="J9" s="283">
        <f>J62</f>
        <v>30865.280463419927</v>
      </c>
    </row>
    <row r="10" spans="1:11" ht="16" x14ac:dyDescent="0.2">
      <c r="B10" s="9" t="s">
        <v>133</v>
      </c>
      <c r="C10" s="287"/>
      <c r="D10" s="287"/>
      <c r="E10" s="287"/>
      <c r="F10" s="283">
        <v>0</v>
      </c>
      <c r="G10" s="283">
        <v>0</v>
      </c>
      <c r="H10" s="283">
        <v>0</v>
      </c>
      <c r="I10" s="283">
        <v>0</v>
      </c>
      <c r="J10" s="283">
        <v>0</v>
      </c>
    </row>
    <row r="11" spans="1:11" ht="16" x14ac:dyDescent="0.2">
      <c r="B11" s="134" t="s">
        <v>134</v>
      </c>
      <c r="C11" s="288"/>
      <c r="D11" s="288"/>
      <c r="E11" s="289">
        <f>'Balance Sheet'!E15</f>
        <v>39440</v>
      </c>
      <c r="F11" s="290">
        <f>F7+F8-F9-F10</f>
        <v>34834.134095030429</v>
      </c>
      <c r="G11" s="290">
        <f>G7+G8-G9-G10</f>
        <v>29517.736541975417</v>
      </c>
      <c r="H11" s="290">
        <f>H7+H8-H9-H10</f>
        <v>23413.466980036912</v>
      </c>
      <c r="I11" s="290">
        <f>I7+I8-I9-I10</f>
        <v>16435.39953522036</v>
      </c>
      <c r="J11" s="290">
        <f>J7+J8-J9-J10</f>
        <v>8488.0489817033958</v>
      </c>
    </row>
    <row r="12" spans="1:11" x14ac:dyDescent="0.2">
      <c r="B12" s="9"/>
      <c r="C12" s="130"/>
      <c r="D12" s="130"/>
      <c r="E12" s="130"/>
      <c r="F12" s="88"/>
      <c r="G12" s="88"/>
      <c r="H12" s="88"/>
      <c r="I12" s="88"/>
      <c r="J12" s="88"/>
    </row>
    <row r="13" spans="1:11" s="2" customFormat="1" x14ac:dyDescent="0.2">
      <c r="B13" s="108" t="s">
        <v>142</v>
      </c>
      <c r="C13" s="130" t="s">
        <v>137</v>
      </c>
      <c r="D13" s="30" t="s">
        <v>138</v>
      </c>
      <c r="E13" s="15" t="s">
        <v>139</v>
      </c>
      <c r="F13" s="89"/>
      <c r="G13" s="89"/>
      <c r="H13" s="89"/>
      <c r="I13" s="89"/>
      <c r="J13" s="89"/>
      <c r="K13" s="142"/>
    </row>
    <row r="14" spans="1:11" ht="16" x14ac:dyDescent="0.2">
      <c r="B14" s="9" t="s">
        <v>264</v>
      </c>
      <c r="C14" s="284">
        <v>20041</v>
      </c>
      <c r="D14" s="156">
        <v>40</v>
      </c>
      <c r="E14" s="139">
        <f>C14/C$17</f>
        <v>0.18265085715848089</v>
      </c>
      <c r="F14" s="88"/>
      <c r="G14" s="88"/>
      <c r="H14" s="88"/>
      <c r="I14" s="88"/>
      <c r="J14" s="88"/>
    </row>
    <row r="15" spans="1:11" s="2" customFormat="1" ht="17.25" customHeight="1" x14ac:dyDescent="0.2">
      <c r="B15" s="9" t="s">
        <v>127</v>
      </c>
      <c r="C15" s="284">
        <v>78659</v>
      </c>
      <c r="D15" s="156">
        <v>5</v>
      </c>
      <c r="E15" s="139">
        <f>C15/C$17</f>
        <v>0.71688707016760389</v>
      </c>
      <c r="F15" s="89"/>
      <c r="G15" s="89"/>
      <c r="H15" s="89"/>
      <c r="I15" s="89"/>
      <c r="J15" s="89"/>
      <c r="K15" s="142"/>
    </row>
    <row r="16" spans="1:11" ht="16" x14ac:dyDescent="0.2">
      <c r="B16" s="9" t="s">
        <v>128</v>
      </c>
      <c r="C16" s="284">
        <v>11023</v>
      </c>
      <c r="D16" s="156">
        <v>7</v>
      </c>
      <c r="E16" s="139">
        <f>C16/C$17</f>
        <v>0.10046207267391523</v>
      </c>
      <c r="F16" s="88"/>
      <c r="G16" s="88"/>
      <c r="H16" s="88"/>
      <c r="I16" s="88"/>
      <c r="J16" s="88"/>
    </row>
    <row r="17" spans="2:10" ht="16" x14ac:dyDescent="0.2">
      <c r="B17" s="141" t="s">
        <v>135</v>
      </c>
      <c r="C17" s="285">
        <f>SUM(C14:C16)</f>
        <v>109723</v>
      </c>
      <c r="D17" s="135"/>
      <c r="E17" s="135"/>
      <c r="F17" s="290"/>
      <c r="G17" s="290"/>
      <c r="H17" s="290"/>
      <c r="I17" s="290"/>
      <c r="J17" s="290"/>
    </row>
    <row r="18" spans="2:10" x14ac:dyDescent="0.2">
      <c r="B18" s="77"/>
      <c r="C18" s="77"/>
      <c r="D18" s="77"/>
      <c r="E18" s="77"/>
      <c r="F18" s="88"/>
      <c r="G18" s="88"/>
      <c r="H18" s="88"/>
      <c r="I18" s="88"/>
      <c r="J18" s="88"/>
    </row>
    <row r="19" spans="2:10" x14ac:dyDescent="0.2">
      <c r="B19" s="108" t="s">
        <v>140</v>
      </c>
      <c r="C19" s="77"/>
      <c r="D19" s="77"/>
      <c r="E19" s="77"/>
      <c r="F19" s="88"/>
      <c r="G19" s="88"/>
      <c r="H19" s="88"/>
      <c r="I19" s="88"/>
      <c r="J19" s="88"/>
    </row>
    <row r="20" spans="2:10" ht="16" x14ac:dyDescent="0.2">
      <c r="B20" s="9" t="s">
        <v>141</v>
      </c>
      <c r="C20" s="77"/>
      <c r="D20" s="77"/>
      <c r="E20" s="132"/>
      <c r="F20" s="114">
        <v>2022</v>
      </c>
      <c r="G20" s="114">
        <f>F20+1</f>
        <v>2023</v>
      </c>
      <c r="H20" s="114">
        <f>G20+1</f>
        <v>2024</v>
      </c>
      <c r="I20" s="114">
        <f>H20+1</f>
        <v>2025</v>
      </c>
      <c r="J20" s="114">
        <f>I20+1</f>
        <v>2026</v>
      </c>
    </row>
    <row r="21" spans="2:10" ht="16" x14ac:dyDescent="0.2">
      <c r="B21" s="9" t="s">
        <v>136</v>
      </c>
      <c r="C21" s="77"/>
      <c r="D21" s="77"/>
      <c r="E21" s="77"/>
      <c r="F21" s="282">
        <f t="shared" ref="F21:J23" si="1">F$4*$E14</f>
        <v>2624.2487200732758</v>
      </c>
      <c r="G21" s="282">
        <f t="shared" si="1"/>
        <v>2946.5250090690474</v>
      </c>
      <c r="H21" s="282">
        <f t="shared" si="1"/>
        <v>3310.3506085639542</v>
      </c>
      <c r="I21" s="282">
        <f t="shared" si="1"/>
        <v>3721.3576653917412</v>
      </c>
      <c r="J21" s="282">
        <f t="shared" si="1"/>
        <v>4185.9795423417627</v>
      </c>
    </row>
    <row r="22" spans="2:10" ht="16" x14ac:dyDescent="0.2">
      <c r="B22" s="9" t="s">
        <v>127</v>
      </c>
      <c r="C22" s="77"/>
      <c r="D22" s="77"/>
      <c r="E22" s="77"/>
      <c r="F22" s="282">
        <f t="shared" si="1"/>
        <v>10299.924159086064</v>
      </c>
      <c r="G22" s="282">
        <f t="shared" si="1"/>
        <v>11564.827637760702</v>
      </c>
      <c r="H22" s="282">
        <f t="shared" si="1"/>
        <v>12992.808169204734</v>
      </c>
      <c r="I22" s="282">
        <f t="shared" si="1"/>
        <v>14605.971388755501</v>
      </c>
      <c r="J22" s="282">
        <f t="shared" si="1"/>
        <v>16429.567627416829</v>
      </c>
    </row>
    <row r="23" spans="2:10" ht="16" x14ac:dyDescent="0.2">
      <c r="B23" s="9" t="s">
        <v>128</v>
      </c>
      <c r="C23" s="77"/>
      <c r="D23" s="77"/>
      <c r="E23" s="77"/>
      <c r="F23" s="282">
        <f t="shared" si="1"/>
        <v>1443.3957208406628</v>
      </c>
      <c r="G23" s="282">
        <f t="shared" si="1"/>
        <v>1620.6549161702567</v>
      </c>
      <c r="H23" s="282">
        <f t="shared" si="1"/>
        <v>1820.7671652213198</v>
      </c>
      <c r="I23" s="282">
        <f t="shared" si="1"/>
        <v>2046.8302752164645</v>
      </c>
      <c r="J23" s="282">
        <f t="shared" si="1"/>
        <v>2302.3827401443664</v>
      </c>
    </row>
    <row r="24" spans="2:10" x14ac:dyDescent="0.2">
      <c r="B24" s="9"/>
      <c r="C24" s="77"/>
      <c r="D24" s="77"/>
      <c r="E24" s="77"/>
      <c r="F24" s="88"/>
      <c r="G24" s="88"/>
      <c r="H24" s="88"/>
      <c r="I24" s="88"/>
      <c r="J24" s="88"/>
    </row>
    <row r="25" spans="2:10" ht="16" x14ac:dyDescent="0.2">
      <c r="B25" s="128" t="s">
        <v>265</v>
      </c>
      <c r="C25" s="158"/>
      <c r="D25" s="158"/>
      <c r="E25" s="158"/>
      <c r="F25" s="205"/>
      <c r="G25" s="205"/>
      <c r="H25" s="205"/>
      <c r="I25" s="205"/>
      <c r="J25" s="205"/>
    </row>
    <row r="26" spans="2:10" x14ac:dyDescent="0.2">
      <c r="B26" s="136" t="s">
        <v>138</v>
      </c>
      <c r="C26" s="78">
        <f>D14</f>
        <v>40</v>
      </c>
      <c r="D26" s="77"/>
      <c r="E26" s="77"/>
      <c r="F26" s="88"/>
      <c r="G26" s="88"/>
      <c r="H26" s="88"/>
      <c r="I26" s="88"/>
      <c r="J26" s="88"/>
    </row>
    <row r="27" spans="2:10" ht="16" x14ac:dyDescent="0.2">
      <c r="B27" s="9" t="s">
        <v>264</v>
      </c>
      <c r="C27" s="78">
        <f>C14</f>
        <v>20041</v>
      </c>
      <c r="D27" s="77"/>
      <c r="E27" s="77"/>
      <c r="F27" s="88">
        <f>$C27/$C26</f>
        <v>501.02499999999998</v>
      </c>
      <c r="G27" s="88">
        <f>$C27/$C26</f>
        <v>501.02499999999998</v>
      </c>
      <c r="H27" s="88">
        <f>$C27/$C26</f>
        <v>501.02499999999998</v>
      </c>
      <c r="I27" s="88">
        <f>$C27/$C26</f>
        <v>501.02499999999998</v>
      </c>
      <c r="J27" s="88">
        <f>$C27/$C26</f>
        <v>501.02499999999998</v>
      </c>
    </row>
    <row r="28" spans="2:10" x14ac:dyDescent="0.2">
      <c r="B28" s="77"/>
      <c r="C28" s="77"/>
      <c r="D28" s="77"/>
      <c r="E28" s="77"/>
      <c r="F28" s="88"/>
      <c r="G28" s="88"/>
      <c r="H28" s="88"/>
      <c r="I28" s="88"/>
      <c r="J28" s="88"/>
    </row>
    <row r="29" spans="2:10" ht="16" x14ac:dyDescent="0.2">
      <c r="B29" s="137" t="s">
        <v>143</v>
      </c>
      <c r="C29" s="160" t="s">
        <v>144</v>
      </c>
      <c r="D29" s="161" t="s">
        <v>138</v>
      </c>
      <c r="E29" s="77"/>
      <c r="F29" s="88"/>
      <c r="G29" s="88"/>
      <c r="H29" s="88"/>
      <c r="I29" s="88"/>
      <c r="J29" s="88"/>
    </row>
    <row r="30" spans="2:10" x14ac:dyDescent="0.2">
      <c r="B30" s="164">
        <f>F2</f>
        <v>2022</v>
      </c>
      <c r="C30" s="162" cm="1">
        <f t="array" ref="C30:C34">TRANSPOSE(F21:J21)</f>
        <v>2624.2487200732758</v>
      </c>
      <c r="D30" s="163">
        <f>$D$14</f>
        <v>40</v>
      </c>
      <c r="E30" s="77"/>
      <c r="F30" s="280">
        <f>$C30/$D30/2</f>
        <v>32.803109000915946</v>
      </c>
      <c r="G30" s="281">
        <f>$C30/$D30</f>
        <v>65.606218001831891</v>
      </c>
      <c r="H30" s="281">
        <f t="shared" ref="H30:J32" si="2">$C30/$D30</f>
        <v>65.606218001831891</v>
      </c>
      <c r="I30" s="281">
        <f t="shared" si="2"/>
        <v>65.606218001831891</v>
      </c>
      <c r="J30" s="281">
        <f t="shared" si="2"/>
        <v>65.606218001831891</v>
      </c>
    </row>
    <row r="31" spans="2:10" x14ac:dyDescent="0.2">
      <c r="B31" s="164">
        <f>B30+1</f>
        <v>2023</v>
      </c>
      <c r="C31" s="162">
        <v>2946.5250090690474</v>
      </c>
      <c r="D31" s="163">
        <f>$D$14</f>
        <v>40</v>
      </c>
      <c r="E31" s="77"/>
      <c r="F31" s="280"/>
      <c r="G31" s="280">
        <f>$C31/$D31/2</f>
        <v>36.83156261336309</v>
      </c>
      <c r="H31" s="281">
        <f>$C31/$D31</f>
        <v>73.66312522672618</v>
      </c>
      <c r="I31" s="281">
        <f t="shared" si="2"/>
        <v>73.66312522672618</v>
      </c>
      <c r="J31" s="281">
        <f t="shared" si="2"/>
        <v>73.66312522672618</v>
      </c>
    </row>
    <row r="32" spans="2:10" x14ac:dyDescent="0.2">
      <c r="B32" s="164">
        <f>B31+1</f>
        <v>2024</v>
      </c>
      <c r="C32" s="162">
        <v>3310.3506085639542</v>
      </c>
      <c r="D32" s="163">
        <f>$D$14</f>
        <v>40</v>
      </c>
      <c r="E32" s="77"/>
      <c r="F32" s="282"/>
      <c r="G32" s="282"/>
      <c r="H32" s="280">
        <f>$C32/$D32/2</f>
        <v>41.379382607049429</v>
      </c>
      <c r="I32" s="281">
        <f>$C32/$D32</f>
        <v>82.758765214098858</v>
      </c>
      <c r="J32" s="281">
        <f t="shared" si="2"/>
        <v>82.758765214098858</v>
      </c>
    </row>
    <row r="33" spans="1:11" x14ac:dyDescent="0.2">
      <c r="B33" s="164">
        <f>B32+1</f>
        <v>2025</v>
      </c>
      <c r="C33" s="162">
        <v>3721.3576653917412</v>
      </c>
      <c r="D33" s="163">
        <f>$D$14</f>
        <v>40</v>
      </c>
      <c r="E33" s="77"/>
      <c r="F33" s="282"/>
      <c r="G33" s="282"/>
      <c r="H33" s="282"/>
      <c r="I33" s="280">
        <f>$C33/$D33/2</f>
        <v>46.516970817396768</v>
      </c>
      <c r="J33" s="281">
        <f>$C33/$D33</f>
        <v>93.033941634793536</v>
      </c>
    </row>
    <row r="34" spans="1:11" x14ac:dyDescent="0.2">
      <c r="B34" s="164">
        <f>B33+1</f>
        <v>2026</v>
      </c>
      <c r="C34" s="162">
        <v>4185.9795423417627</v>
      </c>
      <c r="D34" s="163">
        <f>$D$14</f>
        <v>40</v>
      </c>
      <c r="E34" s="77"/>
      <c r="F34" s="282"/>
      <c r="G34" s="282"/>
      <c r="H34" s="282"/>
      <c r="I34" s="281"/>
      <c r="J34" s="280">
        <f>$C34/$D34/2</f>
        <v>52.324744279272032</v>
      </c>
    </row>
    <row r="35" spans="1:11" s="4" customFormat="1" ht="16" x14ac:dyDescent="0.2">
      <c r="A35" s="129" t="s">
        <v>145</v>
      </c>
      <c r="B35" s="128" t="s">
        <v>146</v>
      </c>
      <c r="C35" s="133"/>
      <c r="D35" s="133"/>
      <c r="E35" s="133"/>
      <c r="F35" s="291">
        <f>SUM(F27:F34)</f>
        <v>533.8281090009159</v>
      </c>
      <c r="G35" s="291">
        <f>SUM(G27:G34)</f>
        <v>603.4627806151949</v>
      </c>
      <c r="H35" s="291">
        <f>SUM(H27:H34)</f>
        <v>681.67372583560746</v>
      </c>
      <c r="I35" s="291">
        <f>SUM(I27:I34)</f>
        <v>769.5700792600536</v>
      </c>
      <c r="J35" s="291">
        <f>SUM(J27:J34)</f>
        <v>868.41179435672245</v>
      </c>
      <c r="K35" s="5"/>
    </row>
    <row r="36" spans="1:11" x14ac:dyDescent="0.2">
      <c r="B36" s="77"/>
      <c r="C36" s="77"/>
      <c r="D36" s="77"/>
      <c r="E36" s="77"/>
      <c r="F36" s="88"/>
      <c r="G36" s="88"/>
      <c r="H36" s="88"/>
      <c r="I36" s="88"/>
      <c r="J36" s="88"/>
    </row>
    <row r="37" spans="1:11" ht="17.25" customHeight="1" x14ac:dyDescent="0.2">
      <c r="B37" s="157" t="s">
        <v>266</v>
      </c>
      <c r="C37" s="158"/>
      <c r="D37" s="158"/>
      <c r="E37" s="158"/>
      <c r="F37" s="205"/>
      <c r="G37" s="205"/>
      <c r="H37" s="205"/>
      <c r="I37" s="205"/>
      <c r="J37" s="205"/>
    </row>
    <row r="38" spans="1:11" x14ac:dyDescent="0.2">
      <c r="B38" s="136" t="s">
        <v>138</v>
      </c>
      <c r="C38" s="78">
        <f>D15</f>
        <v>5</v>
      </c>
      <c r="D38" s="77"/>
      <c r="E38" s="77"/>
      <c r="F38" s="88"/>
      <c r="G38" s="88"/>
      <c r="H38" s="88"/>
      <c r="I38" s="88"/>
      <c r="J38" s="88"/>
    </row>
    <row r="39" spans="1:11" ht="16" x14ac:dyDescent="0.2">
      <c r="B39" s="9" t="s">
        <v>127</v>
      </c>
      <c r="C39" s="140">
        <f>C15</f>
        <v>78659</v>
      </c>
      <c r="D39" s="140"/>
      <c r="E39" s="140"/>
      <c r="F39" s="192">
        <f>$C39/$C38</f>
        <v>15731.8</v>
      </c>
      <c r="G39" s="192">
        <f>$C39/$C38</f>
        <v>15731.8</v>
      </c>
      <c r="H39" s="192">
        <f>$C39/$C38</f>
        <v>15731.8</v>
      </c>
      <c r="I39" s="192">
        <f>$C39/$C38</f>
        <v>15731.8</v>
      </c>
      <c r="J39" s="192">
        <f>$C39/$C38</f>
        <v>15731.8</v>
      </c>
    </row>
    <row r="40" spans="1:11" x14ac:dyDescent="0.2">
      <c r="B40" s="77"/>
      <c r="C40" s="77"/>
      <c r="D40" s="77"/>
      <c r="E40" s="77"/>
      <c r="F40" s="88"/>
      <c r="G40" s="88"/>
      <c r="H40" s="88"/>
      <c r="I40" s="88"/>
      <c r="J40" s="88"/>
    </row>
    <row r="41" spans="1:11" ht="16" x14ac:dyDescent="0.2">
      <c r="B41" s="137" t="s">
        <v>143</v>
      </c>
      <c r="C41" s="160" t="s">
        <v>144</v>
      </c>
      <c r="D41" s="161" t="s">
        <v>138</v>
      </c>
      <c r="E41" s="77"/>
      <c r="F41" s="88"/>
      <c r="G41" s="88"/>
      <c r="H41" s="88"/>
      <c r="I41" s="88"/>
      <c r="J41" s="88"/>
    </row>
    <row r="42" spans="1:11" x14ac:dyDescent="0.2">
      <c r="B42" s="164">
        <f>F2</f>
        <v>2022</v>
      </c>
      <c r="C42" s="162" cm="1">
        <f t="array" ref="C42:C46">TRANSPOSE(F22:J22)</f>
        <v>10299.924159086064</v>
      </c>
      <c r="D42" s="163">
        <f>$D$15</f>
        <v>5</v>
      </c>
      <c r="E42" s="77"/>
      <c r="F42" s="280">
        <f>$C42/$D42/2</f>
        <v>1029.9924159086063</v>
      </c>
      <c r="G42" s="281">
        <f>$C42/$D42</f>
        <v>2059.9848318172126</v>
      </c>
      <c r="H42" s="281">
        <f t="shared" ref="H42:J44" si="3">$C42/$D42</f>
        <v>2059.9848318172126</v>
      </c>
      <c r="I42" s="281">
        <f t="shared" si="3"/>
        <v>2059.9848318172126</v>
      </c>
      <c r="J42" s="281">
        <f t="shared" si="3"/>
        <v>2059.9848318172126</v>
      </c>
    </row>
    <row r="43" spans="1:11" x14ac:dyDescent="0.2">
      <c r="B43" s="164">
        <f>B42+1</f>
        <v>2023</v>
      </c>
      <c r="C43" s="162">
        <v>11564.827637760702</v>
      </c>
      <c r="D43" s="163">
        <f>$D$15</f>
        <v>5</v>
      </c>
      <c r="E43" s="77"/>
      <c r="F43" s="282"/>
      <c r="G43" s="280">
        <f>$C43/$D43/2</f>
        <v>1156.4827637760702</v>
      </c>
      <c r="H43" s="281">
        <f>$C43/$D43</f>
        <v>2312.9655275521404</v>
      </c>
      <c r="I43" s="281">
        <f t="shared" si="3"/>
        <v>2312.9655275521404</v>
      </c>
      <c r="J43" s="281">
        <f t="shared" si="3"/>
        <v>2312.9655275521404</v>
      </c>
    </row>
    <row r="44" spans="1:11" x14ac:dyDescent="0.2">
      <c r="B44" s="164">
        <f>B43+1</f>
        <v>2024</v>
      </c>
      <c r="C44" s="162">
        <v>12992.808169204734</v>
      </c>
      <c r="D44" s="163">
        <f>$D$15</f>
        <v>5</v>
      </c>
      <c r="E44" s="77"/>
      <c r="F44" s="282"/>
      <c r="G44" s="282"/>
      <c r="H44" s="280">
        <f>$C44/$D44/2</f>
        <v>1299.2808169204734</v>
      </c>
      <c r="I44" s="281">
        <f>$C44/$D44</f>
        <v>2598.5616338409468</v>
      </c>
      <c r="J44" s="281">
        <f t="shared" si="3"/>
        <v>2598.5616338409468</v>
      </c>
    </row>
    <row r="45" spans="1:11" x14ac:dyDescent="0.2">
      <c r="B45" s="164">
        <f>B44+1</f>
        <v>2025</v>
      </c>
      <c r="C45" s="162">
        <v>14605.971388755501</v>
      </c>
      <c r="D45" s="163">
        <f>$D$15</f>
        <v>5</v>
      </c>
      <c r="E45" s="77"/>
      <c r="F45" s="282"/>
      <c r="G45" s="282"/>
      <c r="H45" s="282"/>
      <c r="I45" s="280">
        <f>$C45/$D45/2</f>
        <v>1460.5971388755502</v>
      </c>
      <c r="J45" s="281">
        <f>$C45/$D45</f>
        <v>2921.1942777511003</v>
      </c>
    </row>
    <row r="46" spans="1:11" x14ac:dyDescent="0.2">
      <c r="B46" s="164">
        <f>B45+1</f>
        <v>2026</v>
      </c>
      <c r="C46" s="162">
        <v>16429.567627416829</v>
      </c>
      <c r="D46" s="163">
        <f>$D$15</f>
        <v>5</v>
      </c>
      <c r="E46" s="77"/>
      <c r="F46" s="283"/>
      <c r="G46" s="283"/>
      <c r="H46" s="283"/>
      <c r="I46" s="283"/>
      <c r="J46" s="280">
        <f>$C46/$D46/2</f>
        <v>1642.956762741683</v>
      </c>
    </row>
    <row r="47" spans="1:11" x14ac:dyDescent="0.2">
      <c r="A47" s="129" t="s">
        <v>147</v>
      </c>
      <c r="B47" s="157" t="s">
        <v>267</v>
      </c>
      <c r="C47" s="133"/>
      <c r="D47" s="133"/>
      <c r="E47" s="133"/>
      <c r="F47" s="291">
        <f>SUM(F39:F46)</f>
        <v>16761.792415908607</v>
      </c>
      <c r="G47" s="291">
        <f>SUM(G39:G46)</f>
        <v>18948.267595593283</v>
      </c>
      <c r="H47" s="291">
        <f>SUM(H39:H46)</f>
        <v>21404.031176289824</v>
      </c>
      <c r="I47" s="291">
        <f>SUM(I39:I46)</f>
        <v>24163.909132085846</v>
      </c>
      <c r="J47" s="291">
        <f>SUM(J39:J46)</f>
        <v>27267.463033703079</v>
      </c>
    </row>
    <row r="48" spans="1:11" x14ac:dyDescent="0.2">
      <c r="B48" s="77"/>
      <c r="C48" s="77"/>
      <c r="D48" s="77"/>
      <c r="E48" s="77"/>
      <c r="F48" s="88"/>
      <c r="G48" s="88"/>
      <c r="H48" s="88"/>
      <c r="I48" s="88"/>
      <c r="J48" s="88"/>
    </row>
    <row r="49" spans="1:11" x14ac:dyDescent="0.2">
      <c r="B49" s="138" t="s">
        <v>148</v>
      </c>
      <c r="C49" s="159"/>
      <c r="D49" s="158"/>
      <c r="E49" s="158"/>
      <c r="F49" s="205"/>
      <c r="G49" s="205"/>
      <c r="H49" s="205"/>
      <c r="I49" s="205"/>
      <c r="J49" s="205"/>
      <c r="K49" s="143"/>
    </row>
    <row r="50" spans="1:11" x14ac:dyDescent="0.2">
      <c r="B50" s="136" t="s">
        <v>138</v>
      </c>
      <c r="C50" s="78">
        <f>D16</f>
        <v>7</v>
      </c>
      <c r="D50" s="77"/>
      <c r="E50" s="77"/>
      <c r="F50" s="88"/>
      <c r="G50" s="88"/>
      <c r="H50" s="88"/>
      <c r="I50" s="88"/>
      <c r="J50" s="88"/>
    </row>
    <row r="51" spans="1:11" x14ac:dyDescent="0.2">
      <c r="B51" s="136" t="s">
        <v>128</v>
      </c>
      <c r="C51" s="140">
        <f>C16</f>
        <v>11023</v>
      </c>
      <c r="D51" s="140"/>
      <c r="E51" s="140"/>
      <c r="F51" s="192">
        <f>$C51/$C50</f>
        <v>1574.7142857142858</v>
      </c>
      <c r="G51" s="192">
        <f>$C51/$C50</f>
        <v>1574.7142857142858</v>
      </c>
      <c r="H51" s="192">
        <f>$C51/$C50</f>
        <v>1574.7142857142858</v>
      </c>
      <c r="I51" s="192">
        <f>$C51/$C50</f>
        <v>1574.7142857142858</v>
      </c>
      <c r="J51" s="192">
        <f>$C51/$C50</f>
        <v>1574.7142857142858</v>
      </c>
    </row>
    <row r="52" spans="1:11" x14ac:dyDescent="0.2">
      <c r="B52" s="136" t="s">
        <v>149</v>
      </c>
      <c r="C52" s="77"/>
      <c r="D52" s="77"/>
      <c r="E52" s="77"/>
      <c r="F52" s="88"/>
      <c r="G52" s="88"/>
      <c r="H52" s="88"/>
      <c r="I52" s="88"/>
      <c r="J52" s="88"/>
    </row>
    <row r="53" spans="1:11" x14ac:dyDescent="0.2">
      <c r="B53" s="77"/>
      <c r="C53" s="77"/>
      <c r="D53" s="77"/>
      <c r="E53" s="77"/>
      <c r="F53" s="88"/>
      <c r="G53" s="88"/>
      <c r="H53" s="88"/>
      <c r="I53" s="88"/>
      <c r="J53" s="88"/>
    </row>
    <row r="54" spans="1:11" ht="16" x14ac:dyDescent="0.2">
      <c r="B54" s="137" t="s">
        <v>143</v>
      </c>
      <c r="C54" s="160" t="s">
        <v>144</v>
      </c>
      <c r="D54" s="162" t="s">
        <v>138</v>
      </c>
      <c r="E54" s="77"/>
      <c r="F54" s="88"/>
      <c r="G54" s="88"/>
      <c r="H54" s="88"/>
      <c r="I54" s="88"/>
      <c r="J54" s="88"/>
    </row>
    <row r="55" spans="1:11" x14ac:dyDescent="0.2">
      <c r="B55" s="164">
        <f>F2</f>
        <v>2022</v>
      </c>
      <c r="C55" s="162" cm="1">
        <f t="array" ref="C55:C59">TRANSPOSE(F23:J23)</f>
        <v>1443.3957208406628</v>
      </c>
      <c r="D55" s="162">
        <f>$D$16</f>
        <v>7</v>
      </c>
      <c r="E55" s="31"/>
      <c r="F55" s="280">
        <f>$C55/$D55/2</f>
        <v>103.09969434576162</v>
      </c>
      <c r="G55" s="281">
        <f>$C55/$D55</f>
        <v>206.19938869152324</v>
      </c>
      <c r="H55" s="281">
        <f t="shared" ref="H55:J57" si="4">$C55/$D55</f>
        <v>206.19938869152324</v>
      </c>
      <c r="I55" s="281">
        <f t="shared" si="4"/>
        <v>206.19938869152324</v>
      </c>
      <c r="J55" s="281">
        <f t="shared" si="4"/>
        <v>206.19938869152324</v>
      </c>
    </row>
    <row r="56" spans="1:11" x14ac:dyDescent="0.2">
      <c r="B56" s="164">
        <f>B55+1</f>
        <v>2023</v>
      </c>
      <c r="C56" s="162">
        <v>1620.6549161702567</v>
      </c>
      <c r="D56" s="162">
        <f>$D$16</f>
        <v>7</v>
      </c>
      <c r="E56" s="31"/>
      <c r="F56" s="282"/>
      <c r="G56" s="280">
        <f>$C56/$D56/2</f>
        <v>115.76106544073262</v>
      </c>
      <c r="H56" s="281">
        <f>$C56/$D56</f>
        <v>231.52213088146524</v>
      </c>
      <c r="I56" s="281">
        <f t="shared" si="4"/>
        <v>231.52213088146524</v>
      </c>
      <c r="J56" s="281">
        <f t="shared" si="4"/>
        <v>231.52213088146524</v>
      </c>
    </row>
    <row r="57" spans="1:11" x14ac:dyDescent="0.2">
      <c r="B57" s="164">
        <f>B56+1</f>
        <v>2024</v>
      </c>
      <c r="C57" s="162">
        <v>1820.7671652213198</v>
      </c>
      <c r="D57" s="162">
        <f>$D$16</f>
        <v>7</v>
      </c>
      <c r="E57" s="31"/>
      <c r="F57" s="282"/>
      <c r="G57" s="282"/>
      <c r="H57" s="280">
        <f>$C57/$D57/2</f>
        <v>130.05479751580856</v>
      </c>
      <c r="I57" s="281">
        <f>$C57/$D57</f>
        <v>260.10959503161712</v>
      </c>
      <c r="J57" s="281">
        <f t="shared" si="4"/>
        <v>260.10959503161712</v>
      </c>
    </row>
    <row r="58" spans="1:11" x14ac:dyDescent="0.2">
      <c r="B58" s="164">
        <f>B57+1</f>
        <v>2025</v>
      </c>
      <c r="C58" s="162">
        <v>2046.8302752164645</v>
      </c>
      <c r="D58" s="162">
        <f>$D$16</f>
        <v>7</v>
      </c>
      <c r="E58" s="31"/>
      <c r="F58" s="282"/>
      <c r="G58" s="282"/>
      <c r="H58" s="282"/>
      <c r="I58" s="280">
        <f>$C58/$D58/2</f>
        <v>146.20216251546177</v>
      </c>
      <c r="J58" s="281">
        <f>$C58/$D58</f>
        <v>292.40432503092353</v>
      </c>
    </row>
    <row r="59" spans="1:11" x14ac:dyDescent="0.2">
      <c r="B59" s="164">
        <f>B58+1</f>
        <v>2026</v>
      </c>
      <c r="C59" s="162">
        <v>2302.3827401443664</v>
      </c>
      <c r="D59" s="162">
        <f>$D$16</f>
        <v>7</v>
      </c>
      <c r="E59" s="77"/>
      <c r="F59" s="283"/>
      <c r="G59" s="283"/>
      <c r="H59" s="283"/>
      <c r="I59" s="283"/>
      <c r="J59" s="280">
        <f>$C59/$D59/2</f>
        <v>164.4559100103119</v>
      </c>
    </row>
    <row r="60" spans="1:11" s="4" customFormat="1" ht="16" x14ac:dyDescent="0.2">
      <c r="A60" s="129" t="s">
        <v>150</v>
      </c>
      <c r="B60" s="134" t="s">
        <v>151</v>
      </c>
      <c r="C60" s="135"/>
      <c r="D60" s="135"/>
      <c r="E60" s="135"/>
      <c r="F60" s="290">
        <f>SUM(F51:F59)</f>
        <v>1677.8139800600475</v>
      </c>
      <c r="G60" s="290">
        <f>SUM(G51:G59)</f>
        <v>1896.6747398465416</v>
      </c>
      <c r="H60" s="290">
        <f>SUM(H51:H59)</f>
        <v>2142.4906028030828</v>
      </c>
      <c r="I60" s="290">
        <f>SUM(I51:I59)</f>
        <v>2418.7475628343532</v>
      </c>
      <c r="J60" s="290">
        <f>SUM(J51:J59)</f>
        <v>2729.4056353601272</v>
      </c>
      <c r="K60" s="5"/>
    </row>
    <row r="61" spans="1:11" x14ac:dyDescent="0.2">
      <c r="F61" s="206"/>
      <c r="G61" s="206"/>
      <c r="H61" s="206"/>
      <c r="I61" s="206"/>
      <c r="J61" s="206"/>
    </row>
    <row r="62" spans="1:11" ht="16" x14ac:dyDescent="0.2">
      <c r="B62" s="134" t="s">
        <v>268</v>
      </c>
      <c r="C62" s="135"/>
      <c r="D62" s="135"/>
      <c r="E62" s="135"/>
      <c r="F62" s="290">
        <f>F35+F47+F60</f>
        <v>18973.434504969569</v>
      </c>
      <c r="G62" s="290">
        <f>G35+G47+G60</f>
        <v>21448.405116055019</v>
      </c>
      <c r="H62" s="290">
        <f>H35+H47+H60</f>
        <v>24228.195504928513</v>
      </c>
      <c r="I62" s="290">
        <f>I35+I47+I60</f>
        <v>27352.226774180253</v>
      </c>
      <c r="J62" s="290">
        <f>J35+J47+J60</f>
        <v>30865.280463419927</v>
      </c>
    </row>
    <row r="63" spans="1:11" x14ac:dyDescent="0.2"/>
    <row r="64" spans="1:11" x14ac:dyDescent="0.2"/>
    <row r="65" x14ac:dyDescent="0.2"/>
  </sheetData>
  <mergeCells count="2">
    <mergeCell ref="C1:E1"/>
    <mergeCell ref="F1:J1"/>
  </mergeCells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FC31"/>
  <sheetViews>
    <sheetView showGridLines="0" zoomScale="90" zoomScaleNormal="90" workbookViewId="0">
      <pane ySplit="2" topLeftCell="A6" activePane="bottomLeft" state="frozen"/>
      <selection pane="bottomLeft" activeCell="K13" sqref="K13"/>
    </sheetView>
  </sheetViews>
  <sheetFormatPr baseColWidth="10" defaultColWidth="0" defaultRowHeight="15" zeroHeight="1" x14ac:dyDescent="0.2"/>
  <cols>
    <col min="1" max="1" width="3.5" customWidth="1"/>
    <col min="2" max="2" width="54.5" customWidth="1"/>
    <col min="3" max="10" width="12.5" customWidth="1"/>
    <col min="11" max="11" width="9.1640625" customWidth="1"/>
  </cols>
  <sheetData>
    <row r="1" spans="1:16383" ht="31.5" customHeight="1" x14ac:dyDescent="0.3">
      <c r="A1" s="99" t="str">
        <f>Index!A1</f>
        <v>Apple Inc. Financial Modeling</v>
      </c>
      <c r="B1" s="99"/>
      <c r="C1" s="339" t="s">
        <v>18</v>
      </c>
      <c r="D1" s="339"/>
      <c r="E1" s="339"/>
      <c r="F1" s="339" t="s">
        <v>310</v>
      </c>
      <c r="G1" s="339"/>
      <c r="H1" s="339"/>
      <c r="I1" s="339"/>
      <c r="J1" s="339"/>
      <c r="K1" s="94"/>
    </row>
    <row r="2" spans="1:16383" x14ac:dyDescent="0.2">
      <c r="A2" s="100" t="s">
        <v>87</v>
      </c>
      <c r="B2" s="100"/>
      <c r="C2" s="114">
        <f>'Income Statement'!C2</f>
        <v>2019</v>
      </c>
      <c r="D2" s="114">
        <f>'Income Statement'!D2</f>
        <v>2020</v>
      </c>
      <c r="E2" s="114">
        <f>'Income Statement'!E2</f>
        <v>2021</v>
      </c>
      <c r="F2" s="114">
        <f>'Income Statement'!F2</f>
        <v>2022</v>
      </c>
      <c r="G2" s="114">
        <f>'Income Statement'!G2</f>
        <v>2023</v>
      </c>
      <c r="H2" s="114">
        <f>'Income Statement'!H2</f>
        <v>2024</v>
      </c>
      <c r="I2" s="114">
        <f>'Income Statement'!I2</f>
        <v>2025</v>
      </c>
      <c r="J2" s="114">
        <f>'Income Statement'!J2</f>
        <v>2026</v>
      </c>
      <c r="K2" s="94"/>
    </row>
    <row r="3" spans="1:16383" x14ac:dyDescent="0.2">
      <c r="B3" s="77" t="s">
        <v>45</v>
      </c>
      <c r="C3" s="77"/>
      <c r="D3" s="77"/>
      <c r="E3" s="77"/>
      <c r="F3" s="77"/>
      <c r="G3" s="77"/>
      <c r="H3" s="77"/>
      <c r="I3" s="77"/>
      <c r="J3" s="77"/>
    </row>
    <row r="4" spans="1:16383" x14ac:dyDescent="0.2">
      <c r="B4" s="77" t="s">
        <v>46</v>
      </c>
      <c r="C4" s="292">
        <v>40201</v>
      </c>
      <c r="D4" s="293">
        <f t="shared" ref="D4:J4" si="0">C8</f>
        <v>45174</v>
      </c>
      <c r="E4" s="293">
        <f t="shared" si="0"/>
        <v>50779</v>
      </c>
      <c r="F4" s="293">
        <f t="shared" si="0"/>
        <v>57365</v>
      </c>
      <c r="G4" s="293">
        <f t="shared" si="0"/>
        <v>57365</v>
      </c>
      <c r="H4" s="293">
        <f t="shared" si="0"/>
        <v>57365</v>
      </c>
      <c r="I4" s="293">
        <f t="shared" si="0"/>
        <v>57365</v>
      </c>
      <c r="J4" s="293">
        <f t="shared" si="0"/>
        <v>57365</v>
      </c>
    </row>
    <row r="5" spans="1:16383" x14ac:dyDescent="0.2">
      <c r="B5" s="77" t="s">
        <v>47</v>
      </c>
      <c r="C5" s="292">
        <v>781</v>
      </c>
      <c r="D5" s="292">
        <v>880</v>
      </c>
      <c r="E5" s="292">
        <v>1105</v>
      </c>
      <c r="F5" s="294">
        <v>0</v>
      </c>
      <c r="G5" s="294">
        <v>0</v>
      </c>
      <c r="H5" s="294">
        <v>0</v>
      </c>
      <c r="I5" s="294">
        <v>0</v>
      </c>
      <c r="J5" s="294">
        <v>0</v>
      </c>
    </row>
    <row r="6" spans="1:16383" x14ac:dyDescent="0.2">
      <c r="B6" s="77" t="s">
        <v>50</v>
      </c>
      <c r="C6" s="292">
        <v>-2002</v>
      </c>
      <c r="D6" s="292">
        <v>-2250</v>
      </c>
      <c r="E6" s="292">
        <v>-2627</v>
      </c>
      <c r="F6" s="294">
        <v>0</v>
      </c>
      <c r="G6" s="294">
        <v>0</v>
      </c>
      <c r="H6" s="294">
        <v>0</v>
      </c>
      <c r="I6" s="294">
        <v>0</v>
      </c>
      <c r="J6" s="294">
        <v>0</v>
      </c>
    </row>
    <row r="7" spans="1:16383" x14ac:dyDescent="0.2">
      <c r="B7" s="77" t="s">
        <v>48</v>
      </c>
      <c r="C7" s="292">
        <v>6194</v>
      </c>
      <c r="D7" s="292">
        <v>6975</v>
      </c>
      <c r="E7" s="292">
        <v>8108</v>
      </c>
      <c r="F7" s="293"/>
      <c r="G7" s="293"/>
      <c r="H7" s="293"/>
      <c r="I7" s="293"/>
      <c r="J7" s="293"/>
    </row>
    <row r="8" spans="1:16383" s="2" customFormat="1" ht="16" x14ac:dyDescent="0.2">
      <c r="B8" s="29" t="s">
        <v>49</v>
      </c>
      <c r="C8" s="295">
        <f t="shared" ref="C8:J8" si="1">SUM(C4:C7)</f>
        <v>45174</v>
      </c>
      <c r="D8" s="295">
        <f t="shared" si="1"/>
        <v>50779</v>
      </c>
      <c r="E8" s="295">
        <f t="shared" si="1"/>
        <v>57365</v>
      </c>
      <c r="F8" s="295">
        <f t="shared" si="1"/>
        <v>57365</v>
      </c>
      <c r="G8" s="295">
        <f t="shared" si="1"/>
        <v>57365</v>
      </c>
      <c r="H8" s="295">
        <f t="shared" si="1"/>
        <v>57365</v>
      </c>
      <c r="I8" s="295">
        <f t="shared" si="1"/>
        <v>57365</v>
      </c>
      <c r="J8" s="295">
        <f t="shared" si="1"/>
        <v>57365</v>
      </c>
      <c r="K8" s="68"/>
      <c r="L8" s="69"/>
      <c r="M8" s="69"/>
      <c r="N8" s="69"/>
      <c r="O8" s="70"/>
      <c r="P8" s="70"/>
      <c r="Q8" s="70"/>
      <c r="R8" s="70"/>
      <c r="S8" s="70"/>
      <c r="T8" s="68"/>
      <c r="U8" s="68"/>
      <c r="V8" s="69"/>
      <c r="W8" s="69"/>
      <c r="X8" s="69"/>
      <c r="Y8" s="70"/>
      <c r="Z8" s="70"/>
      <c r="AA8" s="70"/>
      <c r="AB8" s="70"/>
      <c r="AC8" s="70"/>
      <c r="AD8" s="68"/>
      <c r="AE8" s="68"/>
      <c r="AF8" s="69"/>
      <c r="AG8" s="69"/>
      <c r="AH8" s="69"/>
      <c r="AI8" s="70"/>
      <c r="AJ8" s="70"/>
      <c r="AK8" s="70"/>
      <c r="AL8" s="70"/>
      <c r="AM8" s="70"/>
      <c r="AN8" s="68"/>
      <c r="AO8" s="68"/>
      <c r="AP8" s="69"/>
      <c r="AQ8" s="69"/>
      <c r="AR8" s="69"/>
      <c r="AS8" s="70"/>
      <c r="AT8" s="70"/>
      <c r="AU8" s="70"/>
      <c r="AV8" s="70"/>
      <c r="AW8" s="70"/>
      <c r="AX8" s="68"/>
      <c r="AY8" s="68"/>
      <c r="AZ8" s="69"/>
      <c r="BA8" s="69"/>
      <c r="BB8" s="69"/>
      <c r="BC8" s="70"/>
      <c r="BD8" s="70"/>
      <c r="BE8" s="70"/>
      <c r="BF8" s="70"/>
      <c r="BG8" s="70"/>
      <c r="BH8" s="68"/>
      <c r="BI8" s="68"/>
      <c r="BJ8" s="69"/>
      <c r="BK8" s="69"/>
      <c r="BL8" s="69"/>
      <c r="BM8" s="70"/>
      <c r="BN8" s="70"/>
      <c r="BO8" s="70"/>
      <c r="BP8" s="70"/>
      <c r="BQ8" s="70"/>
      <c r="BR8" s="68"/>
      <c r="BS8" s="68"/>
      <c r="BT8" s="69"/>
      <c r="BU8" s="69"/>
      <c r="BV8" s="69"/>
      <c r="BW8" s="70"/>
      <c r="BX8" s="70"/>
      <c r="BY8" s="70"/>
      <c r="BZ8" s="70"/>
      <c r="CA8" s="70"/>
      <c r="CB8" s="68"/>
      <c r="CC8" s="68"/>
      <c r="CD8" s="69"/>
      <c r="CE8" s="69"/>
      <c r="CF8" s="69"/>
      <c r="CG8" s="70"/>
      <c r="CH8" s="70"/>
      <c r="CI8" s="70"/>
      <c r="CJ8" s="70"/>
      <c r="CK8" s="70"/>
      <c r="CL8" s="68"/>
      <c r="CM8" s="68"/>
      <c r="CN8" s="69"/>
      <c r="CO8" s="69"/>
      <c r="CP8" s="69"/>
      <c r="CQ8" s="70"/>
      <c r="CR8" s="70"/>
      <c r="CS8" s="70"/>
      <c r="CT8" s="70"/>
      <c r="CU8" s="70"/>
      <c r="CV8" s="68"/>
      <c r="CW8" s="68"/>
      <c r="CX8" s="69"/>
      <c r="CY8" s="69"/>
      <c r="CZ8" s="69"/>
      <c r="DA8" s="70"/>
      <c r="DB8" s="70"/>
      <c r="DC8" s="70"/>
      <c r="DD8" s="70"/>
      <c r="DE8" s="70"/>
      <c r="DF8" s="68"/>
      <c r="DG8" s="68"/>
      <c r="DH8" s="69"/>
      <c r="DI8" s="69"/>
      <c r="DJ8" s="69"/>
      <c r="DK8" s="70"/>
      <c r="DL8" s="70"/>
      <c r="DM8" s="70"/>
      <c r="DN8" s="70"/>
      <c r="DO8" s="70"/>
      <c r="DP8" s="68"/>
      <c r="DQ8" s="68"/>
      <c r="DR8" s="69"/>
      <c r="DS8" s="69"/>
      <c r="DT8" s="69"/>
      <c r="DU8" s="70"/>
      <c r="DV8" s="70"/>
      <c r="DW8" s="70"/>
      <c r="DX8" s="70"/>
      <c r="DY8" s="70"/>
      <c r="DZ8" s="68"/>
      <c r="EA8" s="68"/>
      <c r="EB8" s="69"/>
      <c r="EC8" s="69"/>
      <c r="ED8" s="69"/>
      <c r="EE8" s="70"/>
      <c r="EF8" s="70"/>
      <c r="EG8" s="70"/>
      <c r="EH8" s="70"/>
      <c r="EI8" s="70"/>
      <c r="EJ8" s="68"/>
      <c r="EK8" s="68"/>
      <c r="EL8" s="69"/>
      <c r="EM8" s="69"/>
      <c r="EN8" s="69"/>
      <c r="EO8" s="70"/>
      <c r="EP8" s="70"/>
      <c r="EQ8" s="70"/>
      <c r="ER8" s="70"/>
      <c r="ES8" s="70"/>
      <c r="ET8" s="68"/>
      <c r="EU8" s="68"/>
      <c r="EV8" s="69"/>
      <c r="EW8" s="69"/>
      <c r="EX8" s="69"/>
      <c r="EY8" s="70"/>
      <c r="EZ8" s="70"/>
      <c r="FA8" s="70"/>
      <c r="FB8" s="70"/>
      <c r="FC8" s="70"/>
      <c r="FD8" s="68"/>
      <c r="FE8" s="68"/>
      <c r="FF8" s="69"/>
      <c r="FG8" s="69"/>
      <c r="FH8" s="69"/>
      <c r="FI8" s="70"/>
      <c r="FJ8" s="70"/>
      <c r="FK8" s="70"/>
      <c r="FL8" s="70"/>
      <c r="FM8" s="70"/>
      <c r="FN8" s="68"/>
      <c r="FO8" s="68"/>
      <c r="FP8" s="69"/>
      <c r="FQ8" s="69"/>
      <c r="FR8" s="69"/>
      <c r="FS8" s="70"/>
      <c r="FT8" s="70"/>
      <c r="FU8" s="70"/>
      <c r="FV8" s="70"/>
      <c r="FW8" s="70"/>
      <c r="FX8" s="68"/>
      <c r="FY8" s="68"/>
      <c r="FZ8" s="69"/>
      <c r="GA8" s="69"/>
      <c r="GB8" s="69"/>
      <c r="GC8" s="70"/>
      <c r="GD8" s="70"/>
      <c r="GE8" s="70"/>
      <c r="GF8" s="70"/>
      <c r="GG8" s="70"/>
      <c r="GH8" s="68"/>
      <c r="GI8" s="68"/>
      <c r="GJ8" s="69"/>
      <c r="GK8" s="69"/>
      <c r="GL8" s="69"/>
      <c r="GM8" s="70"/>
      <c r="GN8" s="70"/>
      <c r="GO8" s="70"/>
      <c r="GP8" s="70"/>
      <c r="GQ8" s="70"/>
      <c r="GR8" s="68"/>
      <c r="GS8" s="68"/>
      <c r="GT8" s="69"/>
      <c r="GU8" s="69"/>
      <c r="GV8" s="69"/>
      <c r="GW8" s="70"/>
      <c r="GX8" s="70"/>
      <c r="GY8" s="70"/>
      <c r="GZ8" s="70"/>
      <c r="HA8" s="70"/>
      <c r="HB8" s="68"/>
      <c r="HC8" s="68"/>
      <c r="HD8" s="69"/>
      <c r="HE8" s="69"/>
      <c r="HF8" s="69"/>
      <c r="HG8" s="70"/>
      <c r="HH8" s="70"/>
      <c r="HI8" s="70"/>
      <c r="HJ8" s="70"/>
      <c r="HK8" s="70"/>
      <c r="HL8" s="68"/>
      <c r="HM8" s="68"/>
      <c r="HN8" s="69"/>
      <c r="HO8" s="69"/>
      <c r="HP8" s="69"/>
      <c r="HQ8" s="70"/>
      <c r="HR8" s="70"/>
      <c r="HS8" s="70"/>
      <c r="HT8" s="70"/>
      <c r="HU8" s="70"/>
      <c r="HV8" s="68"/>
      <c r="HW8" s="68"/>
      <c r="HX8" s="69"/>
      <c r="HY8" s="69"/>
      <c r="HZ8" s="69"/>
      <c r="IA8" s="70"/>
      <c r="IB8" s="70"/>
      <c r="IC8" s="70"/>
      <c r="ID8" s="70"/>
      <c r="IE8" s="70"/>
      <c r="IF8" s="68"/>
      <c r="IG8" s="68"/>
      <c r="IH8" s="69"/>
      <c r="II8" s="69"/>
      <c r="IJ8" s="69"/>
      <c r="IK8" s="70"/>
      <c r="IL8" s="70"/>
      <c r="IM8" s="70"/>
      <c r="IN8" s="70"/>
      <c r="IO8" s="70"/>
      <c r="IP8" s="68"/>
      <c r="IQ8" s="68"/>
      <c r="IR8" s="69"/>
      <c r="IS8" s="69"/>
      <c r="IT8" s="69"/>
      <c r="IU8" s="70"/>
      <c r="IV8" s="70"/>
      <c r="IW8" s="70"/>
      <c r="IX8" s="70"/>
      <c r="IY8" s="70"/>
      <c r="IZ8" s="68"/>
      <c r="JA8" s="68"/>
      <c r="JB8" s="69"/>
      <c r="JC8" s="69"/>
      <c r="JD8" s="69"/>
      <c r="JE8" s="70"/>
      <c r="JF8" s="70"/>
      <c r="JG8" s="70"/>
      <c r="JH8" s="70"/>
      <c r="JI8" s="70"/>
      <c r="JJ8" s="68"/>
      <c r="JK8" s="68"/>
      <c r="JL8" s="69"/>
      <c r="JM8" s="69"/>
      <c r="JN8" s="69"/>
      <c r="JO8" s="70"/>
      <c r="JP8" s="70"/>
      <c r="JQ8" s="70"/>
      <c r="JR8" s="70"/>
      <c r="JS8" s="70"/>
      <c r="JT8" s="68"/>
      <c r="JU8" s="68"/>
      <c r="JV8" s="69"/>
      <c r="JW8" s="69"/>
      <c r="JX8" s="69"/>
      <c r="JY8" s="70"/>
      <c r="JZ8" s="70"/>
      <c r="KA8" s="70"/>
      <c r="KB8" s="70"/>
      <c r="KC8" s="70"/>
      <c r="KD8" s="68"/>
      <c r="KE8" s="68"/>
      <c r="KF8" s="69"/>
      <c r="KG8" s="69"/>
      <c r="KH8" s="69"/>
      <c r="KI8" s="70"/>
      <c r="KJ8" s="70"/>
      <c r="KK8" s="70"/>
      <c r="KL8" s="70"/>
      <c r="KM8" s="70"/>
      <c r="KN8" s="68"/>
      <c r="KO8" s="68"/>
      <c r="KP8" s="69"/>
      <c r="KQ8" s="69"/>
      <c r="KR8" s="69"/>
      <c r="KS8" s="70"/>
      <c r="KT8" s="70"/>
      <c r="KU8" s="70"/>
      <c r="KV8" s="70"/>
      <c r="KW8" s="70"/>
      <c r="KX8" s="68"/>
      <c r="KY8" s="68"/>
      <c r="KZ8" s="69"/>
      <c r="LA8" s="69"/>
      <c r="LB8" s="69"/>
      <c r="LC8" s="70"/>
      <c r="LD8" s="70"/>
      <c r="LE8" s="70"/>
      <c r="LF8" s="70"/>
      <c r="LG8" s="70"/>
      <c r="LH8" s="68"/>
      <c r="LI8" s="68"/>
      <c r="LJ8" s="69"/>
      <c r="LK8" s="69"/>
      <c r="LL8" s="69"/>
      <c r="LM8" s="70"/>
      <c r="LN8" s="70"/>
      <c r="LO8" s="70"/>
      <c r="LP8" s="70"/>
      <c r="LQ8" s="70"/>
      <c r="LR8" s="68"/>
      <c r="LS8" s="68"/>
      <c r="LT8" s="69"/>
      <c r="LU8" s="69"/>
      <c r="LV8" s="69"/>
      <c r="LW8" s="70"/>
      <c r="LX8" s="70"/>
      <c r="LY8" s="70"/>
      <c r="LZ8" s="70"/>
      <c r="MA8" s="70"/>
      <c r="MB8" s="68"/>
      <c r="MC8" s="68"/>
      <c r="MD8" s="69"/>
      <c r="ME8" s="69"/>
      <c r="MF8" s="69"/>
      <c r="MG8" s="70"/>
      <c r="MH8" s="70"/>
      <c r="MI8" s="70"/>
      <c r="MJ8" s="70"/>
      <c r="MK8" s="70"/>
      <c r="ML8" s="68"/>
      <c r="MM8" s="68"/>
      <c r="MN8" s="69"/>
      <c r="MO8" s="69"/>
      <c r="MP8" s="69"/>
      <c r="MQ8" s="70"/>
      <c r="MR8" s="70"/>
      <c r="MS8" s="70"/>
      <c r="MT8" s="70"/>
      <c r="MU8" s="70"/>
      <c r="MV8" s="68"/>
      <c r="MW8" s="68"/>
      <c r="MX8" s="69"/>
      <c r="MY8" s="69"/>
      <c r="MZ8" s="69"/>
      <c r="NA8" s="70"/>
      <c r="NB8" s="70"/>
      <c r="NC8" s="70"/>
      <c r="ND8" s="70"/>
      <c r="NE8" s="70"/>
      <c r="NF8" s="68"/>
      <c r="NG8" s="68"/>
      <c r="NH8" s="69"/>
      <c r="NI8" s="69"/>
      <c r="NJ8" s="69"/>
      <c r="NK8" s="70"/>
      <c r="NL8" s="70"/>
      <c r="NM8" s="70"/>
      <c r="NN8" s="70"/>
      <c r="NO8" s="70"/>
      <c r="NP8" s="68"/>
      <c r="NQ8" s="68"/>
      <c r="NR8" s="69"/>
      <c r="NS8" s="69"/>
      <c r="NT8" s="69"/>
      <c r="NU8" s="70"/>
      <c r="NV8" s="70"/>
      <c r="NW8" s="70"/>
      <c r="NX8" s="70"/>
      <c r="NY8" s="70"/>
      <c r="NZ8" s="68"/>
      <c r="OA8" s="68"/>
      <c r="OB8" s="69"/>
      <c r="OC8" s="69"/>
      <c r="OD8" s="69"/>
      <c r="OE8" s="70"/>
      <c r="OF8" s="70"/>
      <c r="OG8" s="70"/>
      <c r="OH8" s="70"/>
      <c r="OI8" s="70"/>
      <c r="OJ8" s="68"/>
      <c r="OK8" s="68"/>
      <c r="OL8" s="69"/>
      <c r="OM8" s="69"/>
      <c r="ON8" s="69"/>
      <c r="OO8" s="70"/>
      <c r="OP8" s="70"/>
      <c r="OQ8" s="70"/>
      <c r="OR8" s="70"/>
      <c r="OS8" s="70"/>
      <c r="OT8" s="68"/>
      <c r="OU8" s="68"/>
      <c r="OV8" s="69"/>
      <c r="OW8" s="69"/>
      <c r="OX8" s="69"/>
      <c r="OY8" s="70"/>
      <c r="OZ8" s="70"/>
      <c r="PA8" s="70"/>
      <c r="PB8" s="70"/>
      <c r="PC8" s="70"/>
      <c r="PD8" s="68"/>
      <c r="PE8" s="68"/>
      <c r="PF8" s="69"/>
      <c r="PG8" s="69"/>
      <c r="PH8" s="69"/>
      <c r="PI8" s="70"/>
      <c r="PJ8" s="70"/>
      <c r="PK8" s="70"/>
      <c r="PL8" s="70"/>
      <c r="PM8" s="70"/>
      <c r="PN8" s="68"/>
      <c r="PO8" s="68"/>
      <c r="PP8" s="69"/>
      <c r="PQ8" s="69"/>
      <c r="PR8" s="69"/>
      <c r="PS8" s="70"/>
      <c r="PT8" s="70"/>
      <c r="PU8" s="70"/>
      <c r="PV8" s="70"/>
      <c r="PW8" s="70"/>
      <c r="PX8" s="68"/>
      <c r="PY8" s="68"/>
      <c r="PZ8" s="69"/>
      <c r="QA8" s="69"/>
      <c r="QB8" s="69"/>
      <c r="QC8" s="70"/>
      <c r="QD8" s="70"/>
      <c r="QE8" s="70"/>
      <c r="QF8" s="70"/>
      <c r="QG8" s="70"/>
      <c r="QH8" s="68"/>
      <c r="QI8" s="68"/>
      <c r="QJ8" s="69"/>
      <c r="QK8" s="69"/>
      <c r="QL8" s="69"/>
      <c r="QM8" s="70"/>
      <c r="QN8" s="70"/>
      <c r="QO8" s="70"/>
      <c r="QP8" s="70"/>
      <c r="QQ8" s="70"/>
      <c r="QR8" s="68"/>
      <c r="QS8" s="68"/>
      <c r="QT8" s="69"/>
      <c r="QU8" s="69"/>
      <c r="QV8" s="69"/>
      <c r="QW8" s="70"/>
      <c r="QX8" s="70"/>
      <c r="QY8" s="70"/>
      <c r="QZ8" s="70"/>
      <c r="RA8" s="70"/>
      <c r="RB8" s="68"/>
      <c r="RC8" s="68"/>
      <c r="RD8" s="69"/>
      <c r="RE8" s="69"/>
      <c r="RF8" s="69"/>
      <c r="RG8" s="70"/>
      <c r="RH8" s="70"/>
      <c r="RI8" s="70"/>
      <c r="RJ8" s="70"/>
      <c r="RK8" s="70"/>
      <c r="RL8" s="68"/>
      <c r="RM8" s="68"/>
      <c r="RN8" s="69"/>
      <c r="RO8" s="69"/>
      <c r="RP8" s="69"/>
      <c r="RQ8" s="70"/>
      <c r="RR8" s="70"/>
      <c r="RS8" s="70"/>
      <c r="RT8" s="70"/>
      <c r="RU8" s="70"/>
      <c r="RV8" s="68"/>
      <c r="RW8" s="68"/>
      <c r="RX8" s="69"/>
      <c r="RY8" s="69"/>
      <c r="RZ8" s="69"/>
      <c r="SA8" s="70"/>
      <c r="SB8" s="70"/>
      <c r="SC8" s="70"/>
      <c r="SD8" s="70"/>
      <c r="SE8" s="70"/>
      <c r="SF8" s="68"/>
      <c r="SG8" s="68"/>
      <c r="SH8" s="69"/>
      <c r="SI8" s="69"/>
      <c r="SJ8" s="69"/>
      <c r="SK8" s="70"/>
      <c r="SL8" s="70"/>
      <c r="SM8" s="70"/>
      <c r="SN8" s="70"/>
      <c r="SO8" s="70"/>
      <c r="SP8" s="68"/>
      <c r="SQ8" s="68"/>
      <c r="SR8" s="69"/>
      <c r="SS8" s="69"/>
      <c r="ST8" s="69"/>
      <c r="SU8" s="70"/>
      <c r="SV8" s="70"/>
      <c r="SW8" s="70"/>
      <c r="SX8" s="70"/>
      <c r="SY8" s="70"/>
      <c r="SZ8" s="68"/>
      <c r="TA8" s="68"/>
      <c r="TB8" s="69"/>
      <c r="TC8" s="69"/>
      <c r="TD8" s="69"/>
      <c r="TE8" s="70"/>
      <c r="TF8" s="70"/>
      <c r="TG8" s="70"/>
      <c r="TH8" s="70"/>
      <c r="TI8" s="70"/>
      <c r="TJ8" s="68"/>
      <c r="TK8" s="68"/>
      <c r="TL8" s="69"/>
      <c r="TM8" s="69"/>
      <c r="TN8" s="69"/>
      <c r="TO8" s="70"/>
      <c r="TP8" s="70"/>
      <c r="TQ8" s="70"/>
      <c r="TR8" s="70"/>
      <c r="TS8" s="70"/>
      <c r="TT8" s="68"/>
      <c r="TU8" s="68"/>
      <c r="TV8" s="69"/>
      <c r="TW8" s="69"/>
      <c r="TX8" s="69"/>
      <c r="TY8" s="70"/>
      <c r="TZ8" s="70"/>
      <c r="UA8" s="70"/>
      <c r="UB8" s="70"/>
      <c r="UC8" s="70"/>
      <c r="UD8" s="68"/>
      <c r="UE8" s="68"/>
      <c r="UF8" s="69"/>
      <c r="UG8" s="69"/>
      <c r="UH8" s="69"/>
      <c r="UI8" s="70"/>
      <c r="UJ8" s="70"/>
      <c r="UK8" s="70"/>
      <c r="UL8" s="70"/>
      <c r="UM8" s="70"/>
      <c r="UN8" s="68"/>
      <c r="UO8" s="68"/>
      <c r="UP8" s="69"/>
      <c r="UQ8" s="69"/>
      <c r="UR8" s="69"/>
      <c r="US8" s="70"/>
      <c r="UT8" s="70"/>
      <c r="UU8" s="70"/>
      <c r="UV8" s="70"/>
      <c r="UW8" s="70"/>
      <c r="UX8" s="68"/>
      <c r="UY8" s="68"/>
      <c r="UZ8" s="69"/>
      <c r="VA8" s="69"/>
      <c r="VB8" s="69"/>
      <c r="VC8" s="70"/>
      <c r="VD8" s="70"/>
      <c r="VE8" s="70"/>
      <c r="VF8" s="70"/>
      <c r="VG8" s="70"/>
      <c r="VH8" s="68"/>
      <c r="VI8" s="68"/>
      <c r="VJ8" s="69"/>
      <c r="VK8" s="69"/>
      <c r="VL8" s="69"/>
      <c r="VM8" s="70"/>
      <c r="VN8" s="70"/>
      <c r="VO8" s="70"/>
      <c r="VP8" s="70"/>
      <c r="VQ8" s="70"/>
      <c r="VR8" s="68"/>
      <c r="VS8" s="68"/>
      <c r="VT8" s="69"/>
      <c r="VU8" s="69"/>
      <c r="VV8" s="69"/>
      <c r="VW8" s="70"/>
      <c r="VX8" s="70"/>
      <c r="VY8" s="70"/>
      <c r="VZ8" s="70"/>
      <c r="WA8" s="70"/>
      <c r="WB8" s="68"/>
      <c r="WC8" s="68"/>
      <c r="WD8" s="69"/>
      <c r="WE8" s="69"/>
      <c r="WF8" s="69"/>
      <c r="WG8" s="70"/>
      <c r="WH8" s="70"/>
      <c r="WI8" s="70"/>
      <c r="WJ8" s="70"/>
      <c r="WK8" s="70"/>
      <c r="WL8" s="68"/>
      <c r="WM8" s="68"/>
      <c r="WN8" s="69"/>
      <c r="WO8" s="69"/>
      <c r="WP8" s="69"/>
      <c r="WQ8" s="70"/>
      <c r="WR8" s="70"/>
      <c r="WS8" s="70"/>
      <c r="WT8" s="70"/>
      <c r="WU8" s="70"/>
      <c r="WV8" s="68"/>
      <c r="WW8" s="68"/>
      <c r="WX8" s="69"/>
      <c r="WY8" s="69"/>
      <c r="WZ8" s="69"/>
      <c r="XA8" s="70"/>
      <c r="XB8" s="70"/>
      <c r="XC8" s="70"/>
      <c r="XD8" s="70"/>
      <c r="XE8" s="70"/>
      <c r="XF8" s="68"/>
      <c r="XG8" s="68"/>
      <c r="XH8" s="69"/>
      <c r="XI8" s="69"/>
      <c r="XJ8" s="69"/>
      <c r="XK8" s="70"/>
      <c r="XL8" s="70"/>
      <c r="XM8" s="70"/>
      <c r="XN8" s="70"/>
      <c r="XO8" s="70"/>
      <c r="XP8" s="68"/>
      <c r="XQ8" s="68"/>
      <c r="XR8" s="69"/>
      <c r="XS8" s="69"/>
      <c r="XT8" s="69"/>
      <c r="XU8" s="70"/>
      <c r="XV8" s="70"/>
      <c r="XW8" s="70"/>
      <c r="XX8" s="70"/>
      <c r="XY8" s="70"/>
      <c r="XZ8" s="68"/>
      <c r="YA8" s="68"/>
      <c r="YB8" s="69"/>
      <c r="YC8" s="69"/>
      <c r="YD8" s="69"/>
      <c r="YE8" s="70"/>
      <c r="YF8" s="70"/>
      <c r="YG8" s="70"/>
      <c r="YH8" s="70"/>
      <c r="YI8" s="70"/>
      <c r="YJ8" s="68"/>
      <c r="YK8" s="68"/>
      <c r="YL8" s="69"/>
      <c r="YM8" s="69"/>
      <c r="YN8" s="69"/>
      <c r="YO8" s="70"/>
      <c r="YP8" s="70"/>
      <c r="YQ8" s="70"/>
      <c r="YR8" s="70"/>
      <c r="YS8" s="70"/>
      <c r="YT8" s="68"/>
      <c r="YU8" s="68"/>
      <c r="YV8" s="69"/>
      <c r="YW8" s="69"/>
      <c r="YX8" s="69"/>
      <c r="YY8" s="70"/>
      <c r="YZ8" s="70"/>
      <c r="ZA8" s="70"/>
      <c r="ZB8" s="70"/>
      <c r="ZC8" s="70"/>
      <c r="ZD8" s="68"/>
      <c r="ZE8" s="68"/>
      <c r="ZF8" s="69"/>
      <c r="ZG8" s="69"/>
      <c r="ZH8" s="69"/>
      <c r="ZI8" s="70"/>
      <c r="ZJ8" s="70"/>
      <c r="ZK8" s="70"/>
      <c r="ZL8" s="70"/>
      <c r="ZM8" s="70"/>
      <c r="ZN8" s="68"/>
      <c r="ZO8" s="68"/>
      <c r="ZP8" s="69"/>
      <c r="ZQ8" s="69"/>
      <c r="ZR8" s="69"/>
      <c r="ZS8" s="70"/>
      <c r="ZT8" s="70"/>
      <c r="ZU8" s="70"/>
      <c r="ZV8" s="70"/>
      <c r="ZW8" s="70"/>
      <c r="ZX8" s="68"/>
      <c r="ZY8" s="68"/>
      <c r="ZZ8" s="69"/>
      <c r="AAA8" s="69"/>
      <c r="AAB8" s="69"/>
      <c r="AAC8" s="70"/>
      <c r="AAD8" s="70"/>
      <c r="AAE8" s="70"/>
      <c r="AAF8" s="70"/>
      <c r="AAG8" s="70"/>
      <c r="AAH8" s="68"/>
      <c r="AAI8" s="68"/>
      <c r="AAJ8" s="69"/>
      <c r="AAK8" s="69"/>
      <c r="AAL8" s="69"/>
      <c r="AAM8" s="70"/>
      <c r="AAN8" s="70"/>
      <c r="AAO8" s="70"/>
      <c r="AAP8" s="70"/>
      <c r="AAQ8" s="70"/>
      <c r="AAR8" s="68"/>
      <c r="AAS8" s="68"/>
      <c r="AAT8" s="69"/>
      <c r="AAU8" s="69"/>
      <c r="AAV8" s="69"/>
      <c r="AAW8" s="70"/>
      <c r="AAX8" s="70"/>
      <c r="AAY8" s="70"/>
      <c r="AAZ8" s="70"/>
      <c r="ABA8" s="70"/>
      <c r="ABB8" s="68"/>
      <c r="ABC8" s="68"/>
      <c r="ABD8" s="69"/>
      <c r="ABE8" s="69"/>
      <c r="ABF8" s="69"/>
      <c r="ABG8" s="70"/>
      <c r="ABH8" s="70"/>
      <c r="ABI8" s="70"/>
      <c r="ABJ8" s="70"/>
      <c r="ABK8" s="70"/>
      <c r="ABL8" s="68"/>
      <c r="ABM8" s="68"/>
      <c r="ABN8" s="69"/>
      <c r="ABO8" s="69"/>
      <c r="ABP8" s="69"/>
      <c r="ABQ8" s="70"/>
      <c r="ABR8" s="70"/>
      <c r="ABS8" s="70"/>
      <c r="ABT8" s="70"/>
      <c r="ABU8" s="70"/>
      <c r="ABV8" s="68"/>
      <c r="ABW8" s="68"/>
      <c r="ABX8" s="69"/>
      <c r="ABY8" s="69"/>
      <c r="ABZ8" s="69"/>
      <c r="ACA8" s="70"/>
      <c r="ACB8" s="70"/>
      <c r="ACC8" s="70"/>
      <c r="ACD8" s="70"/>
      <c r="ACE8" s="70"/>
      <c r="ACF8" s="68"/>
      <c r="ACG8" s="68"/>
      <c r="ACH8" s="69"/>
      <c r="ACI8" s="69"/>
      <c r="ACJ8" s="69"/>
      <c r="ACK8" s="70"/>
      <c r="ACL8" s="70"/>
      <c r="ACM8" s="70"/>
      <c r="ACN8" s="70"/>
      <c r="ACO8" s="70"/>
      <c r="ACP8" s="68"/>
      <c r="ACQ8" s="68"/>
      <c r="ACR8" s="69"/>
      <c r="ACS8" s="69"/>
      <c r="ACT8" s="69"/>
      <c r="ACU8" s="70"/>
      <c r="ACV8" s="70"/>
      <c r="ACW8" s="70"/>
      <c r="ACX8" s="70"/>
      <c r="ACY8" s="70"/>
      <c r="ACZ8" s="68"/>
      <c r="ADA8" s="68"/>
      <c r="ADB8" s="69"/>
      <c r="ADC8" s="69"/>
      <c r="ADD8" s="69"/>
      <c r="ADE8" s="70"/>
      <c r="ADF8" s="70"/>
      <c r="ADG8" s="70"/>
      <c r="ADH8" s="70"/>
      <c r="ADI8" s="70"/>
      <c r="ADJ8" s="68"/>
      <c r="ADK8" s="68"/>
      <c r="ADL8" s="69"/>
      <c r="ADM8" s="69"/>
      <c r="ADN8" s="69"/>
      <c r="ADO8" s="70"/>
      <c r="ADP8" s="70"/>
      <c r="ADQ8" s="70"/>
      <c r="ADR8" s="70"/>
      <c r="ADS8" s="70"/>
      <c r="ADT8" s="68"/>
      <c r="ADU8" s="68"/>
      <c r="ADV8" s="69"/>
      <c r="ADW8" s="69"/>
      <c r="ADX8" s="69"/>
      <c r="ADY8" s="70"/>
      <c r="ADZ8" s="70"/>
      <c r="AEA8" s="70"/>
      <c r="AEB8" s="70"/>
      <c r="AEC8" s="70"/>
      <c r="AED8" s="68"/>
      <c r="AEE8" s="68"/>
      <c r="AEF8" s="69"/>
      <c r="AEG8" s="69"/>
      <c r="AEH8" s="69"/>
      <c r="AEI8" s="70"/>
      <c r="AEJ8" s="70"/>
      <c r="AEK8" s="70"/>
      <c r="AEL8" s="70"/>
      <c r="AEM8" s="70"/>
      <c r="AEN8" s="68"/>
      <c r="AEO8" s="68"/>
      <c r="AEP8" s="69"/>
      <c r="AEQ8" s="69"/>
      <c r="AER8" s="69"/>
      <c r="AES8" s="70"/>
      <c r="AET8" s="70"/>
      <c r="AEU8" s="70"/>
      <c r="AEV8" s="70"/>
      <c r="AEW8" s="70"/>
      <c r="AEX8" s="68"/>
      <c r="AEY8" s="68"/>
      <c r="AEZ8" s="69"/>
      <c r="AFA8" s="69"/>
      <c r="AFB8" s="69"/>
      <c r="AFC8" s="70"/>
      <c r="AFD8" s="70"/>
      <c r="AFE8" s="70"/>
      <c r="AFF8" s="70"/>
      <c r="AFG8" s="70"/>
      <c r="AFH8" s="68"/>
      <c r="AFI8" s="68"/>
      <c r="AFJ8" s="69"/>
      <c r="AFK8" s="69"/>
      <c r="AFL8" s="69"/>
      <c r="AFM8" s="70"/>
      <c r="AFN8" s="70"/>
      <c r="AFO8" s="70"/>
      <c r="AFP8" s="70"/>
      <c r="AFQ8" s="70"/>
      <c r="AFR8" s="68"/>
      <c r="AFS8" s="68"/>
      <c r="AFT8" s="69"/>
      <c r="AFU8" s="69"/>
      <c r="AFV8" s="69"/>
      <c r="AFW8" s="70"/>
      <c r="AFX8" s="70"/>
      <c r="AFY8" s="70"/>
      <c r="AFZ8" s="70"/>
      <c r="AGA8" s="70"/>
      <c r="AGB8" s="68"/>
      <c r="AGC8" s="68"/>
      <c r="AGD8" s="69"/>
      <c r="AGE8" s="69"/>
      <c r="AGF8" s="69"/>
      <c r="AGG8" s="70"/>
      <c r="AGH8" s="70"/>
      <c r="AGI8" s="70"/>
      <c r="AGJ8" s="70"/>
      <c r="AGK8" s="70"/>
      <c r="AGL8" s="68"/>
      <c r="AGM8" s="68"/>
      <c r="AGN8" s="69"/>
      <c r="AGO8" s="69"/>
      <c r="AGP8" s="69"/>
      <c r="AGQ8" s="70"/>
      <c r="AGR8" s="70"/>
      <c r="AGS8" s="70"/>
      <c r="AGT8" s="70"/>
      <c r="AGU8" s="70"/>
      <c r="AGV8" s="68"/>
      <c r="AGW8" s="68"/>
      <c r="AGX8" s="69"/>
      <c r="AGY8" s="69"/>
      <c r="AGZ8" s="69"/>
      <c r="AHA8" s="70"/>
      <c r="AHB8" s="70"/>
      <c r="AHC8" s="70"/>
      <c r="AHD8" s="70"/>
      <c r="AHE8" s="70"/>
      <c r="AHF8" s="68"/>
      <c r="AHG8" s="68"/>
      <c r="AHH8" s="69"/>
      <c r="AHI8" s="69"/>
      <c r="AHJ8" s="69"/>
      <c r="AHK8" s="70"/>
      <c r="AHL8" s="70"/>
      <c r="AHM8" s="70"/>
      <c r="AHN8" s="70"/>
      <c r="AHO8" s="70"/>
      <c r="AHP8" s="68"/>
      <c r="AHQ8" s="68"/>
      <c r="AHR8" s="69"/>
      <c r="AHS8" s="69"/>
      <c r="AHT8" s="69"/>
      <c r="AHU8" s="70"/>
      <c r="AHV8" s="70"/>
      <c r="AHW8" s="70"/>
      <c r="AHX8" s="70"/>
      <c r="AHY8" s="70"/>
      <c r="AHZ8" s="68"/>
      <c r="AIA8" s="68"/>
      <c r="AIB8" s="69"/>
      <c r="AIC8" s="69"/>
      <c r="AID8" s="69"/>
      <c r="AIE8" s="70"/>
      <c r="AIF8" s="70"/>
      <c r="AIG8" s="70"/>
      <c r="AIH8" s="70"/>
      <c r="AII8" s="70"/>
      <c r="AIJ8" s="68"/>
      <c r="AIK8" s="68"/>
      <c r="AIL8" s="69"/>
      <c r="AIM8" s="69"/>
      <c r="AIN8" s="69"/>
      <c r="AIO8" s="70"/>
      <c r="AIP8" s="70"/>
      <c r="AIQ8" s="70"/>
      <c r="AIR8" s="70"/>
      <c r="AIS8" s="70"/>
      <c r="AIT8" s="68"/>
      <c r="AIU8" s="68"/>
      <c r="AIV8" s="69"/>
      <c r="AIW8" s="69"/>
      <c r="AIX8" s="69"/>
      <c r="AIY8" s="70"/>
      <c r="AIZ8" s="70"/>
      <c r="AJA8" s="70"/>
      <c r="AJB8" s="70"/>
      <c r="AJC8" s="70"/>
      <c r="AJD8" s="68"/>
      <c r="AJE8" s="68"/>
      <c r="AJF8" s="69"/>
      <c r="AJG8" s="69"/>
      <c r="AJH8" s="69"/>
      <c r="AJI8" s="70"/>
      <c r="AJJ8" s="70"/>
      <c r="AJK8" s="70"/>
      <c r="AJL8" s="70"/>
      <c r="AJM8" s="70"/>
      <c r="AJN8" s="68"/>
      <c r="AJO8" s="68"/>
      <c r="AJP8" s="69"/>
      <c r="AJQ8" s="69"/>
      <c r="AJR8" s="69"/>
      <c r="AJS8" s="70"/>
      <c r="AJT8" s="70"/>
      <c r="AJU8" s="70"/>
      <c r="AJV8" s="70"/>
      <c r="AJW8" s="70"/>
      <c r="AJX8" s="68"/>
      <c r="AJY8" s="68"/>
      <c r="AJZ8" s="69"/>
      <c r="AKA8" s="69"/>
      <c r="AKB8" s="69"/>
      <c r="AKC8" s="70"/>
      <c r="AKD8" s="70"/>
      <c r="AKE8" s="70"/>
      <c r="AKF8" s="70"/>
      <c r="AKG8" s="70"/>
      <c r="AKH8" s="68"/>
      <c r="AKI8" s="68"/>
      <c r="AKJ8" s="69"/>
      <c r="AKK8" s="69"/>
      <c r="AKL8" s="69"/>
      <c r="AKM8" s="70"/>
      <c r="AKN8" s="70"/>
      <c r="AKO8" s="70"/>
      <c r="AKP8" s="70"/>
      <c r="AKQ8" s="70"/>
      <c r="AKR8" s="68"/>
      <c r="AKS8" s="68"/>
      <c r="AKT8" s="69"/>
      <c r="AKU8" s="69"/>
      <c r="AKV8" s="69"/>
      <c r="AKW8" s="70"/>
      <c r="AKX8" s="70"/>
      <c r="AKY8" s="70"/>
      <c r="AKZ8" s="70"/>
      <c r="ALA8" s="70"/>
      <c r="ALB8" s="68"/>
      <c r="ALC8" s="68"/>
      <c r="ALD8" s="69"/>
      <c r="ALE8" s="69"/>
      <c r="ALF8" s="69"/>
      <c r="ALG8" s="70"/>
      <c r="ALH8" s="70"/>
      <c r="ALI8" s="70"/>
      <c r="ALJ8" s="70"/>
      <c r="ALK8" s="70"/>
      <c r="ALL8" s="68"/>
      <c r="ALM8" s="68"/>
      <c r="ALN8" s="69"/>
      <c r="ALO8" s="69"/>
      <c r="ALP8" s="69"/>
      <c r="ALQ8" s="70"/>
      <c r="ALR8" s="70"/>
      <c r="ALS8" s="70"/>
      <c r="ALT8" s="70"/>
      <c r="ALU8" s="70"/>
      <c r="ALV8" s="68"/>
      <c r="ALW8" s="68"/>
      <c r="ALX8" s="69"/>
      <c r="ALY8" s="69"/>
      <c r="ALZ8" s="69"/>
      <c r="AMA8" s="70"/>
      <c r="AMB8" s="70"/>
      <c r="AMC8" s="70"/>
      <c r="AMD8" s="70"/>
      <c r="AME8" s="70"/>
      <c r="AMF8" s="68"/>
      <c r="AMG8" s="68"/>
      <c r="AMH8" s="69"/>
      <c r="AMI8" s="69"/>
      <c r="AMJ8" s="69"/>
      <c r="AMK8" s="70"/>
      <c r="AML8" s="70"/>
      <c r="AMM8" s="70"/>
      <c r="AMN8" s="70"/>
      <c r="AMO8" s="70"/>
      <c r="AMP8" s="68"/>
      <c r="AMQ8" s="68"/>
      <c r="AMR8" s="69"/>
      <c r="AMS8" s="69"/>
      <c r="AMT8" s="69"/>
      <c r="AMU8" s="70"/>
      <c r="AMV8" s="70"/>
      <c r="AMW8" s="70"/>
      <c r="AMX8" s="70"/>
      <c r="AMY8" s="70"/>
      <c r="AMZ8" s="68"/>
      <c r="ANA8" s="68"/>
      <c r="ANB8" s="69"/>
      <c r="ANC8" s="69"/>
      <c r="AND8" s="69"/>
      <c r="ANE8" s="70"/>
      <c r="ANF8" s="70"/>
      <c r="ANG8" s="70"/>
      <c r="ANH8" s="70"/>
      <c r="ANI8" s="70"/>
      <c r="ANJ8" s="68"/>
      <c r="ANK8" s="68"/>
      <c r="ANL8" s="69"/>
      <c r="ANM8" s="69"/>
      <c r="ANN8" s="69"/>
      <c r="ANO8" s="70"/>
      <c r="ANP8" s="70"/>
      <c r="ANQ8" s="70"/>
      <c r="ANR8" s="70"/>
      <c r="ANS8" s="70"/>
      <c r="ANT8" s="68"/>
      <c r="ANU8" s="68"/>
      <c r="ANV8" s="69"/>
      <c r="ANW8" s="69"/>
      <c r="ANX8" s="69"/>
      <c r="ANY8" s="70"/>
      <c r="ANZ8" s="70"/>
      <c r="AOA8" s="70"/>
      <c r="AOB8" s="70"/>
      <c r="AOC8" s="70"/>
      <c r="AOD8" s="68"/>
      <c r="AOE8" s="68"/>
      <c r="AOF8" s="69"/>
      <c r="AOG8" s="69"/>
      <c r="AOH8" s="69"/>
      <c r="AOI8" s="70"/>
      <c r="AOJ8" s="70"/>
      <c r="AOK8" s="70"/>
      <c r="AOL8" s="70"/>
      <c r="AOM8" s="70"/>
      <c r="AON8" s="68"/>
      <c r="AOO8" s="68"/>
      <c r="AOP8" s="69"/>
      <c r="AOQ8" s="69"/>
      <c r="AOR8" s="69"/>
      <c r="AOS8" s="70"/>
      <c r="AOT8" s="70"/>
      <c r="AOU8" s="70"/>
      <c r="AOV8" s="70"/>
      <c r="AOW8" s="70"/>
      <c r="AOX8" s="68"/>
      <c r="AOY8" s="68"/>
      <c r="AOZ8" s="69"/>
      <c r="APA8" s="69"/>
      <c r="APB8" s="69"/>
      <c r="APC8" s="70"/>
      <c r="APD8" s="70"/>
      <c r="APE8" s="70"/>
      <c r="APF8" s="70"/>
      <c r="APG8" s="70"/>
      <c r="APH8" s="68"/>
      <c r="API8" s="68"/>
      <c r="APJ8" s="69"/>
      <c r="APK8" s="69"/>
      <c r="APL8" s="69"/>
      <c r="APM8" s="70"/>
      <c r="APN8" s="70"/>
      <c r="APO8" s="70"/>
      <c r="APP8" s="70"/>
      <c r="APQ8" s="70"/>
      <c r="APR8" s="68"/>
      <c r="APS8" s="68"/>
      <c r="APT8" s="69"/>
      <c r="APU8" s="69"/>
      <c r="APV8" s="69"/>
      <c r="APW8" s="70"/>
      <c r="APX8" s="70"/>
      <c r="APY8" s="70"/>
      <c r="APZ8" s="70"/>
      <c r="AQA8" s="70"/>
      <c r="AQB8" s="68"/>
      <c r="AQC8" s="68"/>
      <c r="AQD8" s="69"/>
      <c r="AQE8" s="69"/>
      <c r="AQF8" s="69"/>
      <c r="AQG8" s="70"/>
      <c r="AQH8" s="70"/>
      <c r="AQI8" s="70"/>
      <c r="AQJ8" s="70"/>
      <c r="AQK8" s="70"/>
      <c r="AQL8" s="68"/>
      <c r="AQM8" s="68"/>
      <c r="AQN8" s="69"/>
      <c r="AQO8" s="69"/>
      <c r="AQP8" s="69"/>
      <c r="AQQ8" s="70"/>
      <c r="AQR8" s="70"/>
      <c r="AQS8" s="70"/>
      <c r="AQT8" s="70"/>
      <c r="AQU8" s="70"/>
      <c r="AQV8" s="68"/>
      <c r="AQW8" s="68"/>
      <c r="AQX8" s="69"/>
      <c r="AQY8" s="69"/>
      <c r="AQZ8" s="69"/>
      <c r="ARA8" s="70"/>
      <c r="ARB8" s="70"/>
      <c r="ARC8" s="70"/>
      <c r="ARD8" s="70"/>
      <c r="ARE8" s="70"/>
      <c r="ARF8" s="68"/>
      <c r="ARG8" s="68"/>
      <c r="ARH8" s="69"/>
      <c r="ARI8" s="69"/>
      <c r="ARJ8" s="69"/>
      <c r="ARK8" s="70"/>
      <c r="ARL8" s="70"/>
      <c r="ARM8" s="70"/>
      <c r="ARN8" s="70"/>
      <c r="ARO8" s="70"/>
      <c r="ARP8" s="68"/>
      <c r="ARQ8" s="68"/>
      <c r="ARR8" s="69"/>
      <c r="ARS8" s="69"/>
      <c r="ART8" s="69"/>
      <c r="ARU8" s="70"/>
      <c r="ARV8" s="70"/>
      <c r="ARW8" s="70"/>
      <c r="ARX8" s="70"/>
      <c r="ARY8" s="70"/>
      <c r="ARZ8" s="68"/>
      <c r="ASA8" s="68"/>
      <c r="ASB8" s="69"/>
      <c r="ASC8" s="69"/>
      <c r="ASD8" s="69"/>
      <c r="ASE8" s="70"/>
      <c r="ASF8" s="70"/>
      <c r="ASG8" s="70"/>
      <c r="ASH8" s="70"/>
      <c r="ASI8" s="70"/>
      <c r="ASJ8" s="68"/>
      <c r="ASK8" s="68"/>
      <c r="ASL8" s="69"/>
      <c r="ASM8" s="69"/>
      <c r="ASN8" s="69"/>
      <c r="ASO8" s="70"/>
      <c r="ASP8" s="70"/>
      <c r="ASQ8" s="70"/>
      <c r="ASR8" s="70"/>
      <c r="ASS8" s="70"/>
      <c r="AST8" s="68"/>
      <c r="ASU8" s="68"/>
      <c r="ASV8" s="69"/>
      <c r="ASW8" s="69"/>
      <c r="ASX8" s="69"/>
      <c r="ASY8" s="70"/>
      <c r="ASZ8" s="70"/>
      <c r="ATA8" s="70"/>
      <c r="ATB8" s="70"/>
      <c r="ATC8" s="70"/>
      <c r="ATD8" s="68"/>
      <c r="ATE8" s="68"/>
      <c r="ATF8" s="69"/>
      <c r="ATG8" s="69"/>
      <c r="ATH8" s="69"/>
      <c r="ATI8" s="70"/>
      <c r="ATJ8" s="70"/>
      <c r="ATK8" s="70"/>
      <c r="ATL8" s="70"/>
      <c r="ATM8" s="70"/>
      <c r="ATN8" s="68"/>
      <c r="ATO8" s="68"/>
      <c r="ATP8" s="69"/>
      <c r="ATQ8" s="69"/>
      <c r="ATR8" s="69"/>
      <c r="ATS8" s="70"/>
      <c r="ATT8" s="70"/>
      <c r="ATU8" s="70"/>
      <c r="ATV8" s="70"/>
      <c r="ATW8" s="70"/>
      <c r="ATX8" s="68"/>
      <c r="ATY8" s="68"/>
      <c r="ATZ8" s="69"/>
      <c r="AUA8" s="69"/>
      <c r="AUB8" s="69"/>
      <c r="AUC8" s="70"/>
      <c r="AUD8" s="70"/>
      <c r="AUE8" s="70"/>
      <c r="AUF8" s="70"/>
      <c r="AUG8" s="70"/>
      <c r="AUH8" s="68"/>
      <c r="AUI8" s="68"/>
      <c r="AUJ8" s="69"/>
      <c r="AUK8" s="69"/>
      <c r="AUL8" s="69"/>
      <c r="AUM8" s="70"/>
      <c r="AUN8" s="70"/>
      <c r="AUO8" s="70"/>
      <c r="AUP8" s="70"/>
      <c r="AUQ8" s="70"/>
      <c r="AUR8" s="68"/>
      <c r="AUS8" s="68"/>
      <c r="AUT8" s="69"/>
      <c r="AUU8" s="69"/>
      <c r="AUV8" s="69"/>
      <c r="AUW8" s="70"/>
      <c r="AUX8" s="70"/>
      <c r="AUY8" s="70"/>
      <c r="AUZ8" s="70"/>
      <c r="AVA8" s="70"/>
      <c r="AVB8" s="68"/>
      <c r="AVC8" s="68"/>
      <c r="AVD8" s="69"/>
      <c r="AVE8" s="69"/>
      <c r="AVF8" s="69"/>
      <c r="AVG8" s="70"/>
      <c r="AVH8" s="70"/>
      <c r="AVI8" s="70"/>
      <c r="AVJ8" s="70"/>
      <c r="AVK8" s="70"/>
      <c r="AVL8" s="68"/>
      <c r="AVM8" s="68"/>
      <c r="AVN8" s="69"/>
      <c r="AVO8" s="69"/>
      <c r="AVP8" s="69"/>
      <c r="AVQ8" s="70"/>
      <c r="AVR8" s="70"/>
      <c r="AVS8" s="70"/>
      <c r="AVT8" s="70"/>
      <c r="AVU8" s="70"/>
      <c r="AVV8" s="68"/>
      <c r="AVW8" s="68"/>
      <c r="AVX8" s="69"/>
      <c r="AVY8" s="69"/>
      <c r="AVZ8" s="69"/>
      <c r="AWA8" s="70"/>
      <c r="AWB8" s="70"/>
      <c r="AWC8" s="70"/>
      <c r="AWD8" s="70"/>
      <c r="AWE8" s="70"/>
      <c r="AWF8" s="68"/>
      <c r="AWG8" s="68"/>
      <c r="AWH8" s="69"/>
      <c r="AWI8" s="69"/>
      <c r="AWJ8" s="69"/>
      <c r="AWK8" s="70"/>
      <c r="AWL8" s="70"/>
      <c r="AWM8" s="70"/>
      <c r="AWN8" s="70"/>
      <c r="AWO8" s="70"/>
      <c r="AWP8" s="68"/>
      <c r="AWQ8" s="68"/>
      <c r="AWR8" s="69"/>
      <c r="AWS8" s="69"/>
      <c r="AWT8" s="69"/>
      <c r="AWU8" s="70"/>
      <c r="AWV8" s="70"/>
      <c r="AWW8" s="70"/>
      <c r="AWX8" s="70"/>
      <c r="AWY8" s="70"/>
      <c r="AWZ8" s="68"/>
      <c r="AXA8" s="68"/>
      <c r="AXB8" s="69"/>
      <c r="AXC8" s="69"/>
      <c r="AXD8" s="69"/>
      <c r="AXE8" s="70"/>
      <c r="AXF8" s="70"/>
      <c r="AXG8" s="70"/>
      <c r="AXH8" s="70"/>
      <c r="AXI8" s="70"/>
      <c r="AXJ8" s="68"/>
      <c r="AXK8" s="68"/>
      <c r="AXL8" s="69"/>
      <c r="AXM8" s="69"/>
      <c r="AXN8" s="69"/>
      <c r="AXO8" s="70"/>
      <c r="AXP8" s="70"/>
      <c r="AXQ8" s="70"/>
      <c r="AXR8" s="70"/>
      <c r="AXS8" s="70"/>
      <c r="AXT8" s="68"/>
      <c r="AXU8" s="68"/>
      <c r="AXV8" s="69"/>
      <c r="AXW8" s="69"/>
      <c r="AXX8" s="69"/>
      <c r="AXY8" s="70"/>
      <c r="AXZ8" s="70"/>
      <c r="AYA8" s="70"/>
      <c r="AYB8" s="70"/>
      <c r="AYC8" s="70"/>
      <c r="AYD8" s="68"/>
      <c r="AYE8" s="68"/>
      <c r="AYF8" s="69"/>
      <c r="AYG8" s="69"/>
      <c r="AYH8" s="69"/>
      <c r="AYI8" s="70"/>
      <c r="AYJ8" s="70"/>
      <c r="AYK8" s="70"/>
      <c r="AYL8" s="70"/>
      <c r="AYM8" s="70"/>
      <c r="AYN8" s="68"/>
      <c r="AYO8" s="68"/>
      <c r="AYP8" s="69"/>
      <c r="AYQ8" s="69"/>
      <c r="AYR8" s="69"/>
      <c r="AYS8" s="70"/>
      <c r="AYT8" s="70"/>
      <c r="AYU8" s="70"/>
      <c r="AYV8" s="70"/>
      <c r="AYW8" s="70"/>
      <c r="AYX8" s="68"/>
      <c r="AYY8" s="68"/>
      <c r="AYZ8" s="69"/>
      <c r="AZA8" s="69"/>
      <c r="AZB8" s="69"/>
      <c r="AZC8" s="70"/>
      <c r="AZD8" s="70"/>
      <c r="AZE8" s="70"/>
      <c r="AZF8" s="70"/>
      <c r="AZG8" s="70"/>
      <c r="AZH8" s="68"/>
      <c r="AZI8" s="68"/>
      <c r="AZJ8" s="69"/>
      <c r="AZK8" s="69"/>
      <c r="AZL8" s="69"/>
      <c r="AZM8" s="70"/>
      <c r="AZN8" s="70"/>
      <c r="AZO8" s="70"/>
      <c r="AZP8" s="70"/>
      <c r="AZQ8" s="70"/>
      <c r="AZR8" s="68"/>
      <c r="AZS8" s="68"/>
      <c r="AZT8" s="69"/>
      <c r="AZU8" s="69"/>
      <c r="AZV8" s="69"/>
      <c r="AZW8" s="70"/>
      <c r="AZX8" s="70"/>
      <c r="AZY8" s="70"/>
      <c r="AZZ8" s="70"/>
      <c r="BAA8" s="70"/>
      <c r="BAB8" s="68"/>
      <c r="BAC8" s="68"/>
      <c r="BAD8" s="69"/>
      <c r="BAE8" s="69"/>
      <c r="BAF8" s="69"/>
      <c r="BAG8" s="70"/>
      <c r="BAH8" s="70"/>
      <c r="BAI8" s="70"/>
      <c r="BAJ8" s="70"/>
      <c r="BAK8" s="70"/>
      <c r="BAL8" s="68"/>
      <c r="BAM8" s="68"/>
      <c r="BAN8" s="69"/>
      <c r="BAO8" s="69"/>
      <c r="BAP8" s="69"/>
      <c r="BAQ8" s="70"/>
      <c r="BAR8" s="70"/>
      <c r="BAS8" s="70"/>
      <c r="BAT8" s="70"/>
      <c r="BAU8" s="70"/>
      <c r="BAV8" s="68"/>
      <c r="BAW8" s="68"/>
      <c r="BAX8" s="69"/>
      <c r="BAY8" s="69"/>
      <c r="BAZ8" s="69"/>
      <c r="BBA8" s="70"/>
      <c r="BBB8" s="70"/>
      <c r="BBC8" s="70"/>
      <c r="BBD8" s="70"/>
      <c r="BBE8" s="70"/>
      <c r="BBF8" s="68"/>
      <c r="BBG8" s="68"/>
      <c r="BBH8" s="69"/>
      <c r="BBI8" s="69"/>
      <c r="BBJ8" s="69"/>
      <c r="BBK8" s="70"/>
      <c r="BBL8" s="70"/>
      <c r="BBM8" s="70"/>
      <c r="BBN8" s="70"/>
      <c r="BBO8" s="70"/>
      <c r="BBP8" s="68"/>
      <c r="BBQ8" s="68"/>
      <c r="BBR8" s="69"/>
      <c r="BBS8" s="69"/>
      <c r="BBT8" s="69"/>
      <c r="BBU8" s="70"/>
      <c r="BBV8" s="70"/>
      <c r="BBW8" s="70"/>
      <c r="BBX8" s="70"/>
      <c r="BBY8" s="70"/>
      <c r="BBZ8" s="68"/>
      <c r="BCA8" s="68"/>
      <c r="BCB8" s="69"/>
      <c r="BCC8" s="69"/>
      <c r="BCD8" s="69"/>
      <c r="BCE8" s="70"/>
      <c r="BCF8" s="70"/>
      <c r="BCG8" s="70"/>
      <c r="BCH8" s="70"/>
      <c r="BCI8" s="70"/>
      <c r="BCJ8" s="68"/>
      <c r="BCK8" s="68"/>
      <c r="BCL8" s="69"/>
      <c r="BCM8" s="69"/>
      <c r="BCN8" s="69"/>
      <c r="BCO8" s="70"/>
      <c r="BCP8" s="70"/>
      <c r="BCQ8" s="70"/>
      <c r="BCR8" s="70"/>
      <c r="BCS8" s="70"/>
      <c r="BCT8" s="68"/>
      <c r="BCU8" s="68"/>
      <c r="BCV8" s="69"/>
      <c r="BCW8" s="69"/>
      <c r="BCX8" s="69"/>
      <c r="BCY8" s="70"/>
      <c r="BCZ8" s="70"/>
      <c r="BDA8" s="70"/>
      <c r="BDB8" s="70"/>
      <c r="BDC8" s="70"/>
      <c r="BDD8" s="68"/>
      <c r="BDE8" s="68"/>
      <c r="BDF8" s="69"/>
      <c r="BDG8" s="69"/>
      <c r="BDH8" s="69"/>
      <c r="BDI8" s="70"/>
      <c r="BDJ8" s="70"/>
      <c r="BDK8" s="70"/>
      <c r="BDL8" s="70"/>
      <c r="BDM8" s="70"/>
      <c r="BDN8" s="68"/>
      <c r="BDO8" s="68"/>
      <c r="BDP8" s="69"/>
      <c r="BDQ8" s="69"/>
      <c r="BDR8" s="69"/>
      <c r="BDS8" s="70"/>
      <c r="BDT8" s="70"/>
      <c r="BDU8" s="70"/>
      <c r="BDV8" s="70"/>
      <c r="BDW8" s="70"/>
      <c r="BDX8" s="68"/>
      <c r="BDY8" s="68"/>
      <c r="BDZ8" s="69"/>
      <c r="BEA8" s="69"/>
      <c r="BEB8" s="69"/>
      <c r="BEC8" s="70"/>
      <c r="BED8" s="70"/>
      <c r="BEE8" s="70"/>
      <c r="BEF8" s="70"/>
      <c r="BEG8" s="70"/>
      <c r="BEH8" s="68"/>
      <c r="BEI8" s="68"/>
      <c r="BEJ8" s="69"/>
      <c r="BEK8" s="69"/>
      <c r="BEL8" s="69"/>
      <c r="BEM8" s="70"/>
      <c r="BEN8" s="70"/>
      <c r="BEO8" s="70"/>
      <c r="BEP8" s="70"/>
      <c r="BEQ8" s="70"/>
      <c r="BER8" s="68"/>
      <c r="BES8" s="68"/>
      <c r="BET8" s="69"/>
      <c r="BEU8" s="69"/>
      <c r="BEV8" s="69"/>
      <c r="BEW8" s="70"/>
      <c r="BEX8" s="70"/>
      <c r="BEY8" s="70"/>
      <c r="BEZ8" s="70"/>
      <c r="BFA8" s="70"/>
      <c r="BFB8" s="68"/>
      <c r="BFC8" s="68"/>
      <c r="BFD8" s="69"/>
      <c r="BFE8" s="69"/>
      <c r="BFF8" s="69"/>
      <c r="BFG8" s="70"/>
      <c r="BFH8" s="70"/>
      <c r="BFI8" s="70"/>
      <c r="BFJ8" s="70"/>
      <c r="BFK8" s="70"/>
      <c r="BFL8" s="68"/>
      <c r="BFM8" s="68"/>
      <c r="BFN8" s="69"/>
      <c r="BFO8" s="69"/>
      <c r="BFP8" s="69"/>
      <c r="BFQ8" s="70"/>
      <c r="BFR8" s="70"/>
      <c r="BFS8" s="70"/>
      <c r="BFT8" s="70"/>
      <c r="BFU8" s="70"/>
      <c r="BFV8" s="68"/>
      <c r="BFW8" s="68"/>
      <c r="BFX8" s="69"/>
      <c r="BFY8" s="69"/>
      <c r="BFZ8" s="69"/>
      <c r="BGA8" s="70"/>
      <c r="BGB8" s="70"/>
      <c r="BGC8" s="70"/>
      <c r="BGD8" s="70"/>
      <c r="BGE8" s="70"/>
      <c r="BGF8" s="68"/>
      <c r="BGG8" s="68"/>
      <c r="BGH8" s="69"/>
      <c r="BGI8" s="69"/>
      <c r="BGJ8" s="69"/>
      <c r="BGK8" s="70"/>
      <c r="BGL8" s="70"/>
      <c r="BGM8" s="70"/>
      <c r="BGN8" s="70"/>
      <c r="BGO8" s="70"/>
      <c r="BGP8" s="68"/>
      <c r="BGQ8" s="68"/>
      <c r="BGR8" s="69"/>
      <c r="BGS8" s="69"/>
      <c r="BGT8" s="69"/>
      <c r="BGU8" s="70"/>
      <c r="BGV8" s="70"/>
      <c r="BGW8" s="70"/>
      <c r="BGX8" s="70"/>
      <c r="BGY8" s="70"/>
      <c r="BGZ8" s="68"/>
      <c r="BHA8" s="68"/>
      <c r="BHB8" s="69"/>
      <c r="BHC8" s="69"/>
      <c r="BHD8" s="69"/>
      <c r="BHE8" s="70"/>
      <c r="BHF8" s="70"/>
      <c r="BHG8" s="70"/>
      <c r="BHH8" s="70"/>
      <c r="BHI8" s="70"/>
      <c r="BHJ8" s="68"/>
      <c r="BHK8" s="68"/>
      <c r="BHL8" s="69"/>
      <c r="BHM8" s="69"/>
      <c r="BHN8" s="69"/>
      <c r="BHO8" s="70"/>
      <c r="BHP8" s="70"/>
      <c r="BHQ8" s="70"/>
      <c r="BHR8" s="70"/>
      <c r="BHS8" s="70"/>
      <c r="BHT8" s="68"/>
      <c r="BHU8" s="68"/>
      <c r="BHV8" s="69"/>
      <c r="BHW8" s="69"/>
      <c r="BHX8" s="69"/>
      <c r="BHY8" s="70"/>
      <c r="BHZ8" s="70"/>
      <c r="BIA8" s="70"/>
      <c r="BIB8" s="70"/>
      <c r="BIC8" s="70"/>
      <c r="BID8" s="68"/>
      <c r="BIE8" s="68"/>
      <c r="BIF8" s="69"/>
      <c r="BIG8" s="69"/>
      <c r="BIH8" s="69"/>
      <c r="BII8" s="70"/>
      <c r="BIJ8" s="70"/>
      <c r="BIK8" s="70"/>
      <c r="BIL8" s="70"/>
      <c r="BIM8" s="70"/>
      <c r="BIN8" s="68"/>
      <c r="BIO8" s="68"/>
      <c r="BIP8" s="69"/>
      <c r="BIQ8" s="69"/>
      <c r="BIR8" s="69"/>
      <c r="BIS8" s="70"/>
      <c r="BIT8" s="70"/>
      <c r="BIU8" s="70"/>
      <c r="BIV8" s="70"/>
      <c r="BIW8" s="70"/>
      <c r="BIX8" s="68"/>
      <c r="BIY8" s="68"/>
      <c r="BIZ8" s="69"/>
      <c r="BJA8" s="69"/>
      <c r="BJB8" s="69"/>
      <c r="BJC8" s="70"/>
      <c r="BJD8" s="70"/>
      <c r="BJE8" s="70"/>
      <c r="BJF8" s="70"/>
      <c r="BJG8" s="70"/>
      <c r="BJH8" s="68"/>
      <c r="BJI8" s="68"/>
      <c r="BJJ8" s="69"/>
      <c r="BJK8" s="69"/>
      <c r="BJL8" s="69"/>
      <c r="BJM8" s="70"/>
      <c r="BJN8" s="70"/>
      <c r="BJO8" s="70"/>
      <c r="BJP8" s="70"/>
      <c r="BJQ8" s="70"/>
      <c r="BJR8" s="68"/>
      <c r="BJS8" s="68"/>
      <c r="BJT8" s="69"/>
      <c r="BJU8" s="69"/>
      <c r="BJV8" s="69"/>
      <c r="BJW8" s="70"/>
      <c r="BJX8" s="70"/>
      <c r="BJY8" s="70"/>
      <c r="BJZ8" s="70"/>
      <c r="BKA8" s="70"/>
      <c r="BKB8" s="68"/>
      <c r="BKC8" s="68"/>
      <c r="BKD8" s="69"/>
      <c r="BKE8" s="69"/>
      <c r="BKF8" s="69"/>
      <c r="BKG8" s="70"/>
      <c r="BKH8" s="70"/>
      <c r="BKI8" s="70"/>
      <c r="BKJ8" s="70"/>
      <c r="BKK8" s="70"/>
      <c r="BKL8" s="68"/>
      <c r="BKM8" s="68"/>
      <c r="BKN8" s="69"/>
      <c r="BKO8" s="69"/>
      <c r="BKP8" s="69"/>
      <c r="BKQ8" s="70"/>
      <c r="BKR8" s="70"/>
      <c r="BKS8" s="70"/>
      <c r="BKT8" s="70"/>
      <c r="BKU8" s="70"/>
      <c r="BKV8" s="68"/>
      <c r="BKW8" s="68"/>
      <c r="BKX8" s="69"/>
      <c r="BKY8" s="69"/>
      <c r="BKZ8" s="69"/>
      <c r="BLA8" s="70"/>
      <c r="BLB8" s="70"/>
      <c r="BLC8" s="70"/>
      <c r="BLD8" s="70"/>
      <c r="BLE8" s="70"/>
      <c r="BLF8" s="68"/>
      <c r="BLG8" s="68"/>
      <c r="BLH8" s="69"/>
      <c r="BLI8" s="69"/>
      <c r="BLJ8" s="69"/>
      <c r="BLK8" s="70"/>
      <c r="BLL8" s="70"/>
      <c r="BLM8" s="70"/>
      <c r="BLN8" s="70"/>
      <c r="BLO8" s="70"/>
      <c r="BLP8" s="68"/>
      <c r="BLQ8" s="68"/>
      <c r="BLR8" s="69"/>
      <c r="BLS8" s="69"/>
      <c r="BLT8" s="69"/>
      <c r="BLU8" s="70"/>
      <c r="BLV8" s="70"/>
      <c r="BLW8" s="70"/>
      <c r="BLX8" s="70"/>
      <c r="BLY8" s="70"/>
      <c r="BLZ8" s="68"/>
      <c r="BMA8" s="68"/>
      <c r="BMB8" s="69"/>
      <c r="BMC8" s="69"/>
      <c r="BMD8" s="69"/>
      <c r="BME8" s="70"/>
      <c r="BMF8" s="70"/>
      <c r="BMG8" s="70"/>
      <c r="BMH8" s="70"/>
      <c r="BMI8" s="70"/>
      <c r="BMJ8" s="68"/>
      <c r="BMK8" s="68"/>
      <c r="BML8" s="69"/>
      <c r="BMM8" s="69"/>
      <c r="BMN8" s="69"/>
      <c r="BMO8" s="70"/>
      <c r="BMP8" s="70"/>
      <c r="BMQ8" s="70"/>
      <c r="BMR8" s="70"/>
      <c r="BMS8" s="70"/>
      <c r="BMT8" s="68"/>
      <c r="BMU8" s="68"/>
      <c r="BMV8" s="69"/>
      <c r="BMW8" s="69"/>
      <c r="BMX8" s="69"/>
      <c r="BMY8" s="70"/>
      <c r="BMZ8" s="70"/>
      <c r="BNA8" s="70"/>
      <c r="BNB8" s="70"/>
      <c r="BNC8" s="70"/>
      <c r="BND8" s="68"/>
      <c r="BNE8" s="68"/>
      <c r="BNF8" s="69"/>
      <c r="BNG8" s="69"/>
      <c r="BNH8" s="69"/>
      <c r="BNI8" s="70"/>
      <c r="BNJ8" s="70"/>
      <c r="BNK8" s="70"/>
      <c r="BNL8" s="70"/>
      <c r="BNM8" s="70"/>
      <c r="BNN8" s="68"/>
      <c r="BNO8" s="68"/>
      <c r="BNP8" s="69"/>
      <c r="BNQ8" s="69"/>
      <c r="BNR8" s="69"/>
      <c r="BNS8" s="70"/>
      <c r="BNT8" s="70"/>
      <c r="BNU8" s="70"/>
      <c r="BNV8" s="70"/>
      <c r="BNW8" s="70"/>
      <c r="BNX8" s="68"/>
      <c r="BNY8" s="68"/>
      <c r="BNZ8" s="69"/>
      <c r="BOA8" s="69"/>
      <c r="BOB8" s="69"/>
      <c r="BOC8" s="70"/>
      <c r="BOD8" s="70"/>
      <c r="BOE8" s="70"/>
      <c r="BOF8" s="70"/>
      <c r="BOG8" s="70"/>
      <c r="BOH8" s="68"/>
      <c r="BOI8" s="68"/>
      <c r="BOJ8" s="69"/>
      <c r="BOK8" s="69"/>
      <c r="BOL8" s="69"/>
      <c r="BOM8" s="70"/>
      <c r="BON8" s="70"/>
      <c r="BOO8" s="70"/>
      <c r="BOP8" s="70"/>
      <c r="BOQ8" s="70"/>
      <c r="BOR8" s="68"/>
      <c r="BOS8" s="68"/>
      <c r="BOT8" s="69"/>
      <c r="BOU8" s="69"/>
      <c r="BOV8" s="69"/>
      <c r="BOW8" s="70"/>
      <c r="BOX8" s="70"/>
      <c r="BOY8" s="70"/>
      <c r="BOZ8" s="70"/>
      <c r="BPA8" s="70"/>
      <c r="BPB8" s="68"/>
      <c r="BPC8" s="68"/>
      <c r="BPD8" s="69"/>
      <c r="BPE8" s="69"/>
      <c r="BPF8" s="69"/>
      <c r="BPG8" s="70"/>
      <c r="BPH8" s="70"/>
      <c r="BPI8" s="70"/>
      <c r="BPJ8" s="70"/>
      <c r="BPK8" s="70"/>
      <c r="BPL8" s="68"/>
      <c r="BPM8" s="68"/>
      <c r="BPN8" s="69"/>
      <c r="BPO8" s="69"/>
      <c r="BPP8" s="69"/>
      <c r="BPQ8" s="70"/>
      <c r="BPR8" s="70"/>
      <c r="BPS8" s="70"/>
      <c r="BPT8" s="70"/>
      <c r="BPU8" s="70"/>
      <c r="BPV8" s="68"/>
      <c r="BPW8" s="68"/>
      <c r="BPX8" s="69"/>
      <c r="BPY8" s="69"/>
      <c r="BPZ8" s="69"/>
      <c r="BQA8" s="70"/>
      <c r="BQB8" s="70"/>
      <c r="BQC8" s="70"/>
      <c r="BQD8" s="70"/>
      <c r="BQE8" s="70"/>
      <c r="BQF8" s="68"/>
      <c r="BQG8" s="68"/>
      <c r="BQH8" s="69"/>
      <c r="BQI8" s="69"/>
      <c r="BQJ8" s="69"/>
      <c r="BQK8" s="70"/>
      <c r="BQL8" s="70"/>
      <c r="BQM8" s="70"/>
      <c r="BQN8" s="70"/>
      <c r="BQO8" s="70"/>
      <c r="BQP8" s="68"/>
      <c r="BQQ8" s="68"/>
      <c r="BQR8" s="69"/>
      <c r="BQS8" s="69"/>
      <c r="BQT8" s="69"/>
      <c r="BQU8" s="70"/>
      <c r="BQV8" s="70"/>
      <c r="BQW8" s="70"/>
      <c r="BQX8" s="70"/>
      <c r="BQY8" s="70"/>
      <c r="BQZ8" s="68"/>
      <c r="BRA8" s="68"/>
      <c r="BRB8" s="69"/>
      <c r="BRC8" s="69"/>
      <c r="BRD8" s="69"/>
      <c r="BRE8" s="70"/>
      <c r="BRF8" s="70"/>
      <c r="BRG8" s="70"/>
      <c r="BRH8" s="70"/>
      <c r="BRI8" s="70"/>
      <c r="BRJ8" s="68"/>
      <c r="BRK8" s="68"/>
      <c r="BRL8" s="69"/>
      <c r="BRM8" s="69"/>
      <c r="BRN8" s="69"/>
      <c r="BRO8" s="70"/>
      <c r="BRP8" s="70"/>
      <c r="BRQ8" s="70"/>
      <c r="BRR8" s="70"/>
      <c r="BRS8" s="70"/>
      <c r="BRT8" s="68"/>
      <c r="BRU8" s="68"/>
      <c r="BRV8" s="69"/>
      <c r="BRW8" s="69"/>
      <c r="BRX8" s="69"/>
      <c r="BRY8" s="70"/>
      <c r="BRZ8" s="70"/>
      <c r="BSA8" s="70"/>
      <c r="BSB8" s="70"/>
      <c r="BSC8" s="70"/>
      <c r="BSD8" s="68"/>
      <c r="BSE8" s="68"/>
      <c r="BSF8" s="69"/>
      <c r="BSG8" s="69"/>
      <c r="BSH8" s="69"/>
      <c r="BSI8" s="70"/>
      <c r="BSJ8" s="70"/>
      <c r="BSK8" s="70"/>
      <c r="BSL8" s="70"/>
      <c r="BSM8" s="70"/>
      <c r="BSN8" s="68"/>
      <c r="BSO8" s="68"/>
      <c r="BSP8" s="69"/>
      <c r="BSQ8" s="69"/>
      <c r="BSR8" s="69"/>
      <c r="BSS8" s="70"/>
      <c r="BST8" s="70"/>
      <c r="BSU8" s="70"/>
      <c r="BSV8" s="70"/>
      <c r="BSW8" s="70"/>
      <c r="BSX8" s="68"/>
      <c r="BSY8" s="68"/>
      <c r="BSZ8" s="69"/>
      <c r="BTA8" s="69"/>
      <c r="BTB8" s="69"/>
      <c r="BTC8" s="70"/>
      <c r="BTD8" s="70"/>
      <c r="BTE8" s="70"/>
      <c r="BTF8" s="70"/>
      <c r="BTG8" s="70"/>
      <c r="BTH8" s="68"/>
      <c r="BTI8" s="68"/>
      <c r="BTJ8" s="69"/>
      <c r="BTK8" s="69"/>
      <c r="BTL8" s="69"/>
      <c r="BTM8" s="70"/>
      <c r="BTN8" s="70"/>
      <c r="BTO8" s="70"/>
      <c r="BTP8" s="70"/>
      <c r="BTQ8" s="70"/>
      <c r="BTR8" s="68"/>
      <c r="BTS8" s="68"/>
      <c r="BTT8" s="69"/>
      <c r="BTU8" s="69"/>
      <c r="BTV8" s="69"/>
      <c r="BTW8" s="70"/>
      <c r="BTX8" s="70"/>
      <c r="BTY8" s="70"/>
      <c r="BTZ8" s="70"/>
      <c r="BUA8" s="70"/>
      <c r="BUB8" s="68"/>
      <c r="BUC8" s="68"/>
      <c r="BUD8" s="69"/>
      <c r="BUE8" s="69"/>
      <c r="BUF8" s="69"/>
      <c r="BUG8" s="70"/>
      <c r="BUH8" s="70"/>
      <c r="BUI8" s="70"/>
      <c r="BUJ8" s="70"/>
      <c r="BUK8" s="70"/>
      <c r="BUL8" s="68"/>
      <c r="BUM8" s="68"/>
      <c r="BUN8" s="69"/>
      <c r="BUO8" s="69"/>
      <c r="BUP8" s="69"/>
      <c r="BUQ8" s="70"/>
      <c r="BUR8" s="70"/>
      <c r="BUS8" s="70"/>
      <c r="BUT8" s="70"/>
      <c r="BUU8" s="70"/>
      <c r="BUV8" s="68"/>
      <c r="BUW8" s="68"/>
      <c r="BUX8" s="69"/>
      <c r="BUY8" s="69"/>
      <c r="BUZ8" s="69"/>
      <c r="BVA8" s="70"/>
      <c r="BVB8" s="70"/>
      <c r="BVC8" s="70"/>
      <c r="BVD8" s="70"/>
      <c r="BVE8" s="70"/>
      <c r="BVF8" s="68"/>
      <c r="BVG8" s="68"/>
      <c r="BVH8" s="69"/>
      <c r="BVI8" s="69"/>
      <c r="BVJ8" s="69"/>
      <c r="BVK8" s="70"/>
      <c r="BVL8" s="70"/>
      <c r="BVM8" s="70"/>
      <c r="BVN8" s="70"/>
      <c r="BVO8" s="70"/>
      <c r="BVP8" s="68"/>
      <c r="BVQ8" s="68"/>
      <c r="BVR8" s="69"/>
      <c r="BVS8" s="69"/>
      <c r="BVT8" s="69"/>
      <c r="BVU8" s="70"/>
      <c r="BVV8" s="70"/>
      <c r="BVW8" s="70"/>
      <c r="BVX8" s="70"/>
      <c r="BVY8" s="70"/>
      <c r="BVZ8" s="68"/>
      <c r="BWA8" s="68"/>
      <c r="BWB8" s="69"/>
      <c r="BWC8" s="69"/>
      <c r="BWD8" s="69"/>
      <c r="BWE8" s="70"/>
      <c r="BWF8" s="70"/>
      <c r="BWG8" s="70"/>
      <c r="BWH8" s="70"/>
      <c r="BWI8" s="70"/>
      <c r="BWJ8" s="68"/>
      <c r="BWK8" s="68"/>
      <c r="BWL8" s="69"/>
      <c r="BWM8" s="69"/>
      <c r="BWN8" s="69"/>
      <c r="BWO8" s="70"/>
      <c r="BWP8" s="70"/>
      <c r="BWQ8" s="70"/>
      <c r="BWR8" s="70"/>
      <c r="BWS8" s="70"/>
      <c r="BWT8" s="68"/>
      <c r="BWU8" s="68"/>
      <c r="BWV8" s="69"/>
      <c r="BWW8" s="69"/>
      <c r="BWX8" s="69"/>
      <c r="BWY8" s="70"/>
      <c r="BWZ8" s="70"/>
      <c r="BXA8" s="70"/>
      <c r="BXB8" s="70"/>
      <c r="BXC8" s="70"/>
      <c r="BXD8" s="68"/>
      <c r="BXE8" s="68"/>
      <c r="BXF8" s="69"/>
      <c r="BXG8" s="69"/>
      <c r="BXH8" s="69"/>
      <c r="BXI8" s="70"/>
      <c r="BXJ8" s="70"/>
      <c r="BXK8" s="70"/>
      <c r="BXL8" s="70"/>
      <c r="BXM8" s="70"/>
      <c r="BXN8" s="68"/>
      <c r="BXO8" s="68"/>
      <c r="BXP8" s="69"/>
      <c r="BXQ8" s="69"/>
      <c r="BXR8" s="69"/>
      <c r="BXS8" s="70"/>
      <c r="BXT8" s="70"/>
      <c r="BXU8" s="70"/>
      <c r="BXV8" s="70"/>
      <c r="BXW8" s="70"/>
      <c r="BXX8" s="68"/>
      <c r="BXY8" s="68"/>
      <c r="BXZ8" s="69"/>
      <c r="BYA8" s="69"/>
      <c r="BYB8" s="69"/>
      <c r="BYC8" s="70"/>
      <c r="BYD8" s="70"/>
      <c r="BYE8" s="70"/>
      <c r="BYF8" s="70"/>
      <c r="BYG8" s="70"/>
      <c r="BYH8" s="68"/>
      <c r="BYI8" s="68"/>
      <c r="BYJ8" s="69"/>
      <c r="BYK8" s="69"/>
      <c r="BYL8" s="69"/>
      <c r="BYM8" s="70"/>
      <c r="BYN8" s="70"/>
      <c r="BYO8" s="70"/>
      <c r="BYP8" s="70"/>
      <c r="BYQ8" s="70"/>
      <c r="BYR8" s="68"/>
      <c r="BYS8" s="68"/>
      <c r="BYT8" s="69"/>
      <c r="BYU8" s="69"/>
      <c r="BYV8" s="69"/>
      <c r="BYW8" s="70"/>
      <c r="BYX8" s="70"/>
      <c r="BYY8" s="70"/>
      <c r="BYZ8" s="70"/>
      <c r="BZA8" s="70"/>
      <c r="BZB8" s="68"/>
      <c r="BZC8" s="68"/>
      <c r="BZD8" s="69"/>
      <c r="BZE8" s="69"/>
      <c r="BZF8" s="69"/>
      <c r="BZG8" s="70"/>
      <c r="BZH8" s="70"/>
      <c r="BZI8" s="70"/>
      <c r="BZJ8" s="70"/>
      <c r="BZK8" s="70"/>
      <c r="BZL8" s="68"/>
      <c r="BZM8" s="68"/>
      <c r="BZN8" s="69"/>
      <c r="BZO8" s="69"/>
      <c r="BZP8" s="69"/>
      <c r="BZQ8" s="70"/>
      <c r="BZR8" s="70"/>
      <c r="BZS8" s="70"/>
      <c r="BZT8" s="70"/>
      <c r="BZU8" s="70"/>
      <c r="BZV8" s="68"/>
      <c r="BZW8" s="68"/>
      <c r="BZX8" s="69"/>
      <c r="BZY8" s="69"/>
      <c r="BZZ8" s="69"/>
      <c r="CAA8" s="70"/>
      <c r="CAB8" s="70"/>
      <c r="CAC8" s="70"/>
      <c r="CAD8" s="70"/>
      <c r="CAE8" s="70"/>
      <c r="CAF8" s="68"/>
      <c r="CAG8" s="68"/>
      <c r="CAH8" s="69"/>
      <c r="CAI8" s="69"/>
      <c r="CAJ8" s="69"/>
      <c r="CAK8" s="70"/>
      <c r="CAL8" s="70"/>
      <c r="CAM8" s="70"/>
      <c r="CAN8" s="70"/>
      <c r="CAO8" s="70"/>
      <c r="CAP8" s="68"/>
      <c r="CAQ8" s="68"/>
      <c r="CAR8" s="69"/>
      <c r="CAS8" s="69"/>
      <c r="CAT8" s="69"/>
      <c r="CAU8" s="70"/>
      <c r="CAV8" s="70"/>
      <c r="CAW8" s="70"/>
      <c r="CAX8" s="70"/>
      <c r="CAY8" s="70"/>
      <c r="CAZ8" s="68"/>
      <c r="CBA8" s="68"/>
      <c r="CBB8" s="69"/>
      <c r="CBC8" s="69"/>
      <c r="CBD8" s="69"/>
      <c r="CBE8" s="70"/>
      <c r="CBF8" s="70"/>
      <c r="CBG8" s="70"/>
      <c r="CBH8" s="70"/>
      <c r="CBI8" s="70"/>
      <c r="CBJ8" s="68"/>
      <c r="CBK8" s="68"/>
      <c r="CBL8" s="69"/>
      <c r="CBM8" s="69"/>
      <c r="CBN8" s="69"/>
      <c r="CBO8" s="70"/>
      <c r="CBP8" s="70"/>
      <c r="CBQ8" s="70"/>
      <c r="CBR8" s="70"/>
      <c r="CBS8" s="70"/>
      <c r="CBT8" s="68"/>
      <c r="CBU8" s="68"/>
      <c r="CBV8" s="69"/>
      <c r="CBW8" s="69"/>
      <c r="CBX8" s="69"/>
      <c r="CBY8" s="70"/>
      <c r="CBZ8" s="70"/>
      <c r="CCA8" s="70"/>
      <c r="CCB8" s="70"/>
      <c r="CCC8" s="70"/>
      <c r="CCD8" s="68"/>
      <c r="CCE8" s="68"/>
      <c r="CCF8" s="69"/>
      <c r="CCG8" s="69"/>
      <c r="CCH8" s="69"/>
      <c r="CCI8" s="70"/>
      <c r="CCJ8" s="70"/>
      <c r="CCK8" s="70"/>
      <c r="CCL8" s="70"/>
      <c r="CCM8" s="70"/>
      <c r="CCN8" s="68"/>
      <c r="CCO8" s="68"/>
      <c r="CCP8" s="69"/>
      <c r="CCQ8" s="69"/>
      <c r="CCR8" s="69"/>
      <c r="CCS8" s="70"/>
      <c r="CCT8" s="70"/>
      <c r="CCU8" s="70"/>
      <c r="CCV8" s="70"/>
      <c r="CCW8" s="70"/>
      <c r="CCX8" s="68"/>
      <c r="CCY8" s="68"/>
      <c r="CCZ8" s="69"/>
      <c r="CDA8" s="69"/>
      <c r="CDB8" s="69"/>
      <c r="CDC8" s="70"/>
      <c r="CDD8" s="70"/>
      <c r="CDE8" s="70"/>
      <c r="CDF8" s="70"/>
      <c r="CDG8" s="70"/>
      <c r="CDH8" s="68"/>
      <c r="CDI8" s="68"/>
      <c r="CDJ8" s="69"/>
      <c r="CDK8" s="69"/>
      <c r="CDL8" s="69"/>
      <c r="CDM8" s="70"/>
      <c r="CDN8" s="70"/>
      <c r="CDO8" s="70"/>
      <c r="CDP8" s="70"/>
      <c r="CDQ8" s="70"/>
      <c r="CDR8" s="68"/>
      <c r="CDS8" s="68"/>
      <c r="CDT8" s="69"/>
      <c r="CDU8" s="69"/>
      <c r="CDV8" s="69"/>
      <c r="CDW8" s="70"/>
      <c r="CDX8" s="70"/>
      <c r="CDY8" s="70"/>
      <c r="CDZ8" s="70"/>
      <c r="CEA8" s="70"/>
      <c r="CEB8" s="68"/>
      <c r="CEC8" s="68"/>
      <c r="CED8" s="69"/>
      <c r="CEE8" s="69"/>
      <c r="CEF8" s="69"/>
      <c r="CEG8" s="70"/>
      <c r="CEH8" s="70"/>
      <c r="CEI8" s="70"/>
      <c r="CEJ8" s="70"/>
      <c r="CEK8" s="70"/>
      <c r="CEL8" s="68"/>
      <c r="CEM8" s="68"/>
      <c r="CEN8" s="69"/>
      <c r="CEO8" s="69"/>
      <c r="CEP8" s="69"/>
      <c r="CEQ8" s="70"/>
      <c r="CER8" s="70"/>
      <c r="CES8" s="70"/>
      <c r="CET8" s="70"/>
      <c r="CEU8" s="70"/>
      <c r="CEV8" s="68"/>
      <c r="CEW8" s="68"/>
      <c r="CEX8" s="69"/>
      <c r="CEY8" s="69"/>
      <c r="CEZ8" s="69"/>
      <c r="CFA8" s="70"/>
      <c r="CFB8" s="70"/>
      <c r="CFC8" s="70"/>
      <c r="CFD8" s="70"/>
      <c r="CFE8" s="70"/>
      <c r="CFF8" s="68"/>
      <c r="CFG8" s="68"/>
      <c r="CFH8" s="69"/>
      <c r="CFI8" s="69"/>
      <c r="CFJ8" s="69"/>
      <c r="CFK8" s="70"/>
      <c r="CFL8" s="70"/>
      <c r="CFM8" s="70"/>
      <c r="CFN8" s="70"/>
      <c r="CFO8" s="70"/>
      <c r="CFP8" s="68"/>
      <c r="CFQ8" s="68"/>
      <c r="CFR8" s="69"/>
      <c r="CFS8" s="69"/>
      <c r="CFT8" s="69"/>
      <c r="CFU8" s="70"/>
      <c r="CFV8" s="70"/>
      <c r="CFW8" s="70"/>
      <c r="CFX8" s="70"/>
      <c r="CFY8" s="70"/>
      <c r="CFZ8" s="68"/>
      <c r="CGA8" s="68"/>
      <c r="CGB8" s="69"/>
      <c r="CGC8" s="69"/>
      <c r="CGD8" s="69"/>
      <c r="CGE8" s="70"/>
      <c r="CGF8" s="70"/>
      <c r="CGG8" s="70"/>
      <c r="CGH8" s="70"/>
      <c r="CGI8" s="70"/>
      <c r="CGJ8" s="68"/>
      <c r="CGK8" s="68"/>
      <c r="CGL8" s="69"/>
      <c r="CGM8" s="69"/>
      <c r="CGN8" s="69"/>
      <c r="CGO8" s="70"/>
      <c r="CGP8" s="70"/>
      <c r="CGQ8" s="70"/>
      <c r="CGR8" s="70"/>
      <c r="CGS8" s="70"/>
      <c r="CGT8" s="68"/>
      <c r="CGU8" s="68"/>
      <c r="CGV8" s="69"/>
      <c r="CGW8" s="69"/>
      <c r="CGX8" s="69"/>
      <c r="CGY8" s="70"/>
      <c r="CGZ8" s="70"/>
      <c r="CHA8" s="70"/>
      <c r="CHB8" s="70"/>
      <c r="CHC8" s="70"/>
      <c r="CHD8" s="68"/>
      <c r="CHE8" s="68"/>
      <c r="CHF8" s="69"/>
      <c r="CHG8" s="69"/>
      <c r="CHH8" s="69"/>
      <c r="CHI8" s="70"/>
      <c r="CHJ8" s="70"/>
      <c r="CHK8" s="70"/>
      <c r="CHL8" s="70"/>
      <c r="CHM8" s="70"/>
      <c r="CHN8" s="68"/>
      <c r="CHO8" s="68"/>
      <c r="CHP8" s="69"/>
      <c r="CHQ8" s="69"/>
      <c r="CHR8" s="69"/>
      <c r="CHS8" s="70"/>
      <c r="CHT8" s="70"/>
      <c r="CHU8" s="70"/>
      <c r="CHV8" s="70"/>
      <c r="CHW8" s="70"/>
      <c r="CHX8" s="68"/>
      <c r="CHY8" s="68"/>
      <c r="CHZ8" s="69"/>
      <c r="CIA8" s="69"/>
      <c r="CIB8" s="69"/>
      <c r="CIC8" s="70"/>
      <c r="CID8" s="70"/>
      <c r="CIE8" s="70"/>
      <c r="CIF8" s="70"/>
      <c r="CIG8" s="70"/>
      <c r="CIH8" s="68"/>
      <c r="CII8" s="68"/>
      <c r="CIJ8" s="69"/>
      <c r="CIK8" s="69"/>
      <c r="CIL8" s="69"/>
      <c r="CIM8" s="70"/>
      <c r="CIN8" s="70"/>
      <c r="CIO8" s="70"/>
      <c r="CIP8" s="70"/>
      <c r="CIQ8" s="70"/>
      <c r="CIR8" s="68"/>
      <c r="CIS8" s="68"/>
      <c r="CIT8" s="69"/>
      <c r="CIU8" s="69"/>
      <c r="CIV8" s="69"/>
      <c r="CIW8" s="70"/>
      <c r="CIX8" s="70"/>
      <c r="CIY8" s="70"/>
      <c r="CIZ8" s="70"/>
      <c r="CJA8" s="70"/>
      <c r="CJB8" s="68"/>
      <c r="CJC8" s="68"/>
      <c r="CJD8" s="69"/>
      <c r="CJE8" s="69"/>
      <c r="CJF8" s="69"/>
      <c r="CJG8" s="70"/>
      <c r="CJH8" s="70"/>
      <c r="CJI8" s="70"/>
      <c r="CJJ8" s="70"/>
      <c r="CJK8" s="70"/>
      <c r="CJL8" s="68"/>
      <c r="CJM8" s="68"/>
      <c r="CJN8" s="69"/>
      <c r="CJO8" s="69"/>
      <c r="CJP8" s="69"/>
      <c r="CJQ8" s="70"/>
      <c r="CJR8" s="70"/>
      <c r="CJS8" s="70"/>
      <c r="CJT8" s="70"/>
      <c r="CJU8" s="70"/>
      <c r="CJV8" s="68"/>
      <c r="CJW8" s="68"/>
      <c r="CJX8" s="69"/>
      <c r="CJY8" s="69"/>
      <c r="CJZ8" s="69"/>
      <c r="CKA8" s="70"/>
      <c r="CKB8" s="70"/>
      <c r="CKC8" s="70"/>
      <c r="CKD8" s="70"/>
      <c r="CKE8" s="70"/>
      <c r="CKF8" s="68"/>
      <c r="CKG8" s="68"/>
      <c r="CKH8" s="69"/>
      <c r="CKI8" s="69"/>
      <c r="CKJ8" s="69"/>
      <c r="CKK8" s="70"/>
      <c r="CKL8" s="70"/>
      <c r="CKM8" s="70"/>
      <c r="CKN8" s="70"/>
      <c r="CKO8" s="70"/>
      <c r="CKP8" s="68"/>
      <c r="CKQ8" s="68"/>
      <c r="CKR8" s="69"/>
      <c r="CKS8" s="69"/>
      <c r="CKT8" s="69"/>
      <c r="CKU8" s="70"/>
      <c r="CKV8" s="70"/>
      <c r="CKW8" s="70"/>
      <c r="CKX8" s="70"/>
      <c r="CKY8" s="70"/>
      <c r="CKZ8" s="68"/>
      <c r="CLA8" s="68"/>
      <c r="CLB8" s="69"/>
      <c r="CLC8" s="69"/>
      <c r="CLD8" s="69"/>
      <c r="CLE8" s="70"/>
      <c r="CLF8" s="70"/>
      <c r="CLG8" s="70"/>
      <c r="CLH8" s="70"/>
      <c r="CLI8" s="70"/>
      <c r="CLJ8" s="68"/>
      <c r="CLK8" s="68"/>
      <c r="CLL8" s="69"/>
      <c r="CLM8" s="69"/>
      <c r="CLN8" s="69"/>
      <c r="CLO8" s="70"/>
      <c r="CLP8" s="70"/>
      <c r="CLQ8" s="70"/>
      <c r="CLR8" s="70"/>
      <c r="CLS8" s="70"/>
      <c r="CLT8" s="68"/>
      <c r="CLU8" s="68"/>
      <c r="CLV8" s="69"/>
      <c r="CLW8" s="69"/>
      <c r="CLX8" s="69"/>
      <c r="CLY8" s="70"/>
      <c r="CLZ8" s="70"/>
      <c r="CMA8" s="70"/>
      <c r="CMB8" s="70"/>
      <c r="CMC8" s="70"/>
      <c r="CMD8" s="68"/>
      <c r="CME8" s="68"/>
      <c r="CMF8" s="69"/>
      <c r="CMG8" s="69"/>
      <c r="CMH8" s="69"/>
      <c r="CMI8" s="70"/>
      <c r="CMJ8" s="70"/>
      <c r="CMK8" s="70"/>
      <c r="CML8" s="70"/>
      <c r="CMM8" s="70"/>
      <c r="CMN8" s="68"/>
      <c r="CMO8" s="68"/>
      <c r="CMP8" s="69"/>
      <c r="CMQ8" s="69"/>
      <c r="CMR8" s="69"/>
      <c r="CMS8" s="70"/>
      <c r="CMT8" s="70"/>
      <c r="CMU8" s="70"/>
      <c r="CMV8" s="70"/>
      <c r="CMW8" s="70"/>
      <c r="CMX8" s="68"/>
      <c r="CMY8" s="68"/>
      <c r="CMZ8" s="69"/>
      <c r="CNA8" s="69"/>
      <c r="CNB8" s="69"/>
      <c r="CNC8" s="70"/>
      <c r="CND8" s="70"/>
      <c r="CNE8" s="70"/>
      <c r="CNF8" s="70"/>
      <c r="CNG8" s="70"/>
      <c r="CNH8" s="68"/>
      <c r="CNI8" s="68"/>
      <c r="CNJ8" s="69"/>
      <c r="CNK8" s="69"/>
      <c r="CNL8" s="69"/>
      <c r="CNM8" s="70"/>
      <c r="CNN8" s="70"/>
      <c r="CNO8" s="70"/>
      <c r="CNP8" s="70"/>
      <c r="CNQ8" s="70"/>
      <c r="CNR8" s="68"/>
      <c r="CNS8" s="68"/>
      <c r="CNT8" s="69"/>
      <c r="CNU8" s="69"/>
      <c r="CNV8" s="69"/>
      <c r="CNW8" s="70"/>
      <c r="CNX8" s="70"/>
      <c r="CNY8" s="70"/>
      <c r="CNZ8" s="70"/>
      <c r="COA8" s="70"/>
      <c r="COB8" s="68"/>
      <c r="COC8" s="68"/>
      <c r="COD8" s="69"/>
      <c r="COE8" s="69"/>
      <c r="COF8" s="69"/>
      <c r="COG8" s="70"/>
      <c r="COH8" s="70"/>
      <c r="COI8" s="70"/>
      <c r="COJ8" s="70"/>
      <c r="COK8" s="70"/>
      <c r="COL8" s="68"/>
      <c r="COM8" s="68"/>
      <c r="CON8" s="69"/>
      <c r="COO8" s="69"/>
      <c r="COP8" s="69"/>
      <c r="COQ8" s="70"/>
      <c r="COR8" s="70"/>
      <c r="COS8" s="70"/>
      <c r="COT8" s="70"/>
      <c r="COU8" s="70"/>
      <c r="COV8" s="68"/>
      <c r="COW8" s="68"/>
      <c r="COX8" s="69"/>
      <c r="COY8" s="69"/>
      <c r="COZ8" s="69"/>
      <c r="CPA8" s="70"/>
      <c r="CPB8" s="70"/>
      <c r="CPC8" s="70"/>
      <c r="CPD8" s="70"/>
      <c r="CPE8" s="70"/>
      <c r="CPF8" s="68"/>
      <c r="CPG8" s="68"/>
      <c r="CPH8" s="69"/>
      <c r="CPI8" s="69"/>
      <c r="CPJ8" s="69"/>
      <c r="CPK8" s="70"/>
      <c r="CPL8" s="70"/>
      <c r="CPM8" s="70"/>
      <c r="CPN8" s="70"/>
      <c r="CPO8" s="70"/>
      <c r="CPP8" s="68"/>
      <c r="CPQ8" s="68"/>
      <c r="CPR8" s="69"/>
      <c r="CPS8" s="69"/>
      <c r="CPT8" s="69"/>
      <c r="CPU8" s="70"/>
      <c r="CPV8" s="70"/>
      <c r="CPW8" s="70"/>
      <c r="CPX8" s="70"/>
      <c r="CPY8" s="70"/>
      <c r="CPZ8" s="68"/>
      <c r="CQA8" s="68"/>
      <c r="CQB8" s="69"/>
      <c r="CQC8" s="69"/>
      <c r="CQD8" s="69"/>
      <c r="CQE8" s="70"/>
      <c r="CQF8" s="70"/>
      <c r="CQG8" s="70"/>
      <c r="CQH8" s="70"/>
      <c r="CQI8" s="70"/>
      <c r="CQJ8" s="68"/>
      <c r="CQK8" s="68"/>
      <c r="CQL8" s="69"/>
      <c r="CQM8" s="69"/>
      <c r="CQN8" s="69"/>
      <c r="CQO8" s="70"/>
      <c r="CQP8" s="70"/>
      <c r="CQQ8" s="70"/>
      <c r="CQR8" s="70"/>
      <c r="CQS8" s="70"/>
      <c r="CQT8" s="68"/>
      <c r="CQU8" s="68"/>
      <c r="CQV8" s="69"/>
      <c r="CQW8" s="69"/>
      <c r="CQX8" s="69"/>
      <c r="CQY8" s="70"/>
      <c r="CQZ8" s="70"/>
      <c r="CRA8" s="70"/>
      <c r="CRB8" s="70"/>
      <c r="CRC8" s="70"/>
      <c r="CRD8" s="68"/>
      <c r="CRE8" s="68"/>
      <c r="CRF8" s="69"/>
      <c r="CRG8" s="69"/>
      <c r="CRH8" s="69"/>
      <c r="CRI8" s="70"/>
      <c r="CRJ8" s="70"/>
      <c r="CRK8" s="70"/>
      <c r="CRL8" s="70"/>
      <c r="CRM8" s="70"/>
      <c r="CRN8" s="68"/>
      <c r="CRO8" s="68"/>
      <c r="CRP8" s="69"/>
      <c r="CRQ8" s="69"/>
      <c r="CRR8" s="69"/>
      <c r="CRS8" s="70"/>
      <c r="CRT8" s="70"/>
      <c r="CRU8" s="70"/>
      <c r="CRV8" s="70"/>
      <c r="CRW8" s="70"/>
      <c r="CRX8" s="68"/>
      <c r="CRY8" s="68"/>
      <c r="CRZ8" s="69"/>
      <c r="CSA8" s="69"/>
      <c r="CSB8" s="69"/>
      <c r="CSC8" s="70"/>
      <c r="CSD8" s="70"/>
      <c r="CSE8" s="70"/>
      <c r="CSF8" s="70"/>
      <c r="CSG8" s="70"/>
      <c r="CSH8" s="68"/>
      <c r="CSI8" s="68"/>
      <c r="CSJ8" s="69"/>
      <c r="CSK8" s="69"/>
      <c r="CSL8" s="69"/>
      <c r="CSM8" s="70"/>
      <c r="CSN8" s="70"/>
      <c r="CSO8" s="70"/>
      <c r="CSP8" s="70"/>
      <c r="CSQ8" s="70"/>
      <c r="CSR8" s="68"/>
      <c r="CSS8" s="68"/>
      <c r="CST8" s="69"/>
      <c r="CSU8" s="69"/>
      <c r="CSV8" s="69"/>
      <c r="CSW8" s="70"/>
      <c r="CSX8" s="70"/>
      <c r="CSY8" s="70"/>
      <c r="CSZ8" s="70"/>
      <c r="CTA8" s="70"/>
      <c r="CTB8" s="68"/>
      <c r="CTC8" s="68"/>
      <c r="CTD8" s="69"/>
      <c r="CTE8" s="69"/>
      <c r="CTF8" s="69"/>
      <c r="CTG8" s="70"/>
      <c r="CTH8" s="70"/>
      <c r="CTI8" s="70"/>
      <c r="CTJ8" s="70"/>
      <c r="CTK8" s="70"/>
      <c r="CTL8" s="68"/>
      <c r="CTM8" s="68"/>
      <c r="CTN8" s="69"/>
      <c r="CTO8" s="69"/>
      <c r="CTP8" s="69"/>
      <c r="CTQ8" s="70"/>
      <c r="CTR8" s="70"/>
      <c r="CTS8" s="70"/>
      <c r="CTT8" s="70"/>
      <c r="CTU8" s="70"/>
      <c r="CTV8" s="68"/>
      <c r="CTW8" s="68"/>
      <c r="CTX8" s="69"/>
      <c r="CTY8" s="69"/>
      <c r="CTZ8" s="69"/>
      <c r="CUA8" s="70"/>
      <c r="CUB8" s="70"/>
      <c r="CUC8" s="70"/>
      <c r="CUD8" s="70"/>
      <c r="CUE8" s="70"/>
      <c r="CUF8" s="68"/>
      <c r="CUG8" s="68"/>
      <c r="CUH8" s="69"/>
      <c r="CUI8" s="69"/>
      <c r="CUJ8" s="69"/>
      <c r="CUK8" s="70"/>
      <c r="CUL8" s="70"/>
      <c r="CUM8" s="70"/>
      <c r="CUN8" s="70"/>
      <c r="CUO8" s="70"/>
      <c r="CUP8" s="68"/>
      <c r="CUQ8" s="68"/>
      <c r="CUR8" s="69"/>
      <c r="CUS8" s="69"/>
      <c r="CUT8" s="69"/>
      <c r="CUU8" s="70"/>
      <c r="CUV8" s="70"/>
      <c r="CUW8" s="70"/>
      <c r="CUX8" s="70"/>
      <c r="CUY8" s="70"/>
      <c r="CUZ8" s="68"/>
      <c r="CVA8" s="68"/>
      <c r="CVB8" s="69"/>
      <c r="CVC8" s="69"/>
      <c r="CVD8" s="69"/>
      <c r="CVE8" s="70"/>
      <c r="CVF8" s="70"/>
      <c r="CVG8" s="70"/>
      <c r="CVH8" s="70"/>
      <c r="CVI8" s="70"/>
      <c r="CVJ8" s="68"/>
      <c r="CVK8" s="68"/>
      <c r="CVL8" s="69"/>
      <c r="CVM8" s="69"/>
      <c r="CVN8" s="69"/>
      <c r="CVO8" s="70"/>
      <c r="CVP8" s="70"/>
      <c r="CVQ8" s="70"/>
      <c r="CVR8" s="70"/>
      <c r="CVS8" s="70"/>
      <c r="CVT8" s="68"/>
      <c r="CVU8" s="68"/>
      <c r="CVV8" s="69"/>
      <c r="CVW8" s="69"/>
      <c r="CVX8" s="69"/>
      <c r="CVY8" s="70"/>
      <c r="CVZ8" s="70"/>
      <c r="CWA8" s="70"/>
      <c r="CWB8" s="70"/>
      <c r="CWC8" s="70"/>
      <c r="CWD8" s="68"/>
      <c r="CWE8" s="68"/>
      <c r="CWF8" s="69"/>
      <c r="CWG8" s="69"/>
      <c r="CWH8" s="69"/>
      <c r="CWI8" s="70"/>
      <c r="CWJ8" s="70"/>
      <c r="CWK8" s="70"/>
      <c r="CWL8" s="70"/>
      <c r="CWM8" s="70"/>
      <c r="CWN8" s="68"/>
      <c r="CWO8" s="68"/>
      <c r="CWP8" s="69"/>
      <c r="CWQ8" s="69"/>
      <c r="CWR8" s="69"/>
      <c r="CWS8" s="70"/>
      <c r="CWT8" s="70"/>
      <c r="CWU8" s="70"/>
      <c r="CWV8" s="70"/>
      <c r="CWW8" s="70"/>
      <c r="CWX8" s="68"/>
      <c r="CWY8" s="68"/>
      <c r="CWZ8" s="69"/>
      <c r="CXA8" s="69"/>
      <c r="CXB8" s="69"/>
      <c r="CXC8" s="70"/>
      <c r="CXD8" s="70"/>
      <c r="CXE8" s="70"/>
      <c r="CXF8" s="70"/>
      <c r="CXG8" s="70"/>
      <c r="CXH8" s="68"/>
      <c r="CXI8" s="68"/>
      <c r="CXJ8" s="69"/>
      <c r="CXK8" s="69"/>
      <c r="CXL8" s="69"/>
      <c r="CXM8" s="70"/>
      <c r="CXN8" s="70"/>
      <c r="CXO8" s="70"/>
      <c r="CXP8" s="70"/>
      <c r="CXQ8" s="70"/>
      <c r="CXR8" s="68"/>
      <c r="CXS8" s="68"/>
      <c r="CXT8" s="69"/>
      <c r="CXU8" s="69"/>
      <c r="CXV8" s="69"/>
      <c r="CXW8" s="70"/>
      <c r="CXX8" s="70"/>
      <c r="CXY8" s="70"/>
      <c r="CXZ8" s="70"/>
      <c r="CYA8" s="70"/>
      <c r="CYB8" s="68"/>
      <c r="CYC8" s="68"/>
      <c r="CYD8" s="69"/>
      <c r="CYE8" s="69"/>
      <c r="CYF8" s="69"/>
      <c r="CYG8" s="70"/>
      <c r="CYH8" s="70"/>
      <c r="CYI8" s="70"/>
      <c r="CYJ8" s="70"/>
      <c r="CYK8" s="70"/>
      <c r="CYL8" s="68"/>
      <c r="CYM8" s="68"/>
      <c r="CYN8" s="69"/>
      <c r="CYO8" s="69"/>
      <c r="CYP8" s="69"/>
      <c r="CYQ8" s="70"/>
      <c r="CYR8" s="70"/>
      <c r="CYS8" s="70"/>
      <c r="CYT8" s="70"/>
      <c r="CYU8" s="70"/>
      <c r="CYV8" s="68"/>
      <c r="CYW8" s="68"/>
      <c r="CYX8" s="69"/>
      <c r="CYY8" s="69"/>
      <c r="CYZ8" s="69"/>
      <c r="CZA8" s="70"/>
      <c r="CZB8" s="70"/>
      <c r="CZC8" s="70"/>
      <c r="CZD8" s="70"/>
      <c r="CZE8" s="70"/>
      <c r="CZF8" s="68"/>
      <c r="CZG8" s="68"/>
      <c r="CZH8" s="69"/>
      <c r="CZI8" s="69"/>
      <c r="CZJ8" s="69"/>
      <c r="CZK8" s="70"/>
      <c r="CZL8" s="70"/>
      <c r="CZM8" s="70"/>
      <c r="CZN8" s="70"/>
      <c r="CZO8" s="70"/>
      <c r="CZP8" s="68"/>
      <c r="CZQ8" s="68"/>
      <c r="CZR8" s="69"/>
      <c r="CZS8" s="69"/>
      <c r="CZT8" s="69"/>
      <c r="CZU8" s="70"/>
      <c r="CZV8" s="70"/>
      <c r="CZW8" s="70"/>
      <c r="CZX8" s="70"/>
      <c r="CZY8" s="70"/>
      <c r="CZZ8" s="68"/>
      <c r="DAA8" s="68"/>
      <c r="DAB8" s="69"/>
      <c r="DAC8" s="69"/>
      <c r="DAD8" s="69"/>
      <c r="DAE8" s="70"/>
      <c r="DAF8" s="70"/>
      <c r="DAG8" s="70"/>
      <c r="DAH8" s="70"/>
      <c r="DAI8" s="70"/>
      <c r="DAJ8" s="68"/>
      <c r="DAK8" s="68"/>
      <c r="DAL8" s="69"/>
      <c r="DAM8" s="69"/>
      <c r="DAN8" s="69"/>
      <c r="DAO8" s="70"/>
      <c r="DAP8" s="70"/>
      <c r="DAQ8" s="70"/>
      <c r="DAR8" s="70"/>
      <c r="DAS8" s="70"/>
      <c r="DAT8" s="68"/>
      <c r="DAU8" s="68"/>
      <c r="DAV8" s="69"/>
      <c r="DAW8" s="69"/>
      <c r="DAX8" s="69"/>
      <c r="DAY8" s="70"/>
      <c r="DAZ8" s="70"/>
      <c r="DBA8" s="70"/>
      <c r="DBB8" s="70"/>
      <c r="DBC8" s="70"/>
      <c r="DBD8" s="68"/>
      <c r="DBE8" s="68"/>
      <c r="DBF8" s="69"/>
      <c r="DBG8" s="69"/>
      <c r="DBH8" s="69"/>
      <c r="DBI8" s="70"/>
      <c r="DBJ8" s="70"/>
      <c r="DBK8" s="70"/>
      <c r="DBL8" s="70"/>
      <c r="DBM8" s="70"/>
      <c r="DBN8" s="68"/>
      <c r="DBO8" s="68"/>
      <c r="DBP8" s="69"/>
      <c r="DBQ8" s="69"/>
      <c r="DBR8" s="69"/>
      <c r="DBS8" s="70"/>
      <c r="DBT8" s="70"/>
      <c r="DBU8" s="70"/>
      <c r="DBV8" s="70"/>
      <c r="DBW8" s="70"/>
      <c r="DBX8" s="68"/>
      <c r="DBY8" s="68"/>
      <c r="DBZ8" s="69"/>
      <c r="DCA8" s="69"/>
      <c r="DCB8" s="69"/>
      <c r="DCC8" s="70"/>
      <c r="DCD8" s="70"/>
      <c r="DCE8" s="70"/>
      <c r="DCF8" s="70"/>
      <c r="DCG8" s="70"/>
      <c r="DCH8" s="68"/>
      <c r="DCI8" s="68"/>
      <c r="DCJ8" s="69"/>
      <c r="DCK8" s="69"/>
      <c r="DCL8" s="69"/>
      <c r="DCM8" s="70"/>
      <c r="DCN8" s="70"/>
      <c r="DCO8" s="70"/>
      <c r="DCP8" s="70"/>
      <c r="DCQ8" s="70"/>
      <c r="DCR8" s="68"/>
      <c r="DCS8" s="68"/>
      <c r="DCT8" s="69"/>
      <c r="DCU8" s="69"/>
      <c r="DCV8" s="69"/>
      <c r="DCW8" s="70"/>
      <c r="DCX8" s="70"/>
      <c r="DCY8" s="70"/>
      <c r="DCZ8" s="70"/>
      <c r="DDA8" s="70"/>
      <c r="DDB8" s="68"/>
      <c r="DDC8" s="68"/>
      <c r="DDD8" s="69"/>
      <c r="DDE8" s="69"/>
      <c r="DDF8" s="69"/>
      <c r="DDG8" s="70"/>
      <c r="DDH8" s="70"/>
      <c r="DDI8" s="70"/>
      <c r="DDJ8" s="70"/>
      <c r="DDK8" s="70"/>
      <c r="DDL8" s="68"/>
      <c r="DDM8" s="68"/>
      <c r="DDN8" s="69"/>
      <c r="DDO8" s="69"/>
      <c r="DDP8" s="69"/>
      <c r="DDQ8" s="70"/>
      <c r="DDR8" s="70"/>
      <c r="DDS8" s="70"/>
      <c r="DDT8" s="70"/>
      <c r="DDU8" s="70"/>
      <c r="DDV8" s="68"/>
      <c r="DDW8" s="68"/>
      <c r="DDX8" s="69"/>
      <c r="DDY8" s="69"/>
      <c r="DDZ8" s="69"/>
      <c r="DEA8" s="70"/>
      <c r="DEB8" s="70"/>
      <c r="DEC8" s="70"/>
      <c r="DED8" s="70"/>
      <c r="DEE8" s="70"/>
      <c r="DEF8" s="68"/>
      <c r="DEG8" s="68"/>
      <c r="DEH8" s="69"/>
      <c r="DEI8" s="69"/>
      <c r="DEJ8" s="69"/>
      <c r="DEK8" s="70"/>
      <c r="DEL8" s="70"/>
      <c r="DEM8" s="70"/>
      <c r="DEN8" s="70"/>
      <c r="DEO8" s="70"/>
      <c r="DEP8" s="68"/>
      <c r="DEQ8" s="68"/>
      <c r="DER8" s="69"/>
      <c r="DES8" s="69"/>
      <c r="DET8" s="69"/>
      <c r="DEU8" s="70"/>
      <c r="DEV8" s="70"/>
      <c r="DEW8" s="70"/>
      <c r="DEX8" s="70"/>
      <c r="DEY8" s="70"/>
      <c r="DEZ8" s="68"/>
      <c r="DFA8" s="68"/>
      <c r="DFB8" s="69"/>
      <c r="DFC8" s="69"/>
      <c r="DFD8" s="69"/>
      <c r="DFE8" s="70"/>
      <c r="DFF8" s="70"/>
      <c r="DFG8" s="70"/>
      <c r="DFH8" s="70"/>
      <c r="DFI8" s="70"/>
      <c r="DFJ8" s="68"/>
      <c r="DFK8" s="68"/>
      <c r="DFL8" s="69"/>
      <c r="DFM8" s="69"/>
      <c r="DFN8" s="69"/>
      <c r="DFO8" s="70"/>
      <c r="DFP8" s="70"/>
      <c r="DFQ8" s="70"/>
      <c r="DFR8" s="70"/>
      <c r="DFS8" s="70"/>
      <c r="DFT8" s="68"/>
      <c r="DFU8" s="68"/>
      <c r="DFV8" s="69"/>
      <c r="DFW8" s="69"/>
      <c r="DFX8" s="69"/>
      <c r="DFY8" s="70"/>
      <c r="DFZ8" s="70"/>
      <c r="DGA8" s="70"/>
      <c r="DGB8" s="70"/>
      <c r="DGC8" s="70"/>
      <c r="DGD8" s="68"/>
      <c r="DGE8" s="68"/>
      <c r="DGF8" s="69"/>
      <c r="DGG8" s="69"/>
      <c r="DGH8" s="69"/>
      <c r="DGI8" s="70"/>
      <c r="DGJ8" s="70"/>
      <c r="DGK8" s="70"/>
      <c r="DGL8" s="70"/>
      <c r="DGM8" s="70"/>
      <c r="DGN8" s="68"/>
      <c r="DGO8" s="68"/>
      <c r="DGP8" s="69"/>
      <c r="DGQ8" s="69"/>
      <c r="DGR8" s="69"/>
      <c r="DGS8" s="70"/>
      <c r="DGT8" s="70"/>
      <c r="DGU8" s="70"/>
      <c r="DGV8" s="70"/>
      <c r="DGW8" s="70"/>
      <c r="DGX8" s="68"/>
      <c r="DGY8" s="68"/>
      <c r="DGZ8" s="69"/>
      <c r="DHA8" s="69"/>
      <c r="DHB8" s="69"/>
      <c r="DHC8" s="70"/>
      <c r="DHD8" s="70"/>
      <c r="DHE8" s="70"/>
      <c r="DHF8" s="70"/>
      <c r="DHG8" s="70"/>
      <c r="DHH8" s="68"/>
      <c r="DHI8" s="68"/>
      <c r="DHJ8" s="69"/>
      <c r="DHK8" s="69"/>
      <c r="DHL8" s="69"/>
      <c r="DHM8" s="70"/>
      <c r="DHN8" s="70"/>
      <c r="DHO8" s="70"/>
      <c r="DHP8" s="70"/>
      <c r="DHQ8" s="70"/>
      <c r="DHR8" s="68"/>
      <c r="DHS8" s="68"/>
      <c r="DHT8" s="69"/>
      <c r="DHU8" s="69"/>
      <c r="DHV8" s="69"/>
      <c r="DHW8" s="70"/>
      <c r="DHX8" s="70"/>
      <c r="DHY8" s="70"/>
      <c r="DHZ8" s="70"/>
      <c r="DIA8" s="70"/>
      <c r="DIB8" s="68"/>
      <c r="DIC8" s="68"/>
      <c r="DID8" s="69"/>
      <c r="DIE8" s="69"/>
      <c r="DIF8" s="69"/>
      <c r="DIG8" s="70"/>
      <c r="DIH8" s="70"/>
      <c r="DII8" s="70"/>
      <c r="DIJ8" s="70"/>
      <c r="DIK8" s="70"/>
      <c r="DIL8" s="68"/>
      <c r="DIM8" s="68"/>
      <c r="DIN8" s="69"/>
      <c r="DIO8" s="69"/>
      <c r="DIP8" s="69"/>
      <c r="DIQ8" s="70"/>
      <c r="DIR8" s="70"/>
      <c r="DIS8" s="70"/>
      <c r="DIT8" s="70"/>
      <c r="DIU8" s="70"/>
      <c r="DIV8" s="68"/>
      <c r="DIW8" s="68"/>
      <c r="DIX8" s="69"/>
      <c r="DIY8" s="69"/>
      <c r="DIZ8" s="69"/>
      <c r="DJA8" s="70"/>
      <c r="DJB8" s="70"/>
      <c r="DJC8" s="70"/>
      <c r="DJD8" s="70"/>
      <c r="DJE8" s="70"/>
      <c r="DJF8" s="68"/>
      <c r="DJG8" s="68"/>
      <c r="DJH8" s="69"/>
      <c r="DJI8" s="69"/>
      <c r="DJJ8" s="69"/>
      <c r="DJK8" s="70"/>
      <c r="DJL8" s="70"/>
      <c r="DJM8" s="70"/>
      <c r="DJN8" s="70"/>
      <c r="DJO8" s="70"/>
      <c r="DJP8" s="68"/>
      <c r="DJQ8" s="68"/>
      <c r="DJR8" s="69"/>
      <c r="DJS8" s="69"/>
      <c r="DJT8" s="69"/>
      <c r="DJU8" s="70"/>
      <c r="DJV8" s="70"/>
      <c r="DJW8" s="70"/>
      <c r="DJX8" s="70"/>
      <c r="DJY8" s="70"/>
      <c r="DJZ8" s="68"/>
      <c r="DKA8" s="68"/>
      <c r="DKB8" s="69"/>
      <c r="DKC8" s="69"/>
      <c r="DKD8" s="69"/>
      <c r="DKE8" s="70"/>
      <c r="DKF8" s="70"/>
      <c r="DKG8" s="70"/>
      <c r="DKH8" s="70"/>
      <c r="DKI8" s="70"/>
      <c r="DKJ8" s="68"/>
      <c r="DKK8" s="68"/>
      <c r="DKL8" s="69"/>
      <c r="DKM8" s="69"/>
      <c r="DKN8" s="69"/>
      <c r="DKO8" s="70"/>
      <c r="DKP8" s="70"/>
      <c r="DKQ8" s="70"/>
      <c r="DKR8" s="70"/>
      <c r="DKS8" s="70"/>
      <c r="DKT8" s="68"/>
      <c r="DKU8" s="68"/>
      <c r="DKV8" s="69"/>
      <c r="DKW8" s="69"/>
      <c r="DKX8" s="69"/>
      <c r="DKY8" s="70"/>
      <c r="DKZ8" s="70"/>
      <c r="DLA8" s="70"/>
      <c r="DLB8" s="70"/>
      <c r="DLC8" s="70"/>
      <c r="DLD8" s="68"/>
      <c r="DLE8" s="68"/>
      <c r="DLF8" s="69"/>
      <c r="DLG8" s="69"/>
      <c r="DLH8" s="69"/>
      <c r="DLI8" s="70"/>
      <c r="DLJ8" s="70"/>
      <c r="DLK8" s="70"/>
      <c r="DLL8" s="70"/>
      <c r="DLM8" s="70"/>
      <c r="DLN8" s="68"/>
      <c r="DLO8" s="68"/>
      <c r="DLP8" s="69"/>
      <c r="DLQ8" s="69"/>
      <c r="DLR8" s="69"/>
      <c r="DLS8" s="70"/>
      <c r="DLT8" s="70"/>
      <c r="DLU8" s="70"/>
      <c r="DLV8" s="70"/>
      <c r="DLW8" s="70"/>
      <c r="DLX8" s="68"/>
      <c r="DLY8" s="68"/>
      <c r="DLZ8" s="69"/>
      <c r="DMA8" s="69"/>
      <c r="DMB8" s="69"/>
      <c r="DMC8" s="70"/>
      <c r="DMD8" s="70"/>
      <c r="DME8" s="70"/>
      <c r="DMF8" s="70"/>
      <c r="DMG8" s="70"/>
      <c r="DMH8" s="68"/>
      <c r="DMI8" s="68"/>
      <c r="DMJ8" s="69"/>
      <c r="DMK8" s="69"/>
      <c r="DML8" s="69"/>
      <c r="DMM8" s="70"/>
      <c r="DMN8" s="70"/>
      <c r="DMO8" s="70"/>
      <c r="DMP8" s="70"/>
      <c r="DMQ8" s="70"/>
      <c r="DMR8" s="68"/>
      <c r="DMS8" s="68"/>
      <c r="DMT8" s="69"/>
      <c r="DMU8" s="69"/>
      <c r="DMV8" s="69"/>
      <c r="DMW8" s="70"/>
      <c r="DMX8" s="70"/>
      <c r="DMY8" s="70"/>
      <c r="DMZ8" s="70"/>
      <c r="DNA8" s="70"/>
      <c r="DNB8" s="68"/>
      <c r="DNC8" s="68"/>
      <c r="DND8" s="69"/>
      <c r="DNE8" s="69"/>
      <c r="DNF8" s="69"/>
      <c r="DNG8" s="70"/>
      <c r="DNH8" s="70"/>
      <c r="DNI8" s="70"/>
      <c r="DNJ8" s="70"/>
      <c r="DNK8" s="70"/>
      <c r="DNL8" s="68"/>
      <c r="DNM8" s="68"/>
      <c r="DNN8" s="69"/>
      <c r="DNO8" s="69"/>
      <c r="DNP8" s="69"/>
      <c r="DNQ8" s="70"/>
      <c r="DNR8" s="70"/>
      <c r="DNS8" s="70"/>
      <c r="DNT8" s="70"/>
      <c r="DNU8" s="70"/>
      <c r="DNV8" s="68"/>
      <c r="DNW8" s="68"/>
      <c r="DNX8" s="69"/>
      <c r="DNY8" s="69"/>
      <c r="DNZ8" s="69"/>
      <c r="DOA8" s="70"/>
      <c r="DOB8" s="70"/>
      <c r="DOC8" s="70"/>
      <c r="DOD8" s="70"/>
      <c r="DOE8" s="70"/>
      <c r="DOF8" s="68"/>
      <c r="DOG8" s="68"/>
      <c r="DOH8" s="69"/>
      <c r="DOI8" s="69"/>
      <c r="DOJ8" s="69"/>
      <c r="DOK8" s="70"/>
      <c r="DOL8" s="70"/>
      <c r="DOM8" s="70"/>
      <c r="DON8" s="70"/>
      <c r="DOO8" s="70"/>
      <c r="DOP8" s="68"/>
      <c r="DOQ8" s="68"/>
      <c r="DOR8" s="69"/>
      <c r="DOS8" s="69"/>
      <c r="DOT8" s="69"/>
      <c r="DOU8" s="70"/>
      <c r="DOV8" s="70"/>
      <c r="DOW8" s="70"/>
      <c r="DOX8" s="70"/>
      <c r="DOY8" s="70"/>
      <c r="DOZ8" s="68"/>
      <c r="DPA8" s="68"/>
      <c r="DPB8" s="69"/>
      <c r="DPC8" s="69"/>
      <c r="DPD8" s="69"/>
      <c r="DPE8" s="70"/>
      <c r="DPF8" s="70"/>
      <c r="DPG8" s="70"/>
      <c r="DPH8" s="70"/>
      <c r="DPI8" s="70"/>
      <c r="DPJ8" s="68"/>
      <c r="DPK8" s="68"/>
      <c r="DPL8" s="69"/>
      <c r="DPM8" s="69"/>
      <c r="DPN8" s="69"/>
      <c r="DPO8" s="70"/>
      <c r="DPP8" s="70"/>
      <c r="DPQ8" s="70"/>
      <c r="DPR8" s="70"/>
      <c r="DPS8" s="70"/>
      <c r="DPT8" s="68"/>
      <c r="DPU8" s="68"/>
      <c r="DPV8" s="69"/>
      <c r="DPW8" s="69"/>
      <c r="DPX8" s="69"/>
      <c r="DPY8" s="70"/>
      <c r="DPZ8" s="70"/>
      <c r="DQA8" s="70"/>
      <c r="DQB8" s="70"/>
      <c r="DQC8" s="70"/>
      <c r="DQD8" s="68"/>
      <c r="DQE8" s="68"/>
      <c r="DQF8" s="69"/>
      <c r="DQG8" s="69"/>
      <c r="DQH8" s="69"/>
      <c r="DQI8" s="70"/>
      <c r="DQJ8" s="70"/>
      <c r="DQK8" s="70"/>
      <c r="DQL8" s="70"/>
      <c r="DQM8" s="70"/>
      <c r="DQN8" s="68"/>
      <c r="DQO8" s="68"/>
      <c r="DQP8" s="69"/>
      <c r="DQQ8" s="69"/>
      <c r="DQR8" s="69"/>
      <c r="DQS8" s="70"/>
      <c r="DQT8" s="70"/>
      <c r="DQU8" s="70"/>
      <c r="DQV8" s="70"/>
      <c r="DQW8" s="70"/>
      <c r="DQX8" s="68"/>
      <c r="DQY8" s="68"/>
      <c r="DQZ8" s="69"/>
      <c r="DRA8" s="69"/>
      <c r="DRB8" s="69"/>
      <c r="DRC8" s="70"/>
      <c r="DRD8" s="70"/>
      <c r="DRE8" s="70"/>
      <c r="DRF8" s="70"/>
      <c r="DRG8" s="70"/>
      <c r="DRH8" s="68"/>
      <c r="DRI8" s="68"/>
      <c r="DRJ8" s="69"/>
      <c r="DRK8" s="69"/>
      <c r="DRL8" s="69"/>
      <c r="DRM8" s="70"/>
      <c r="DRN8" s="70"/>
      <c r="DRO8" s="70"/>
      <c r="DRP8" s="70"/>
      <c r="DRQ8" s="70"/>
      <c r="DRR8" s="68"/>
      <c r="DRS8" s="68"/>
      <c r="DRT8" s="69"/>
      <c r="DRU8" s="69"/>
      <c r="DRV8" s="69"/>
      <c r="DRW8" s="70"/>
      <c r="DRX8" s="70"/>
      <c r="DRY8" s="70"/>
      <c r="DRZ8" s="70"/>
      <c r="DSA8" s="70"/>
      <c r="DSB8" s="68"/>
      <c r="DSC8" s="68"/>
      <c r="DSD8" s="69"/>
      <c r="DSE8" s="69"/>
      <c r="DSF8" s="69"/>
      <c r="DSG8" s="70"/>
      <c r="DSH8" s="70"/>
      <c r="DSI8" s="70"/>
      <c r="DSJ8" s="70"/>
      <c r="DSK8" s="70"/>
      <c r="DSL8" s="68"/>
      <c r="DSM8" s="68"/>
      <c r="DSN8" s="69"/>
      <c r="DSO8" s="69"/>
      <c r="DSP8" s="69"/>
      <c r="DSQ8" s="70"/>
      <c r="DSR8" s="70"/>
      <c r="DSS8" s="70"/>
      <c r="DST8" s="70"/>
      <c r="DSU8" s="70"/>
      <c r="DSV8" s="68"/>
      <c r="DSW8" s="68"/>
      <c r="DSX8" s="69"/>
      <c r="DSY8" s="69"/>
      <c r="DSZ8" s="69"/>
      <c r="DTA8" s="70"/>
      <c r="DTB8" s="70"/>
      <c r="DTC8" s="70"/>
      <c r="DTD8" s="70"/>
      <c r="DTE8" s="70"/>
      <c r="DTF8" s="68"/>
      <c r="DTG8" s="68"/>
      <c r="DTH8" s="69"/>
      <c r="DTI8" s="69"/>
      <c r="DTJ8" s="69"/>
      <c r="DTK8" s="70"/>
      <c r="DTL8" s="70"/>
      <c r="DTM8" s="70"/>
      <c r="DTN8" s="70"/>
      <c r="DTO8" s="70"/>
      <c r="DTP8" s="68"/>
      <c r="DTQ8" s="68"/>
      <c r="DTR8" s="69"/>
      <c r="DTS8" s="69"/>
      <c r="DTT8" s="69"/>
      <c r="DTU8" s="70"/>
      <c r="DTV8" s="70"/>
      <c r="DTW8" s="70"/>
      <c r="DTX8" s="70"/>
      <c r="DTY8" s="70"/>
      <c r="DTZ8" s="68"/>
      <c r="DUA8" s="68"/>
      <c r="DUB8" s="69"/>
      <c r="DUC8" s="69"/>
      <c r="DUD8" s="69"/>
      <c r="DUE8" s="70"/>
      <c r="DUF8" s="70"/>
      <c r="DUG8" s="70"/>
      <c r="DUH8" s="70"/>
      <c r="DUI8" s="70"/>
      <c r="DUJ8" s="68"/>
      <c r="DUK8" s="68"/>
      <c r="DUL8" s="69"/>
      <c r="DUM8" s="69"/>
      <c r="DUN8" s="69"/>
      <c r="DUO8" s="70"/>
      <c r="DUP8" s="70"/>
      <c r="DUQ8" s="70"/>
      <c r="DUR8" s="70"/>
      <c r="DUS8" s="70"/>
      <c r="DUT8" s="68"/>
      <c r="DUU8" s="68"/>
      <c r="DUV8" s="69"/>
      <c r="DUW8" s="69"/>
      <c r="DUX8" s="69"/>
      <c r="DUY8" s="70"/>
      <c r="DUZ8" s="70"/>
      <c r="DVA8" s="70"/>
      <c r="DVB8" s="70"/>
      <c r="DVC8" s="70"/>
      <c r="DVD8" s="68"/>
      <c r="DVE8" s="68"/>
      <c r="DVF8" s="69"/>
      <c r="DVG8" s="69"/>
      <c r="DVH8" s="69"/>
      <c r="DVI8" s="70"/>
      <c r="DVJ8" s="70"/>
      <c r="DVK8" s="70"/>
      <c r="DVL8" s="70"/>
      <c r="DVM8" s="70"/>
      <c r="DVN8" s="68"/>
      <c r="DVO8" s="68"/>
      <c r="DVP8" s="69"/>
      <c r="DVQ8" s="69"/>
      <c r="DVR8" s="69"/>
      <c r="DVS8" s="70"/>
      <c r="DVT8" s="70"/>
      <c r="DVU8" s="70"/>
      <c r="DVV8" s="70"/>
      <c r="DVW8" s="70"/>
      <c r="DVX8" s="68"/>
      <c r="DVY8" s="68"/>
      <c r="DVZ8" s="69"/>
      <c r="DWA8" s="69"/>
      <c r="DWB8" s="69"/>
      <c r="DWC8" s="70"/>
      <c r="DWD8" s="70"/>
      <c r="DWE8" s="70"/>
      <c r="DWF8" s="70"/>
      <c r="DWG8" s="70"/>
      <c r="DWH8" s="68"/>
      <c r="DWI8" s="68"/>
      <c r="DWJ8" s="69"/>
      <c r="DWK8" s="69"/>
      <c r="DWL8" s="69"/>
      <c r="DWM8" s="70"/>
      <c r="DWN8" s="70"/>
      <c r="DWO8" s="70"/>
      <c r="DWP8" s="70"/>
      <c r="DWQ8" s="70"/>
      <c r="DWR8" s="68"/>
      <c r="DWS8" s="68"/>
      <c r="DWT8" s="69"/>
      <c r="DWU8" s="69"/>
      <c r="DWV8" s="69"/>
      <c r="DWW8" s="70"/>
      <c r="DWX8" s="70"/>
      <c r="DWY8" s="70"/>
      <c r="DWZ8" s="70"/>
      <c r="DXA8" s="70"/>
      <c r="DXB8" s="68"/>
      <c r="DXC8" s="68"/>
      <c r="DXD8" s="69"/>
      <c r="DXE8" s="69"/>
      <c r="DXF8" s="69"/>
      <c r="DXG8" s="70"/>
      <c r="DXH8" s="70"/>
      <c r="DXI8" s="70"/>
      <c r="DXJ8" s="70"/>
      <c r="DXK8" s="70"/>
      <c r="DXL8" s="68"/>
      <c r="DXM8" s="68"/>
      <c r="DXN8" s="69"/>
      <c r="DXO8" s="69"/>
      <c r="DXP8" s="69"/>
      <c r="DXQ8" s="70"/>
      <c r="DXR8" s="70"/>
      <c r="DXS8" s="70"/>
      <c r="DXT8" s="70"/>
      <c r="DXU8" s="70"/>
      <c r="DXV8" s="68"/>
      <c r="DXW8" s="68"/>
      <c r="DXX8" s="69"/>
      <c r="DXY8" s="69"/>
      <c r="DXZ8" s="69"/>
      <c r="DYA8" s="70"/>
      <c r="DYB8" s="70"/>
      <c r="DYC8" s="70"/>
      <c r="DYD8" s="70"/>
      <c r="DYE8" s="70"/>
      <c r="DYF8" s="68"/>
      <c r="DYG8" s="68"/>
      <c r="DYH8" s="69"/>
      <c r="DYI8" s="69"/>
      <c r="DYJ8" s="69"/>
      <c r="DYK8" s="70"/>
      <c r="DYL8" s="70"/>
      <c r="DYM8" s="70"/>
      <c r="DYN8" s="70"/>
      <c r="DYO8" s="70"/>
      <c r="DYP8" s="68"/>
      <c r="DYQ8" s="68"/>
      <c r="DYR8" s="69"/>
      <c r="DYS8" s="69"/>
      <c r="DYT8" s="69"/>
      <c r="DYU8" s="70"/>
      <c r="DYV8" s="70"/>
      <c r="DYW8" s="70"/>
      <c r="DYX8" s="70"/>
      <c r="DYY8" s="70"/>
      <c r="DYZ8" s="68"/>
      <c r="DZA8" s="68"/>
      <c r="DZB8" s="69"/>
      <c r="DZC8" s="69"/>
      <c r="DZD8" s="69"/>
      <c r="DZE8" s="70"/>
      <c r="DZF8" s="70"/>
      <c r="DZG8" s="70"/>
      <c r="DZH8" s="70"/>
      <c r="DZI8" s="70"/>
      <c r="DZJ8" s="68"/>
      <c r="DZK8" s="68"/>
      <c r="DZL8" s="69"/>
      <c r="DZM8" s="69"/>
      <c r="DZN8" s="69"/>
      <c r="DZO8" s="70"/>
      <c r="DZP8" s="70"/>
      <c r="DZQ8" s="70"/>
      <c r="DZR8" s="70"/>
      <c r="DZS8" s="70"/>
      <c r="DZT8" s="68"/>
      <c r="DZU8" s="68"/>
      <c r="DZV8" s="69"/>
      <c r="DZW8" s="69"/>
      <c r="DZX8" s="69"/>
      <c r="DZY8" s="70"/>
      <c r="DZZ8" s="70"/>
      <c r="EAA8" s="70"/>
      <c r="EAB8" s="70"/>
      <c r="EAC8" s="70"/>
      <c r="EAD8" s="68"/>
      <c r="EAE8" s="68"/>
      <c r="EAF8" s="69"/>
      <c r="EAG8" s="69"/>
      <c r="EAH8" s="69"/>
      <c r="EAI8" s="70"/>
      <c r="EAJ8" s="70"/>
      <c r="EAK8" s="70"/>
      <c r="EAL8" s="70"/>
      <c r="EAM8" s="70"/>
      <c r="EAN8" s="68"/>
      <c r="EAO8" s="68"/>
      <c r="EAP8" s="69"/>
      <c r="EAQ8" s="69"/>
      <c r="EAR8" s="69"/>
      <c r="EAS8" s="70"/>
      <c r="EAT8" s="70"/>
      <c r="EAU8" s="70"/>
      <c r="EAV8" s="70"/>
      <c r="EAW8" s="70"/>
      <c r="EAX8" s="68"/>
      <c r="EAY8" s="68"/>
      <c r="EAZ8" s="69"/>
      <c r="EBA8" s="69"/>
      <c r="EBB8" s="69"/>
      <c r="EBC8" s="70"/>
      <c r="EBD8" s="70"/>
      <c r="EBE8" s="70"/>
      <c r="EBF8" s="70"/>
      <c r="EBG8" s="70"/>
      <c r="EBH8" s="68"/>
      <c r="EBI8" s="68"/>
      <c r="EBJ8" s="69"/>
      <c r="EBK8" s="69"/>
      <c r="EBL8" s="69"/>
      <c r="EBM8" s="70"/>
      <c r="EBN8" s="70"/>
      <c r="EBO8" s="70"/>
      <c r="EBP8" s="70"/>
      <c r="EBQ8" s="70"/>
      <c r="EBR8" s="68"/>
      <c r="EBS8" s="68"/>
      <c r="EBT8" s="69"/>
      <c r="EBU8" s="69"/>
      <c r="EBV8" s="69"/>
      <c r="EBW8" s="70"/>
      <c r="EBX8" s="70"/>
      <c r="EBY8" s="70"/>
      <c r="EBZ8" s="70"/>
      <c r="ECA8" s="70"/>
      <c r="ECB8" s="68"/>
      <c r="ECC8" s="68"/>
      <c r="ECD8" s="69"/>
      <c r="ECE8" s="69"/>
      <c r="ECF8" s="69"/>
      <c r="ECG8" s="70"/>
      <c r="ECH8" s="70"/>
      <c r="ECI8" s="70"/>
      <c r="ECJ8" s="70"/>
      <c r="ECK8" s="70"/>
      <c r="ECL8" s="68"/>
      <c r="ECM8" s="68"/>
      <c r="ECN8" s="69"/>
      <c r="ECO8" s="69"/>
      <c r="ECP8" s="69"/>
      <c r="ECQ8" s="70"/>
      <c r="ECR8" s="70"/>
      <c r="ECS8" s="70"/>
      <c r="ECT8" s="70"/>
      <c r="ECU8" s="70"/>
      <c r="ECV8" s="68"/>
      <c r="ECW8" s="68"/>
      <c r="ECX8" s="69"/>
      <c r="ECY8" s="69"/>
      <c r="ECZ8" s="69"/>
      <c r="EDA8" s="70"/>
      <c r="EDB8" s="70"/>
      <c r="EDC8" s="70"/>
      <c r="EDD8" s="70"/>
      <c r="EDE8" s="70"/>
      <c r="EDF8" s="68"/>
      <c r="EDG8" s="68"/>
      <c r="EDH8" s="69"/>
      <c r="EDI8" s="69"/>
      <c r="EDJ8" s="69"/>
      <c r="EDK8" s="70"/>
      <c r="EDL8" s="70"/>
      <c r="EDM8" s="70"/>
      <c r="EDN8" s="70"/>
      <c r="EDO8" s="70"/>
      <c r="EDP8" s="68"/>
      <c r="EDQ8" s="68"/>
      <c r="EDR8" s="69"/>
      <c r="EDS8" s="69"/>
      <c r="EDT8" s="69"/>
      <c r="EDU8" s="70"/>
      <c r="EDV8" s="70"/>
      <c r="EDW8" s="70"/>
      <c r="EDX8" s="70"/>
      <c r="EDY8" s="70"/>
      <c r="EDZ8" s="68"/>
      <c r="EEA8" s="68"/>
      <c r="EEB8" s="69"/>
      <c r="EEC8" s="69"/>
      <c r="EED8" s="69"/>
      <c r="EEE8" s="70"/>
      <c r="EEF8" s="70"/>
      <c r="EEG8" s="70"/>
      <c r="EEH8" s="70"/>
      <c r="EEI8" s="70"/>
      <c r="EEJ8" s="68"/>
      <c r="EEK8" s="68"/>
      <c r="EEL8" s="69"/>
      <c r="EEM8" s="69"/>
      <c r="EEN8" s="69"/>
      <c r="EEO8" s="70"/>
      <c r="EEP8" s="70"/>
      <c r="EEQ8" s="70"/>
      <c r="EER8" s="70"/>
      <c r="EES8" s="70"/>
      <c r="EET8" s="68"/>
      <c r="EEU8" s="68"/>
      <c r="EEV8" s="69"/>
      <c r="EEW8" s="69"/>
      <c r="EEX8" s="69"/>
      <c r="EEY8" s="70"/>
      <c r="EEZ8" s="70"/>
      <c r="EFA8" s="70"/>
      <c r="EFB8" s="70"/>
      <c r="EFC8" s="70"/>
      <c r="EFD8" s="68"/>
      <c r="EFE8" s="68"/>
      <c r="EFF8" s="69"/>
      <c r="EFG8" s="69"/>
      <c r="EFH8" s="69"/>
      <c r="EFI8" s="70"/>
      <c r="EFJ8" s="70"/>
      <c r="EFK8" s="70"/>
      <c r="EFL8" s="70"/>
      <c r="EFM8" s="70"/>
      <c r="EFN8" s="68"/>
      <c r="EFO8" s="68"/>
      <c r="EFP8" s="69"/>
      <c r="EFQ8" s="69"/>
      <c r="EFR8" s="69"/>
      <c r="EFS8" s="70"/>
      <c r="EFT8" s="70"/>
      <c r="EFU8" s="70"/>
      <c r="EFV8" s="70"/>
      <c r="EFW8" s="70"/>
      <c r="EFX8" s="68"/>
      <c r="EFY8" s="68"/>
      <c r="EFZ8" s="69"/>
      <c r="EGA8" s="69"/>
      <c r="EGB8" s="69"/>
      <c r="EGC8" s="70"/>
      <c r="EGD8" s="70"/>
      <c r="EGE8" s="70"/>
      <c r="EGF8" s="70"/>
      <c r="EGG8" s="70"/>
      <c r="EGH8" s="68"/>
      <c r="EGI8" s="68"/>
      <c r="EGJ8" s="69"/>
      <c r="EGK8" s="69"/>
      <c r="EGL8" s="69"/>
      <c r="EGM8" s="70"/>
      <c r="EGN8" s="70"/>
      <c r="EGO8" s="70"/>
      <c r="EGP8" s="70"/>
      <c r="EGQ8" s="70"/>
      <c r="EGR8" s="68"/>
      <c r="EGS8" s="68"/>
      <c r="EGT8" s="69"/>
      <c r="EGU8" s="69"/>
      <c r="EGV8" s="69"/>
      <c r="EGW8" s="70"/>
      <c r="EGX8" s="70"/>
      <c r="EGY8" s="70"/>
      <c r="EGZ8" s="70"/>
      <c r="EHA8" s="70"/>
      <c r="EHB8" s="68"/>
      <c r="EHC8" s="68"/>
      <c r="EHD8" s="69"/>
      <c r="EHE8" s="69"/>
      <c r="EHF8" s="69"/>
      <c r="EHG8" s="70"/>
      <c r="EHH8" s="70"/>
      <c r="EHI8" s="70"/>
      <c r="EHJ8" s="70"/>
      <c r="EHK8" s="70"/>
      <c r="EHL8" s="68"/>
      <c r="EHM8" s="68"/>
      <c r="EHN8" s="69"/>
      <c r="EHO8" s="69"/>
      <c r="EHP8" s="69"/>
      <c r="EHQ8" s="70"/>
      <c r="EHR8" s="70"/>
      <c r="EHS8" s="70"/>
      <c r="EHT8" s="70"/>
      <c r="EHU8" s="70"/>
      <c r="EHV8" s="68"/>
      <c r="EHW8" s="68"/>
      <c r="EHX8" s="69"/>
      <c r="EHY8" s="69"/>
      <c r="EHZ8" s="69"/>
      <c r="EIA8" s="70"/>
      <c r="EIB8" s="70"/>
      <c r="EIC8" s="70"/>
      <c r="EID8" s="70"/>
      <c r="EIE8" s="70"/>
      <c r="EIF8" s="68"/>
      <c r="EIG8" s="68"/>
      <c r="EIH8" s="69"/>
      <c r="EII8" s="69"/>
      <c r="EIJ8" s="69"/>
      <c r="EIK8" s="70"/>
      <c r="EIL8" s="70"/>
      <c r="EIM8" s="70"/>
      <c r="EIN8" s="70"/>
      <c r="EIO8" s="70"/>
      <c r="EIP8" s="68"/>
      <c r="EIQ8" s="68"/>
      <c r="EIR8" s="69"/>
      <c r="EIS8" s="69"/>
      <c r="EIT8" s="69"/>
      <c r="EIU8" s="70"/>
      <c r="EIV8" s="70"/>
      <c r="EIW8" s="70"/>
      <c r="EIX8" s="70"/>
      <c r="EIY8" s="70"/>
      <c r="EIZ8" s="68"/>
      <c r="EJA8" s="68"/>
      <c r="EJB8" s="69"/>
      <c r="EJC8" s="69"/>
      <c r="EJD8" s="69"/>
      <c r="EJE8" s="70"/>
      <c r="EJF8" s="70"/>
      <c r="EJG8" s="70"/>
      <c r="EJH8" s="70"/>
      <c r="EJI8" s="70"/>
      <c r="EJJ8" s="68"/>
      <c r="EJK8" s="68"/>
      <c r="EJL8" s="69"/>
      <c r="EJM8" s="69"/>
      <c r="EJN8" s="69"/>
      <c r="EJO8" s="70"/>
      <c r="EJP8" s="70"/>
      <c r="EJQ8" s="70"/>
      <c r="EJR8" s="70"/>
      <c r="EJS8" s="70"/>
      <c r="EJT8" s="68"/>
      <c r="EJU8" s="68"/>
      <c r="EJV8" s="69"/>
      <c r="EJW8" s="69"/>
      <c r="EJX8" s="69"/>
      <c r="EJY8" s="70"/>
      <c r="EJZ8" s="70"/>
      <c r="EKA8" s="70"/>
      <c r="EKB8" s="70"/>
      <c r="EKC8" s="70"/>
      <c r="EKD8" s="68"/>
      <c r="EKE8" s="68"/>
      <c r="EKF8" s="69"/>
      <c r="EKG8" s="69"/>
      <c r="EKH8" s="69"/>
      <c r="EKI8" s="70"/>
      <c r="EKJ8" s="70"/>
      <c r="EKK8" s="70"/>
      <c r="EKL8" s="70"/>
      <c r="EKM8" s="70"/>
      <c r="EKN8" s="68"/>
      <c r="EKO8" s="68"/>
      <c r="EKP8" s="69"/>
      <c r="EKQ8" s="69"/>
      <c r="EKR8" s="69"/>
      <c r="EKS8" s="70"/>
      <c r="EKT8" s="70"/>
      <c r="EKU8" s="70"/>
      <c r="EKV8" s="70"/>
      <c r="EKW8" s="70"/>
      <c r="EKX8" s="68"/>
      <c r="EKY8" s="68"/>
      <c r="EKZ8" s="69"/>
      <c r="ELA8" s="69"/>
      <c r="ELB8" s="69"/>
      <c r="ELC8" s="70"/>
      <c r="ELD8" s="70"/>
      <c r="ELE8" s="70"/>
      <c r="ELF8" s="70"/>
      <c r="ELG8" s="70"/>
      <c r="ELH8" s="68"/>
      <c r="ELI8" s="68"/>
      <c r="ELJ8" s="69"/>
      <c r="ELK8" s="69"/>
      <c r="ELL8" s="69"/>
      <c r="ELM8" s="70"/>
      <c r="ELN8" s="70"/>
      <c r="ELO8" s="70"/>
      <c r="ELP8" s="70"/>
      <c r="ELQ8" s="70"/>
      <c r="ELR8" s="68"/>
      <c r="ELS8" s="68"/>
      <c r="ELT8" s="69"/>
      <c r="ELU8" s="69"/>
      <c r="ELV8" s="69"/>
      <c r="ELW8" s="70"/>
      <c r="ELX8" s="70"/>
      <c r="ELY8" s="70"/>
      <c r="ELZ8" s="70"/>
      <c r="EMA8" s="70"/>
      <c r="EMB8" s="68"/>
      <c r="EMC8" s="68"/>
      <c r="EMD8" s="69"/>
      <c r="EME8" s="69"/>
      <c r="EMF8" s="69"/>
      <c r="EMG8" s="70"/>
      <c r="EMH8" s="70"/>
      <c r="EMI8" s="70"/>
      <c r="EMJ8" s="70"/>
      <c r="EMK8" s="70"/>
      <c r="EML8" s="68"/>
      <c r="EMM8" s="68"/>
      <c r="EMN8" s="69"/>
      <c r="EMO8" s="69"/>
      <c r="EMP8" s="69"/>
      <c r="EMQ8" s="70"/>
      <c r="EMR8" s="70"/>
      <c r="EMS8" s="70"/>
      <c r="EMT8" s="70"/>
      <c r="EMU8" s="70"/>
      <c r="EMV8" s="68"/>
      <c r="EMW8" s="68"/>
      <c r="EMX8" s="69"/>
      <c r="EMY8" s="69"/>
      <c r="EMZ8" s="69"/>
      <c r="ENA8" s="70"/>
      <c r="ENB8" s="70"/>
      <c r="ENC8" s="70"/>
      <c r="END8" s="70"/>
      <c r="ENE8" s="70"/>
      <c r="ENF8" s="68"/>
      <c r="ENG8" s="68"/>
      <c r="ENH8" s="69"/>
      <c r="ENI8" s="69"/>
      <c r="ENJ8" s="69"/>
      <c r="ENK8" s="70"/>
      <c r="ENL8" s="70"/>
      <c r="ENM8" s="70"/>
      <c r="ENN8" s="70"/>
      <c r="ENO8" s="70"/>
      <c r="ENP8" s="68"/>
      <c r="ENQ8" s="68"/>
      <c r="ENR8" s="69"/>
      <c r="ENS8" s="69"/>
      <c r="ENT8" s="69"/>
      <c r="ENU8" s="70"/>
      <c r="ENV8" s="70"/>
      <c r="ENW8" s="70"/>
      <c r="ENX8" s="70"/>
      <c r="ENY8" s="70"/>
      <c r="ENZ8" s="68"/>
      <c r="EOA8" s="68"/>
      <c r="EOB8" s="69"/>
      <c r="EOC8" s="69"/>
      <c r="EOD8" s="69"/>
      <c r="EOE8" s="70"/>
      <c r="EOF8" s="70"/>
      <c r="EOG8" s="70"/>
      <c r="EOH8" s="70"/>
      <c r="EOI8" s="70"/>
      <c r="EOJ8" s="68"/>
      <c r="EOK8" s="68"/>
      <c r="EOL8" s="69"/>
      <c r="EOM8" s="69"/>
      <c r="EON8" s="69"/>
      <c r="EOO8" s="70"/>
      <c r="EOP8" s="70"/>
      <c r="EOQ8" s="70"/>
      <c r="EOR8" s="70"/>
      <c r="EOS8" s="70"/>
      <c r="EOT8" s="68"/>
      <c r="EOU8" s="68"/>
      <c r="EOV8" s="69"/>
      <c r="EOW8" s="69"/>
      <c r="EOX8" s="69"/>
      <c r="EOY8" s="70"/>
      <c r="EOZ8" s="70"/>
      <c r="EPA8" s="70"/>
      <c r="EPB8" s="70"/>
      <c r="EPC8" s="70"/>
      <c r="EPD8" s="68"/>
      <c r="EPE8" s="68"/>
      <c r="EPF8" s="69"/>
      <c r="EPG8" s="69"/>
      <c r="EPH8" s="69"/>
      <c r="EPI8" s="70"/>
      <c r="EPJ8" s="70"/>
      <c r="EPK8" s="70"/>
      <c r="EPL8" s="70"/>
      <c r="EPM8" s="70"/>
      <c r="EPN8" s="68"/>
      <c r="EPO8" s="68"/>
      <c r="EPP8" s="69"/>
      <c r="EPQ8" s="69"/>
      <c r="EPR8" s="69"/>
      <c r="EPS8" s="70"/>
      <c r="EPT8" s="70"/>
      <c r="EPU8" s="70"/>
      <c r="EPV8" s="70"/>
      <c r="EPW8" s="70"/>
      <c r="EPX8" s="68"/>
      <c r="EPY8" s="68"/>
      <c r="EPZ8" s="69"/>
      <c r="EQA8" s="69"/>
      <c r="EQB8" s="69"/>
      <c r="EQC8" s="70"/>
      <c r="EQD8" s="70"/>
      <c r="EQE8" s="70"/>
      <c r="EQF8" s="70"/>
      <c r="EQG8" s="70"/>
      <c r="EQH8" s="68"/>
      <c r="EQI8" s="68"/>
      <c r="EQJ8" s="69"/>
      <c r="EQK8" s="69"/>
      <c r="EQL8" s="69"/>
      <c r="EQM8" s="70"/>
      <c r="EQN8" s="70"/>
      <c r="EQO8" s="70"/>
      <c r="EQP8" s="70"/>
      <c r="EQQ8" s="70"/>
      <c r="EQR8" s="68"/>
      <c r="EQS8" s="68"/>
      <c r="EQT8" s="69"/>
      <c r="EQU8" s="69"/>
      <c r="EQV8" s="69"/>
      <c r="EQW8" s="70"/>
      <c r="EQX8" s="70"/>
      <c r="EQY8" s="70"/>
      <c r="EQZ8" s="70"/>
      <c r="ERA8" s="70"/>
      <c r="ERB8" s="68"/>
      <c r="ERC8" s="68"/>
      <c r="ERD8" s="69"/>
      <c r="ERE8" s="69"/>
      <c r="ERF8" s="69"/>
      <c r="ERG8" s="70"/>
      <c r="ERH8" s="70"/>
      <c r="ERI8" s="70"/>
      <c r="ERJ8" s="70"/>
      <c r="ERK8" s="70"/>
      <c r="ERL8" s="68"/>
      <c r="ERM8" s="68"/>
      <c r="ERN8" s="69"/>
      <c r="ERO8" s="69"/>
      <c r="ERP8" s="69"/>
      <c r="ERQ8" s="70"/>
      <c r="ERR8" s="70"/>
      <c r="ERS8" s="70"/>
      <c r="ERT8" s="70"/>
      <c r="ERU8" s="70"/>
      <c r="ERV8" s="68"/>
      <c r="ERW8" s="68"/>
      <c r="ERX8" s="69"/>
      <c r="ERY8" s="69"/>
      <c r="ERZ8" s="69"/>
      <c r="ESA8" s="70"/>
      <c r="ESB8" s="70"/>
      <c r="ESC8" s="70"/>
      <c r="ESD8" s="70"/>
      <c r="ESE8" s="70"/>
      <c r="ESF8" s="68"/>
      <c r="ESG8" s="68"/>
      <c r="ESH8" s="69"/>
      <c r="ESI8" s="69"/>
      <c r="ESJ8" s="69"/>
      <c r="ESK8" s="70"/>
      <c r="ESL8" s="70"/>
      <c r="ESM8" s="70"/>
      <c r="ESN8" s="70"/>
      <c r="ESO8" s="70"/>
      <c r="ESP8" s="68"/>
      <c r="ESQ8" s="68"/>
      <c r="ESR8" s="69"/>
      <c r="ESS8" s="69"/>
      <c r="EST8" s="69"/>
      <c r="ESU8" s="70"/>
      <c r="ESV8" s="70"/>
      <c r="ESW8" s="70"/>
      <c r="ESX8" s="70"/>
      <c r="ESY8" s="70"/>
      <c r="ESZ8" s="68"/>
      <c r="ETA8" s="68"/>
      <c r="ETB8" s="69"/>
      <c r="ETC8" s="69"/>
      <c r="ETD8" s="69"/>
      <c r="ETE8" s="70"/>
      <c r="ETF8" s="70"/>
      <c r="ETG8" s="70"/>
      <c r="ETH8" s="70"/>
      <c r="ETI8" s="70"/>
      <c r="ETJ8" s="68"/>
      <c r="ETK8" s="68"/>
      <c r="ETL8" s="69"/>
      <c r="ETM8" s="69"/>
      <c r="ETN8" s="69"/>
      <c r="ETO8" s="70"/>
      <c r="ETP8" s="70"/>
      <c r="ETQ8" s="70"/>
      <c r="ETR8" s="70"/>
      <c r="ETS8" s="70"/>
      <c r="ETT8" s="68"/>
      <c r="ETU8" s="68"/>
      <c r="ETV8" s="69"/>
      <c r="ETW8" s="69"/>
      <c r="ETX8" s="69"/>
      <c r="ETY8" s="70"/>
      <c r="ETZ8" s="70"/>
      <c r="EUA8" s="70"/>
      <c r="EUB8" s="70"/>
      <c r="EUC8" s="70"/>
      <c r="EUD8" s="68"/>
      <c r="EUE8" s="68"/>
      <c r="EUF8" s="69"/>
      <c r="EUG8" s="69"/>
      <c r="EUH8" s="69"/>
      <c r="EUI8" s="70"/>
      <c r="EUJ8" s="70"/>
      <c r="EUK8" s="70"/>
      <c r="EUL8" s="70"/>
      <c r="EUM8" s="70"/>
      <c r="EUN8" s="68"/>
      <c r="EUO8" s="68"/>
      <c r="EUP8" s="69"/>
      <c r="EUQ8" s="69"/>
      <c r="EUR8" s="69"/>
      <c r="EUS8" s="70"/>
      <c r="EUT8" s="70"/>
      <c r="EUU8" s="70"/>
      <c r="EUV8" s="70"/>
      <c r="EUW8" s="70"/>
      <c r="EUX8" s="68"/>
      <c r="EUY8" s="68"/>
      <c r="EUZ8" s="69"/>
      <c r="EVA8" s="69"/>
      <c r="EVB8" s="69"/>
      <c r="EVC8" s="70"/>
      <c r="EVD8" s="70"/>
      <c r="EVE8" s="70"/>
      <c r="EVF8" s="70"/>
      <c r="EVG8" s="70"/>
      <c r="EVH8" s="68"/>
      <c r="EVI8" s="68"/>
      <c r="EVJ8" s="69"/>
      <c r="EVK8" s="69"/>
      <c r="EVL8" s="69"/>
      <c r="EVM8" s="70"/>
      <c r="EVN8" s="70"/>
      <c r="EVO8" s="70"/>
      <c r="EVP8" s="70"/>
      <c r="EVQ8" s="70"/>
      <c r="EVR8" s="68"/>
      <c r="EVS8" s="68"/>
      <c r="EVT8" s="69"/>
      <c r="EVU8" s="69"/>
      <c r="EVV8" s="69"/>
      <c r="EVW8" s="70"/>
      <c r="EVX8" s="70"/>
      <c r="EVY8" s="70"/>
      <c r="EVZ8" s="70"/>
      <c r="EWA8" s="70"/>
      <c r="EWB8" s="68"/>
      <c r="EWC8" s="68"/>
      <c r="EWD8" s="69"/>
      <c r="EWE8" s="69"/>
      <c r="EWF8" s="69"/>
      <c r="EWG8" s="70"/>
      <c r="EWH8" s="70"/>
      <c r="EWI8" s="70"/>
      <c r="EWJ8" s="70"/>
      <c r="EWK8" s="70"/>
      <c r="EWL8" s="68"/>
      <c r="EWM8" s="68"/>
      <c r="EWN8" s="69"/>
      <c r="EWO8" s="69"/>
      <c r="EWP8" s="69"/>
      <c r="EWQ8" s="70"/>
      <c r="EWR8" s="70"/>
      <c r="EWS8" s="70"/>
      <c r="EWT8" s="70"/>
      <c r="EWU8" s="70"/>
      <c r="EWV8" s="68"/>
      <c r="EWW8" s="68"/>
      <c r="EWX8" s="69"/>
      <c r="EWY8" s="69"/>
      <c r="EWZ8" s="69"/>
      <c r="EXA8" s="70"/>
      <c r="EXB8" s="70"/>
      <c r="EXC8" s="70"/>
      <c r="EXD8" s="70"/>
      <c r="EXE8" s="70"/>
      <c r="EXF8" s="68"/>
      <c r="EXG8" s="68"/>
      <c r="EXH8" s="69"/>
      <c r="EXI8" s="69"/>
      <c r="EXJ8" s="69"/>
      <c r="EXK8" s="70"/>
      <c r="EXL8" s="70"/>
      <c r="EXM8" s="70"/>
      <c r="EXN8" s="70"/>
      <c r="EXO8" s="70"/>
      <c r="EXP8" s="68"/>
      <c r="EXQ8" s="68"/>
      <c r="EXR8" s="69"/>
      <c r="EXS8" s="69"/>
      <c r="EXT8" s="69"/>
      <c r="EXU8" s="70"/>
      <c r="EXV8" s="70"/>
      <c r="EXW8" s="70"/>
      <c r="EXX8" s="70"/>
      <c r="EXY8" s="70"/>
      <c r="EXZ8" s="68"/>
      <c r="EYA8" s="68"/>
      <c r="EYB8" s="69"/>
      <c r="EYC8" s="69"/>
      <c r="EYD8" s="69"/>
      <c r="EYE8" s="70"/>
      <c r="EYF8" s="70"/>
      <c r="EYG8" s="70"/>
      <c r="EYH8" s="70"/>
      <c r="EYI8" s="70"/>
      <c r="EYJ8" s="68"/>
      <c r="EYK8" s="68"/>
      <c r="EYL8" s="69"/>
      <c r="EYM8" s="69"/>
      <c r="EYN8" s="69"/>
      <c r="EYO8" s="70"/>
      <c r="EYP8" s="70"/>
      <c r="EYQ8" s="70"/>
      <c r="EYR8" s="70"/>
      <c r="EYS8" s="70"/>
      <c r="EYT8" s="68"/>
      <c r="EYU8" s="68"/>
      <c r="EYV8" s="69"/>
      <c r="EYW8" s="69"/>
      <c r="EYX8" s="69"/>
      <c r="EYY8" s="70"/>
      <c r="EYZ8" s="70"/>
      <c r="EZA8" s="70"/>
      <c r="EZB8" s="70"/>
      <c r="EZC8" s="70"/>
      <c r="EZD8" s="68"/>
      <c r="EZE8" s="68"/>
      <c r="EZF8" s="69"/>
      <c r="EZG8" s="69"/>
      <c r="EZH8" s="69"/>
      <c r="EZI8" s="70"/>
      <c r="EZJ8" s="70"/>
      <c r="EZK8" s="70"/>
      <c r="EZL8" s="70"/>
      <c r="EZM8" s="70"/>
      <c r="EZN8" s="68"/>
      <c r="EZO8" s="68"/>
      <c r="EZP8" s="69"/>
      <c r="EZQ8" s="69"/>
      <c r="EZR8" s="69"/>
      <c r="EZS8" s="70"/>
      <c r="EZT8" s="70"/>
      <c r="EZU8" s="70"/>
      <c r="EZV8" s="70"/>
      <c r="EZW8" s="70"/>
      <c r="EZX8" s="68"/>
      <c r="EZY8" s="68"/>
      <c r="EZZ8" s="69"/>
      <c r="FAA8" s="69"/>
      <c r="FAB8" s="69"/>
      <c r="FAC8" s="70"/>
      <c r="FAD8" s="70"/>
      <c r="FAE8" s="70"/>
      <c r="FAF8" s="70"/>
      <c r="FAG8" s="70"/>
      <c r="FAH8" s="68"/>
      <c r="FAI8" s="68"/>
      <c r="FAJ8" s="69"/>
      <c r="FAK8" s="69"/>
      <c r="FAL8" s="69"/>
      <c r="FAM8" s="70"/>
      <c r="FAN8" s="70"/>
      <c r="FAO8" s="70"/>
      <c r="FAP8" s="70"/>
      <c r="FAQ8" s="70"/>
      <c r="FAR8" s="68"/>
      <c r="FAS8" s="68"/>
      <c r="FAT8" s="69"/>
      <c r="FAU8" s="69"/>
      <c r="FAV8" s="69"/>
      <c r="FAW8" s="70"/>
      <c r="FAX8" s="70"/>
      <c r="FAY8" s="70"/>
      <c r="FAZ8" s="70"/>
      <c r="FBA8" s="70"/>
      <c r="FBB8" s="68"/>
      <c r="FBC8" s="68"/>
      <c r="FBD8" s="69"/>
      <c r="FBE8" s="69"/>
      <c r="FBF8" s="69"/>
      <c r="FBG8" s="70"/>
      <c r="FBH8" s="70"/>
      <c r="FBI8" s="70"/>
      <c r="FBJ8" s="70"/>
      <c r="FBK8" s="70"/>
      <c r="FBL8" s="68"/>
      <c r="FBM8" s="68"/>
      <c r="FBN8" s="69"/>
      <c r="FBO8" s="69"/>
      <c r="FBP8" s="69"/>
      <c r="FBQ8" s="70"/>
      <c r="FBR8" s="70"/>
      <c r="FBS8" s="70"/>
      <c r="FBT8" s="70"/>
      <c r="FBU8" s="70"/>
      <c r="FBV8" s="68"/>
      <c r="FBW8" s="68"/>
      <c r="FBX8" s="69"/>
      <c r="FBY8" s="69"/>
      <c r="FBZ8" s="69"/>
      <c r="FCA8" s="70"/>
      <c r="FCB8" s="70"/>
      <c r="FCC8" s="70"/>
      <c r="FCD8" s="70"/>
      <c r="FCE8" s="70"/>
      <c r="FCF8" s="68"/>
      <c r="FCG8" s="68"/>
      <c r="FCH8" s="69"/>
      <c r="FCI8" s="69"/>
      <c r="FCJ8" s="69"/>
      <c r="FCK8" s="70"/>
      <c r="FCL8" s="70"/>
      <c r="FCM8" s="70"/>
      <c r="FCN8" s="70"/>
      <c r="FCO8" s="70"/>
      <c r="FCP8" s="68"/>
      <c r="FCQ8" s="68"/>
      <c r="FCR8" s="69"/>
      <c r="FCS8" s="69"/>
      <c r="FCT8" s="69"/>
      <c r="FCU8" s="70"/>
      <c r="FCV8" s="70"/>
      <c r="FCW8" s="70"/>
      <c r="FCX8" s="70"/>
      <c r="FCY8" s="70"/>
      <c r="FCZ8" s="68"/>
      <c r="FDA8" s="68"/>
      <c r="FDB8" s="69"/>
      <c r="FDC8" s="69"/>
      <c r="FDD8" s="69"/>
      <c r="FDE8" s="70"/>
      <c r="FDF8" s="70"/>
      <c r="FDG8" s="70"/>
      <c r="FDH8" s="70"/>
      <c r="FDI8" s="70"/>
      <c r="FDJ8" s="68"/>
      <c r="FDK8" s="68"/>
      <c r="FDL8" s="69"/>
      <c r="FDM8" s="69"/>
      <c r="FDN8" s="69"/>
      <c r="FDO8" s="70"/>
      <c r="FDP8" s="70"/>
      <c r="FDQ8" s="70"/>
      <c r="FDR8" s="70"/>
      <c r="FDS8" s="70"/>
      <c r="FDT8" s="68"/>
      <c r="FDU8" s="68"/>
      <c r="FDV8" s="69"/>
      <c r="FDW8" s="69"/>
      <c r="FDX8" s="69"/>
      <c r="FDY8" s="70"/>
      <c r="FDZ8" s="70"/>
      <c r="FEA8" s="70"/>
      <c r="FEB8" s="70"/>
      <c r="FEC8" s="70"/>
      <c r="FED8" s="68"/>
      <c r="FEE8" s="68"/>
      <c r="FEF8" s="69"/>
      <c r="FEG8" s="69"/>
      <c r="FEH8" s="69"/>
      <c r="FEI8" s="70"/>
      <c r="FEJ8" s="70"/>
      <c r="FEK8" s="70"/>
      <c r="FEL8" s="70"/>
      <c r="FEM8" s="70"/>
      <c r="FEN8" s="68"/>
      <c r="FEO8" s="68"/>
      <c r="FEP8" s="69"/>
      <c r="FEQ8" s="69"/>
      <c r="FER8" s="69"/>
      <c r="FES8" s="70"/>
      <c r="FET8" s="70"/>
      <c r="FEU8" s="70"/>
      <c r="FEV8" s="70"/>
      <c r="FEW8" s="70"/>
      <c r="FEX8" s="68"/>
      <c r="FEY8" s="68"/>
      <c r="FEZ8" s="69"/>
      <c r="FFA8" s="69"/>
      <c r="FFB8" s="69"/>
      <c r="FFC8" s="70"/>
      <c r="FFD8" s="70"/>
      <c r="FFE8" s="70"/>
      <c r="FFF8" s="70"/>
      <c r="FFG8" s="70"/>
      <c r="FFH8" s="68"/>
      <c r="FFI8" s="68"/>
      <c r="FFJ8" s="69"/>
      <c r="FFK8" s="69"/>
      <c r="FFL8" s="69"/>
      <c r="FFM8" s="70"/>
      <c r="FFN8" s="70"/>
      <c r="FFO8" s="70"/>
      <c r="FFP8" s="70"/>
      <c r="FFQ8" s="70"/>
      <c r="FFR8" s="68"/>
      <c r="FFS8" s="68"/>
      <c r="FFT8" s="69"/>
      <c r="FFU8" s="69"/>
      <c r="FFV8" s="69"/>
      <c r="FFW8" s="70"/>
      <c r="FFX8" s="70"/>
      <c r="FFY8" s="70"/>
      <c r="FFZ8" s="70"/>
      <c r="FGA8" s="70"/>
      <c r="FGB8" s="68"/>
      <c r="FGC8" s="68"/>
      <c r="FGD8" s="69"/>
      <c r="FGE8" s="69"/>
      <c r="FGF8" s="69"/>
      <c r="FGG8" s="70"/>
      <c r="FGH8" s="70"/>
      <c r="FGI8" s="70"/>
      <c r="FGJ8" s="70"/>
      <c r="FGK8" s="70"/>
      <c r="FGL8" s="68"/>
      <c r="FGM8" s="68"/>
      <c r="FGN8" s="69"/>
      <c r="FGO8" s="69"/>
      <c r="FGP8" s="69"/>
      <c r="FGQ8" s="70"/>
      <c r="FGR8" s="70"/>
      <c r="FGS8" s="70"/>
      <c r="FGT8" s="70"/>
      <c r="FGU8" s="70"/>
      <c r="FGV8" s="68"/>
      <c r="FGW8" s="68"/>
      <c r="FGX8" s="69"/>
      <c r="FGY8" s="69"/>
      <c r="FGZ8" s="69"/>
      <c r="FHA8" s="70"/>
      <c r="FHB8" s="70"/>
      <c r="FHC8" s="70"/>
      <c r="FHD8" s="70"/>
      <c r="FHE8" s="70"/>
      <c r="FHF8" s="68"/>
      <c r="FHG8" s="68"/>
      <c r="FHH8" s="69"/>
      <c r="FHI8" s="69"/>
      <c r="FHJ8" s="69"/>
      <c r="FHK8" s="70"/>
      <c r="FHL8" s="70"/>
      <c r="FHM8" s="70"/>
      <c r="FHN8" s="70"/>
      <c r="FHO8" s="70"/>
      <c r="FHP8" s="68"/>
      <c r="FHQ8" s="68"/>
      <c r="FHR8" s="69"/>
      <c r="FHS8" s="69"/>
      <c r="FHT8" s="69"/>
      <c r="FHU8" s="70"/>
      <c r="FHV8" s="70"/>
      <c r="FHW8" s="70"/>
      <c r="FHX8" s="70"/>
      <c r="FHY8" s="70"/>
      <c r="FHZ8" s="68"/>
      <c r="FIA8" s="68"/>
      <c r="FIB8" s="69"/>
      <c r="FIC8" s="69"/>
      <c r="FID8" s="69"/>
      <c r="FIE8" s="70"/>
      <c r="FIF8" s="70"/>
      <c r="FIG8" s="70"/>
      <c r="FIH8" s="70"/>
      <c r="FII8" s="70"/>
      <c r="FIJ8" s="68"/>
      <c r="FIK8" s="68"/>
      <c r="FIL8" s="69"/>
      <c r="FIM8" s="69"/>
      <c r="FIN8" s="69"/>
      <c r="FIO8" s="70"/>
      <c r="FIP8" s="70"/>
      <c r="FIQ8" s="70"/>
      <c r="FIR8" s="70"/>
      <c r="FIS8" s="70"/>
      <c r="FIT8" s="68"/>
      <c r="FIU8" s="68"/>
      <c r="FIV8" s="69"/>
      <c r="FIW8" s="69"/>
      <c r="FIX8" s="69"/>
      <c r="FIY8" s="70"/>
      <c r="FIZ8" s="70"/>
      <c r="FJA8" s="70"/>
      <c r="FJB8" s="70"/>
      <c r="FJC8" s="70"/>
      <c r="FJD8" s="68"/>
      <c r="FJE8" s="68"/>
      <c r="FJF8" s="69"/>
      <c r="FJG8" s="69"/>
      <c r="FJH8" s="69"/>
      <c r="FJI8" s="70"/>
      <c r="FJJ8" s="70"/>
      <c r="FJK8" s="70"/>
      <c r="FJL8" s="70"/>
      <c r="FJM8" s="70"/>
      <c r="FJN8" s="68"/>
      <c r="FJO8" s="68"/>
      <c r="FJP8" s="69"/>
      <c r="FJQ8" s="69"/>
      <c r="FJR8" s="69"/>
      <c r="FJS8" s="70"/>
      <c r="FJT8" s="70"/>
      <c r="FJU8" s="70"/>
      <c r="FJV8" s="70"/>
      <c r="FJW8" s="70"/>
      <c r="FJX8" s="68"/>
      <c r="FJY8" s="68"/>
      <c r="FJZ8" s="69"/>
      <c r="FKA8" s="69"/>
      <c r="FKB8" s="69"/>
      <c r="FKC8" s="70"/>
      <c r="FKD8" s="70"/>
      <c r="FKE8" s="70"/>
      <c r="FKF8" s="70"/>
      <c r="FKG8" s="70"/>
      <c r="FKH8" s="68"/>
      <c r="FKI8" s="68"/>
      <c r="FKJ8" s="69"/>
      <c r="FKK8" s="69"/>
      <c r="FKL8" s="69"/>
      <c r="FKM8" s="70"/>
      <c r="FKN8" s="70"/>
      <c r="FKO8" s="70"/>
      <c r="FKP8" s="70"/>
      <c r="FKQ8" s="70"/>
      <c r="FKR8" s="68"/>
      <c r="FKS8" s="68"/>
      <c r="FKT8" s="69"/>
      <c r="FKU8" s="69"/>
      <c r="FKV8" s="69"/>
      <c r="FKW8" s="70"/>
      <c r="FKX8" s="70"/>
      <c r="FKY8" s="70"/>
      <c r="FKZ8" s="70"/>
      <c r="FLA8" s="70"/>
      <c r="FLB8" s="68"/>
      <c r="FLC8" s="68"/>
      <c r="FLD8" s="69"/>
      <c r="FLE8" s="69"/>
      <c r="FLF8" s="69"/>
      <c r="FLG8" s="70"/>
      <c r="FLH8" s="70"/>
      <c r="FLI8" s="70"/>
      <c r="FLJ8" s="70"/>
      <c r="FLK8" s="70"/>
      <c r="FLL8" s="68"/>
      <c r="FLM8" s="68"/>
      <c r="FLN8" s="69"/>
      <c r="FLO8" s="69"/>
      <c r="FLP8" s="69"/>
      <c r="FLQ8" s="70"/>
      <c r="FLR8" s="70"/>
      <c r="FLS8" s="70"/>
      <c r="FLT8" s="70"/>
      <c r="FLU8" s="70"/>
      <c r="FLV8" s="68"/>
      <c r="FLW8" s="68"/>
      <c r="FLX8" s="69"/>
      <c r="FLY8" s="69"/>
      <c r="FLZ8" s="69"/>
      <c r="FMA8" s="70"/>
      <c r="FMB8" s="70"/>
      <c r="FMC8" s="70"/>
      <c r="FMD8" s="70"/>
      <c r="FME8" s="70"/>
      <c r="FMF8" s="68"/>
      <c r="FMG8" s="68"/>
      <c r="FMH8" s="69"/>
      <c r="FMI8" s="69"/>
      <c r="FMJ8" s="69"/>
      <c r="FMK8" s="70"/>
      <c r="FML8" s="70"/>
      <c r="FMM8" s="70"/>
      <c r="FMN8" s="70"/>
      <c r="FMO8" s="70"/>
      <c r="FMP8" s="68"/>
      <c r="FMQ8" s="68"/>
      <c r="FMR8" s="69"/>
      <c r="FMS8" s="69"/>
      <c r="FMT8" s="69"/>
      <c r="FMU8" s="70"/>
      <c r="FMV8" s="70"/>
      <c r="FMW8" s="70"/>
      <c r="FMX8" s="70"/>
      <c r="FMY8" s="70"/>
      <c r="FMZ8" s="68"/>
      <c r="FNA8" s="68"/>
      <c r="FNB8" s="69"/>
      <c r="FNC8" s="69"/>
      <c r="FND8" s="69"/>
      <c r="FNE8" s="70"/>
      <c r="FNF8" s="70"/>
      <c r="FNG8" s="70"/>
      <c r="FNH8" s="70"/>
      <c r="FNI8" s="70"/>
      <c r="FNJ8" s="68"/>
      <c r="FNK8" s="68"/>
      <c r="FNL8" s="69"/>
      <c r="FNM8" s="69"/>
      <c r="FNN8" s="69"/>
      <c r="FNO8" s="70"/>
      <c r="FNP8" s="70"/>
      <c r="FNQ8" s="70"/>
      <c r="FNR8" s="70"/>
      <c r="FNS8" s="70"/>
      <c r="FNT8" s="68"/>
      <c r="FNU8" s="68"/>
      <c r="FNV8" s="69"/>
      <c r="FNW8" s="69"/>
      <c r="FNX8" s="69"/>
      <c r="FNY8" s="70"/>
      <c r="FNZ8" s="70"/>
      <c r="FOA8" s="70"/>
      <c r="FOB8" s="70"/>
      <c r="FOC8" s="70"/>
      <c r="FOD8" s="68"/>
      <c r="FOE8" s="68"/>
      <c r="FOF8" s="69"/>
      <c r="FOG8" s="69"/>
      <c r="FOH8" s="69"/>
      <c r="FOI8" s="70"/>
      <c r="FOJ8" s="70"/>
      <c r="FOK8" s="70"/>
      <c r="FOL8" s="70"/>
      <c r="FOM8" s="70"/>
      <c r="FON8" s="68"/>
      <c r="FOO8" s="68"/>
      <c r="FOP8" s="69"/>
      <c r="FOQ8" s="69"/>
      <c r="FOR8" s="69"/>
      <c r="FOS8" s="70"/>
      <c r="FOT8" s="70"/>
      <c r="FOU8" s="70"/>
      <c r="FOV8" s="70"/>
      <c r="FOW8" s="70"/>
      <c r="FOX8" s="68"/>
      <c r="FOY8" s="68"/>
      <c r="FOZ8" s="69"/>
      <c r="FPA8" s="69"/>
      <c r="FPB8" s="69"/>
      <c r="FPC8" s="70"/>
      <c r="FPD8" s="70"/>
      <c r="FPE8" s="70"/>
      <c r="FPF8" s="70"/>
      <c r="FPG8" s="70"/>
      <c r="FPH8" s="68"/>
      <c r="FPI8" s="68"/>
      <c r="FPJ8" s="69"/>
      <c r="FPK8" s="69"/>
      <c r="FPL8" s="69"/>
      <c r="FPM8" s="70"/>
      <c r="FPN8" s="70"/>
      <c r="FPO8" s="70"/>
      <c r="FPP8" s="70"/>
      <c r="FPQ8" s="70"/>
      <c r="FPR8" s="68"/>
      <c r="FPS8" s="68"/>
      <c r="FPT8" s="69"/>
      <c r="FPU8" s="69"/>
      <c r="FPV8" s="69"/>
      <c r="FPW8" s="70"/>
      <c r="FPX8" s="70"/>
      <c r="FPY8" s="70"/>
      <c r="FPZ8" s="70"/>
      <c r="FQA8" s="70"/>
      <c r="FQB8" s="68"/>
      <c r="FQC8" s="68"/>
      <c r="FQD8" s="69"/>
      <c r="FQE8" s="69"/>
      <c r="FQF8" s="69"/>
      <c r="FQG8" s="70"/>
      <c r="FQH8" s="70"/>
      <c r="FQI8" s="70"/>
      <c r="FQJ8" s="70"/>
      <c r="FQK8" s="70"/>
      <c r="FQL8" s="68"/>
      <c r="FQM8" s="68"/>
      <c r="FQN8" s="69"/>
      <c r="FQO8" s="69"/>
      <c r="FQP8" s="69"/>
      <c r="FQQ8" s="70"/>
      <c r="FQR8" s="70"/>
      <c r="FQS8" s="70"/>
      <c r="FQT8" s="70"/>
      <c r="FQU8" s="70"/>
      <c r="FQV8" s="68"/>
      <c r="FQW8" s="68"/>
      <c r="FQX8" s="69"/>
      <c r="FQY8" s="69"/>
      <c r="FQZ8" s="69"/>
      <c r="FRA8" s="70"/>
      <c r="FRB8" s="70"/>
      <c r="FRC8" s="70"/>
      <c r="FRD8" s="70"/>
      <c r="FRE8" s="70"/>
      <c r="FRF8" s="68"/>
      <c r="FRG8" s="68"/>
      <c r="FRH8" s="69"/>
      <c r="FRI8" s="69"/>
      <c r="FRJ8" s="69"/>
      <c r="FRK8" s="70"/>
      <c r="FRL8" s="70"/>
      <c r="FRM8" s="70"/>
      <c r="FRN8" s="70"/>
      <c r="FRO8" s="70"/>
      <c r="FRP8" s="68"/>
      <c r="FRQ8" s="68"/>
      <c r="FRR8" s="69"/>
      <c r="FRS8" s="69"/>
      <c r="FRT8" s="69"/>
      <c r="FRU8" s="70"/>
      <c r="FRV8" s="70"/>
      <c r="FRW8" s="70"/>
      <c r="FRX8" s="70"/>
      <c r="FRY8" s="70"/>
      <c r="FRZ8" s="68"/>
      <c r="FSA8" s="68"/>
      <c r="FSB8" s="69"/>
      <c r="FSC8" s="69"/>
      <c r="FSD8" s="69"/>
      <c r="FSE8" s="70"/>
      <c r="FSF8" s="70"/>
      <c r="FSG8" s="70"/>
      <c r="FSH8" s="70"/>
      <c r="FSI8" s="70"/>
      <c r="FSJ8" s="68"/>
      <c r="FSK8" s="68"/>
      <c r="FSL8" s="69"/>
      <c r="FSM8" s="69"/>
      <c r="FSN8" s="69"/>
      <c r="FSO8" s="70"/>
      <c r="FSP8" s="70"/>
      <c r="FSQ8" s="70"/>
      <c r="FSR8" s="70"/>
      <c r="FSS8" s="70"/>
      <c r="FST8" s="68"/>
      <c r="FSU8" s="68"/>
      <c r="FSV8" s="69"/>
      <c r="FSW8" s="69"/>
      <c r="FSX8" s="69"/>
      <c r="FSY8" s="70"/>
      <c r="FSZ8" s="70"/>
      <c r="FTA8" s="70"/>
      <c r="FTB8" s="70"/>
      <c r="FTC8" s="70"/>
      <c r="FTD8" s="68"/>
      <c r="FTE8" s="68"/>
      <c r="FTF8" s="69"/>
      <c r="FTG8" s="69"/>
      <c r="FTH8" s="69"/>
      <c r="FTI8" s="70"/>
      <c r="FTJ8" s="70"/>
      <c r="FTK8" s="70"/>
      <c r="FTL8" s="70"/>
      <c r="FTM8" s="70"/>
      <c r="FTN8" s="68"/>
      <c r="FTO8" s="68"/>
      <c r="FTP8" s="69"/>
      <c r="FTQ8" s="69"/>
      <c r="FTR8" s="69"/>
      <c r="FTS8" s="70"/>
      <c r="FTT8" s="70"/>
      <c r="FTU8" s="70"/>
      <c r="FTV8" s="70"/>
      <c r="FTW8" s="70"/>
      <c r="FTX8" s="68"/>
      <c r="FTY8" s="68"/>
      <c r="FTZ8" s="69"/>
      <c r="FUA8" s="69"/>
      <c r="FUB8" s="69"/>
      <c r="FUC8" s="70"/>
      <c r="FUD8" s="70"/>
      <c r="FUE8" s="70"/>
      <c r="FUF8" s="70"/>
      <c r="FUG8" s="70"/>
      <c r="FUH8" s="68"/>
      <c r="FUI8" s="68"/>
      <c r="FUJ8" s="69"/>
      <c r="FUK8" s="69"/>
      <c r="FUL8" s="69"/>
      <c r="FUM8" s="70"/>
      <c r="FUN8" s="70"/>
      <c r="FUO8" s="70"/>
      <c r="FUP8" s="70"/>
      <c r="FUQ8" s="70"/>
      <c r="FUR8" s="68"/>
      <c r="FUS8" s="68"/>
      <c r="FUT8" s="69"/>
      <c r="FUU8" s="69"/>
      <c r="FUV8" s="69"/>
      <c r="FUW8" s="70"/>
      <c r="FUX8" s="70"/>
      <c r="FUY8" s="70"/>
      <c r="FUZ8" s="70"/>
      <c r="FVA8" s="70"/>
      <c r="FVB8" s="68"/>
      <c r="FVC8" s="68"/>
      <c r="FVD8" s="69"/>
      <c r="FVE8" s="69"/>
      <c r="FVF8" s="69"/>
      <c r="FVG8" s="70"/>
      <c r="FVH8" s="70"/>
      <c r="FVI8" s="70"/>
      <c r="FVJ8" s="70"/>
      <c r="FVK8" s="70"/>
      <c r="FVL8" s="68"/>
      <c r="FVM8" s="68"/>
      <c r="FVN8" s="69"/>
      <c r="FVO8" s="69"/>
      <c r="FVP8" s="69"/>
      <c r="FVQ8" s="70"/>
      <c r="FVR8" s="70"/>
      <c r="FVS8" s="70"/>
      <c r="FVT8" s="70"/>
      <c r="FVU8" s="70"/>
      <c r="FVV8" s="68"/>
      <c r="FVW8" s="68"/>
      <c r="FVX8" s="69"/>
      <c r="FVY8" s="69"/>
      <c r="FVZ8" s="69"/>
      <c r="FWA8" s="70"/>
      <c r="FWB8" s="70"/>
      <c r="FWC8" s="70"/>
      <c r="FWD8" s="70"/>
      <c r="FWE8" s="70"/>
      <c r="FWF8" s="68"/>
      <c r="FWG8" s="68"/>
      <c r="FWH8" s="69"/>
      <c r="FWI8" s="69"/>
      <c r="FWJ8" s="69"/>
      <c r="FWK8" s="70"/>
      <c r="FWL8" s="70"/>
      <c r="FWM8" s="70"/>
      <c r="FWN8" s="70"/>
      <c r="FWO8" s="70"/>
      <c r="FWP8" s="68"/>
      <c r="FWQ8" s="68"/>
      <c r="FWR8" s="69"/>
      <c r="FWS8" s="69"/>
      <c r="FWT8" s="69"/>
      <c r="FWU8" s="70"/>
      <c r="FWV8" s="70"/>
      <c r="FWW8" s="70"/>
      <c r="FWX8" s="70"/>
      <c r="FWY8" s="70"/>
      <c r="FWZ8" s="68"/>
      <c r="FXA8" s="68"/>
      <c r="FXB8" s="69"/>
      <c r="FXC8" s="69"/>
      <c r="FXD8" s="69"/>
      <c r="FXE8" s="70"/>
      <c r="FXF8" s="70"/>
      <c r="FXG8" s="70"/>
      <c r="FXH8" s="70"/>
      <c r="FXI8" s="70"/>
      <c r="FXJ8" s="68"/>
      <c r="FXK8" s="68"/>
      <c r="FXL8" s="69"/>
      <c r="FXM8" s="69"/>
      <c r="FXN8" s="69"/>
      <c r="FXO8" s="70"/>
      <c r="FXP8" s="70"/>
      <c r="FXQ8" s="70"/>
      <c r="FXR8" s="70"/>
      <c r="FXS8" s="70"/>
      <c r="FXT8" s="68"/>
      <c r="FXU8" s="68"/>
      <c r="FXV8" s="69"/>
      <c r="FXW8" s="69"/>
      <c r="FXX8" s="69"/>
      <c r="FXY8" s="70"/>
      <c r="FXZ8" s="70"/>
      <c r="FYA8" s="70"/>
      <c r="FYB8" s="70"/>
      <c r="FYC8" s="70"/>
      <c r="FYD8" s="68"/>
      <c r="FYE8" s="68"/>
      <c r="FYF8" s="69"/>
      <c r="FYG8" s="69"/>
      <c r="FYH8" s="69"/>
      <c r="FYI8" s="70"/>
      <c r="FYJ8" s="70"/>
      <c r="FYK8" s="70"/>
      <c r="FYL8" s="70"/>
      <c r="FYM8" s="70"/>
      <c r="FYN8" s="68"/>
      <c r="FYO8" s="68"/>
      <c r="FYP8" s="69"/>
      <c r="FYQ8" s="69"/>
      <c r="FYR8" s="69"/>
      <c r="FYS8" s="70"/>
      <c r="FYT8" s="70"/>
      <c r="FYU8" s="70"/>
      <c r="FYV8" s="70"/>
      <c r="FYW8" s="70"/>
      <c r="FYX8" s="68"/>
      <c r="FYY8" s="68"/>
      <c r="FYZ8" s="69"/>
      <c r="FZA8" s="69"/>
      <c r="FZB8" s="69"/>
      <c r="FZC8" s="70"/>
      <c r="FZD8" s="70"/>
      <c r="FZE8" s="70"/>
      <c r="FZF8" s="70"/>
      <c r="FZG8" s="70"/>
      <c r="FZH8" s="68"/>
      <c r="FZI8" s="68"/>
      <c r="FZJ8" s="69"/>
      <c r="FZK8" s="69"/>
      <c r="FZL8" s="69"/>
      <c r="FZM8" s="70"/>
      <c r="FZN8" s="70"/>
      <c r="FZO8" s="70"/>
      <c r="FZP8" s="70"/>
      <c r="FZQ8" s="70"/>
      <c r="FZR8" s="68"/>
      <c r="FZS8" s="68"/>
      <c r="FZT8" s="69"/>
      <c r="FZU8" s="69"/>
      <c r="FZV8" s="69"/>
      <c r="FZW8" s="70"/>
      <c r="FZX8" s="70"/>
      <c r="FZY8" s="70"/>
      <c r="FZZ8" s="70"/>
      <c r="GAA8" s="70"/>
      <c r="GAB8" s="68"/>
      <c r="GAC8" s="68"/>
      <c r="GAD8" s="69"/>
      <c r="GAE8" s="69"/>
      <c r="GAF8" s="69"/>
      <c r="GAG8" s="70"/>
      <c r="GAH8" s="70"/>
      <c r="GAI8" s="70"/>
      <c r="GAJ8" s="70"/>
      <c r="GAK8" s="70"/>
      <c r="GAL8" s="68"/>
      <c r="GAM8" s="68"/>
      <c r="GAN8" s="69"/>
      <c r="GAO8" s="69"/>
      <c r="GAP8" s="69"/>
      <c r="GAQ8" s="70"/>
      <c r="GAR8" s="70"/>
      <c r="GAS8" s="70"/>
      <c r="GAT8" s="70"/>
      <c r="GAU8" s="70"/>
      <c r="GAV8" s="68"/>
      <c r="GAW8" s="68"/>
      <c r="GAX8" s="69"/>
      <c r="GAY8" s="69"/>
      <c r="GAZ8" s="69"/>
      <c r="GBA8" s="70"/>
      <c r="GBB8" s="70"/>
      <c r="GBC8" s="70"/>
      <c r="GBD8" s="70"/>
      <c r="GBE8" s="70"/>
      <c r="GBF8" s="68"/>
      <c r="GBG8" s="68"/>
      <c r="GBH8" s="69"/>
      <c r="GBI8" s="69"/>
      <c r="GBJ8" s="69"/>
      <c r="GBK8" s="70"/>
      <c r="GBL8" s="70"/>
      <c r="GBM8" s="70"/>
      <c r="GBN8" s="70"/>
      <c r="GBO8" s="70"/>
      <c r="GBP8" s="68"/>
      <c r="GBQ8" s="68"/>
      <c r="GBR8" s="69"/>
      <c r="GBS8" s="69"/>
      <c r="GBT8" s="69"/>
      <c r="GBU8" s="70"/>
      <c r="GBV8" s="70"/>
      <c r="GBW8" s="70"/>
      <c r="GBX8" s="70"/>
      <c r="GBY8" s="70"/>
      <c r="GBZ8" s="68"/>
      <c r="GCA8" s="68"/>
      <c r="GCB8" s="69"/>
      <c r="GCC8" s="69"/>
      <c r="GCD8" s="69"/>
      <c r="GCE8" s="70"/>
      <c r="GCF8" s="70"/>
      <c r="GCG8" s="70"/>
      <c r="GCH8" s="70"/>
      <c r="GCI8" s="70"/>
      <c r="GCJ8" s="68"/>
      <c r="GCK8" s="68"/>
      <c r="GCL8" s="69"/>
      <c r="GCM8" s="69"/>
      <c r="GCN8" s="69"/>
      <c r="GCO8" s="70"/>
      <c r="GCP8" s="70"/>
      <c r="GCQ8" s="70"/>
      <c r="GCR8" s="70"/>
      <c r="GCS8" s="70"/>
      <c r="GCT8" s="68"/>
      <c r="GCU8" s="68"/>
      <c r="GCV8" s="69"/>
      <c r="GCW8" s="69"/>
      <c r="GCX8" s="69"/>
      <c r="GCY8" s="70"/>
      <c r="GCZ8" s="70"/>
      <c r="GDA8" s="70"/>
      <c r="GDB8" s="70"/>
      <c r="GDC8" s="70"/>
      <c r="GDD8" s="68"/>
      <c r="GDE8" s="68"/>
      <c r="GDF8" s="69"/>
      <c r="GDG8" s="69"/>
      <c r="GDH8" s="69"/>
      <c r="GDI8" s="70"/>
      <c r="GDJ8" s="70"/>
      <c r="GDK8" s="70"/>
      <c r="GDL8" s="70"/>
      <c r="GDM8" s="70"/>
      <c r="GDN8" s="68"/>
      <c r="GDO8" s="68"/>
      <c r="GDP8" s="69"/>
      <c r="GDQ8" s="69"/>
      <c r="GDR8" s="69"/>
      <c r="GDS8" s="70"/>
      <c r="GDT8" s="70"/>
      <c r="GDU8" s="70"/>
      <c r="GDV8" s="70"/>
      <c r="GDW8" s="70"/>
      <c r="GDX8" s="68"/>
      <c r="GDY8" s="68"/>
      <c r="GDZ8" s="69"/>
      <c r="GEA8" s="69"/>
      <c r="GEB8" s="69"/>
      <c r="GEC8" s="70"/>
      <c r="GED8" s="70"/>
      <c r="GEE8" s="70"/>
      <c r="GEF8" s="70"/>
      <c r="GEG8" s="70"/>
      <c r="GEH8" s="68"/>
      <c r="GEI8" s="68"/>
      <c r="GEJ8" s="69"/>
      <c r="GEK8" s="69"/>
      <c r="GEL8" s="69"/>
      <c r="GEM8" s="70"/>
      <c r="GEN8" s="70"/>
      <c r="GEO8" s="70"/>
      <c r="GEP8" s="70"/>
      <c r="GEQ8" s="70"/>
      <c r="GER8" s="68"/>
      <c r="GES8" s="68"/>
      <c r="GET8" s="69"/>
      <c r="GEU8" s="69"/>
      <c r="GEV8" s="69"/>
      <c r="GEW8" s="70"/>
      <c r="GEX8" s="70"/>
      <c r="GEY8" s="70"/>
      <c r="GEZ8" s="70"/>
      <c r="GFA8" s="70"/>
      <c r="GFB8" s="68"/>
      <c r="GFC8" s="68"/>
      <c r="GFD8" s="69"/>
      <c r="GFE8" s="69"/>
      <c r="GFF8" s="69"/>
      <c r="GFG8" s="70"/>
      <c r="GFH8" s="70"/>
      <c r="GFI8" s="70"/>
      <c r="GFJ8" s="70"/>
      <c r="GFK8" s="70"/>
      <c r="GFL8" s="68"/>
      <c r="GFM8" s="68"/>
      <c r="GFN8" s="69"/>
      <c r="GFO8" s="69"/>
      <c r="GFP8" s="69"/>
      <c r="GFQ8" s="70"/>
      <c r="GFR8" s="70"/>
      <c r="GFS8" s="70"/>
      <c r="GFT8" s="70"/>
      <c r="GFU8" s="70"/>
      <c r="GFV8" s="68"/>
      <c r="GFW8" s="68"/>
      <c r="GFX8" s="69"/>
      <c r="GFY8" s="69"/>
      <c r="GFZ8" s="69"/>
      <c r="GGA8" s="70"/>
      <c r="GGB8" s="70"/>
      <c r="GGC8" s="70"/>
      <c r="GGD8" s="70"/>
      <c r="GGE8" s="70"/>
      <c r="GGF8" s="68"/>
      <c r="GGG8" s="68"/>
      <c r="GGH8" s="69"/>
      <c r="GGI8" s="69"/>
      <c r="GGJ8" s="69"/>
      <c r="GGK8" s="70"/>
      <c r="GGL8" s="70"/>
      <c r="GGM8" s="70"/>
      <c r="GGN8" s="70"/>
      <c r="GGO8" s="70"/>
      <c r="GGP8" s="68"/>
      <c r="GGQ8" s="68"/>
      <c r="GGR8" s="69"/>
      <c r="GGS8" s="69"/>
      <c r="GGT8" s="69"/>
      <c r="GGU8" s="70"/>
      <c r="GGV8" s="70"/>
      <c r="GGW8" s="70"/>
      <c r="GGX8" s="70"/>
      <c r="GGY8" s="70"/>
      <c r="GGZ8" s="68"/>
      <c r="GHA8" s="68"/>
      <c r="GHB8" s="69"/>
      <c r="GHC8" s="69"/>
      <c r="GHD8" s="69"/>
      <c r="GHE8" s="70"/>
      <c r="GHF8" s="70"/>
      <c r="GHG8" s="70"/>
      <c r="GHH8" s="70"/>
      <c r="GHI8" s="70"/>
      <c r="GHJ8" s="68"/>
      <c r="GHK8" s="68"/>
      <c r="GHL8" s="69"/>
      <c r="GHM8" s="69"/>
      <c r="GHN8" s="69"/>
      <c r="GHO8" s="70"/>
      <c r="GHP8" s="70"/>
      <c r="GHQ8" s="70"/>
      <c r="GHR8" s="70"/>
      <c r="GHS8" s="70"/>
      <c r="GHT8" s="68"/>
      <c r="GHU8" s="68"/>
      <c r="GHV8" s="69"/>
      <c r="GHW8" s="69"/>
      <c r="GHX8" s="69"/>
      <c r="GHY8" s="70"/>
      <c r="GHZ8" s="70"/>
      <c r="GIA8" s="70"/>
      <c r="GIB8" s="70"/>
      <c r="GIC8" s="70"/>
      <c r="GID8" s="68"/>
      <c r="GIE8" s="68"/>
      <c r="GIF8" s="69"/>
      <c r="GIG8" s="69"/>
      <c r="GIH8" s="69"/>
      <c r="GII8" s="70"/>
      <c r="GIJ8" s="70"/>
      <c r="GIK8" s="70"/>
      <c r="GIL8" s="70"/>
      <c r="GIM8" s="70"/>
      <c r="GIN8" s="68"/>
      <c r="GIO8" s="68"/>
      <c r="GIP8" s="69"/>
      <c r="GIQ8" s="69"/>
      <c r="GIR8" s="69"/>
      <c r="GIS8" s="70"/>
      <c r="GIT8" s="70"/>
      <c r="GIU8" s="70"/>
      <c r="GIV8" s="70"/>
      <c r="GIW8" s="70"/>
      <c r="GIX8" s="68"/>
      <c r="GIY8" s="68"/>
      <c r="GIZ8" s="69"/>
      <c r="GJA8" s="69"/>
      <c r="GJB8" s="69"/>
      <c r="GJC8" s="70"/>
      <c r="GJD8" s="70"/>
      <c r="GJE8" s="70"/>
      <c r="GJF8" s="70"/>
      <c r="GJG8" s="70"/>
      <c r="GJH8" s="68"/>
      <c r="GJI8" s="68"/>
      <c r="GJJ8" s="69"/>
      <c r="GJK8" s="69"/>
      <c r="GJL8" s="69"/>
      <c r="GJM8" s="70"/>
      <c r="GJN8" s="70"/>
      <c r="GJO8" s="70"/>
      <c r="GJP8" s="70"/>
      <c r="GJQ8" s="70"/>
      <c r="GJR8" s="68"/>
      <c r="GJS8" s="68"/>
      <c r="GJT8" s="69"/>
      <c r="GJU8" s="69"/>
      <c r="GJV8" s="69"/>
      <c r="GJW8" s="70"/>
      <c r="GJX8" s="70"/>
      <c r="GJY8" s="70"/>
      <c r="GJZ8" s="70"/>
      <c r="GKA8" s="70"/>
      <c r="GKB8" s="68"/>
      <c r="GKC8" s="68"/>
      <c r="GKD8" s="69"/>
      <c r="GKE8" s="69"/>
      <c r="GKF8" s="69"/>
      <c r="GKG8" s="70"/>
      <c r="GKH8" s="70"/>
      <c r="GKI8" s="70"/>
      <c r="GKJ8" s="70"/>
      <c r="GKK8" s="70"/>
      <c r="GKL8" s="68"/>
      <c r="GKM8" s="68"/>
      <c r="GKN8" s="69"/>
      <c r="GKO8" s="69"/>
      <c r="GKP8" s="69"/>
      <c r="GKQ8" s="70"/>
      <c r="GKR8" s="70"/>
      <c r="GKS8" s="70"/>
      <c r="GKT8" s="70"/>
      <c r="GKU8" s="70"/>
      <c r="GKV8" s="68"/>
      <c r="GKW8" s="68"/>
      <c r="GKX8" s="69"/>
      <c r="GKY8" s="69"/>
      <c r="GKZ8" s="69"/>
      <c r="GLA8" s="70"/>
      <c r="GLB8" s="70"/>
      <c r="GLC8" s="70"/>
      <c r="GLD8" s="70"/>
      <c r="GLE8" s="70"/>
      <c r="GLF8" s="68"/>
      <c r="GLG8" s="68"/>
      <c r="GLH8" s="69"/>
      <c r="GLI8" s="69"/>
      <c r="GLJ8" s="69"/>
      <c r="GLK8" s="70"/>
      <c r="GLL8" s="70"/>
      <c r="GLM8" s="70"/>
      <c r="GLN8" s="70"/>
      <c r="GLO8" s="70"/>
      <c r="GLP8" s="68"/>
      <c r="GLQ8" s="68"/>
      <c r="GLR8" s="69"/>
      <c r="GLS8" s="69"/>
      <c r="GLT8" s="69"/>
      <c r="GLU8" s="70"/>
      <c r="GLV8" s="70"/>
      <c r="GLW8" s="70"/>
      <c r="GLX8" s="70"/>
      <c r="GLY8" s="70"/>
      <c r="GLZ8" s="68"/>
      <c r="GMA8" s="68"/>
      <c r="GMB8" s="69"/>
      <c r="GMC8" s="69"/>
      <c r="GMD8" s="69"/>
      <c r="GME8" s="70"/>
      <c r="GMF8" s="70"/>
      <c r="GMG8" s="70"/>
      <c r="GMH8" s="70"/>
      <c r="GMI8" s="70"/>
      <c r="GMJ8" s="68"/>
      <c r="GMK8" s="68"/>
      <c r="GML8" s="69"/>
      <c r="GMM8" s="69"/>
      <c r="GMN8" s="69"/>
      <c r="GMO8" s="70"/>
      <c r="GMP8" s="70"/>
      <c r="GMQ8" s="70"/>
      <c r="GMR8" s="70"/>
      <c r="GMS8" s="70"/>
      <c r="GMT8" s="68"/>
      <c r="GMU8" s="68"/>
      <c r="GMV8" s="69"/>
      <c r="GMW8" s="69"/>
      <c r="GMX8" s="69"/>
      <c r="GMY8" s="70"/>
      <c r="GMZ8" s="70"/>
      <c r="GNA8" s="70"/>
      <c r="GNB8" s="70"/>
      <c r="GNC8" s="70"/>
      <c r="GND8" s="68"/>
      <c r="GNE8" s="68"/>
      <c r="GNF8" s="69"/>
      <c r="GNG8" s="69"/>
      <c r="GNH8" s="69"/>
      <c r="GNI8" s="70"/>
      <c r="GNJ8" s="70"/>
      <c r="GNK8" s="70"/>
      <c r="GNL8" s="70"/>
      <c r="GNM8" s="70"/>
      <c r="GNN8" s="68"/>
      <c r="GNO8" s="68"/>
      <c r="GNP8" s="69"/>
      <c r="GNQ8" s="69"/>
      <c r="GNR8" s="69"/>
      <c r="GNS8" s="70"/>
      <c r="GNT8" s="70"/>
      <c r="GNU8" s="70"/>
      <c r="GNV8" s="70"/>
      <c r="GNW8" s="70"/>
      <c r="GNX8" s="68"/>
      <c r="GNY8" s="68"/>
      <c r="GNZ8" s="69"/>
      <c r="GOA8" s="69"/>
      <c r="GOB8" s="69"/>
      <c r="GOC8" s="70"/>
      <c r="GOD8" s="70"/>
      <c r="GOE8" s="70"/>
      <c r="GOF8" s="70"/>
      <c r="GOG8" s="70"/>
      <c r="GOH8" s="68"/>
      <c r="GOI8" s="68"/>
      <c r="GOJ8" s="69"/>
      <c r="GOK8" s="69"/>
      <c r="GOL8" s="69"/>
      <c r="GOM8" s="70"/>
      <c r="GON8" s="70"/>
      <c r="GOO8" s="70"/>
      <c r="GOP8" s="70"/>
      <c r="GOQ8" s="70"/>
      <c r="GOR8" s="68"/>
      <c r="GOS8" s="68"/>
      <c r="GOT8" s="69"/>
      <c r="GOU8" s="69"/>
      <c r="GOV8" s="69"/>
      <c r="GOW8" s="70"/>
      <c r="GOX8" s="70"/>
      <c r="GOY8" s="70"/>
      <c r="GOZ8" s="70"/>
      <c r="GPA8" s="70"/>
      <c r="GPB8" s="68"/>
      <c r="GPC8" s="68"/>
      <c r="GPD8" s="69"/>
      <c r="GPE8" s="69"/>
      <c r="GPF8" s="69"/>
      <c r="GPG8" s="70"/>
      <c r="GPH8" s="70"/>
      <c r="GPI8" s="70"/>
      <c r="GPJ8" s="70"/>
      <c r="GPK8" s="70"/>
      <c r="GPL8" s="68"/>
      <c r="GPM8" s="68"/>
      <c r="GPN8" s="69"/>
      <c r="GPO8" s="69"/>
      <c r="GPP8" s="69"/>
      <c r="GPQ8" s="70"/>
      <c r="GPR8" s="70"/>
      <c r="GPS8" s="70"/>
      <c r="GPT8" s="70"/>
      <c r="GPU8" s="70"/>
      <c r="GPV8" s="68"/>
      <c r="GPW8" s="68"/>
      <c r="GPX8" s="69"/>
      <c r="GPY8" s="69"/>
      <c r="GPZ8" s="69"/>
      <c r="GQA8" s="70"/>
      <c r="GQB8" s="70"/>
      <c r="GQC8" s="70"/>
      <c r="GQD8" s="70"/>
      <c r="GQE8" s="70"/>
      <c r="GQF8" s="68"/>
      <c r="GQG8" s="68"/>
      <c r="GQH8" s="69"/>
      <c r="GQI8" s="69"/>
      <c r="GQJ8" s="69"/>
      <c r="GQK8" s="70"/>
      <c r="GQL8" s="70"/>
      <c r="GQM8" s="70"/>
      <c r="GQN8" s="70"/>
      <c r="GQO8" s="70"/>
      <c r="GQP8" s="68"/>
      <c r="GQQ8" s="68"/>
      <c r="GQR8" s="69"/>
      <c r="GQS8" s="69"/>
      <c r="GQT8" s="69"/>
      <c r="GQU8" s="70"/>
      <c r="GQV8" s="70"/>
      <c r="GQW8" s="70"/>
      <c r="GQX8" s="70"/>
      <c r="GQY8" s="70"/>
      <c r="GQZ8" s="68"/>
      <c r="GRA8" s="68"/>
      <c r="GRB8" s="69"/>
      <c r="GRC8" s="69"/>
      <c r="GRD8" s="69"/>
      <c r="GRE8" s="70"/>
      <c r="GRF8" s="70"/>
      <c r="GRG8" s="70"/>
      <c r="GRH8" s="70"/>
      <c r="GRI8" s="70"/>
      <c r="GRJ8" s="68"/>
      <c r="GRK8" s="68"/>
      <c r="GRL8" s="69"/>
      <c r="GRM8" s="69"/>
      <c r="GRN8" s="69"/>
      <c r="GRO8" s="70"/>
      <c r="GRP8" s="70"/>
      <c r="GRQ8" s="70"/>
      <c r="GRR8" s="70"/>
      <c r="GRS8" s="70"/>
      <c r="GRT8" s="68"/>
      <c r="GRU8" s="68"/>
      <c r="GRV8" s="69"/>
      <c r="GRW8" s="69"/>
      <c r="GRX8" s="69"/>
      <c r="GRY8" s="70"/>
      <c r="GRZ8" s="70"/>
      <c r="GSA8" s="70"/>
      <c r="GSB8" s="70"/>
      <c r="GSC8" s="70"/>
      <c r="GSD8" s="68"/>
      <c r="GSE8" s="68"/>
      <c r="GSF8" s="69"/>
      <c r="GSG8" s="69"/>
      <c r="GSH8" s="69"/>
      <c r="GSI8" s="70"/>
      <c r="GSJ8" s="70"/>
      <c r="GSK8" s="70"/>
      <c r="GSL8" s="70"/>
      <c r="GSM8" s="70"/>
      <c r="GSN8" s="68"/>
      <c r="GSO8" s="68"/>
      <c r="GSP8" s="69"/>
      <c r="GSQ8" s="69"/>
      <c r="GSR8" s="69"/>
      <c r="GSS8" s="70"/>
      <c r="GST8" s="70"/>
      <c r="GSU8" s="70"/>
      <c r="GSV8" s="70"/>
      <c r="GSW8" s="70"/>
      <c r="GSX8" s="68"/>
      <c r="GSY8" s="68"/>
      <c r="GSZ8" s="69"/>
      <c r="GTA8" s="69"/>
      <c r="GTB8" s="69"/>
      <c r="GTC8" s="70"/>
      <c r="GTD8" s="70"/>
      <c r="GTE8" s="70"/>
      <c r="GTF8" s="70"/>
      <c r="GTG8" s="70"/>
      <c r="GTH8" s="68"/>
      <c r="GTI8" s="68"/>
      <c r="GTJ8" s="69"/>
      <c r="GTK8" s="69"/>
      <c r="GTL8" s="69"/>
      <c r="GTM8" s="70"/>
      <c r="GTN8" s="70"/>
      <c r="GTO8" s="70"/>
      <c r="GTP8" s="70"/>
      <c r="GTQ8" s="70"/>
      <c r="GTR8" s="68"/>
      <c r="GTS8" s="68"/>
      <c r="GTT8" s="69"/>
      <c r="GTU8" s="69"/>
      <c r="GTV8" s="69"/>
      <c r="GTW8" s="70"/>
      <c r="GTX8" s="70"/>
      <c r="GTY8" s="70"/>
      <c r="GTZ8" s="70"/>
      <c r="GUA8" s="70"/>
      <c r="GUB8" s="68"/>
      <c r="GUC8" s="68"/>
      <c r="GUD8" s="69"/>
      <c r="GUE8" s="69"/>
      <c r="GUF8" s="69"/>
      <c r="GUG8" s="70"/>
      <c r="GUH8" s="70"/>
      <c r="GUI8" s="70"/>
      <c r="GUJ8" s="70"/>
      <c r="GUK8" s="70"/>
      <c r="GUL8" s="68"/>
      <c r="GUM8" s="68"/>
      <c r="GUN8" s="69"/>
      <c r="GUO8" s="69"/>
      <c r="GUP8" s="69"/>
      <c r="GUQ8" s="70"/>
      <c r="GUR8" s="70"/>
      <c r="GUS8" s="70"/>
      <c r="GUT8" s="70"/>
      <c r="GUU8" s="70"/>
      <c r="GUV8" s="68"/>
      <c r="GUW8" s="68"/>
      <c r="GUX8" s="69"/>
      <c r="GUY8" s="69"/>
      <c r="GUZ8" s="69"/>
      <c r="GVA8" s="70"/>
      <c r="GVB8" s="70"/>
      <c r="GVC8" s="70"/>
      <c r="GVD8" s="70"/>
      <c r="GVE8" s="70"/>
      <c r="GVF8" s="68"/>
      <c r="GVG8" s="68"/>
      <c r="GVH8" s="69"/>
      <c r="GVI8" s="69"/>
      <c r="GVJ8" s="69"/>
      <c r="GVK8" s="70"/>
      <c r="GVL8" s="70"/>
      <c r="GVM8" s="70"/>
      <c r="GVN8" s="70"/>
      <c r="GVO8" s="70"/>
      <c r="GVP8" s="68"/>
      <c r="GVQ8" s="68"/>
      <c r="GVR8" s="69"/>
      <c r="GVS8" s="69"/>
      <c r="GVT8" s="69"/>
      <c r="GVU8" s="70"/>
      <c r="GVV8" s="70"/>
      <c r="GVW8" s="70"/>
      <c r="GVX8" s="70"/>
      <c r="GVY8" s="70"/>
      <c r="GVZ8" s="68"/>
      <c r="GWA8" s="68"/>
      <c r="GWB8" s="69"/>
      <c r="GWC8" s="69"/>
      <c r="GWD8" s="69"/>
      <c r="GWE8" s="70"/>
      <c r="GWF8" s="70"/>
      <c r="GWG8" s="70"/>
      <c r="GWH8" s="70"/>
      <c r="GWI8" s="70"/>
      <c r="GWJ8" s="68"/>
      <c r="GWK8" s="68"/>
      <c r="GWL8" s="69"/>
      <c r="GWM8" s="69"/>
      <c r="GWN8" s="69"/>
      <c r="GWO8" s="70"/>
      <c r="GWP8" s="70"/>
      <c r="GWQ8" s="70"/>
      <c r="GWR8" s="70"/>
      <c r="GWS8" s="70"/>
      <c r="GWT8" s="68"/>
      <c r="GWU8" s="68"/>
      <c r="GWV8" s="69"/>
      <c r="GWW8" s="69"/>
      <c r="GWX8" s="69"/>
      <c r="GWY8" s="70"/>
      <c r="GWZ8" s="70"/>
      <c r="GXA8" s="70"/>
      <c r="GXB8" s="70"/>
      <c r="GXC8" s="70"/>
      <c r="GXD8" s="68"/>
      <c r="GXE8" s="68"/>
      <c r="GXF8" s="69"/>
      <c r="GXG8" s="69"/>
      <c r="GXH8" s="69"/>
      <c r="GXI8" s="70"/>
      <c r="GXJ8" s="70"/>
      <c r="GXK8" s="70"/>
      <c r="GXL8" s="70"/>
      <c r="GXM8" s="70"/>
      <c r="GXN8" s="68"/>
      <c r="GXO8" s="68"/>
      <c r="GXP8" s="69"/>
      <c r="GXQ8" s="69"/>
      <c r="GXR8" s="69"/>
      <c r="GXS8" s="70"/>
      <c r="GXT8" s="70"/>
      <c r="GXU8" s="70"/>
      <c r="GXV8" s="70"/>
      <c r="GXW8" s="70"/>
      <c r="GXX8" s="68"/>
      <c r="GXY8" s="68"/>
      <c r="GXZ8" s="69"/>
      <c r="GYA8" s="69"/>
      <c r="GYB8" s="69"/>
      <c r="GYC8" s="70"/>
      <c r="GYD8" s="70"/>
      <c r="GYE8" s="70"/>
      <c r="GYF8" s="70"/>
      <c r="GYG8" s="70"/>
      <c r="GYH8" s="68"/>
      <c r="GYI8" s="68"/>
      <c r="GYJ8" s="69"/>
      <c r="GYK8" s="69"/>
      <c r="GYL8" s="69"/>
      <c r="GYM8" s="70"/>
      <c r="GYN8" s="70"/>
      <c r="GYO8" s="70"/>
      <c r="GYP8" s="70"/>
      <c r="GYQ8" s="70"/>
      <c r="GYR8" s="68"/>
      <c r="GYS8" s="68"/>
      <c r="GYT8" s="69"/>
      <c r="GYU8" s="69"/>
      <c r="GYV8" s="69"/>
      <c r="GYW8" s="70"/>
      <c r="GYX8" s="70"/>
      <c r="GYY8" s="70"/>
      <c r="GYZ8" s="70"/>
      <c r="GZA8" s="70"/>
      <c r="GZB8" s="68"/>
      <c r="GZC8" s="68"/>
      <c r="GZD8" s="69"/>
      <c r="GZE8" s="69"/>
      <c r="GZF8" s="69"/>
      <c r="GZG8" s="70"/>
      <c r="GZH8" s="70"/>
      <c r="GZI8" s="70"/>
      <c r="GZJ8" s="70"/>
      <c r="GZK8" s="70"/>
      <c r="GZL8" s="68"/>
      <c r="GZM8" s="68"/>
      <c r="GZN8" s="69"/>
      <c r="GZO8" s="69"/>
      <c r="GZP8" s="69"/>
      <c r="GZQ8" s="70"/>
      <c r="GZR8" s="70"/>
      <c r="GZS8" s="70"/>
      <c r="GZT8" s="70"/>
      <c r="GZU8" s="70"/>
      <c r="GZV8" s="68"/>
      <c r="GZW8" s="68"/>
      <c r="GZX8" s="69"/>
      <c r="GZY8" s="69"/>
      <c r="GZZ8" s="69"/>
      <c r="HAA8" s="70"/>
      <c r="HAB8" s="70"/>
      <c r="HAC8" s="70"/>
      <c r="HAD8" s="70"/>
      <c r="HAE8" s="70"/>
      <c r="HAF8" s="68"/>
      <c r="HAG8" s="68"/>
      <c r="HAH8" s="69"/>
      <c r="HAI8" s="69"/>
      <c r="HAJ8" s="69"/>
      <c r="HAK8" s="70"/>
      <c r="HAL8" s="70"/>
      <c r="HAM8" s="70"/>
      <c r="HAN8" s="70"/>
      <c r="HAO8" s="70"/>
      <c r="HAP8" s="68"/>
      <c r="HAQ8" s="68"/>
      <c r="HAR8" s="69"/>
      <c r="HAS8" s="69"/>
      <c r="HAT8" s="69"/>
      <c r="HAU8" s="70"/>
      <c r="HAV8" s="70"/>
      <c r="HAW8" s="70"/>
      <c r="HAX8" s="70"/>
      <c r="HAY8" s="70"/>
      <c r="HAZ8" s="68"/>
      <c r="HBA8" s="68"/>
      <c r="HBB8" s="69"/>
      <c r="HBC8" s="69"/>
      <c r="HBD8" s="69"/>
      <c r="HBE8" s="70"/>
      <c r="HBF8" s="70"/>
      <c r="HBG8" s="70"/>
      <c r="HBH8" s="70"/>
      <c r="HBI8" s="70"/>
      <c r="HBJ8" s="68"/>
      <c r="HBK8" s="68"/>
      <c r="HBL8" s="69"/>
      <c r="HBM8" s="69"/>
      <c r="HBN8" s="69"/>
      <c r="HBO8" s="70"/>
      <c r="HBP8" s="70"/>
      <c r="HBQ8" s="70"/>
      <c r="HBR8" s="70"/>
      <c r="HBS8" s="70"/>
      <c r="HBT8" s="68"/>
      <c r="HBU8" s="68"/>
      <c r="HBV8" s="69"/>
      <c r="HBW8" s="69"/>
      <c r="HBX8" s="69"/>
      <c r="HBY8" s="70"/>
      <c r="HBZ8" s="70"/>
      <c r="HCA8" s="70"/>
      <c r="HCB8" s="70"/>
      <c r="HCC8" s="70"/>
      <c r="HCD8" s="68"/>
      <c r="HCE8" s="68"/>
      <c r="HCF8" s="69"/>
      <c r="HCG8" s="69"/>
      <c r="HCH8" s="69"/>
      <c r="HCI8" s="70"/>
      <c r="HCJ8" s="70"/>
      <c r="HCK8" s="70"/>
      <c r="HCL8" s="70"/>
      <c r="HCM8" s="70"/>
      <c r="HCN8" s="68"/>
      <c r="HCO8" s="68"/>
      <c r="HCP8" s="69"/>
      <c r="HCQ8" s="69"/>
      <c r="HCR8" s="69"/>
      <c r="HCS8" s="70"/>
      <c r="HCT8" s="70"/>
      <c r="HCU8" s="70"/>
      <c r="HCV8" s="70"/>
      <c r="HCW8" s="70"/>
      <c r="HCX8" s="68"/>
      <c r="HCY8" s="68"/>
      <c r="HCZ8" s="69"/>
      <c r="HDA8" s="69"/>
      <c r="HDB8" s="69"/>
      <c r="HDC8" s="70"/>
      <c r="HDD8" s="70"/>
      <c r="HDE8" s="70"/>
      <c r="HDF8" s="70"/>
      <c r="HDG8" s="70"/>
      <c r="HDH8" s="68"/>
      <c r="HDI8" s="68"/>
      <c r="HDJ8" s="69"/>
      <c r="HDK8" s="69"/>
      <c r="HDL8" s="69"/>
      <c r="HDM8" s="70"/>
      <c r="HDN8" s="70"/>
      <c r="HDO8" s="70"/>
      <c r="HDP8" s="70"/>
      <c r="HDQ8" s="70"/>
      <c r="HDR8" s="68"/>
      <c r="HDS8" s="68"/>
      <c r="HDT8" s="69"/>
      <c r="HDU8" s="69"/>
      <c r="HDV8" s="69"/>
      <c r="HDW8" s="70"/>
      <c r="HDX8" s="70"/>
      <c r="HDY8" s="70"/>
      <c r="HDZ8" s="70"/>
      <c r="HEA8" s="70"/>
      <c r="HEB8" s="68"/>
      <c r="HEC8" s="68"/>
      <c r="HED8" s="69"/>
      <c r="HEE8" s="69"/>
      <c r="HEF8" s="69"/>
      <c r="HEG8" s="70"/>
      <c r="HEH8" s="70"/>
      <c r="HEI8" s="70"/>
      <c r="HEJ8" s="70"/>
      <c r="HEK8" s="70"/>
      <c r="HEL8" s="68"/>
      <c r="HEM8" s="68"/>
      <c r="HEN8" s="69"/>
      <c r="HEO8" s="69"/>
      <c r="HEP8" s="69"/>
      <c r="HEQ8" s="70"/>
      <c r="HER8" s="70"/>
      <c r="HES8" s="70"/>
      <c r="HET8" s="70"/>
      <c r="HEU8" s="70"/>
      <c r="HEV8" s="68"/>
      <c r="HEW8" s="68"/>
      <c r="HEX8" s="69"/>
      <c r="HEY8" s="69"/>
      <c r="HEZ8" s="69"/>
      <c r="HFA8" s="70"/>
      <c r="HFB8" s="70"/>
      <c r="HFC8" s="70"/>
      <c r="HFD8" s="70"/>
      <c r="HFE8" s="70"/>
      <c r="HFF8" s="68"/>
      <c r="HFG8" s="68"/>
      <c r="HFH8" s="69"/>
      <c r="HFI8" s="69"/>
      <c r="HFJ8" s="69"/>
      <c r="HFK8" s="70"/>
      <c r="HFL8" s="70"/>
      <c r="HFM8" s="70"/>
      <c r="HFN8" s="70"/>
      <c r="HFO8" s="70"/>
      <c r="HFP8" s="68"/>
      <c r="HFQ8" s="68"/>
      <c r="HFR8" s="69"/>
      <c r="HFS8" s="69"/>
      <c r="HFT8" s="69"/>
      <c r="HFU8" s="70"/>
      <c r="HFV8" s="70"/>
      <c r="HFW8" s="70"/>
      <c r="HFX8" s="70"/>
      <c r="HFY8" s="70"/>
      <c r="HFZ8" s="68"/>
      <c r="HGA8" s="68"/>
      <c r="HGB8" s="69"/>
      <c r="HGC8" s="69"/>
      <c r="HGD8" s="69"/>
      <c r="HGE8" s="70"/>
      <c r="HGF8" s="70"/>
      <c r="HGG8" s="70"/>
      <c r="HGH8" s="70"/>
      <c r="HGI8" s="70"/>
      <c r="HGJ8" s="68"/>
      <c r="HGK8" s="68"/>
      <c r="HGL8" s="69"/>
      <c r="HGM8" s="69"/>
      <c r="HGN8" s="69"/>
      <c r="HGO8" s="70"/>
      <c r="HGP8" s="70"/>
      <c r="HGQ8" s="70"/>
      <c r="HGR8" s="70"/>
      <c r="HGS8" s="70"/>
      <c r="HGT8" s="68"/>
      <c r="HGU8" s="68"/>
      <c r="HGV8" s="69"/>
      <c r="HGW8" s="69"/>
      <c r="HGX8" s="69"/>
      <c r="HGY8" s="70"/>
      <c r="HGZ8" s="70"/>
      <c r="HHA8" s="70"/>
      <c r="HHB8" s="70"/>
      <c r="HHC8" s="70"/>
      <c r="HHD8" s="68"/>
      <c r="HHE8" s="68"/>
      <c r="HHF8" s="69"/>
      <c r="HHG8" s="69"/>
      <c r="HHH8" s="69"/>
      <c r="HHI8" s="70"/>
      <c r="HHJ8" s="70"/>
      <c r="HHK8" s="70"/>
      <c r="HHL8" s="70"/>
      <c r="HHM8" s="70"/>
      <c r="HHN8" s="68"/>
      <c r="HHO8" s="68"/>
      <c r="HHP8" s="69"/>
      <c r="HHQ8" s="69"/>
      <c r="HHR8" s="69"/>
      <c r="HHS8" s="70"/>
      <c r="HHT8" s="70"/>
      <c r="HHU8" s="70"/>
      <c r="HHV8" s="70"/>
      <c r="HHW8" s="70"/>
      <c r="HHX8" s="68"/>
      <c r="HHY8" s="68"/>
      <c r="HHZ8" s="69"/>
      <c r="HIA8" s="69"/>
      <c r="HIB8" s="69"/>
      <c r="HIC8" s="70"/>
      <c r="HID8" s="70"/>
      <c r="HIE8" s="70"/>
      <c r="HIF8" s="70"/>
      <c r="HIG8" s="70"/>
      <c r="HIH8" s="68"/>
      <c r="HII8" s="68"/>
      <c r="HIJ8" s="69"/>
      <c r="HIK8" s="69"/>
      <c r="HIL8" s="69"/>
      <c r="HIM8" s="70"/>
      <c r="HIN8" s="70"/>
      <c r="HIO8" s="70"/>
      <c r="HIP8" s="70"/>
      <c r="HIQ8" s="70"/>
      <c r="HIR8" s="68"/>
      <c r="HIS8" s="68"/>
      <c r="HIT8" s="69"/>
      <c r="HIU8" s="69"/>
      <c r="HIV8" s="69"/>
      <c r="HIW8" s="70"/>
      <c r="HIX8" s="70"/>
      <c r="HIY8" s="70"/>
      <c r="HIZ8" s="70"/>
      <c r="HJA8" s="70"/>
      <c r="HJB8" s="68"/>
      <c r="HJC8" s="68"/>
      <c r="HJD8" s="69"/>
      <c r="HJE8" s="69"/>
      <c r="HJF8" s="69"/>
      <c r="HJG8" s="70"/>
      <c r="HJH8" s="70"/>
      <c r="HJI8" s="70"/>
      <c r="HJJ8" s="70"/>
      <c r="HJK8" s="70"/>
      <c r="HJL8" s="68"/>
      <c r="HJM8" s="68"/>
      <c r="HJN8" s="69"/>
      <c r="HJO8" s="69"/>
      <c r="HJP8" s="69"/>
      <c r="HJQ8" s="70"/>
      <c r="HJR8" s="70"/>
      <c r="HJS8" s="70"/>
      <c r="HJT8" s="70"/>
      <c r="HJU8" s="70"/>
      <c r="HJV8" s="68"/>
      <c r="HJW8" s="68"/>
      <c r="HJX8" s="69"/>
      <c r="HJY8" s="69"/>
      <c r="HJZ8" s="69"/>
      <c r="HKA8" s="70"/>
      <c r="HKB8" s="70"/>
      <c r="HKC8" s="70"/>
      <c r="HKD8" s="70"/>
      <c r="HKE8" s="70"/>
      <c r="HKF8" s="68"/>
      <c r="HKG8" s="68"/>
      <c r="HKH8" s="69"/>
      <c r="HKI8" s="69"/>
      <c r="HKJ8" s="69"/>
      <c r="HKK8" s="70"/>
      <c r="HKL8" s="70"/>
      <c r="HKM8" s="70"/>
      <c r="HKN8" s="70"/>
      <c r="HKO8" s="70"/>
      <c r="HKP8" s="68"/>
      <c r="HKQ8" s="68"/>
      <c r="HKR8" s="69"/>
      <c r="HKS8" s="69"/>
      <c r="HKT8" s="69"/>
      <c r="HKU8" s="70"/>
      <c r="HKV8" s="70"/>
      <c r="HKW8" s="70"/>
      <c r="HKX8" s="70"/>
      <c r="HKY8" s="70"/>
      <c r="HKZ8" s="68"/>
      <c r="HLA8" s="68"/>
      <c r="HLB8" s="69"/>
      <c r="HLC8" s="69"/>
      <c r="HLD8" s="69"/>
      <c r="HLE8" s="70"/>
      <c r="HLF8" s="70"/>
      <c r="HLG8" s="70"/>
      <c r="HLH8" s="70"/>
      <c r="HLI8" s="70"/>
      <c r="HLJ8" s="68"/>
      <c r="HLK8" s="68"/>
      <c r="HLL8" s="69"/>
      <c r="HLM8" s="69"/>
      <c r="HLN8" s="69"/>
      <c r="HLO8" s="70"/>
      <c r="HLP8" s="70"/>
      <c r="HLQ8" s="70"/>
      <c r="HLR8" s="70"/>
      <c r="HLS8" s="70"/>
      <c r="HLT8" s="68"/>
      <c r="HLU8" s="68"/>
      <c r="HLV8" s="69"/>
      <c r="HLW8" s="69"/>
      <c r="HLX8" s="69"/>
      <c r="HLY8" s="70"/>
      <c r="HLZ8" s="70"/>
      <c r="HMA8" s="70"/>
      <c r="HMB8" s="70"/>
      <c r="HMC8" s="70"/>
      <c r="HMD8" s="68"/>
      <c r="HME8" s="68"/>
      <c r="HMF8" s="69"/>
      <c r="HMG8" s="69"/>
      <c r="HMH8" s="69"/>
      <c r="HMI8" s="70"/>
      <c r="HMJ8" s="70"/>
      <c r="HMK8" s="70"/>
      <c r="HML8" s="70"/>
      <c r="HMM8" s="70"/>
      <c r="HMN8" s="68"/>
      <c r="HMO8" s="68"/>
      <c r="HMP8" s="69"/>
      <c r="HMQ8" s="69"/>
      <c r="HMR8" s="69"/>
      <c r="HMS8" s="70"/>
      <c r="HMT8" s="70"/>
      <c r="HMU8" s="70"/>
      <c r="HMV8" s="70"/>
      <c r="HMW8" s="70"/>
      <c r="HMX8" s="68"/>
      <c r="HMY8" s="68"/>
      <c r="HMZ8" s="69"/>
      <c r="HNA8" s="69"/>
      <c r="HNB8" s="69"/>
      <c r="HNC8" s="70"/>
      <c r="HND8" s="70"/>
      <c r="HNE8" s="70"/>
      <c r="HNF8" s="70"/>
      <c r="HNG8" s="70"/>
      <c r="HNH8" s="68"/>
      <c r="HNI8" s="68"/>
      <c r="HNJ8" s="69"/>
      <c r="HNK8" s="69"/>
      <c r="HNL8" s="69"/>
      <c r="HNM8" s="70"/>
      <c r="HNN8" s="70"/>
      <c r="HNO8" s="70"/>
      <c r="HNP8" s="70"/>
      <c r="HNQ8" s="70"/>
      <c r="HNR8" s="68"/>
      <c r="HNS8" s="68"/>
      <c r="HNT8" s="69"/>
      <c r="HNU8" s="69"/>
      <c r="HNV8" s="69"/>
      <c r="HNW8" s="70"/>
      <c r="HNX8" s="70"/>
      <c r="HNY8" s="70"/>
      <c r="HNZ8" s="70"/>
      <c r="HOA8" s="70"/>
      <c r="HOB8" s="68"/>
      <c r="HOC8" s="68"/>
      <c r="HOD8" s="69"/>
      <c r="HOE8" s="69"/>
      <c r="HOF8" s="69"/>
      <c r="HOG8" s="70"/>
      <c r="HOH8" s="70"/>
      <c r="HOI8" s="70"/>
      <c r="HOJ8" s="70"/>
      <c r="HOK8" s="70"/>
      <c r="HOL8" s="68"/>
      <c r="HOM8" s="68"/>
      <c r="HON8" s="69"/>
      <c r="HOO8" s="69"/>
      <c r="HOP8" s="69"/>
      <c r="HOQ8" s="70"/>
      <c r="HOR8" s="70"/>
      <c r="HOS8" s="70"/>
      <c r="HOT8" s="70"/>
      <c r="HOU8" s="70"/>
      <c r="HOV8" s="68"/>
      <c r="HOW8" s="68"/>
      <c r="HOX8" s="69"/>
      <c r="HOY8" s="69"/>
      <c r="HOZ8" s="69"/>
      <c r="HPA8" s="70"/>
      <c r="HPB8" s="70"/>
      <c r="HPC8" s="70"/>
      <c r="HPD8" s="70"/>
      <c r="HPE8" s="70"/>
      <c r="HPF8" s="68"/>
      <c r="HPG8" s="68"/>
      <c r="HPH8" s="69"/>
      <c r="HPI8" s="69"/>
      <c r="HPJ8" s="69"/>
      <c r="HPK8" s="70"/>
      <c r="HPL8" s="70"/>
      <c r="HPM8" s="70"/>
      <c r="HPN8" s="70"/>
      <c r="HPO8" s="70"/>
      <c r="HPP8" s="68"/>
      <c r="HPQ8" s="68"/>
      <c r="HPR8" s="69"/>
      <c r="HPS8" s="69"/>
      <c r="HPT8" s="69"/>
      <c r="HPU8" s="70"/>
      <c r="HPV8" s="70"/>
      <c r="HPW8" s="70"/>
      <c r="HPX8" s="70"/>
      <c r="HPY8" s="70"/>
      <c r="HPZ8" s="68"/>
      <c r="HQA8" s="68"/>
      <c r="HQB8" s="69"/>
      <c r="HQC8" s="69"/>
      <c r="HQD8" s="69"/>
      <c r="HQE8" s="70"/>
      <c r="HQF8" s="70"/>
      <c r="HQG8" s="70"/>
      <c r="HQH8" s="70"/>
      <c r="HQI8" s="70"/>
      <c r="HQJ8" s="68"/>
      <c r="HQK8" s="68"/>
      <c r="HQL8" s="69"/>
      <c r="HQM8" s="69"/>
      <c r="HQN8" s="69"/>
      <c r="HQO8" s="70"/>
      <c r="HQP8" s="70"/>
      <c r="HQQ8" s="70"/>
      <c r="HQR8" s="70"/>
      <c r="HQS8" s="70"/>
      <c r="HQT8" s="68"/>
      <c r="HQU8" s="68"/>
      <c r="HQV8" s="69"/>
      <c r="HQW8" s="69"/>
      <c r="HQX8" s="69"/>
      <c r="HQY8" s="70"/>
      <c r="HQZ8" s="70"/>
      <c r="HRA8" s="70"/>
      <c r="HRB8" s="70"/>
      <c r="HRC8" s="70"/>
      <c r="HRD8" s="68"/>
      <c r="HRE8" s="68"/>
      <c r="HRF8" s="69"/>
      <c r="HRG8" s="69"/>
      <c r="HRH8" s="69"/>
      <c r="HRI8" s="70"/>
      <c r="HRJ8" s="70"/>
      <c r="HRK8" s="70"/>
      <c r="HRL8" s="70"/>
      <c r="HRM8" s="70"/>
      <c r="HRN8" s="68"/>
      <c r="HRO8" s="68"/>
      <c r="HRP8" s="69"/>
      <c r="HRQ8" s="69"/>
      <c r="HRR8" s="69"/>
      <c r="HRS8" s="70"/>
      <c r="HRT8" s="70"/>
      <c r="HRU8" s="70"/>
      <c r="HRV8" s="70"/>
      <c r="HRW8" s="70"/>
      <c r="HRX8" s="68"/>
      <c r="HRY8" s="68"/>
      <c r="HRZ8" s="69"/>
      <c r="HSA8" s="69"/>
      <c r="HSB8" s="69"/>
      <c r="HSC8" s="70"/>
      <c r="HSD8" s="70"/>
      <c r="HSE8" s="70"/>
      <c r="HSF8" s="70"/>
      <c r="HSG8" s="70"/>
      <c r="HSH8" s="68"/>
      <c r="HSI8" s="68"/>
      <c r="HSJ8" s="69"/>
      <c r="HSK8" s="69"/>
      <c r="HSL8" s="69"/>
      <c r="HSM8" s="70"/>
      <c r="HSN8" s="70"/>
      <c r="HSO8" s="70"/>
      <c r="HSP8" s="70"/>
      <c r="HSQ8" s="70"/>
      <c r="HSR8" s="68"/>
      <c r="HSS8" s="68"/>
      <c r="HST8" s="69"/>
      <c r="HSU8" s="69"/>
      <c r="HSV8" s="69"/>
      <c r="HSW8" s="70"/>
      <c r="HSX8" s="70"/>
      <c r="HSY8" s="70"/>
      <c r="HSZ8" s="70"/>
      <c r="HTA8" s="70"/>
      <c r="HTB8" s="68"/>
      <c r="HTC8" s="68"/>
      <c r="HTD8" s="69"/>
      <c r="HTE8" s="69"/>
      <c r="HTF8" s="69"/>
      <c r="HTG8" s="70"/>
      <c r="HTH8" s="70"/>
      <c r="HTI8" s="70"/>
      <c r="HTJ8" s="70"/>
      <c r="HTK8" s="70"/>
      <c r="HTL8" s="68"/>
      <c r="HTM8" s="68"/>
      <c r="HTN8" s="69"/>
      <c r="HTO8" s="69"/>
      <c r="HTP8" s="69"/>
      <c r="HTQ8" s="70"/>
      <c r="HTR8" s="70"/>
      <c r="HTS8" s="70"/>
      <c r="HTT8" s="70"/>
      <c r="HTU8" s="70"/>
      <c r="HTV8" s="68"/>
      <c r="HTW8" s="68"/>
      <c r="HTX8" s="69"/>
      <c r="HTY8" s="69"/>
      <c r="HTZ8" s="69"/>
      <c r="HUA8" s="70"/>
      <c r="HUB8" s="70"/>
      <c r="HUC8" s="70"/>
      <c r="HUD8" s="70"/>
      <c r="HUE8" s="70"/>
      <c r="HUF8" s="68"/>
      <c r="HUG8" s="68"/>
      <c r="HUH8" s="69"/>
      <c r="HUI8" s="69"/>
      <c r="HUJ8" s="69"/>
      <c r="HUK8" s="70"/>
      <c r="HUL8" s="70"/>
      <c r="HUM8" s="70"/>
      <c r="HUN8" s="70"/>
      <c r="HUO8" s="70"/>
      <c r="HUP8" s="68"/>
      <c r="HUQ8" s="68"/>
      <c r="HUR8" s="69"/>
      <c r="HUS8" s="69"/>
      <c r="HUT8" s="69"/>
      <c r="HUU8" s="70"/>
      <c r="HUV8" s="70"/>
      <c r="HUW8" s="70"/>
      <c r="HUX8" s="70"/>
      <c r="HUY8" s="70"/>
      <c r="HUZ8" s="68"/>
      <c r="HVA8" s="68"/>
      <c r="HVB8" s="69"/>
      <c r="HVC8" s="69"/>
      <c r="HVD8" s="69"/>
      <c r="HVE8" s="70"/>
      <c r="HVF8" s="70"/>
      <c r="HVG8" s="70"/>
      <c r="HVH8" s="70"/>
      <c r="HVI8" s="70"/>
      <c r="HVJ8" s="68"/>
      <c r="HVK8" s="68"/>
      <c r="HVL8" s="69"/>
      <c r="HVM8" s="69"/>
      <c r="HVN8" s="69"/>
      <c r="HVO8" s="70"/>
      <c r="HVP8" s="70"/>
      <c r="HVQ8" s="70"/>
      <c r="HVR8" s="70"/>
      <c r="HVS8" s="70"/>
      <c r="HVT8" s="68"/>
      <c r="HVU8" s="68"/>
      <c r="HVV8" s="69"/>
      <c r="HVW8" s="69"/>
      <c r="HVX8" s="69"/>
      <c r="HVY8" s="70"/>
      <c r="HVZ8" s="70"/>
      <c r="HWA8" s="70"/>
      <c r="HWB8" s="70"/>
      <c r="HWC8" s="70"/>
      <c r="HWD8" s="68"/>
      <c r="HWE8" s="68"/>
      <c r="HWF8" s="69"/>
      <c r="HWG8" s="69"/>
      <c r="HWH8" s="69"/>
      <c r="HWI8" s="70"/>
      <c r="HWJ8" s="70"/>
      <c r="HWK8" s="70"/>
      <c r="HWL8" s="70"/>
      <c r="HWM8" s="70"/>
      <c r="HWN8" s="68"/>
      <c r="HWO8" s="68"/>
      <c r="HWP8" s="69"/>
      <c r="HWQ8" s="69"/>
      <c r="HWR8" s="69"/>
      <c r="HWS8" s="70"/>
      <c r="HWT8" s="70"/>
      <c r="HWU8" s="70"/>
      <c r="HWV8" s="70"/>
      <c r="HWW8" s="70"/>
      <c r="HWX8" s="68"/>
      <c r="HWY8" s="68"/>
      <c r="HWZ8" s="69"/>
      <c r="HXA8" s="69"/>
      <c r="HXB8" s="69"/>
      <c r="HXC8" s="70"/>
      <c r="HXD8" s="70"/>
      <c r="HXE8" s="70"/>
      <c r="HXF8" s="70"/>
      <c r="HXG8" s="70"/>
      <c r="HXH8" s="68"/>
      <c r="HXI8" s="68"/>
      <c r="HXJ8" s="69"/>
      <c r="HXK8" s="69"/>
      <c r="HXL8" s="69"/>
      <c r="HXM8" s="70"/>
      <c r="HXN8" s="70"/>
      <c r="HXO8" s="70"/>
      <c r="HXP8" s="70"/>
      <c r="HXQ8" s="70"/>
      <c r="HXR8" s="68"/>
      <c r="HXS8" s="68"/>
      <c r="HXT8" s="69"/>
      <c r="HXU8" s="69"/>
      <c r="HXV8" s="69"/>
      <c r="HXW8" s="70"/>
      <c r="HXX8" s="70"/>
      <c r="HXY8" s="70"/>
      <c r="HXZ8" s="70"/>
      <c r="HYA8" s="70"/>
      <c r="HYB8" s="68"/>
      <c r="HYC8" s="68"/>
      <c r="HYD8" s="69"/>
      <c r="HYE8" s="69"/>
      <c r="HYF8" s="69"/>
      <c r="HYG8" s="70"/>
      <c r="HYH8" s="70"/>
      <c r="HYI8" s="70"/>
      <c r="HYJ8" s="70"/>
      <c r="HYK8" s="70"/>
      <c r="HYL8" s="68"/>
      <c r="HYM8" s="68"/>
      <c r="HYN8" s="69"/>
      <c r="HYO8" s="69"/>
      <c r="HYP8" s="69"/>
      <c r="HYQ8" s="70"/>
      <c r="HYR8" s="70"/>
      <c r="HYS8" s="70"/>
      <c r="HYT8" s="70"/>
      <c r="HYU8" s="70"/>
      <c r="HYV8" s="68"/>
      <c r="HYW8" s="68"/>
      <c r="HYX8" s="69"/>
      <c r="HYY8" s="69"/>
      <c r="HYZ8" s="69"/>
      <c r="HZA8" s="70"/>
      <c r="HZB8" s="70"/>
      <c r="HZC8" s="70"/>
      <c r="HZD8" s="70"/>
      <c r="HZE8" s="70"/>
      <c r="HZF8" s="68"/>
      <c r="HZG8" s="68"/>
      <c r="HZH8" s="69"/>
      <c r="HZI8" s="69"/>
      <c r="HZJ8" s="69"/>
      <c r="HZK8" s="70"/>
      <c r="HZL8" s="70"/>
      <c r="HZM8" s="70"/>
      <c r="HZN8" s="70"/>
      <c r="HZO8" s="70"/>
      <c r="HZP8" s="68"/>
      <c r="HZQ8" s="68"/>
      <c r="HZR8" s="69"/>
      <c r="HZS8" s="69"/>
      <c r="HZT8" s="69"/>
      <c r="HZU8" s="70"/>
      <c r="HZV8" s="70"/>
      <c r="HZW8" s="70"/>
      <c r="HZX8" s="70"/>
      <c r="HZY8" s="70"/>
      <c r="HZZ8" s="68"/>
      <c r="IAA8" s="68"/>
      <c r="IAB8" s="69"/>
      <c r="IAC8" s="69"/>
      <c r="IAD8" s="69"/>
      <c r="IAE8" s="70"/>
      <c r="IAF8" s="70"/>
      <c r="IAG8" s="70"/>
      <c r="IAH8" s="70"/>
      <c r="IAI8" s="70"/>
      <c r="IAJ8" s="68"/>
      <c r="IAK8" s="68"/>
      <c r="IAL8" s="69"/>
      <c r="IAM8" s="69"/>
      <c r="IAN8" s="69"/>
      <c r="IAO8" s="70"/>
      <c r="IAP8" s="70"/>
      <c r="IAQ8" s="70"/>
      <c r="IAR8" s="70"/>
      <c r="IAS8" s="70"/>
      <c r="IAT8" s="68"/>
      <c r="IAU8" s="68"/>
      <c r="IAV8" s="69"/>
      <c r="IAW8" s="69"/>
      <c r="IAX8" s="69"/>
      <c r="IAY8" s="70"/>
      <c r="IAZ8" s="70"/>
      <c r="IBA8" s="70"/>
      <c r="IBB8" s="70"/>
      <c r="IBC8" s="70"/>
      <c r="IBD8" s="68"/>
      <c r="IBE8" s="68"/>
      <c r="IBF8" s="69"/>
      <c r="IBG8" s="69"/>
      <c r="IBH8" s="69"/>
      <c r="IBI8" s="70"/>
      <c r="IBJ8" s="70"/>
      <c r="IBK8" s="70"/>
      <c r="IBL8" s="70"/>
      <c r="IBM8" s="70"/>
      <c r="IBN8" s="68"/>
      <c r="IBO8" s="68"/>
      <c r="IBP8" s="69"/>
      <c r="IBQ8" s="69"/>
      <c r="IBR8" s="69"/>
      <c r="IBS8" s="70"/>
      <c r="IBT8" s="70"/>
      <c r="IBU8" s="70"/>
      <c r="IBV8" s="70"/>
      <c r="IBW8" s="70"/>
      <c r="IBX8" s="68"/>
      <c r="IBY8" s="68"/>
      <c r="IBZ8" s="69"/>
      <c r="ICA8" s="69"/>
      <c r="ICB8" s="69"/>
      <c r="ICC8" s="70"/>
      <c r="ICD8" s="70"/>
      <c r="ICE8" s="70"/>
      <c r="ICF8" s="70"/>
      <c r="ICG8" s="70"/>
      <c r="ICH8" s="68"/>
      <c r="ICI8" s="68"/>
      <c r="ICJ8" s="69"/>
      <c r="ICK8" s="69"/>
      <c r="ICL8" s="69"/>
      <c r="ICM8" s="70"/>
      <c r="ICN8" s="70"/>
      <c r="ICO8" s="70"/>
      <c r="ICP8" s="70"/>
      <c r="ICQ8" s="70"/>
      <c r="ICR8" s="68"/>
      <c r="ICS8" s="68"/>
      <c r="ICT8" s="69"/>
      <c r="ICU8" s="69"/>
      <c r="ICV8" s="69"/>
      <c r="ICW8" s="70"/>
      <c r="ICX8" s="70"/>
      <c r="ICY8" s="70"/>
      <c r="ICZ8" s="70"/>
      <c r="IDA8" s="70"/>
      <c r="IDB8" s="68"/>
      <c r="IDC8" s="68"/>
      <c r="IDD8" s="69"/>
      <c r="IDE8" s="69"/>
      <c r="IDF8" s="69"/>
      <c r="IDG8" s="70"/>
      <c r="IDH8" s="70"/>
      <c r="IDI8" s="70"/>
      <c r="IDJ8" s="70"/>
      <c r="IDK8" s="70"/>
      <c r="IDL8" s="68"/>
      <c r="IDM8" s="68"/>
      <c r="IDN8" s="69"/>
      <c r="IDO8" s="69"/>
      <c r="IDP8" s="69"/>
      <c r="IDQ8" s="70"/>
      <c r="IDR8" s="70"/>
      <c r="IDS8" s="70"/>
      <c r="IDT8" s="70"/>
      <c r="IDU8" s="70"/>
      <c r="IDV8" s="68"/>
      <c r="IDW8" s="68"/>
      <c r="IDX8" s="69"/>
      <c r="IDY8" s="69"/>
      <c r="IDZ8" s="69"/>
      <c r="IEA8" s="70"/>
      <c r="IEB8" s="70"/>
      <c r="IEC8" s="70"/>
      <c r="IED8" s="70"/>
      <c r="IEE8" s="70"/>
      <c r="IEF8" s="68"/>
      <c r="IEG8" s="68"/>
      <c r="IEH8" s="69"/>
      <c r="IEI8" s="69"/>
      <c r="IEJ8" s="69"/>
      <c r="IEK8" s="70"/>
      <c r="IEL8" s="70"/>
      <c r="IEM8" s="70"/>
      <c r="IEN8" s="70"/>
      <c r="IEO8" s="70"/>
      <c r="IEP8" s="68"/>
      <c r="IEQ8" s="68"/>
      <c r="IER8" s="69"/>
      <c r="IES8" s="69"/>
      <c r="IET8" s="69"/>
      <c r="IEU8" s="70"/>
      <c r="IEV8" s="70"/>
      <c r="IEW8" s="70"/>
      <c r="IEX8" s="70"/>
      <c r="IEY8" s="70"/>
      <c r="IEZ8" s="68"/>
      <c r="IFA8" s="68"/>
      <c r="IFB8" s="69"/>
      <c r="IFC8" s="69"/>
      <c r="IFD8" s="69"/>
      <c r="IFE8" s="70"/>
      <c r="IFF8" s="70"/>
      <c r="IFG8" s="70"/>
      <c r="IFH8" s="70"/>
      <c r="IFI8" s="70"/>
      <c r="IFJ8" s="68"/>
      <c r="IFK8" s="68"/>
      <c r="IFL8" s="69"/>
      <c r="IFM8" s="69"/>
      <c r="IFN8" s="69"/>
      <c r="IFO8" s="70"/>
      <c r="IFP8" s="70"/>
      <c r="IFQ8" s="70"/>
      <c r="IFR8" s="70"/>
      <c r="IFS8" s="70"/>
      <c r="IFT8" s="68"/>
      <c r="IFU8" s="68"/>
      <c r="IFV8" s="69"/>
      <c r="IFW8" s="69"/>
      <c r="IFX8" s="69"/>
      <c r="IFY8" s="70"/>
      <c r="IFZ8" s="70"/>
      <c r="IGA8" s="70"/>
      <c r="IGB8" s="70"/>
      <c r="IGC8" s="70"/>
      <c r="IGD8" s="68"/>
      <c r="IGE8" s="68"/>
      <c r="IGF8" s="69"/>
      <c r="IGG8" s="69"/>
      <c r="IGH8" s="69"/>
      <c r="IGI8" s="70"/>
      <c r="IGJ8" s="70"/>
      <c r="IGK8" s="70"/>
      <c r="IGL8" s="70"/>
      <c r="IGM8" s="70"/>
      <c r="IGN8" s="68"/>
      <c r="IGO8" s="68"/>
      <c r="IGP8" s="69"/>
      <c r="IGQ8" s="69"/>
      <c r="IGR8" s="69"/>
      <c r="IGS8" s="70"/>
      <c r="IGT8" s="70"/>
      <c r="IGU8" s="70"/>
      <c r="IGV8" s="70"/>
      <c r="IGW8" s="70"/>
      <c r="IGX8" s="68"/>
      <c r="IGY8" s="68"/>
      <c r="IGZ8" s="69"/>
      <c r="IHA8" s="69"/>
      <c r="IHB8" s="69"/>
      <c r="IHC8" s="70"/>
      <c r="IHD8" s="70"/>
      <c r="IHE8" s="70"/>
      <c r="IHF8" s="70"/>
      <c r="IHG8" s="70"/>
      <c r="IHH8" s="68"/>
      <c r="IHI8" s="68"/>
      <c r="IHJ8" s="69"/>
      <c r="IHK8" s="69"/>
      <c r="IHL8" s="69"/>
      <c r="IHM8" s="70"/>
      <c r="IHN8" s="70"/>
      <c r="IHO8" s="70"/>
      <c r="IHP8" s="70"/>
      <c r="IHQ8" s="70"/>
      <c r="IHR8" s="68"/>
      <c r="IHS8" s="68"/>
      <c r="IHT8" s="69"/>
      <c r="IHU8" s="69"/>
      <c r="IHV8" s="69"/>
      <c r="IHW8" s="70"/>
      <c r="IHX8" s="70"/>
      <c r="IHY8" s="70"/>
      <c r="IHZ8" s="70"/>
      <c r="IIA8" s="70"/>
      <c r="IIB8" s="68"/>
      <c r="IIC8" s="68"/>
      <c r="IID8" s="69"/>
      <c r="IIE8" s="69"/>
      <c r="IIF8" s="69"/>
      <c r="IIG8" s="70"/>
      <c r="IIH8" s="70"/>
      <c r="III8" s="70"/>
      <c r="IIJ8" s="70"/>
      <c r="IIK8" s="70"/>
      <c r="IIL8" s="68"/>
      <c r="IIM8" s="68"/>
      <c r="IIN8" s="69"/>
      <c r="IIO8" s="69"/>
      <c r="IIP8" s="69"/>
      <c r="IIQ8" s="70"/>
      <c r="IIR8" s="70"/>
      <c r="IIS8" s="70"/>
      <c r="IIT8" s="70"/>
      <c r="IIU8" s="70"/>
      <c r="IIV8" s="68"/>
      <c r="IIW8" s="68"/>
      <c r="IIX8" s="69"/>
      <c r="IIY8" s="69"/>
      <c r="IIZ8" s="69"/>
      <c r="IJA8" s="70"/>
      <c r="IJB8" s="70"/>
      <c r="IJC8" s="70"/>
      <c r="IJD8" s="70"/>
      <c r="IJE8" s="70"/>
      <c r="IJF8" s="68"/>
      <c r="IJG8" s="68"/>
      <c r="IJH8" s="69"/>
      <c r="IJI8" s="69"/>
      <c r="IJJ8" s="69"/>
      <c r="IJK8" s="70"/>
      <c r="IJL8" s="70"/>
      <c r="IJM8" s="70"/>
      <c r="IJN8" s="70"/>
      <c r="IJO8" s="70"/>
      <c r="IJP8" s="68"/>
      <c r="IJQ8" s="68"/>
      <c r="IJR8" s="69"/>
      <c r="IJS8" s="69"/>
      <c r="IJT8" s="69"/>
      <c r="IJU8" s="70"/>
      <c r="IJV8" s="70"/>
      <c r="IJW8" s="70"/>
      <c r="IJX8" s="70"/>
      <c r="IJY8" s="70"/>
      <c r="IJZ8" s="68"/>
      <c r="IKA8" s="68"/>
      <c r="IKB8" s="69"/>
      <c r="IKC8" s="69"/>
      <c r="IKD8" s="69"/>
      <c r="IKE8" s="70"/>
      <c r="IKF8" s="70"/>
      <c r="IKG8" s="70"/>
      <c r="IKH8" s="70"/>
      <c r="IKI8" s="70"/>
      <c r="IKJ8" s="68"/>
      <c r="IKK8" s="68"/>
      <c r="IKL8" s="69"/>
      <c r="IKM8" s="69"/>
      <c r="IKN8" s="69"/>
      <c r="IKO8" s="70"/>
      <c r="IKP8" s="70"/>
      <c r="IKQ8" s="70"/>
      <c r="IKR8" s="70"/>
      <c r="IKS8" s="70"/>
      <c r="IKT8" s="68"/>
      <c r="IKU8" s="68"/>
      <c r="IKV8" s="69"/>
      <c r="IKW8" s="69"/>
      <c r="IKX8" s="69"/>
      <c r="IKY8" s="70"/>
      <c r="IKZ8" s="70"/>
      <c r="ILA8" s="70"/>
      <c r="ILB8" s="70"/>
      <c r="ILC8" s="70"/>
      <c r="ILD8" s="68"/>
      <c r="ILE8" s="68"/>
      <c r="ILF8" s="69"/>
      <c r="ILG8" s="69"/>
      <c r="ILH8" s="69"/>
      <c r="ILI8" s="70"/>
      <c r="ILJ8" s="70"/>
      <c r="ILK8" s="70"/>
      <c r="ILL8" s="70"/>
      <c r="ILM8" s="70"/>
      <c r="ILN8" s="68"/>
      <c r="ILO8" s="68"/>
      <c r="ILP8" s="69"/>
      <c r="ILQ8" s="69"/>
      <c r="ILR8" s="69"/>
      <c r="ILS8" s="70"/>
      <c r="ILT8" s="70"/>
      <c r="ILU8" s="70"/>
      <c r="ILV8" s="70"/>
      <c r="ILW8" s="70"/>
      <c r="ILX8" s="68"/>
      <c r="ILY8" s="68"/>
      <c r="ILZ8" s="69"/>
      <c r="IMA8" s="69"/>
      <c r="IMB8" s="69"/>
      <c r="IMC8" s="70"/>
      <c r="IMD8" s="70"/>
      <c r="IME8" s="70"/>
      <c r="IMF8" s="70"/>
      <c r="IMG8" s="70"/>
      <c r="IMH8" s="68"/>
      <c r="IMI8" s="68"/>
      <c r="IMJ8" s="69"/>
      <c r="IMK8" s="69"/>
      <c r="IML8" s="69"/>
      <c r="IMM8" s="70"/>
      <c r="IMN8" s="70"/>
      <c r="IMO8" s="70"/>
      <c r="IMP8" s="70"/>
      <c r="IMQ8" s="70"/>
      <c r="IMR8" s="68"/>
      <c r="IMS8" s="68"/>
      <c r="IMT8" s="69"/>
      <c r="IMU8" s="69"/>
      <c r="IMV8" s="69"/>
      <c r="IMW8" s="70"/>
      <c r="IMX8" s="70"/>
      <c r="IMY8" s="70"/>
      <c r="IMZ8" s="70"/>
      <c r="INA8" s="70"/>
      <c r="INB8" s="68"/>
      <c r="INC8" s="68"/>
      <c r="IND8" s="69"/>
      <c r="INE8" s="69"/>
      <c r="INF8" s="69"/>
      <c r="ING8" s="70"/>
      <c r="INH8" s="70"/>
      <c r="INI8" s="70"/>
      <c r="INJ8" s="70"/>
      <c r="INK8" s="70"/>
      <c r="INL8" s="68"/>
      <c r="INM8" s="68"/>
      <c r="INN8" s="69"/>
      <c r="INO8" s="69"/>
      <c r="INP8" s="69"/>
      <c r="INQ8" s="70"/>
      <c r="INR8" s="70"/>
      <c r="INS8" s="70"/>
      <c r="INT8" s="70"/>
      <c r="INU8" s="70"/>
      <c r="INV8" s="68"/>
      <c r="INW8" s="68"/>
      <c r="INX8" s="69"/>
      <c r="INY8" s="69"/>
      <c r="INZ8" s="69"/>
      <c r="IOA8" s="70"/>
      <c r="IOB8" s="70"/>
      <c r="IOC8" s="70"/>
      <c r="IOD8" s="70"/>
      <c r="IOE8" s="70"/>
      <c r="IOF8" s="68"/>
      <c r="IOG8" s="68"/>
      <c r="IOH8" s="69"/>
      <c r="IOI8" s="69"/>
      <c r="IOJ8" s="69"/>
      <c r="IOK8" s="70"/>
      <c r="IOL8" s="70"/>
      <c r="IOM8" s="70"/>
      <c r="ION8" s="70"/>
      <c r="IOO8" s="70"/>
      <c r="IOP8" s="68"/>
      <c r="IOQ8" s="68"/>
      <c r="IOR8" s="69"/>
      <c r="IOS8" s="69"/>
      <c r="IOT8" s="69"/>
      <c r="IOU8" s="70"/>
      <c r="IOV8" s="70"/>
      <c r="IOW8" s="70"/>
      <c r="IOX8" s="70"/>
      <c r="IOY8" s="70"/>
      <c r="IOZ8" s="68"/>
      <c r="IPA8" s="68"/>
      <c r="IPB8" s="69"/>
      <c r="IPC8" s="69"/>
      <c r="IPD8" s="69"/>
      <c r="IPE8" s="70"/>
      <c r="IPF8" s="70"/>
      <c r="IPG8" s="70"/>
      <c r="IPH8" s="70"/>
      <c r="IPI8" s="70"/>
      <c r="IPJ8" s="68"/>
      <c r="IPK8" s="68"/>
      <c r="IPL8" s="69"/>
      <c r="IPM8" s="69"/>
      <c r="IPN8" s="69"/>
      <c r="IPO8" s="70"/>
      <c r="IPP8" s="70"/>
      <c r="IPQ8" s="70"/>
      <c r="IPR8" s="70"/>
      <c r="IPS8" s="70"/>
      <c r="IPT8" s="68"/>
      <c r="IPU8" s="68"/>
      <c r="IPV8" s="69"/>
      <c r="IPW8" s="69"/>
      <c r="IPX8" s="69"/>
      <c r="IPY8" s="70"/>
      <c r="IPZ8" s="70"/>
      <c r="IQA8" s="70"/>
      <c r="IQB8" s="70"/>
      <c r="IQC8" s="70"/>
      <c r="IQD8" s="68"/>
      <c r="IQE8" s="68"/>
      <c r="IQF8" s="69"/>
      <c r="IQG8" s="69"/>
      <c r="IQH8" s="69"/>
      <c r="IQI8" s="70"/>
      <c r="IQJ8" s="70"/>
      <c r="IQK8" s="70"/>
      <c r="IQL8" s="70"/>
      <c r="IQM8" s="70"/>
      <c r="IQN8" s="68"/>
      <c r="IQO8" s="68"/>
      <c r="IQP8" s="69"/>
      <c r="IQQ8" s="69"/>
      <c r="IQR8" s="69"/>
      <c r="IQS8" s="70"/>
      <c r="IQT8" s="70"/>
      <c r="IQU8" s="70"/>
      <c r="IQV8" s="70"/>
      <c r="IQW8" s="70"/>
      <c r="IQX8" s="68"/>
      <c r="IQY8" s="68"/>
      <c r="IQZ8" s="69"/>
      <c r="IRA8" s="69"/>
      <c r="IRB8" s="69"/>
      <c r="IRC8" s="70"/>
      <c r="IRD8" s="70"/>
      <c r="IRE8" s="70"/>
      <c r="IRF8" s="70"/>
      <c r="IRG8" s="70"/>
      <c r="IRH8" s="68"/>
      <c r="IRI8" s="68"/>
      <c r="IRJ8" s="69"/>
      <c r="IRK8" s="69"/>
      <c r="IRL8" s="69"/>
      <c r="IRM8" s="70"/>
      <c r="IRN8" s="70"/>
      <c r="IRO8" s="70"/>
      <c r="IRP8" s="70"/>
      <c r="IRQ8" s="70"/>
      <c r="IRR8" s="68"/>
      <c r="IRS8" s="68"/>
      <c r="IRT8" s="69"/>
      <c r="IRU8" s="69"/>
      <c r="IRV8" s="69"/>
      <c r="IRW8" s="70"/>
      <c r="IRX8" s="70"/>
      <c r="IRY8" s="70"/>
      <c r="IRZ8" s="70"/>
      <c r="ISA8" s="70"/>
      <c r="ISB8" s="68"/>
      <c r="ISC8" s="68"/>
      <c r="ISD8" s="69"/>
      <c r="ISE8" s="69"/>
      <c r="ISF8" s="69"/>
      <c r="ISG8" s="70"/>
      <c r="ISH8" s="70"/>
      <c r="ISI8" s="70"/>
      <c r="ISJ8" s="70"/>
      <c r="ISK8" s="70"/>
      <c r="ISL8" s="68"/>
      <c r="ISM8" s="68"/>
      <c r="ISN8" s="69"/>
      <c r="ISO8" s="69"/>
      <c r="ISP8" s="69"/>
      <c r="ISQ8" s="70"/>
      <c r="ISR8" s="70"/>
      <c r="ISS8" s="70"/>
      <c r="IST8" s="70"/>
      <c r="ISU8" s="70"/>
      <c r="ISV8" s="68"/>
      <c r="ISW8" s="68"/>
      <c r="ISX8" s="69"/>
      <c r="ISY8" s="69"/>
      <c r="ISZ8" s="69"/>
      <c r="ITA8" s="70"/>
      <c r="ITB8" s="70"/>
      <c r="ITC8" s="70"/>
      <c r="ITD8" s="70"/>
      <c r="ITE8" s="70"/>
      <c r="ITF8" s="68"/>
      <c r="ITG8" s="68"/>
      <c r="ITH8" s="69"/>
      <c r="ITI8" s="69"/>
      <c r="ITJ8" s="69"/>
      <c r="ITK8" s="70"/>
      <c r="ITL8" s="70"/>
      <c r="ITM8" s="70"/>
      <c r="ITN8" s="70"/>
      <c r="ITO8" s="70"/>
      <c r="ITP8" s="68"/>
      <c r="ITQ8" s="68"/>
      <c r="ITR8" s="69"/>
      <c r="ITS8" s="69"/>
      <c r="ITT8" s="69"/>
      <c r="ITU8" s="70"/>
      <c r="ITV8" s="70"/>
      <c r="ITW8" s="70"/>
      <c r="ITX8" s="70"/>
      <c r="ITY8" s="70"/>
      <c r="ITZ8" s="68"/>
      <c r="IUA8" s="68"/>
      <c r="IUB8" s="69"/>
      <c r="IUC8" s="69"/>
      <c r="IUD8" s="69"/>
      <c r="IUE8" s="70"/>
      <c r="IUF8" s="70"/>
      <c r="IUG8" s="70"/>
      <c r="IUH8" s="70"/>
      <c r="IUI8" s="70"/>
      <c r="IUJ8" s="68"/>
      <c r="IUK8" s="68"/>
      <c r="IUL8" s="69"/>
      <c r="IUM8" s="69"/>
      <c r="IUN8" s="69"/>
      <c r="IUO8" s="70"/>
      <c r="IUP8" s="70"/>
      <c r="IUQ8" s="70"/>
      <c r="IUR8" s="70"/>
      <c r="IUS8" s="70"/>
      <c r="IUT8" s="68"/>
      <c r="IUU8" s="68"/>
      <c r="IUV8" s="69"/>
      <c r="IUW8" s="69"/>
      <c r="IUX8" s="69"/>
      <c r="IUY8" s="70"/>
      <c r="IUZ8" s="70"/>
      <c r="IVA8" s="70"/>
      <c r="IVB8" s="70"/>
      <c r="IVC8" s="70"/>
      <c r="IVD8" s="68"/>
      <c r="IVE8" s="68"/>
      <c r="IVF8" s="69"/>
      <c r="IVG8" s="69"/>
      <c r="IVH8" s="69"/>
      <c r="IVI8" s="70"/>
      <c r="IVJ8" s="70"/>
      <c r="IVK8" s="70"/>
      <c r="IVL8" s="70"/>
      <c r="IVM8" s="70"/>
      <c r="IVN8" s="68"/>
      <c r="IVO8" s="68"/>
      <c r="IVP8" s="69"/>
      <c r="IVQ8" s="69"/>
      <c r="IVR8" s="69"/>
      <c r="IVS8" s="70"/>
      <c r="IVT8" s="70"/>
      <c r="IVU8" s="70"/>
      <c r="IVV8" s="70"/>
      <c r="IVW8" s="70"/>
      <c r="IVX8" s="68"/>
      <c r="IVY8" s="68"/>
      <c r="IVZ8" s="69"/>
      <c r="IWA8" s="69"/>
      <c r="IWB8" s="69"/>
      <c r="IWC8" s="70"/>
      <c r="IWD8" s="70"/>
      <c r="IWE8" s="70"/>
      <c r="IWF8" s="70"/>
      <c r="IWG8" s="70"/>
      <c r="IWH8" s="68"/>
      <c r="IWI8" s="68"/>
      <c r="IWJ8" s="69"/>
      <c r="IWK8" s="69"/>
      <c r="IWL8" s="69"/>
      <c r="IWM8" s="70"/>
      <c r="IWN8" s="70"/>
      <c r="IWO8" s="70"/>
      <c r="IWP8" s="70"/>
      <c r="IWQ8" s="70"/>
      <c r="IWR8" s="68"/>
      <c r="IWS8" s="68"/>
      <c r="IWT8" s="69"/>
      <c r="IWU8" s="69"/>
      <c r="IWV8" s="69"/>
      <c r="IWW8" s="70"/>
      <c r="IWX8" s="70"/>
      <c r="IWY8" s="70"/>
      <c r="IWZ8" s="70"/>
      <c r="IXA8" s="70"/>
      <c r="IXB8" s="68"/>
      <c r="IXC8" s="68"/>
      <c r="IXD8" s="69"/>
      <c r="IXE8" s="69"/>
      <c r="IXF8" s="69"/>
      <c r="IXG8" s="70"/>
      <c r="IXH8" s="70"/>
      <c r="IXI8" s="70"/>
      <c r="IXJ8" s="70"/>
      <c r="IXK8" s="70"/>
      <c r="IXL8" s="68"/>
      <c r="IXM8" s="68"/>
      <c r="IXN8" s="69"/>
      <c r="IXO8" s="69"/>
      <c r="IXP8" s="69"/>
      <c r="IXQ8" s="70"/>
      <c r="IXR8" s="70"/>
      <c r="IXS8" s="70"/>
      <c r="IXT8" s="70"/>
      <c r="IXU8" s="70"/>
      <c r="IXV8" s="68"/>
      <c r="IXW8" s="68"/>
      <c r="IXX8" s="69"/>
      <c r="IXY8" s="69"/>
      <c r="IXZ8" s="69"/>
      <c r="IYA8" s="70"/>
      <c r="IYB8" s="70"/>
      <c r="IYC8" s="70"/>
      <c r="IYD8" s="70"/>
      <c r="IYE8" s="70"/>
      <c r="IYF8" s="68"/>
      <c r="IYG8" s="68"/>
      <c r="IYH8" s="69"/>
      <c r="IYI8" s="69"/>
      <c r="IYJ8" s="69"/>
      <c r="IYK8" s="70"/>
      <c r="IYL8" s="70"/>
      <c r="IYM8" s="70"/>
      <c r="IYN8" s="70"/>
      <c r="IYO8" s="70"/>
      <c r="IYP8" s="68"/>
      <c r="IYQ8" s="68"/>
      <c r="IYR8" s="69"/>
      <c r="IYS8" s="69"/>
      <c r="IYT8" s="69"/>
      <c r="IYU8" s="70"/>
      <c r="IYV8" s="70"/>
      <c r="IYW8" s="70"/>
      <c r="IYX8" s="70"/>
      <c r="IYY8" s="70"/>
      <c r="IYZ8" s="68"/>
      <c r="IZA8" s="68"/>
      <c r="IZB8" s="69"/>
      <c r="IZC8" s="69"/>
      <c r="IZD8" s="69"/>
      <c r="IZE8" s="70"/>
      <c r="IZF8" s="70"/>
      <c r="IZG8" s="70"/>
      <c r="IZH8" s="70"/>
      <c r="IZI8" s="70"/>
      <c r="IZJ8" s="68"/>
      <c r="IZK8" s="68"/>
      <c r="IZL8" s="69"/>
      <c r="IZM8" s="69"/>
      <c r="IZN8" s="69"/>
      <c r="IZO8" s="70"/>
      <c r="IZP8" s="70"/>
      <c r="IZQ8" s="70"/>
      <c r="IZR8" s="70"/>
      <c r="IZS8" s="70"/>
      <c r="IZT8" s="68"/>
      <c r="IZU8" s="68"/>
      <c r="IZV8" s="69"/>
      <c r="IZW8" s="69"/>
      <c r="IZX8" s="69"/>
      <c r="IZY8" s="70"/>
      <c r="IZZ8" s="70"/>
      <c r="JAA8" s="70"/>
      <c r="JAB8" s="70"/>
      <c r="JAC8" s="70"/>
      <c r="JAD8" s="68"/>
      <c r="JAE8" s="68"/>
      <c r="JAF8" s="69"/>
      <c r="JAG8" s="69"/>
      <c r="JAH8" s="69"/>
      <c r="JAI8" s="70"/>
      <c r="JAJ8" s="70"/>
      <c r="JAK8" s="70"/>
      <c r="JAL8" s="70"/>
      <c r="JAM8" s="70"/>
      <c r="JAN8" s="68"/>
      <c r="JAO8" s="68"/>
      <c r="JAP8" s="69"/>
      <c r="JAQ8" s="69"/>
      <c r="JAR8" s="69"/>
      <c r="JAS8" s="70"/>
      <c r="JAT8" s="70"/>
      <c r="JAU8" s="70"/>
      <c r="JAV8" s="70"/>
      <c r="JAW8" s="70"/>
      <c r="JAX8" s="68"/>
      <c r="JAY8" s="68"/>
      <c r="JAZ8" s="69"/>
      <c r="JBA8" s="69"/>
      <c r="JBB8" s="69"/>
      <c r="JBC8" s="70"/>
      <c r="JBD8" s="70"/>
      <c r="JBE8" s="70"/>
      <c r="JBF8" s="70"/>
      <c r="JBG8" s="70"/>
      <c r="JBH8" s="68"/>
      <c r="JBI8" s="68"/>
      <c r="JBJ8" s="69"/>
      <c r="JBK8" s="69"/>
      <c r="JBL8" s="69"/>
      <c r="JBM8" s="70"/>
      <c r="JBN8" s="70"/>
      <c r="JBO8" s="70"/>
      <c r="JBP8" s="70"/>
      <c r="JBQ8" s="70"/>
      <c r="JBR8" s="68"/>
      <c r="JBS8" s="68"/>
      <c r="JBT8" s="69"/>
      <c r="JBU8" s="69"/>
      <c r="JBV8" s="69"/>
      <c r="JBW8" s="70"/>
      <c r="JBX8" s="70"/>
      <c r="JBY8" s="70"/>
      <c r="JBZ8" s="70"/>
      <c r="JCA8" s="70"/>
      <c r="JCB8" s="68"/>
      <c r="JCC8" s="68"/>
      <c r="JCD8" s="69"/>
      <c r="JCE8" s="69"/>
      <c r="JCF8" s="69"/>
      <c r="JCG8" s="70"/>
      <c r="JCH8" s="70"/>
      <c r="JCI8" s="70"/>
      <c r="JCJ8" s="70"/>
      <c r="JCK8" s="70"/>
      <c r="JCL8" s="68"/>
      <c r="JCM8" s="68"/>
      <c r="JCN8" s="69"/>
      <c r="JCO8" s="69"/>
      <c r="JCP8" s="69"/>
      <c r="JCQ8" s="70"/>
      <c r="JCR8" s="70"/>
      <c r="JCS8" s="70"/>
      <c r="JCT8" s="70"/>
      <c r="JCU8" s="70"/>
      <c r="JCV8" s="68"/>
      <c r="JCW8" s="68"/>
      <c r="JCX8" s="69"/>
      <c r="JCY8" s="69"/>
      <c r="JCZ8" s="69"/>
      <c r="JDA8" s="70"/>
      <c r="JDB8" s="70"/>
      <c r="JDC8" s="70"/>
      <c r="JDD8" s="70"/>
      <c r="JDE8" s="70"/>
      <c r="JDF8" s="68"/>
      <c r="JDG8" s="68"/>
      <c r="JDH8" s="69"/>
      <c r="JDI8" s="69"/>
      <c r="JDJ8" s="69"/>
      <c r="JDK8" s="70"/>
      <c r="JDL8" s="70"/>
      <c r="JDM8" s="70"/>
      <c r="JDN8" s="70"/>
      <c r="JDO8" s="70"/>
      <c r="JDP8" s="68"/>
      <c r="JDQ8" s="68"/>
      <c r="JDR8" s="69"/>
      <c r="JDS8" s="69"/>
      <c r="JDT8" s="69"/>
      <c r="JDU8" s="70"/>
      <c r="JDV8" s="70"/>
      <c r="JDW8" s="70"/>
      <c r="JDX8" s="70"/>
      <c r="JDY8" s="70"/>
      <c r="JDZ8" s="68"/>
      <c r="JEA8" s="68"/>
      <c r="JEB8" s="69"/>
      <c r="JEC8" s="69"/>
      <c r="JED8" s="69"/>
      <c r="JEE8" s="70"/>
      <c r="JEF8" s="70"/>
      <c r="JEG8" s="70"/>
      <c r="JEH8" s="70"/>
      <c r="JEI8" s="70"/>
      <c r="JEJ8" s="68"/>
      <c r="JEK8" s="68"/>
      <c r="JEL8" s="69"/>
      <c r="JEM8" s="69"/>
      <c r="JEN8" s="69"/>
      <c r="JEO8" s="70"/>
      <c r="JEP8" s="70"/>
      <c r="JEQ8" s="70"/>
      <c r="JER8" s="70"/>
      <c r="JES8" s="70"/>
      <c r="JET8" s="68"/>
      <c r="JEU8" s="68"/>
      <c r="JEV8" s="69"/>
      <c r="JEW8" s="69"/>
      <c r="JEX8" s="69"/>
      <c r="JEY8" s="70"/>
      <c r="JEZ8" s="70"/>
      <c r="JFA8" s="70"/>
      <c r="JFB8" s="70"/>
      <c r="JFC8" s="70"/>
      <c r="JFD8" s="68"/>
      <c r="JFE8" s="68"/>
      <c r="JFF8" s="69"/>
      <c r="JFG8" s="69"/>
      <c r="JFH8" s="69"/>
      <c r="JFI8" s="70"/>
      <c r="JFJ8" s="70"/>
      <c r="JFK8" s="70"/>
      <c r="JFL8" s="70"/>
      <c r="JFM8" s="70"/>
      <c r="JFN8" s="68"/>
      <c r="JFO8" s="68"/>
      <c r="JFP8" s="69"/>
      <c r="JFQ8" s="69"/>
      <c r="JFR8" s="69"/>
      <c r="JFS8" s="70"/>
      <c r="JFT8" s="70"/>
      <c r="JFU8" s="70"/>
      <c r="JFV8" s="70"/>
      <c r="JFW8" s="70"/>
      <c r="JFX8" s="68"/>
      <c r="JFY8" s="68"/>
      <c r="JFZ8" s="69"/>
      <c r="JGA8" s="69"/>
      <c r="JGB8" s="69"/>
      <c r="JGC8" s="70"/>
      <c r="JGD8" s="70"/>
      <c r="JGE8" s="70"/>
      <c r="JGF8" s="70"/>
      <c r="JGG8" s="70"/>
      <c r="JGH8" s="68"/>
      <c r="JGI8" s="68"/>
      <c r="JGJ8" s="69"/>
      <c r="JGK8" s="69"/>
      <c r="JGL8" s="69"/>
      <c r="JGM8" s="70"/>
      <c r="JGN8" s="70"/>
      <c r="JGO8" s="70"/>
      <c r="JGP8" s="70"/>
      <c r="JGQ8" s="70"/>
      <c r="JGR8" s="68"/>
      <c r="JGS8" s="68"/>
      <c r="JGT8" s="69"/>
      <c r="JGU8" s="69"/>
      <c r="JGV8" s="69"/>
      <c r="JGW8" s="70"/>
      <c r="JGX8" s="70"/>
      <c r="JGY8" s="70"/>
      <c r="JGZ8" s="70"/>
      <c r="JHA8" s="70"/>
      <c r="JHB8" s="68"/>
      <c r="JHC8" s="68"/>
      <c r="JHD8" s="69"/>
      <c r="JHE8" s="69"/>
      <c r="JHF8" s="69"/>
      <c r="JHG8" s="70"/>
      <c r="JHH8" s="70"/>
      <c r="JHI8" s="70"/>
      <c r="JHJ8" s="70"/>
      <c r="JHK8" s="70"/>
      <c r="JHL8" s="68"/>
      <c r="JHM8" s="68"/>
      <c r="JHN8" s="69"/>
      <c r="JHO8" s="69"/>
      <c r="JHP8" s="69"/>
      <c r="JHQ8" s="70"/>
      <c r="JHR8" s="70"/>
      <c r="JHS8" s="70"/>
      <c r="JHT8" s="70"/>
      <c r="JHU8" s="70"/>
      <c r="JHV8" s="68"/>
      <c r="JHW8" s="68"/>
      <c r="JHX8" s="69"/>
      <c r="JHY8" s="69"/>
      <c r="JHZ8" s="69"/>
      <c r="JIA8" s="70"/>
      <c r="JIB8" s="70"/>
      <c r="JIC8" s="70"/>
      <c r="JID8" s="70"/>
      <c r="JIE8" s="70"/>
      <c r="JIF8" s="68"/>
      <c r="JIG8" s="68"/>
      <c r="JIH8" s="69"/>
      <c r="JII8" s="69"/>
      <c r="JIJ8" s="69"/>
      <c r="JIK8" s="70"/>
      <c r="JIL8" s="70"/>
      <c r="JIM8" s="70"/>
      <c r="JIN8" s="70"/>
      <c r="JIO8" s="70"/>
      <c r="JIP8" s="68"/>
      <c r="JIQ8" s="68"/>
      <c r="JIR8" s="69"/>
      <c r="JIS8" s="69"/>
      <c r="JIT8" s="69"/>
      <c r="JIU8" s="70"/>
      <c r="JIV8" s="70"/>
      <c r="JIW8" s="70"/>
      <c r="JIX8" s="70"/>
      <c r="JIY8" s="70"/>
      <c r="JIZ8" s="68"/>
      <c r="JJA8" s="68"/>
      <c r="JJB8" s="69"/>
      <c r="JJC8" s="69"/>
      <c r="JJD8" s="69"/>
      <c r="JJE8" s="70"/>
      <c r="JJF8" s="70"/>
      <c r="JJG8" s="70"/>
      <c r="JJH8" s="70"/>
      <c r="JJI8" s="70"/>
      <c r="JJJ8" s="68"/>
      <c r="JJK8" s="68"/>
      <c r="JJL8" s="69"/>
      <c r="JJM8" s="69"/>
      <c r="JJN8" s="69"/>
      <c r="JJO8" s="70"/>
      <c r="JJP8" s="70"/>
      <c r="JJQ8" s="70"/>
      <c r="JJR8" s="70"/>
      <c r="JJS8" s="70"/>
      <c r="JJT8" s="68"/>
      <c r="JJU8" s="68"/>
      <c r="JJV8" s="69"/>
      <c r="JJW8" s="69"/>
      <c r="JJX8" s="69"/>
      <c r="JJY8" s="70"/>
      <c r="JJZ8" s="70"/>
      <c r="JKA8" s="70"/>
      <c r="JKB8" s="70"/>
      <c r="JKC8" s="70"/>
      <c r="JKD8" s="68"/>
      <c r="JKE8" s="68"/>
      <c r="JKF8" s="69"/>
      <c r="JKG8" s="69"/>
      <c r="JKH8" s="69"/>
      <c r="JKI8" s="70"/>
      <c r="JKJ8" s="70"/>
      <c r="JKK8" s="70"/>
      <c r="JKL8" s="70"/>
      <c r="JKM8" s="70"/>
      <c r="JKN8" s="68"/>
      <c r="JKO8" s="68"/>
      <c r="JKP8" s="69"/>
      <c r="JKQ8" s="69"/>
      <c r="JKR8" s="69"/>
      <c r="JKS8" s="70"/>
      <c r="JKT8" s="70"/>
      <c r="JKU8" s="70"/>
      <c r="JKV8" s="70"/>
      <c r="JKW8" s="70"/>
      <c r="JKX8" s="68"/>
      <c r="JKY8" s="68"/>
      <c r="JKZ8" s="69"/>
      <c r="JLA8" s="69"/>
      <c r="JLB8" s="69"/>
      <c r="JLC8" s="70"/>
      <c r="JLD8" s="70"/>
      <c r="JLE8" s="70"/>
      <c r="JLF8" s="70"/>
      <c r="JLG8" s="70"/>
      <c r="JLH8" s="68"/>
      <c r="JLI8" s="68"/>
      <c r="JLJ8" s="69"/>
      <c r="JLK8" s="69"/>
      <c r="JLL8" s="69"/>
      <c r="JLM8" s="70"/>
      <c r="JLN8" s="70"/>
      <c r="JLO8" s="70"/>
      <c r="JLP8" s="70"/>
      <c r="JLQ8" s="70"/>
      <c r="JLR8" s="68"/>
      <c r="JLS8" s="68"/>
      <c r="JLT8" s="69"/>
      <c r="JLU8" s="69"/>
      <c r="JLV8" s="69"/>
      <c r="JLW8" s="70"/>
      <c r="JLX8" s="70"/>
      <c r="JLY8" s="70"/>
      <c r="JLZ8" s="70"/>
      <c r="JMA8" s="70"/>
      <c r="JMB8" s="68"/>
      <c r="JMC8" s="68"/>
      <c r="JMD8" s="69"/>
      <c r="JME8" s="69"/>
      <c r="JMF8" s="69"/>
      <c r="JMG8" s="70"/>
      <c r="JMH8" s="70"/>
      <c r="JMI8" s="70"/>
      <c r="JMJ8" s="70"/>
      <c r="JMK8" s="70"/>
      <c r="JML8" s="68"/>
      <c r="JMM8" s="68"/>
      <c r="JMN8" s="69"/>
      <c r="JMO8" s="69"/>
      <c r="JMP8" s="69"/>
      <c r="JMQ8" s="70"/>
      <c r="JMR8" s="70"/>
      <c r="JMS8" s="70"/>
      <c r="JMT8" s="70"/>
      <c r="JMU8" s="70"/>
      <c r="JMV8" s="68"/>
      <c r="JMW8" s="68"/>
      <c r="JMX8" s="69"/>
      <c r="JMY8" s="69"/>
      <c r="JMZ8" s="69"/>
      <c r="JNA8" s="70"/>
      <c r="JNB8" s="70"/>
      <c r="JNC8" s="70"/>
      <c r="JND8" s="70"/>
      <c r="JNE8" s="70"/>
      <c r="JNF8" s="68"/>
      <c r="JNG8" s="68"/>
      <c r="JNH8" s="69"/>
      <c r="JNI8" s="69"/>
      <c r="JNJ8" s="69"/>
      <c r="JNK8" s="70"/>
      <c r="JNL8" s="70"/>
      <c r="JNM8" s="70"/>
      <c r="JNN8" s="70"/>
      <c r="JNO8" s="70"/>
      <c r="JNP8" s="68"/>
      <c r="JNQ8" s="68"/>
      <c r="JNR8" s="69"/>
      <c r="JNS8" s="69"/>
      <c r="JNT8" s="69"/>
      <c r="JNU8" s="70"/>
      <c r="JNV8" s="70"/>
      <c r="JNW8" s="70"/>
      <c r="JNX8" s="70"/>
      <c r="JNY8" s="70"/>
      <c r="JNZ8" s="68"/>
      <c r="JOA8" s="68"/>
      <c r="JOB8" s="69"/>
      <c r="JOC8" s="69"/>
      <c r="JOD8" s="69"/>
      <c r="JOE8" s="70"/>
      <c r="JOF8" s="70"/>
      <c r="JOG8" s="70"/>
      <c r="JOH8" s="70"/>
      <c r="JOI8" s="70"/>
      <c r="JOJ8" s="68"/>
      <c r="JOK8" s="68"/>
      <c r="JOL8" s="69"/>
      <c r="JOM8" s="69"/>
      <c r="JON8" s="69"/>
      <c r="JOO8" s="70"/>
      <c r="JOP8" s="70"/>
      <c r="JOQ8" s="70"/>
      <c r="JOR8" s="70"/>
      <c r="JOS8" s="70"/>
      <c r="JOT8" s="68"/>
      <c r="JOU8" s="68"/>
      <c r="JOV8" s="69"/>
      <c r="JOW8" s="69"/>
      <c r="JOX8" s="69"/>
      <c r="JOY8" s="70"/>
      <c r="JOZ8" s="70"/>
      <c r="JPA8" s="70"/>
      <c r="JPB8" s="70"/>
      <c r="JPC8" s="70"/>
      <c r="JPD8" s="68"/>
      <c r="JPE8" s="68"/>
      <c r="JPF8" s="69"/>
      <c r="JPG8" s="69"/>
      <c r="JPH8" s="69"/>
      <c r="JPI8" s="70"/>
      <c r="JPJ8" s="70"/>
      <c r="JPK8" s="70"/>
      <c r="JPL8" s="70"/>
      <c r="JPM8" s="70"/>
      <c r="JPN8" s="68"/>
      <c r="JPO8" s="68"/>
      <c r="JPP8" s="69"/>
      <c r="JPQ8" s="69"/>
      <c r="JPR8" s="69"/>
      <c r="JPS8" s="70"/>
      <c r="JPT8" s="70"/>
      <c r="JPU8" s="70"/>
      <c r="JPV8" s="70"/>
      <c r="JPW8" s="70"/>
      <c r="JPX8" s="68"/>
      <c r="JPY8" s="68"/>
      <c r="JPZ8" s="69"/>
      <c r="JQA8" s="69"/>
      <c r="JQB8" s="69"/>
      <c r="JQC8" s="70"/>
      <c r="JQD8" s="70"/>
      <c r="JQE8" s="70"/>
      <c r="JQF8" s="70"/>
      <c r="JQG8" s="70"/>
      <c r="JQH8" s="68"/>
      <c r="JQI8" s="68"/>
      <c r="JQJ8" s="69"/>
      <c r="JQK8" s="69"/>
      <c r="JQL8" s="69"/>
      <c r="JQM8" s="70"/>
      <c r="JQN8" s="70"/>
      <c r="JQO8" s="70"/>
      <c r="JQP8" s="70"/>
      <c r="JQQ8" s="70"/>
      <c r="JQR8" s="68"/>
      <c r="JQS8" s="68"/>
      <c r="JQT8" s="69"/>
      <c r="JQU8" s="69"/>
      <c r="JQV8" s="69"/>
      <c r="JQW8" s="70"/>
      <c r="JQX8" s="70"/>
      <c r="JQY8" s="70"/>
      <c r="JQZ8" s="70"/>
      <c r="JRA8" s="70"/>
      <c r="JRB8" s="68"/>
      <c r="JRC8" s="68"/>
      <c r="JRD8" s="69"/>
      <c r="JRE8" s="69"/>
      <c r="JRF8" s="69"/>
      <c r="JRG8" s="70"/>
      <c r="JRH8" s="70"/>
      <c r="JRI8" s="70"/>
      <c r="JRJ8" s="70"/>
      <c r="JRK8" s="70"/>
      <c r="JRL8" s="68"/>
      <c r="JRM8" s="68"/>
      <c r="JRN8" s="69"/>
      <c r="JRO8" s="69"/>
      <c r="JRP8" s="69"/>
      <c r="JRQ8" s="70"/>
      <c r="JRR8" s="70"/>
      <c r="JRS8" s="70"/>
      <c r="JRT8" s="70"/>
      <c r="JRU8" s="70"/>
      <c r="JRV8" s="68"/>
      <c r="JRW8" s="68"/>
      <c r="JRX8" s="69"/>
      <c r="JRY8" s="69"/>
      <c r="JRZ8" s="69"/>
      <c r="JSA8" s="70"/>
      <c r="JSB8" s="70"/>
      <c r="JSC8" s="70"/>
      <c r="JSD8" s="70"/>
      <c r="JSE8" s="70"/>
      <c r="JSF8" s="68"/>
      <c r="JSG8" s="68"/>
      <c r="JSH8" s="69"/>
      <c r="JSI8" s="69"/>
      <c r="JSJ8" s="69"/>
      <c r="JSK8" s="70"/>
      <c r="JSL8" s="70"/>
      <c r="JSM8" s="70"/>
      <c r="JSN8" s="70"/>
      <c r="JSO8" s="70"/>
      <c r="JSP8" s="68"/>
      <c r="JSQ8" s="68"/>
      <c r="JSR8" s="69"/>
      <c r="JSS8" s="69"/>
      <c r="JST8" s="69"/>
      <c r="JSU8" s="70"/>
      <c r="JSV8" s="70"/>
      <c r="JSW8" s="70"/>
      <c r="JSX8" s="70"/>
      <c r="JSY8" s="70"/>
      <c r="JSZ8" s="68"/>
      <c r="JTA8" s="68"/>
      <c r="JTB8" s="69"/>
      <c r="JTC8" s="69"/>
      <c r="JTD8" s="69"/>
      <c r="JTE8" s="70"/>
      <c r="JTF8" s="70"/>
      <c r="JTG8" s="70"/>
      <c r="JTH8" s="70"/>
      <c r="JTI8" s="70"/>
      <c r="JTJ8" s="68"/>
      <c r="JTK8" s="68"/>
      <c r="JTL8" s="69"/>
      <c r="JTM8" s="69"/>
      <c r="JTN8" s="69"/>
      <c r="JTO8" s="70"/>
      <c r="JTP8" s="70"/>
      <c r="JTQ8" s="70"/>
      <c r="JTR8" s="70"/>
      <c r="JTS8" s="70"/>
      <c r="JTT8" s="68"/>
      <c r="JTU8" s="68"/>
      <c r="JTV8" s="69"/>
      <c r="JTW8" s="69"/>
      <c r="JTX8" s="69"/>
      <c r="JTY8" s="70"/>
      <c r="JTZ8" s="70"/>
      <c r="JUA8" s="70"/>
      <c r="JUB8" s="70"/>
      <c r="JUC8" s="70"/>
      <c r="JUD8" s="68"/>
      <c r="JUE8" s="68"/>
      <c r="JUF8" s="69"/>
      <c r="JUG8" s="69"/>
      <c r="JUH8" s="69"/>
      <c r="JUI8" s="70"/>
      <c r="JUJ8" s="70"/>
      <c r="JUK8" s="70"/>
      <c r="JUL8" s="70"/>
      <c r="JUM8" s="70"/>
      <c r="JUN8" s="68"/>
      <c r="JUO8" s="68"/>
      <c r="JUP8" s="69"/>
      <c r="JUQ8" s="69"/>
      <c r="JUR8" s="69"/>
      <c r="JUS8" s="70"/>
      <c r="JUT8" s="70"/>
      <c r="JUU8" s="70"/>
      <c r="JUV8" s="70"/>
      <c r="JUW8" s="70"/>
      <c r="JUX8" s="68"/>
      <c r="JUY8" s="68"/>
      <c r="JUZ8" s="69"/>
      <c r="JVA8" s="69"/>
      <c r="JVB8" s="69"/>
      <c r="JVC8" s="70"/>
      <c r="JVD8" s="70"/>
      <c r="JVE8" s="70"/>
      <c r="JVF8" s="70"/>
      <c r="JVG8" s="70"/>
      <c r="JVH8" s="68"/>
      <c r="JVI8" s="68"/>
      <c r="JVJ8" s="69"/>
      <c r="JVK8" s="69"/>
      <c r="JVL8" s="69"/>
      <c r="JVM8" s="70"/>
      <c r="JVN8" s="70"/>
      <c r="JVO8" s="70"/>
      <c r="JVP8" s="70"/>
      <c r="JVQ8" s="70"/>
      <c r="JVR8" s="68"/>
      <c r="JVS8" s="68"/>
      <c r="JVT8" s="69"/>
      <c r="JVU8" s="69"/>
      <c r="JVV8" s="69"/>
      <c r="JVW8" s="70"/>
      <c r="JVX8" s="70"/>
      <c r="JVY8" s="70"/>
      <c r="JVZ8" s="70"/>
      <c r="JWA8" s="70"/>
      <c r="JWB8" s="68"/>
      <c r="JWC8" s="68"/>
      <c r="JWD8" s="69"/>
      <c r="JWE8" s="69"/>
      <c r="JWF8" s="69"/>
      <c r="JWG8" s="70"/>
      <c r="JWH8" s="70"/>
      <c r="JWI8" s="70"/>
      <c r="JWJ8" s="70"/>
      <c r="JWK8" s="70"/>
      <c r="JWL8" s="68"/>
      <c r="JWM8" s="68"/>
      <c r="JWN8" s="69"/>
      <c r="JWO8" s="69"/>
      <c r="JWP8" s="69"/>
      <c r="JWQ8" s="70"/>
      <c r="JWR8" s="70"/>
      <c r="JWS8" s="70"/>
      <c r="JWT8" s="70"/>
      <c r="JWU8" s="70"/>
      <c r="JWV8" s="68"/>
      <c r="JWW8" s="68"/>
      <c r="JWX8" s="69"/>
      <c r="JWY8" s="69"/>
      <c r="JWZ8" s="69"/>
      <c r="JXA8" s="70"/>
      <c r="JXB8" s="70"/>
      <c r="JXC8" s="70"/>
      <c r="JXD8" s="70"/>
      <c r="JXE8" s="70"/>
      <c r="JXF8" s="68"/>
      <c r="JXG8" s="68"/>
      <c r="JXH8" s="69"/>
      <c r="JXI8" s="69"/>
      <c r="JXJ8" s="69"/>
      <c r="JXK8" s="70"/>
      <c r="JXL8" s="70"/>
      <c r="JXM8" s="70"/>
      <c r="JXN8" s="70"/>
      <c r="JXO8" s="70"/>
      <c r="JXP8" s="68"/>
      <c r="JXQ8" s="68"/>
      <c r="JXR8" s="69"/>
      <c r="JXS8" s="69"/>
      <c r="JXT8" s="69"/>
      <c r="JXU8" s="70"/>
      <c r="JXV8" s="70"/>
      <c r="JXW8" s="70"/>
      <c r="JXX8" s="70"/>
      <c r="JXY8" s="70"/>
      <c r="JXZ8" s="68"/>
      <c r="JYA8" s="68"/>
      <c r="JYB8" s="69"/>
      <c r="JYC8" s="69"/>
      <c r="JYD8" s="69"/>
      <c r="JYE8" s="70"/>
      <c r="JYF8" s="70"/>
      <c r="JYG8" s="70"/>
      <c r="JYH8" s="70"/>
      <c r="JYI8" s="70"/>
      <c r="JYJ8" s="68"/>
      <c r="JYK8" s="68"/>
      <c r="JYL8" s="69"/>
      <c r="JYM8" s="69"/>
      <c r="JYN8" s="69"/>
      <c r="JYO8" s="70"/>
      <c r="JYP8" s="70"/>
      <c r="JYQ8" s="70"/>
      <c r="JYR8" s="70"/>
      <c r="JYS8" s="70"/>
      <c r="JYT8" s="68"/>
      <c r="JYU8" s="68"/>
      <c r="JYV8" s="69"/>
      <c r="JYW8" s="69"/>
      <c r="JYX8" s="69"/>
      <c r="JYY8" s="70"/>
      <c r="JYZ8" s="70"/>
      <c r="JZA8" s="70"/>
      <c r="JZB8" s="70"/>
      <c r="JZC8" s="70"/>
      <c r="JZD8" s="68"/>
      <c r="JZE8" s="68"/>
      <c r="JZF8" s="69"/>
      <c r="JZG8" s="69"/>
      <c r="JZH8" s="69"/>
      <c r="JZI8" s="70"/>
      <c r="JZJ8" s="70"/>
      <c r="JZK8" s="70"/>
      <c r="JZL8" s="70"/>
      <c r="JZM8" s="70"/>
      <c r="JZN8" s="68"/>
      <c r="JZO8" s="68"/>
      <c r="JZP8" s="69"/>
      <c r="JZQ8" s="69"/>
      <c r="JZR8" s="69"/>
      <c r="JZS8" s="70"/>
      <c r="JZT8" s="70"/>
      <c r="JZU8" s="70"/>
      <c r="JZV8" s="70"/>
      <c r="JZW8" s="70"/>
      <c r="JZX8" s="68"/>
      <c r="JZY8" s="68"/>
      <c r="JZZ8" s="69"/>
      <c r="KAA8" s="69"/>
      <c r="KAB8" s="69"/>
      <c r="KAC8" s="70"/>
      <c r="KAD8" s="70"/>
      <c r="KAE8" s="70"/>
      <c r="KAF8" s="70"/>
      <c r="KAG8" s="70"/>
      <c r="KAH8" s="68"/>
      <c r="KAI8" s="68"/>
      <c r="KAJ8" s="69"/>
      <c r="KAK8" s="69"/>
      <c r="KAL8" s="69"/>
      <c r="KAM8" s="70"/>
      <c r="KAN8" s="70"/>
      <c r="KAO8" s="70"/>
      <c r="KAP8" s="70"/>
      <c r="KAQ8" s="70"/>
      <c r="KAR8" s="68"/>
      <c r="KAS8" s="68"/>
      <c r="KAT8" s="69"/>
      <c r="KAU8" s="69"/>
      <c r="KAV8" s="69"/>
      <c r="KAW8" s="70"/>
      <c r="KAX8" s="70"/>
      <c r="KAY8" s="70"/>
      <c r="KAZ8" s="70"/>
      <c r="KBA8" s="70"/>
      <c r="KBB8" s="68"/>
      <c r="KBC8" s="68"/>
      <c r="KBD8" s="69"/>
      <c r="KBE8" s="69"/>
      <c r="KBF8" s="69"/>
      <c r="KBG8" s="70"/>
      <c r="KBH8" s="70"/>
      <c r="KBI8" s="70"/>
      <c r="KBJ8" s="70"/>
      <c r="KBK8" s="70"/>
      <c r="KBL8" s="68"/>
      <c r="KBM8" s="68"/>
      <c r="KBN8" s="69"/>
      <c r="KBO8" s="69"/>
      <c r="KBP8" s="69"/>
      <c r="KBQ8" s="70"/>
      <c r="KBR8" s="70"/>
      <c r="KBS8" s="70"/>
      <c r="KBT8" s="70"/>
      <c r="KBU8" s="70"/>
      <c r="KBV8" s="68"/>
      <c r="KBW8" s="68"/>
      <c r="KBX8" s="69"/>
      <c r="KBY8" s="69"/>
      <c r="KBZ8" s="69"/>
      <c r="KCA8" s="70"/>
      <c r="KCB8" s="70"/>
      <c r="KCC8" s="70"/>
      <c r="KCD8" s="70"/>
      <c r="KCE8" s="70"/>
      <c r="KCF8" s="68"/>
      <c r="KCG8" s="68"/>
      <c r="KCH8" s="69"/>
      <c r="KCI8" s="69"/>
      <c r="KCJ8" s="69"/>
      <c r="KCK8" s="70"/>
      <c r="KCL8" s="70"/>
      <c r="KCM8" s="70"/>
      <c r="KCN8" s="70"/>
      <c r="KCO8" s="70"/>
      <c r="KCP8" s="68"/>
      <c r="KCQ8" s="68"/>
      <c r="KCR8" s="69"/>
      <c r="KCS8" s="69"/>
      <c r="KCT8" s="69"/>
      <c r="KCU8" s="70"/>
      <c r="KCV8" s="70"/>
      <c r="KCW8" s="70"/>
      <c r="KCX8" s="70"/>
      <c r="KCY8" s="70"/>
      <c r="KCZ8" s="68"/>
      <c r="KDA8" s="68"/>
      <c r="KDB8" s="69"/>
      <c r="KDC8" s="69"/>
      <c r="KDD8" s="69"/>
      <c r="KDE8" s="70"/>
      <c r="KDF8" s="70"/>
      <c r="KDG8" s="70"/>
      <c r="KDH8" s="70"/>
      <c r="KDI8" s="70"/>
      <c r="KDJ8" s="68"/>
      <c r="KDK8" s="68"/>
      <c r="KDL8" s="69"/>
      <c r="KDM8" s="69"/>
      <c r="KDN8" s="69"/>
      <c r="KDO8" s="70"/>
      <c r="KDP8" s="70"/>
      <c r="KDQ8" s="70"/>
      <c r="KDR8" s="70"/>
      <c r="KDS8" s="70"/>
      <c r="KDT8" s="68"/>
      <c r="KDU8" s="68"/>
      <c r="KDV8" s="69"/>
      <c r="KDW8" s="69"/>
      <c r="KDX8" s="69"/>
      <c r="KDY8" s="70"/>
      <c r="KDZ8" s="70"/>
      <c r="KEA8" s="70"/>
      <c r="KEB8" s="70"/>
      <c r="KEC8" s="70"/>
      <c r="KED8" s="68"/>
      <c r="KEE8" s="68"/>
      <c r="KEF8" s="69"/>
      <c r="KEG8" s="69"/>
      <c r="KEH8" s="69"/>
      <c r="KEI8" s="70"/>
      <c r="KEJ8" s="70"/>
      <c r="KEK8" s="70"/>
      <c r="KEL8" s="70"/>
      <c r="KEM8" s="70"/>
      <c r="KEN8" s="68"/>
      <c r="KEO8" s="68"/>
      <c r="KEP8" s="69"/>
      <c r="KEQ8" s="69"/>
      <c r="KER8" s="69"/>
      <c r="KES8" s="70"/>
      <c r="KET8" s="70"/>
      <c r="KEU8" s="70"/>
      <c r="KEV8" s="70"/>
      <c r="KEW8" s="70"/>
      <c r="KEX8" s="68"/>
      <c r="KEY8" s="68"/>
      <c r="KEZ8" s="69"/>
      <c r="KFA8" s="69"/>
      <c r="KFB8" s="69"/>
      <c r="KFC8" s="70"/>
      <c r="KFD8" s="70"/>
      <c r="KFE8" s="70"/>
      <c r="KFF8" s="70"/>
      <c r="KFG8" s="70"/>
      <c r="KFH8" s="68"/>
      <c r="KFI8" s="68"/>
      <c r="KFJ8" s="69"/>
      <c r="KFK8" s="69"/>
      <c r="KFL8" s="69"/>
      <c r="KFM8" s="70"/>
      <c r="KFN8" s="70"/>
      <c r="KFO8" s="70"/>
      <c r="KFP8" s="70"/>
      <c r="KFQ8" s="70"/>
      <c r="KFR8" s="68"/>
      <c r="KFS8" s="68"/>
      <c r="KFT8" s="69"/>
      <c r="KFU8" s="69"/>
      <c r="KFV8" s="69"/>
      <c r="KFW8" s="70"/>
      <c r="KFX8" s="70"/>
      <c r="KFY8" s="70"/>
      <c r="KFZ8" s="70"/>
      <c r="KGA8" s="70"/>
      <c r="KGB8" s="68"/>
      <c r="KGC8" s="68"/>
      <c r="KGD8" s="69"/>
      <c r="KGE8" s="69"/>
      <c r="KGF8" s="69"/>
      <c r="KGG8" s="70"/>
      <c r="KGH8" s="70"/>
      <c r="KGI8" s="70"/>
      <c r="KGJ8" s="70"/>
      <c r="KGK8" s="70"/>
      <c r="KGL8" s="68"/>
      <c r="KGM8" s="68"/>
      <c r="KGN8" s="69"/>
      <c r="KGO8" s="69"/>
      <c r="KGP8" s="69"/>
      <c r="KGQ8" s="70"/>
      <c r="KGR8" s="70"/>
      <c r="KGS8" s="70"/>
      <c r="KGT8" s="70"/>
      <c r="KGU8" s="70"/>
      <c r="KGV8" s="68"/>
      <c r="KGW8" s="68"/>
      <c r="KGX8" s="69"/>
      <c r="KGY8" s="69"/>
      <c r="KGZ8" s="69"/>
      <c r="KHA8" s="70"/>
      <c r="KHB8" s="70"/>
      <c r="KHC8" s="70"/>
      <c r="KHD8" s="70"/>
      <c r="KHE8" s="70"/>
      <c r="KHF8" s="68"/>
      <c r="KHG8" s="68"/>
      <c r="KHH8" s="69"/>
      <c r="KHI8" s="69"/>
      <c r="KHJ8" s="69"/>
      <c r="KHK8" s="70"/>
      <c r="KHL8" s="70"/>
      <c r="KHM8" s="70"/>
      <c r="KHN8" s="70"/>
      <c r="KHO8" s="70"/>
      <c r="KHP8" s="68"/>
      <c r="KHQ8" s="68"/>
      <c r="KHR8" s="69"/>
      <c r="KHS8" s="69"/>
      <c r="KHT8" s="69"/>
      <c r="KHU8" s="70"/>
      <c r="KHV8" s="70"/>
      <c r="KHW8" s="70"/>
      <c r="KHX8" s="70"/>
      <c r="KHY8" s="70"/>
      <c r="KHZ8" s="68"/>
      <c r="KIA8" s="68"/>
      <c r="KIB8" s="69"/>
      <c r="KIC8" s="69"/>
      <c r="KID8" s="69"/>
      <c r="KIE8" s="70"/>
      <c r="KIF8" s="70"/>
      <c r="KIG8" s="70"/>
      <c r="KIH8" s="70"/>
      <c r="KII8" s="70"/>
      <c r="KIJ8" s="68"/>
      <c r="KIK8" s="68"/>
      <c r="KIL8" s="69"/>
      <c r="KIM8" s="69"/>
      <c r="KIN8" s="69"/>
      <c r="KIO8" s="70"/>
      <c r="KIP8" s="70"/>
      <c r="KIQ8" s="70"/>
      <c r="KIR8" s="70"/>
      <c r="KIS8" s="70"/>
      <c r="KIT8" s="68"/>
      <c r="KIU8" s="68"/>
      <c r="KIV8" s="69"/>
      <c r="KIW8" s="69"/>
      <c r="KIX8" s="69"/>
      <c r="KIY8" s="70"/>
      <c r="KIZ8" s="70"/>
      <c r="KJA8" s="70"/>
      <c r="KJB8" s="70"/>
      <c r="KJC8" s="70"/>
      <c r="KJD8" s="68"/>
      <c r="KJE8" s="68"/>
      <c r="KJF8" s="69"/>
      <c r="KJG8" s="69"/>
      <c r="KJH8" s="69"/>
      <c r="KJI8" s="70"/>
      <c r="KJJ8" s="70"/>
      <c r="KJK8" s="70"/>
      <c r="KJL8" s="70"/>
      <c r="KJM8" s="70"/>
      <c r="KJN8" s="68"/>
      <c r="KJO8" s="68"/>
      <c r="KJP8" s="69"/>
      <c r="KJQ8" s="69"/>
      <c r="KJR8" s="69"/>
      <c r="KJS8" s="70"/>
      <c r="KJT8" s="70"/>
      <c r="KJU8" s="70"/>
      <c r="KJV8" s="70"/>
      <c r="KJW8" s="70"/>
      <c r="KJX8" s="68"/>
      <c r="KJY8" s="68"/>
      <c r="KJZ8" s="69"/>
      <c r="KKA8" s="69"/>
      <c r="KKB8" s="69"/>
      <c r="KKC8" s="70"/>
      <c r="KKD8" s="70"/>
      <c r="KKE8" s="70"/>
      <c r="KKF8" s="70"/>
      <c r="KKG8" s="70"/>
      <c r="KKH8" s="68"/>
      <c r="KKI8" s="68"/>
      <c r="KKJ8" s="69"/>
      <c r="KKK8" s="69"/>
      <c r="KKL8" s="69"/>
      <c r="KKM8" s="70"/>
      <c r="KKN8" s="70"/>
      <c r="KKO8" s="70"/>
      <c r="KKP8" s="70"/>
      <c r="KKQ8" s="70"/>
      <c r="KKR8" s="68"/>
      <c r="KKS8" s="68"/>
      <c r="KKT8" s="69"/>
      <c r="KKU8" s="69"/>
      <c r="KKV8" s="69"/>
      <c r="KKW8" s="70"/>
      <c r="KKX8" s="70"/>
      <c r="KKY8" s="70"/>
      <c r="KKZ8" s="70"/>
      <c r="KLA8" s="70"/>
      <c r="KLB8" s="68"/>
      <c r="KLC8" s="68"/>
      <c r="KLD8" s="69"/>
      <c r="KLE8" s="69"/>
      <c r="KLF8" s="69"/>
      <c r="KLG8" s="70"/>
      <c r="KLH8" s="70"/>
      <c r="KLI8" s="70"/>
      <c r="KLJ8" s="70"/>
      <c r="KLK8" s="70"/>
      <c r="KLL8" s="68"/>
      <c r="KLM8" s="68"/>
      <c r="KLN8" s="69"/>
      <c r="KLO8" s="69"/>
      <c r="KLP8" s="69"/>
      <c r="KLQ8" s="70"/>
      <c r="KLR8" s="70"/>
      <c r="KLS8" s="70"/>
      <c r="KLT8" s="70"/>
      <c r="KLU8" s="70"/>
      <c r="KLV8" s="68"/>
      <c r="KLW8" s="68"/>
      <c r="KLX8" s="69"/>
      <c r="KLY8" s="69"/>
      <c r="KLZ8" s="69"/>
      <c r="KMA8" s="70"/>
      <c r="KMB8" s="70"/>
      <c r="KMC8" s="70"/>
      <c r="KMD8" s="70"/>
      <c r="KME8" s="70"/>
      <c r="KMF8" s="68"/>
      <c r="KMG8" s="68"/>
      <c r="KMH8" s="69"/>
      <c r="KMI8" s="69"/>
      <c r="KMJ8" s="69"/>
      <c r="KMK8" s="70"/>
      <c r="KML8" s="70"/>
      <c r="KMM8" s="70"/>
      <c r="KMN8" s="70"/>
      <c r="KMO8" s="70"/>
      <c r="KMP8" s="68"/>
      <c r="KMQ8" s="68"/>
      <c r="KMR8" s="69"/>
      <c r="KMS8" s="69"/>
      <c r="KMT8" s="69"/>
      <c r="KMU8" s="70"/>
      <c r="KMV8" s="70"/>
      <c r="KMW8" s="70"/>
      <c r="KMX8" s="70"/>
      <c r="KMY8" s="70"/>
      <c r="KMZ8" s="68"/>
      <c r="KNA8" s="68"/>
      <c r="KNB8" s="69"/>
      <c r="KNC8" s="69"/>
      <c r="KND8" s="69"/>
      <c r="KNE8" s="70"/>
      <c r="KNF8" s="70"/>
      <c r="KNG8" s="70"/>
      <c r="KNH8" s="70"/>
      <c r="KNI8" s="70"/>
      <c r="KNJ8" s="68"/>
      <c r="KNK8" s="68"/>
      <c r="KNL8" s="69"/>
      <c r="KNM8" s="69"/>
      <c r="KNN8" s="69"/>
      <c r="KNO8" s="70"/>
      <c r="KNP8" s="70"/>
      <c r="KNQ8" s="70"/>
      <c r="KNR8" s="70"/>
      <c r="KNS8" s="70"/>
      <c r="KNT8" s="68"/>
      <c r="KNU8" s="68"/>
      <c r="KNV8" s="69"/>
      <c r="KNW8" s="69"/>
      <c r="KNX8" s="69"/>
      <c r="KNY8" s="70"/>
      <c r="KNZ8" s="70"/>
      <c r="KOA8" s="70"/>
      <c r="KOB8" s="70"/>
      <c r="KOC8" s="70"/>
      <c r="KOD8" s="68"/>
      <c r="KOE8" s="68"/>
      <c r="KOF8" s="69"/>
      <c r="KOG8" s="69"/>
      <c r="KOH8" s="69"/>
      <c r="KOI8" s="70"/>
      <c r="KOJ8" s="70"/>
      <c r="KOK8" s="70"/>
      <c r="KOL8" s="70"/>
      <c r="KOM8" s="70"/>
      <c r="KON8" s="68"/>
      <c r="KOO8" s="68"/>
      <c r="KOP8" s="69"/>
      <c r="KOQ8" s="69"/>
      <c r="KOR8" s="69"/>
      <c r="KOS8" s="70"/>
      <c r="KOT8" s="70"/>
      <c r="KOU8" s="70"/>
      <c r="KOV8" s="70"/>
      <c r="KOW8" s="70"/>
      <c r="KOX8" s="68"/>
      <c r="KOY8" s="68"/>
      <c r="KOZ8" s="69"/>
      <c r="KPA8" s="69"/>
      <c r="KPB8" s="69"/>
      <c r="KPC8" s="70"/>
      <c r="KPD8" s="70"/>
      <c r="KPE8" s="70"/>
      <c r="KPF8" s="70"/>
      <c r="KPG8" s="70"/>
      <c r="KPH8" s="68"/>
      <c r="KPI8" s="68"/>
      <c r="KPJ8" s="69"/>
      <c r="KPK8" s="69"/>
      <c r="KPL8" s="69"/>
      <c r="KPM8" s="70"/>
      <c r="KPN8" s="70"/>
      <c r="KPO8" s="70"/>
      <c r="KPP8" s="70"/>
      <c r="KPQ8" s="70"/>
      <c r="KPR8" s="68"/>
      <c r="KPS8" s="68"/>
      <c r="KPT8" s="69"/>
      <c r="KPU8" s="69"/>
      <c r="KPV8" s="69"/>
      <c r="KPW8" s="70"/>
      <c r="KPX8" s="70"/>
      <c r="KPY8" s="70"/>
      <c r="KPZ8" s="70"/>
      <c r="KQA8" s="70"/>
      <c r="KQB8" s="68"/>
      <c r="KQC8" s="68"/>
      <c r="KQD8" s="69"/>
      <c r="KQE8" s="69"/>
      <c r="KQF8" s="69"/>
      <c r="KQG8" s="70"/>
      <c r="KQH8" s="70"/>
      <c r="KQI8" s="70"/>
      <c r="KQJ8" s="70"/>
      <c r="KQK8" s="70"/>
      <c r="KQL8" s="68"/>
      <c r="KQM8" s="68"/>
      <c r="KQN8" s="69"/>
      <c r="KQO8" s="69"/>
      <c r="KQP8" s="69"/>
      <c r="KQQ8" s="70"/>
      <c r="KQR8" s="70"/>
      <c r="KQS8" s="70"/>
      <c r="KQT8" s="70"/>
      <c r="KQU8" s="70"/>
      <c r="KQV8" s="68"/>
      <c r="KQW8" s="68"/>
      <c r="KQX8" s="69"/>
      <c r="KQY8" s="69"/>
      <c r="KQZ8" s="69"/>
      <c r="KRA8" s="70"/>
      <c r="KRB8" s="70"/>
      <c r="KRC8" s="70"/>
      <c r="KRD8" s="70"/>
      <c r="KRE8" s="70"/>
      <c r="KRF8" s="68"/>
      <c r="KRG8" s="68"/>
      <c r="KRH8" s="69"/>
      <c r="KRI8" s="69"/>
      <c r="KRJ8" s="69"/>
      <c r="KRK8" s="70"/>
      <c r="KRL8" s="70"/>
      <c r="KRM8" s="70"/>
      <c r="KRN8" s="70"/>
      <c r="KRO8" s="70"/>
      <c r="KRP8" s="68"/>
      <c r="KRQ8" s="68"/>
      <c r="KRR8" s="69"/>
      <c r="KRS8" s="69"/>
      <c r="KRT8" s="69"/>
      <c r="KRU8" s="70"/>
      <c r="KRV8" s="70"/>
      <c r="KRW8" s="70"/>
      <c r="KRX8" s="70"/>
      <c r="KRY8" s="70"/>
      <c r="KRZ8" s="68"/>
      <c r="KSA8" s="68"/>
      <c r="KSB8" s="69"/>
      <c r="KSC8" s="69"/>
      <c r="KSD8" s="69"/>
      <c r="KSE8" s="70"/>
      <c r="KSF8" s="70"/>
      <c r="KSG8" s="70"/>
      <c r="KSH8" s="70"/>
      <c r="KSI8" s="70"/>
      <c r="KSJ8" s="68"/>
      <c r="KSK8" s="68"/>
      <c r="KSL8" s="69"/>
      <c r="KSM8" s="69"/>
      <c r="KSN8" s="69"/>
      <c r="KSO8" s="70"/>
      <c r="KSP8" s="70"/>
      <c r="KSQ8" s="70"/>
      <c r="KSR8" s="70"/>
      <c r="KSS8" s="70"/>
      <c r="KST8" s="68"/>
      <c r="KSU8" s="68"/>
      <c r="KSV8" s="69"/>
      <c r="KSW8" s="69"/>
      <c r="KSX8" s="69"/>
      <c r="KSY8" s="70"/>
      <c r="KSZ8" s="70"/>
      <c r="KTA8" s="70"/>
      <c r="KTB8" s="70"/>
      <c r="KTC8" s="70"/>
      <c r="KTD8" s="68"/>
      <c r="KTE8" s="68"/>
      <c r="KTF8" s="69"/>
      <c r="KTG8" s="69"/>
      <c r="KTH8" s="69"/>
      <c r="KTI8" s="70"/>
      <c r="KTJ8" s="70"/>
      <c r="KTK8" s="70"/>
      <c r="KTL8" s="70"/>
      <c r="KTM8" s="70"/>
      <c r="KTN8" s="68"/>
      <c r="KTO8" s="68"/>
      <c r="KTP8" s="69"/>
      <c r="KTQ8" s="69"/>
      <c r="KTR8" s="69"/>
      <c r="KTS8" s="70"/>
      <c r="KTT8" s="70"/>
      <c r="KTU8" s="70"/>
      <c r="KTV8" s="70"/>
      <c r="KTW8" s="70"/>
      <c r="KTX8" s="68"/>
      <c r="KTY8" s="68"/>
      <c r="KTZ8" s="69"/>
      <c r="KUA8" s="69"/>
      <c r="KUB8" s="69"/>
      <c r="KUC8" s="70"/>
      <c r="KUD8" s="70"/>
      <c r="KUE8" s="70"/>
      <c r="KUF8" s="70"/>
      <c r="KUG8" s="70"/>
      <c r="KUH8" s="68"/>
      <c r="KUI8" s="68"/>
      <c r="KUJ8" s="69"/>
      <c r="KUK8" s="69"/>
      <c r="KUL8" s="69"/>
      <c r="KUM8" s="70"/>
      <c r="KUN8" s="70"/>
      <c r="KUO8" s="70"/>
      <c r="KUP8" s="70"/>
      <c r="KUQ8" s="70"/>
      <c r="KUR8" s="68"/>
      <c r="KUS8" s="68"/>
      <c r="KUT8" s="69"/>
      <c r="KUU8" s="69"/>
      <c r="KUV8" s="69"/>
      <c r="KUW8" s="70"/>
      <c r="KUX8" s="70"/>
      <c r="KUY8" s="70"/>
      <c r="KUZ8" s="70"/>
      <c r="KVA8" s="70"/>
      <c r="KVB8" s="68"/>
      <c r="KVC8" s="68"/>
      <c r="KVD8" s="69"/>
      <c r="KVE8" s="69"/>
      <c r="KVF8" s="69"/>
      <c r="KVG8" s="70"/>
      <c r="KVH8" s="70"/>
      <c r="KVI8" s="70"/>
      <c r="KVJ8" s="70"/>
      <c r="KVK8" s="70"/>
      <c r="KVL8" s="68"/>
      <c r="KVM8" s="68"/>
      <c r="KVN8" s="69"/>
      <c r="KVO8" s="69"/>
      <c r="KVP8" s="69"/>
      <c r="KVQ8" s="70"/>
      <c r="KVR8" s="70"/>
      <c r="KVS8" s="70"/>
      <c r="KVT8" s="70"/>
      <c r="KVU8" s="70"/>
      <c r="KVV8" s="68"/>
      <c r="KVW8" s="68"/>
      <c r="KVX8" s="69"/>
      <c r="KVY8" s="69"/>
      <c r="KVZ8" s="69"/>
      <c r="KWA8" s="70"/>
      <c r="KWB8" s="70"/>
      <c r="KWC8" s="70"/>
      <c r="KWD8" s="70"/>
      <c r="KWE8" s="70"/>
      <c r="KWF8" s="68"/>
      <c r="KWG8" s="68"/>
      <c r="KWH8" s="69"/>
      <c r="KWI8" s="69"/>
      <c r="KWJ8" s="69"/>
      <c r="KWK8" s="70"/>
      <c r="KWL8" s="70"/>
      <c r="KWM8" s="70"/>
      <c r="KWN8" s="70"/>
      <c r="KWO8" s="70"/>
      <c r="KWP8" s="68"/>
      <c r="KWQ8" s="68"/>
      <c r="KWR8" s="69"/>
      <c r="KWS8" s="69"/>
      <c r="KWT8" s="69"/>
      <c r="KWU8" s="70"/>
      <c r="KWV8" s="70"/>
      <c r="KWW8" s="70"/>
      <c r="KWX8" s="70"/>
      <c r="KWY8" s="70"/>
      <c r="KWZ8" s="68"/>
      <c r="KXA8" s="68"/>
      <c r="KXB8" s="69"/>
      <c r="KXC8" s="69"/>
      <c r="KXD8" s="69"/>
      <c r="KXE8" s="70"/>
      <c r="KXF8" s="70"/>
      <c r="KXG8" s="70"/>
      <c r="KXH8" s="70"/>
      <c r="KXI8" s="70"/>
      <c r="KXJ8" s="68"/>
      <c r="KXK8" s="68"/>
      <c r="KXL8" s="69"/>
      <c r="KXM8" s="69"/>
      <c r="KXN8" s="69"/>
      <c r="KXO8" s="70"/>
      <c r="KXP8" s="70"/>
      <c r="KXQ8" s="70"/>
      <c r="KXR8" s="70"/>
      <c r="KXS8" s="70"/>
      <c r="KXT8" s="68"/>
      <c r="KXU8" s="68"/>
      <c r="KXV8" s="69"/>
      <c r="KXW8" s="69"/>
      <c r="KXX8" s="69"/>
      <c r="KXY8" s="70"/>
      <c r="KXZ8" s="70"/>
      <c r="KYA8" s="70"/>
      <c r="KYB8" s="70"/>
      <c r="KYC8" s="70"/>
      <c r="KYD8" s="68"/>
      <c r="KYE8" s="68"/>
      <c r="KYF8" s="69"/>
      <c r="KYG8" s="69"/>
      <c r="KYH8" s="69"/>
      <c r="KYI8" s="70"/>
      <c r="KYJ8" s="70"/>
      <c r="KYK8" s="70"/>
      <c r="KYL8" s="70"/>
      <c r="KYM8" s="70"/>
      <c r="KYN8" s="68"/>
      <c r="KYO8" s="68"/>
      <c r="KYP8" s="69"/>
      <c r="KYQ8" s="69"/>
      <c r="KYR8" s="69"/>
      <c r="KYS8" s="70"/>
      <c r="KYT8" s="70"/>
      <c r="KYU8" s="70"/>
      <c r="KYV8" s="70"/>
      <c r="KYW8" s="70"/>
      <c r="KYX8" s="68"/>
      <c r="KYY8" s="68"/>
      <c r="KYZ8" s="69"/>
      <c r="KZA8" s="69"/>
      <c r="KZB8" s="69"/>
      <c r="KZC8" s="70"/>
      <c r="KZD8" s="70"/>
      <c r="KZE8" s="70"/>
      <c r="KZF8" s="70"/>
      <c r="KZG8" s="70"/>
      <c r="KZH8" s="68"/>
      <c r="KZI8" s="68"/>
      <c r="KZJ8" s="69"/>
      <c r="KZK8" s="69"/>
      <c r="KZL8" s="69"/>
      <c r="KZM8" s="70"/>
      <c r="KZN8" s="70"/>
      <c r="KZO8" s="70"/>
      <c r="KZP8" s="70"/>
      <c r="KZQ8" s="70"/>
      <c r="KZR8" s="68"/>
      <c r="KZS8" s="68"/>
      <c r="KZT8" s="69"/>
      <c r="KZU8" s="69"/>
      <c r="KZV8" s="69"/>
      <c r="KZW8" s="70"/>
      <c r="KZX8" s="70"/>
      <c r="KZY8" s="70"/>
      <c r="KZZ8" s="70"/>
      <c r="LAA8" s="70"/>
      <c r="LAB8" s="68"/>
      <c r="LAC8" s="68"/>
      <c r="LAD8" s="69"/>
      <c r="LAE8" s="69"/>
      <c r="LAF8" s="69"/>
      <c r="LAG8" s="70"/>
      <c r="LAH8" s="70"/>
      <c r="LAI8" s="70"/>
      <c r="LAJ8" s="70"/>
      <c r="LAK8" s="70"/>
      <c r="LAL8" s="68"/>
      <c r="LAM8" s="68"/>
      <c r="LAN8" s="69"/>
      <c r="LAO8" s="69"/>
      <c r="LAP8" s="69"/>
      <c r="LAQ8" s="70"/>
      <c r="LAR8" s="70"/>
      <c r="LAS8" s="70"/>
      <c r="LAT8" s="70"/>
      <c r="LAU8" s="70"/>
      <c r="LAV8" s="68"/>
      <c r="LAW8" s="68"/>
      <c r="LAX8" s="69"/>
      <c r="LAY8" s="69"/>
      <c r="LAZ8" s="69"/>
      <c r="LBA8" s="70"/>
      <c r="LBB8" s="70"/>
      <c r="LBC8" s="70"/>
      <c r="LBD8" s="70"/>
      <c r="LBE8" s="70"/>
      <c r="LBF8" s="68"/>
      <c r="LBG8" s="68"/>
      <c r="LBH8" s="69"/>
      <c r="LBI8" s="69"/>
      <c r="LBJ8" s="69"/>
      <c r="LBK8" s="70"/>
      <c r="LBL8" s="70"/>
      <c r="LBM8" s="70"/>
      <c r="LBN8" s="70"/>
      <c r="LBO8" s="70"/>
      <c r="LBP8" s="68"/>
      <c r="LBQ8" s="68"/>
      <c r="LBR8" s="69"/>
      <c r="LBS8" s="69"/>
      <c r="LBT8" s="69"/>
      <c r="LBU8" s="70"/>
      <c r="LBV8" s="70"/>
      <c r="LBW8" s="70"/>
      <c r="LBX8" s="70"/>
      <c r="LBY8" s="70"/>
      <c r="LBZ8" s="68"/>
      <c r="LCA8" s="68"/>
      <c r="LCB8" s="69"/>
      <c r="LCC8" s="69"/>
      <c r="LCD8" s="69"/>
      <c r="LCE8" s="70"/>
      <c r="LCF8" s="70"/>
      <c r="LCG8" s="70"/>
      <c r="LCH8" s="70"/>
      <c r="LCI8" s="70"/>
      <c r="LCJ8" s="68"/>
      <c r="LCK8" s="68"/>
      <c r="LCL8" s="69"/>
      <c r="LCM8" s="69"/>
      <c r="LCN8" s="69"/>
      <c r="LCO8" s="70"/>
      <c r="LCP8" s="70"/>
      <c r="LCQ8" s="70"/>
      <c r="LCR8" s="70"/>
      <c r="LCS8" s="70"/>
      <c r="LCT8" s="68"/>
      <c r="LCU8" s="68"/>
      <c r="LCV8" s="69"/>
      <c r="LCW8" s="69"/>
      <c r="LCX8" s="69"/>
      <c r="LCY8" s="70"/>
      <c r="LCZ8" s="70"/>
      <c r="LDA8" s="70"/>
      <c r="LDB8" s="70"/>
      <c r="LDC8" s="70"/>
      <c r="LDD8" s="68"/>
      <c r="LDE8" s="68"/>
      <c r="LDF8" s="69"/>
      <c r="LDG8" s="69"/>
      <c r="LDH8" s="69"/>
      <c r="LDI8" s="70"/>
      <c r="LDJ8" s="70"/>
      <c r="LDK8" s="70"/>
      <c r="LDL8" s="70"/>
      <c r="LDM8" s="70"/>
      <c r="LDN8" s="68"/>
      <c r="LDO8" s="68"/>
      <c r="LDP8" s="69"/>
      <c r="LDQ8" s="69"/>
      <c r="LDR8" s="69"/>
      <c r="LDS8" s="70"/>
      <c r="LDT8" s="70"/>
      <c r="LDU8" s="70"/>
      <c r="LDV8" s="70"/>
      <c r="LDW8" s="70"/>
      <c r="LDX8" s="68"/>
      <c r="LDY8" s="68"/>
      <c r="LDZ8" s="69"/>
      <c r="LEA8" s="69"/>
      <c r="LEB8" s="69"/>
      <c r="LEC8" s="70"/>
      <c r="LED8" s="70"/>
      <c r="LEE8" s="70"/>
      <c r="LEF8" s="70"/>
      <c r="LEG8" s="70"/>
      <c r="LEH8" s="68"/>
      <c r="LEI8" s="68"/>
      <c r="LEJ8" s="69"/>
      <c r="LEK8" s="69"/>
      <c r="LEL8" s="69"/>
      <c r="LEM8" s="70"/>
      <c r="LEN8" s="70"/>
      <c r="LEO8" s="70"/>
      <c r="LEP8" s="70"/>
      <c r="LEQ8" s="70"/>
      <c r="LER8" s="68"/>
      <c r="LES8" s="68"/>
      <c r="LET8" s="69"/>
      <c r="LEU8" s="69"/>
      <c r="LEV8" s="69"/>
      <c r="LEW8" s="70"/>
      <c r="LEX8" s="70"/>
      <c r="LEY8" s="70"/>
      <c r="LEZ8" s="70"/>
      <c r="LFA8" s="70"/>
      <c r="LFB8" s="68"/>
      <c r="LFC8" s="68"/>
      <c r="LFD8" s="69"/>
      <c r="LFE8" s="69"/>
      <c r="LFF8" s="69"/>
      <c r="LFG8" s="70"/>
      <c r="LFH8" s="70"/>
      <c r="LFI8" s="70"/>
      <c r="LFJ8" s="70"/>
      <c r="LFK8" s="70"/>
      <c r="LFL8" s="68"/>
      <c r="LFM8" s="68"/>
      <c r="LFN8" s="69"/>
      <c r="LFO8" s="69"/>
      <c r="LFP8" s="69"/>
      <c r="LFQ8" s="70"/>
      <c r="LFR8" s="70"/>
      <c r="LFS8" s="70"/>
      <c r="LFT8" s="70"/>
      <c r="LFU8" s="70"/>
      <c r="LFV8" s="68"/>
      <c r="LFW8" s="68"/>
      <c r="LFX8" s="69"/>
      <c r="LFY8" s="69"/>
      <c r="LFZ8" s="69"/>
      <c r="LGA8" s="70"/>
      <c r="LGB8" s="70"/>
      <c r="LGC8" s="70"/>
      <c r="LGD8" s="70"/>
      <c r="LGE8" s="70"/>
      <c r="LGF8" s="68"/>
      <c r="LGG8" s="68"/>
      <c r="LGH8" s="69"/>
      <c r="LGI8" s="69"/>
      <c r="LGJ8" s="69"/>
      <c r="LGK8" s="70"/>
      <c r="LGL8" s="70"/>
      <c r="LGM8" s="70"/>
      <c r="LGN8" s="70"/>
      <c r="LGO8" s="70"/>
      <c r="LGP8" s="68"/>
      <c r="LGQ8" s="68"/>
      <c r="LGR8" s="69"/>
      <c r="LGS8" s="69"/>
      <c r="LGT8" s="69"/>
      <c r="LGU8" s="70"/>
      <c r="LGV8" s="70"/>
      <c r="LGW8" s="70"/>
      <c r="LGX8" s="70"/>
      <c r="LGY8" s="70"/>
      <c r="LGZ8" s="68"/>
      <c r="LHA8" s="68"/>
      <c r="LHB8" s="69"/>
      <c r="LHC8" s="69"/>
      <c r="LHD8" s="69"/>
      <c r="LHE8" s="70"/>
      <c r="LHF8" s="70"/>
      <c r="LHG8" s="70"/>
      <c r="LHH8" s="70"/>
      <c r="LHI8" s="70"/>
      <c r="LHJ8" s="68"/>
      <c r="LHK8" s="68"/>
      <c r="LHL8" s="69"/>
      <c r="LHM8" s="69"/>
      <c r="LHN8" s="69"/>
      <c r="LHO8" s="70"/>
      <c r="LHP8" s="70"/>
      <c r="LHQ8" s="70"/>
      <c r="LHR8" s="70"/>
      <c r="LHS8" s="70"/>
      <c r="LHT8" s="68"/>
      <c r="LHU8" s="68"/>
      <c r="LHV8" s="69"/>
      <c r="LHW8" s="69"/>
      <c r="LHX8" s="69"/>
      <c r="LHY8" s="70"/>
      <c r="LHZ8" s="70"/>
      <c r="LIA8" s="70"/>
      <c r="LIB8" s="70"/>
      <c r="LIC8" s="70"/>
      <c r="LID8" s="68"/>
      <c r="LIE8" s="68"/>
      <c r="LIF8" s="69"/>
      <c r="LIG8" s="69"/>
      <c r="LIH8" s="69"/>
      <c r="LII8" s="70"/>
      <c r="LIJ8" s="70"/>
      <c r="LIK8" s="70"/>
      <c r="LIL8" s="70"/>
      <c r="LIM8" s="70"/>
      <c r="LIN8" s="68"/>
      <c r="LIO8" s="68"/>
      <c r="LIP8" s="69"/>
      <c r="LIQ8" s="69"/>
      <c r="LIR8" s="69"/>
      <c r="LIS8" s="70"/>
      <c r="LIT8" s="70"/>
      <c r="LIU8" s="70"/>
      <c r="LIV8" s="70"/>
      <c r="LIW8" s="70"/>
      <c r="LIX8" s="68"/>
      <c r="LIY8" s="68"/>
      <c r="LIZ8" s="69"/>
      <c r="LJA8" s="69"/>
      <c r="LJB8" s="69"/>
      <c r="LJC8" s="70"/>
      <c r="LJD8" s="70"/>
      <c r="LJE8" s="70"/>
      <c r="LJF8" s="70"/>
      <c r="LJG8" s="70"/>
      <c r="LJH8" s="68"/>
      <c r="LJI8" s="68"/>
      <c r="LJJ8" s="69"/>
      <c r="LJK8" s="69"/>
      <c r="LJL8" s="69"/>
      <c r="LJM8" s="70"/>
      <c r="LJN8" s="70"/>
      <c r="LJO8" s="70"/>
      <c r="LJP8" s="70"/>
      <c r="LJQ8" s="70"/>
      <c r="LJR8" s="68"/>
      <c r="LJS8" s="68"/>
      <c r="LJT8" s="69"/>
      <c r="LJU8" s="69"/>
      <c r="LJV8" s="69"/>
      <c r="LJW8" s="70"/>
      <c r="LJX8" s="70"/>
      <c r="LJY8" s="70"/>
      <c r="LJZ8" s="70"/>
      <c r="LKA8" s="70"/>
      <c r="LKB8" s="68"/>
      <c r="LKC8" s="68"/>
      <c r="LKD8" s="69"/>
      <c r="LKE8" s="69"/>
      <c r="LKF8" s="69"/>
      <c r="LKG8" s="70"/>
      <c r="LKH8" s="70"/>
      <c r="LKI8" s="70"/>
      <c r="LKJ8" s="70"/>
      <c r="LKK8" s="70"/>
      <c r="LKL8" s="68"/>
      <c r="LKM8" s="68"/>
      <c r="LKN8" s="69"/>
      <c r="LKO8" s="69"/>
      <c r="LKP8" s="69"/>
      <c r="LKQ8" s="70"/>
      <c r="LKR8" s="70"/>
      <c r="LKS8" s="70"/>
      <c r="LKT8" s="70"/>
      <c r="LKU8" s="70"/>
      <c r="LKV8" s="68"/>
      <c r="LKW8" s="68"/>
      <c r="LKX8" s="69"/>
      <c r="LKY8" s="69"/>
      <c r="LKZ8" s="69"/>
      <c r="LLA8" s="70"/>
      <c r="LLB8" s="70"/>
      <c r="LLC8" s="70"/>
      <c r="LLD8" s="70"/>
      <c r="LLE8" s="70"/>
      <c r="LLF8" s="68"/>
      <c r="LLG8" s="68"/>
      <c r="LLH8" s="69"/>
      <c r="LLI8" s="69"/>
      <c r="LLJ8" s="69"/>
      <c r="LLK8" s="70"/>
      <c r="LLL8" s="70"/>
      <c r="LLM8" s="70"/>
      <c r="LLN8" s="70"/>
      <c r="LLO8" s="70"/>
      <c r="LLP8" s="68"/>
      <c r="LLQ8" s="68"/>
      <c r="LLR8" s="69"/>
      <c r="LLS8" s="69"/>
      <c r="LLT8" s="69"/>
      <c r="LLU8" s="70"/>
      <c r="LLV8" s="70"/>
      <c r="LLW8" s="70"/>
      <c r="LLX8" s="70"/>
      <c r="LLY8" s="70"/>
      <c r="LLZ8" s="68"/>
      <c r="LMA8" s="68"/>
      <c r="LMB8" s="69"/>
      <c r="LMC8" s="69"/>
      <c r="LMD8" s="69"/>
      <c r="LME8" s="70"/>
      <c r="LMF8" s="70"/>
      <c r="LMG8" s="70"/>
      <c r="LMH8" s="70"/>
      <c r="LMI8" s="70"/>
      <c r="LMJ8" s="68"/>
      <c r="LMK8" s="68"/>
      <c r="LML8" s="69"/>
      <c r="LMM8" s="69"/>
      <c r="LMN8" s="69"/>
      <c r="LMO8" s="70"/>
      <c r="LMP8" s="70"/>
      <c r="LMQ8" s="70"/>
      <c r="LMR8" s="70"/>
      <c r="LMS8" s="70"/>
      <c r="LMT8" s="68"/>
      <c r="LMU8" s="68"/>
      <c r="LMV8" s="69"/>
      <c r="LMW8" s="69"/>
      <c r="LMX8" s="69"/>
      <c r="LMY8" s="70"/>
      <c r="LMZ8" s="70"/>
      <c r="LNA8" s="70"/>
      <c r="LNB8" s="70"/>
      <c r="LNC8" s="70"/>
      <c r="LND8" s="68"/>
      <c r="LNE8" s="68"/>
      <c r="LNF8" s="69"/>
      <c r="LNG8" s="69"/>
      <c r="LNH8" s="69"/>
      <c r="LNI8" s="70"/>
      <c r="LNJ8" s="70"/>
      <c r="LNK8" s="70"/>
      <c r="LNL8" s="70"/>
      <c r="LNM8" s="70"/>
      <c r="LNN8" s="68"/>
      <c r="LNO8" s="68"/>
      <c r="LNP8" s="69"/>
      <c r="LNQ8" s="69"/>
      <c r="LNR8" s="69"/>
      <c r="LNS8" s="70"/>
      <c r="LNT8" s="70"/>
      <c r="LNU8" s="70"/>
      <c r="LNV8" s="70"/>
      <c r="LNW8" s="70"/>
      <c r="LNX8" s="68"/>
      <c r="LNY8" s="68"/>
      <c r="LNZ8" s="69"/>
      <c r="LOA8" s="69"/>
      <c r="LOB8" s="69"/>
      <c r="LOC8" s="70"/>
      <c r="LOD8" s="70"/>
      <c r="LOE8" s="70"/>
      <c r="LOF8" s="70"/>
      <c r="LOG8" s="70"/>
      <c r="LOH8" s="68"/>
      <c r="LOI8" s="68"/>
      <c r="LOJ8" s="69"/>
      <c r="LOK8" s="69"/>
      <c r="LOL8" s="69"/>
      <c r="LOM8" s="70"/>
      <c r="LON8" s="70"/>
      <c r="LOO8" s="70"/>
      <c r="LOP8" s="70"/>
      <c r="LOQ8" s="70"/>
      <c r="LOR8" s="68"/>
      <c r="LOS8" s="68"/>
      <c r="LOT8" s="69"/>
      <c r="LOU8" s="69"/>
      <c r="LOV8" s="69"/>
      <c r="LOW8" s="70"/>
      <c r="LOX8" s="70"/>
      <c r="LOY8" s="70"/>
      <c r="LOZ8" s="70"/>
      <c r="LPA8" s="70"/>
      <c r="LPB8" s="68"/>
      <c r="LPC8" s="68"/>
      <c r="LPD8" s="69"/>
      <c r="LPE8" s="69"/>
      <c r="LPF8" s="69"/>
      <c r="LPG8" s="70"/>
      <c r="LPH8" s="70"/>
      <c r="LPI8" s="70"/>
      <c r="LPJ8" s="70"/>
      <c r="LPK8" s="70"/>
      <c r="LPL8" s="68"/>
      <c r="LPM8" s="68"/>
      <c r="LPN8" s="69"/>
      <c r="LPO8" s="69"/>
      <c r="LPP8" s="69"/>
      <c r="LPQ8" s="70"/>
      <c r="LPR8" s="70"/>
      <c r="LPS8" s="70"/>
      <c r="LPT8" s="70"/>
      <c r="LPU8" s="70"/>
      <c r="LPV8" s="68"/>
      <c r="LPW8" s="68"/>
      <c r="LPX8" s="69"/>
      <c r="LPY8" s="69"/>
      <c r="LPZ8" s="69"/>
      <c r="LQA8" s="70"/>
      <c r="LQB8" s="70"/>
      <c r="LQC8" s="70"/>
      <c r="LQD8" s="70"/>
      <c r="LQE8" s="70"/>
      <c r="LQF8" s="68"/>
      <c r="LQG8" s="68"/>
      <c r="LQH8" s="69"/>
      <c r="LQI8" s="69"/>
      <c r="LQJ8" s="69"/>
      <c r="LQK8" s="70"/>
      <c r="LQL8" s="70"/>
      <c r="LQM8" s="70"/>
      <c r="LQN8" s="70"/>
      <c r="LQO8" s="70"/>
      <c r="LQP8" s="68"/>
      <c r="LQQ8" s="68"/>
      <c r="LQR8" s="69"/>
      <c r="LQS8" s="69"/>
      <c r="LQT8" s="69"/>
      <c r="LQU8" s="70"/>
      <c r="LQV8" s="70"/>
      <c r="LQW8" s="70"/>
      <c r="LQX8" s="70"/>
      <c r="LQY8" s="70"/>
      <c r="LQZ8" s="68"/>
      <c r="LRA8" s="68"/>
      <c r="LRB8" s="69"/>
      <c r="LRC8" s="69"/>
      <c r="LRD8" s="69"/>
      <c r="LRE8" s="70"/>
      <c r="LRF8" s="70"/>
      <c r="LRG8" s="70"/>
      <c r="LRH8" s="70"/>
      <c r="LRI8" s="70"/>
      <c r="LRJ8" s="68"/>
      <c r="LRK8" s="68"/>
      <c r="LRL8" s="69"/>
      <c r="LRM8" s="69"/>
      <c r="LRN8" s="69"/>
      <c r="LRO8" s="70"/>
      <c r="LRP8" s="70"/>
      <c r="LRQ8" s="70"/>
      <c r="LRR8" s="70"/>
      <c r="LRS8" s="70"/>
      <c r="LRT8" s="68"/>
      <c r="LRU8" s="68"/>
      <c r="LRV8" s="69"/>
      <c r="LRW8" s="69"/>
      <c r="LRX8" s="69"/>
      <c r="LRY8" s="70"/>
      <c r="LRZ8" s="70"/>
      <c r="LSA8" s="70"/>
      <c r="LSB8" s="70"/>
      <c r="LSC8" s="70"/>
      <c r="LSD8" s="68"/>
      <c r="LSE8" s="68"/>
      <c r="LSF8" s="69"/>
      <c r="LSG8" s="69"/>
      <c r="LSH8" s="69"/>
      <c r="LSI8" s="70"/>
      <c r="LSJ8" s="70"/>
      <c r="LSK8" s="70"/>
      <c r="LSL8" s="70"/>
      <c r="LSM8" s="70"/>
      <c r="LSN8" s="68"/>
      <c r="LSO8" s="68"/>
      <c r="LSP8" s="69"/>
      <c r="LSQ8" s="69"/>
      <c r="LSR8" s="69"/>
      <c r="LSS8" s="70"/>
      <c r="LST8" s="70"/>
      <c r="LSU8" s="70"/>
      <c r="LSV8" s="70"/>
      <c r="LSW8" s="70"/>
      <c r="LSX8" s="68"/>
      <c r="LSY8" s="68"/>
      <c r="LSZ8" s="69"/>
      <c r="LTA8" s="69"/>
      <c r="LTB8" s="69"/>
      <c r="LTC8" s="70"/>
      <c r="LTD8" s="70"/>
      <c r="LTE8" s="70"/>
      <c r="LTF8" s="70"/>
      <c r="LTG8" s="70"/>
      <c r="LTH8" s="68"/>
      <c r="LTI8" s="68"/>
      <c r="LTJ8" s="69"/>
      <c r="LTK8" s="69"/>
      <c r="LTL8" s="69"/>
      <c r="LTM8" s="70"/>
      <c r="LTN8" s="70"/>
      <c r="LTO8" s="70"/>
      <c r="LTP8" s="70"/>
      <c r="LTQ8" s="70"/>
      <c r="LTR8" s="68"/>
      <c r="LTS8" s="68"/>
      <c r="LTT8" s="69"/>
      <c r="LTU8" s="69"/>
      <c r="LTV8" s="69"/>
      <c r="LTW8" s="70"/>
      <c r="LTX8" s="70"/>
      <c r="LTY8" s="70"/>
      <c r="LTZ8" s="70"/>
      <c r="LUA8" s="70"/>
      <c r="LUB8" s="68"/>
      <c r="LUC8" s="68"/>
      <c r="LUD8" s="69"/>
      <c r="LUE8" s="69"/>
      <c r="LUF8" s="69"/>
      <c r="LUG8" s="70"/>
      <c r="LUH8" s="70"/>
      <c r="LUI8" s="70"/>
      <c r="LUJ8" s="70"/>
      <c r="LUK8" s="70"/>
      <c r="LUL8" s="68"/>
      <c r="LUM8" s="68"/>
      <c r="LUN8" s="69"/>
      <c r="LUO8" s="69"/>
      <c r="LUP8" s="69"/>
      <c r="LUQ8" s="70"/>
      <c r="LUR8" s="70"/>
      <c r="LUS8" s="70"/>
      <c r="LUT8" s="70"/>
      <c r="LUU8" s="70"/>
      <c r="LUV8" s="68"/>
      <c r="LUW8" s="68"/>
      <c r="LUX8" s="69"/>
      <c r="LUY8" s="69"/>
      <c r="LUZ8" s="69"/>
      <c r="LVA8" s="70"/>
      <c r="LVB8" s="70"/>
      <c r="LVC8" s="70"/>
      <c r="LVD8" s="70"/>
      <c r="LVE8" s="70"/>
      <c r="LVF8" s="68"/>
      <c r="LVG8" s="68"/>
      <c r="LVH8" s="69"/>
      <c r="LVI8" s="69"/>
      <c r="LVJ8" s="69"/>
      <c r="LVK8" s="70"/>
      <c r="LVL8" s="70"/>
      <c r="LVM8" s="70"/>
      <c r="LVN8" s="70"/>
      <c r="LVO8" s="70"/>
      <c r="LVP8" s="68"/>
      <c r="LVQ8" s="68"/>
      <c r="LVR8" s="69"/>
      <c r="LVS8" s="69"/>
      <c r="LVT8" s="69"/>
      <c r="LVU8" s="70"/>
      <c r="LVV8" s="70"/>
      <c r="LVW8" s="70"/>
      <c r="LVX8" s="70"/>
      <c r="LVY8" s="70"/>
      <c r="LVZ8" s="68"/>
      <c r="LWA8" s="68"/>
      <c r="LWB8" s="69"/>
      <c r="LWC8" s="69"/>
      <c r="LWD8" s="69"/>
      <c r="LWE8" s="70"/>
      <c r="LWF8" s="70"/>
      <c r="LWG8" s="70"/>
      <c r="LWH8" s="70"/>
      <c r="LWI8" s="70"/>
      <c r="LWJ8" s="68"/>
      <c r="LWK8" s="68"/>
      <c r="LWL8" s="69"/>
      <c r="LWM8" s="69"/>
      <c r="LWN8" s="69"/>
      <c r="LWO8" s="70"/>
      <c r="LWP8" s="70"/>
      <c r="LWQ8" s="70"/>
      <c r="LWR8" s="70"/>
      <c r="LWS8" s="70"/>
      <c r="LWT8" s="68"/>
      <c r="LWU8" s="68"/>
      <c r="LWV8" s="69"/>
      <c r="LWW8" s="69"/>
      <c r="LWX8" s="69"/>
      <c r="LWY8" s="70"/>
      <c r="LWZ8" s="70"/>
      <c r="LXA8" s="70"/>
      <c r="LXB8" s="70"/>
      <c r="LXC8" s="70"/>
      <c r="LXD8" s="68"/>
      <c r="LXE8" s="68"/>
      <c r="LXF8" s="69"/>
      <c r="LXG8" s="69"/>
      <c r="LXH8" s="69"/>
      <c r="LXI8" s="70"/>
      <c r="LXJ8" s="70"/>
      <c r="LXK8" s="70"/>
      <c r="LXL8" s="70"/>
      <c r="LXM8" s="70"/>
      <c r="LXN8" s="68"/>
      <c r="LXO8" s="68"/>
      <c r="LXP8" s="69"/>
      <c r="LXQ8" s="69"/>
      <c r="LXR8" s="69"/>
      <c r="LXS8" s="70"/>
      <c r="LXT8" s="70"/>
      <c r="LXU8" s="70"/>
      <c r="LXV8" s="70"/>
      <c r="LXW8" s="70"/>
      <c r="LXX8" s="68"/>
      <c r="LXY8" s="68"/>
      <c r="LXZ8" s="69"/>
      <c r="LYA8" s="69"/>
      <c r="LYB8" s="69"/>
      <c r="LYC8" s="70"/>
      <c r="LYD8" s="70"/>
      <c r="LYE8" s="70"/>
      <c r="LYF8" s="70"/>
      <c r="LYG8" s="70"/>
      <c r="LYH8" s="68"/>
      <c r="LYI8" s="68"/>
      <c r="LYJ8" s="69"/>
      <c r="LYK8" s="69"/>
      <c r="LYL8" s="69"/>
      <c r="LYM8" s="70"/>
      <c r="LYN8" s="70"/>
      <c r="LYO8" s="70"/>
      <c r="LYP8" s="70"/>
      <c r="LYQ8" s="70"/>
      <c r="LYR8" s="68"/>
      <c r="LYS8" s="68"/>
      <c r="LYT8" s="69"/>
      <c r="LYU8" s="69"/>
      <c r="LYV8" s="69"/>
      <c r="LYW8" s="70"/>
      <c r="LYX8" s="70"/>
      <c r="LYY8" s="70"/>
      <c r="LYZ8" s="70"/>
      <c r="LZA8" s="70"/>
      <c r="LZB8" s="68"/>
      <c r="LZC8" s="68"/>
      <c r="LZD8" s="69"/>
      <c r="LZE8" s="69"/>
      <c r="LZF8" s="69"/>
      <c r="LZG8" s="70"/>
      <c r="LZH8" s="70"/>
      <c r="LZI8" s="70"/>
      <c r="LZJ8" s="70"/>
      <c r="LZK8" s="70"/>
      <c r="LZL8" s="68"/>
      <c r="LZM8" s="68"/>
      <c r="LZN8" s="69"/>
      <c r="LZO8" s="69"/>
      <c r="LZP8" s="69"/>
      <c r="LZQ8" s="70"/>
      <c r="LZR8" s="70"/>
      <c r="LZS8" s="70"/>
      <c r="LZT8" s="70"/>
      <c r="LZU8" s="70"/>
      <c r="LZV8" s="68"/>
      <c r="LZW8" s="68"/>
      <c r="LZX8" s="69"/>
      <c r="LZY8" s="69"/>
      <c r="LZZ8" s="69"/>
      <c r="MAA8" s="70"/>
      <c r="MAB8" s="70"/>
      <c r="MAC8" s="70"/>
      <c r="MAD8" s="70"/>
      <c r="MAE8" s="70"/>
      <c r="MAF8" s="68"/>
      <c r="MAG8" s="68"/>
      <c r="MAH8" s="69"/>
      <c r="MAI8" s="69"/>
      <c r="MAJ8" s="69"/>
      <c r="MAK8" s="70"/>
      <c r="MAL8" s="70"/>
      <c r="MAM8" s="70"/>
      <c r="MAN8" s="70"/>
      <c r="MAO8" s="70"/>
      <c r="MAP8" s="68"/>
      <c r="MAQ8" s="68"/>
      <c r="MAR8" s="69"/>
      <c r="MAS8" s="69"/>
      <c r="MAT8" s="69"/>
      <c r="MAU8" s="70"/>
      <c r="MAV8" s="70"/>
      <c r="MAW8" s="70"/>
      <c r="MAX8" s="70"/>
      <c r="MAY8" s="70"/>
      <c r="MAZ8" s="68"/>
      <c r="MBA8" s="68"/>
      <c r="MBB8" s="69"/>
      <c r="MBC8" s="69"/>
      <c r="MBD8" s="69"/>
      <c r="MBE8" s="70"/>
      <c r="MBF8" s="70"/>
      <c r="MBG8" s="70"/>
      <c r="MBH8" s="70"/>
      <c r="MBI8" s="70"/>
      <c r="MBJ8" s="68"/>
      <c r="MBK8" s="68"/>
      <c r="MBL8" s="69"/>
      <c r="MBM8" s="69"/>
      <c r="MBN8" s="69"/>
      <c r="MBO8" s="70"/>
      <c r="MBP8" s="70"/>
      <c r="MBQ8" s="70"/>
      <c r="MBR8" s="70"/>
      <c r="MBS8" s="70"/>
      <c r="MBT8" s="68"/>
      <c r="MBU8" s="68"/>
      <c r="MBV8" s="69"/>
      <c r="MBW8" s="69"/>
      <c r="MBX8" s="69"/>
      <c r="MBY8" s="70"/>
      <c r="MBZ8" s="70"/>
      <c r="MCA8" s="70"/>
      <c r="MCB8" s="70"/>
      <c r="MCC8" s="70"/>
      <c r="MCD8" s="68"/>
      <c r="MCE8" s="68"/>
      <c r="MCF8" s="69"/>
      <c r="MCG8" s="69"/>
      <c r="MCH8" s="69"/>
      <c r="MCI8" s="70"/>
      <c r="MCJ8" s="70"/>
      <c r="MCK8" s="70"/>
      <c r="MCL8" s="70"/>
      <c r="MCM8" s="70"/>
      <c r="MCN8" s="68"/>
      <c r="MCO8" s="68"/>
      <c r="MCP8" s="69"/>
      <c r="MCQ8" s="69"/>
      <c r="MCR8" s="69"/>
      <c r="MCS8" s="70"/>
      <c r="MCT8" s="70"/>
      <c r="MCU8" s="70"/>
      <c r="MCV8" s="70"/>
      <c r="MCW8" s="70"/>
      <c r="MCX8" s="68"/>
      <c r="MCY8" s="68"/>
      <c r="MCZ8" s="69"/>
      <c r="MDA8" s="69"/>
      <c r="MDB8" s="69"/>
      <c r="MDC8" s="70"/>
      <c r="MDD8" s="70"/>
      <c r="MDE8" s="70"/>
      <c r="MDF8" s="70"/>
      <c r="MDG8" s="70"/>
      <c r="MDH8" s="68"/>
      <c r="MDI8" s="68"/>
      <c r="MDJ8" s="69"/>
      <c r="MDK8" s="69"/>
      <c r="MDL8" s="69"/>
      <c r="MDM8" s="70"/>
      <c r="MDN8" s="70"/>
      <c r="MDO8" s="70"/>
      <c r="MDP8" s="70"/>
      <c r="MDQ8" s="70"/>
      <c r="MDR8" s="68"/>
      <c r="MDS8" s="68"/>
      <c r="MDT8" s="69"/>
      <c r="MDU8" s="69"/>
      <c r="MDV8" s="69"/>
      <c r="MDW8" s="70"/>
      <c r="MDX8" s="70"/>
      <c r="MDY8" s="70"/>
      <c r="MDZ8" s="70"/>
      <c r="MEA8" s="70"/>
      <c r="MEB8" s="68"/>
      <c r="MEC8" s="68"/>
      <c r="MED8" s="69"/>
      <c r="MEE8" s="69"/>
      <c r="MEF8" s="69"/>
      <c r="MEG8" s="70"/>
      <c r="MEH8" s="70"/>
      <c r="MEI8" s="70"/>
      <c r="MEJ8" s="70"/>
      <c r="MEK8" s="70"/>
      <c r="MEL8" s="68"/>
      <c r="MEM8" s="68"/>
      <c r="MEN8" s="69"/>
      <c r="MEO8" s="69"/>
      <c r="MEP8" s="69"/>
      <c r="MEQ8" s="70"/>
      <c r="MER8" s="70"/>
      <c r="MES8" s="70"/>
      <c r="MET8" s="70"/>
      <c r="MEU8" s="70"/>
      <c r="MEV8" s="68"/>
      <c r="MEW8" s="68"/>
      <c r="MEX8" s="69"/>
      <c r="MEY8" s="69"/>
      <c r="MEZ8" s="69"/>
      <c r="MFA8" s="70"/>
      <c r="MFB8" s="70"/>
      <c r="MFC8" s="70"/>
      <c r="MFD8" s="70"/>
      <c r="MFE8" s="70"/>
      <c r="MFF8" s="68"/>
      <c r="MFG8" s="68"/>
      <c r="MFH8" s="69"/>
      <c r="MFI8" s="69"/>
      <c r="MFJ8" s="69"/>
      <c r="MFK8" s="70"/>
      <c r="MFL8" s="70"/>
      <c r="MFM8" s="70"/>
      <c r="MFN8" s="70"/>
      <c r="MFO8" s="70"/>
      <c r="MFP8" s="68"/>
      <c r="MFQ8" s="68"/>
      <c r="MFR8" s="69"/>
      <c r="MFS8" s="69"/>
      <c r="MFT8" s="69"/>
      <c r="MFU8" s="70"/>
      <c r="MFV8" s="70"/>
      <c r="MFW8" s="70"/>
      <c r="MFX8" s="70"/>
      <c r="MFY8" s="70"/>
      <c r="MFZ8" s="68"/>
      <c r="MGA8" s="68"/>
      <c r="MGB8" s="69"/>
      <c r="MGC8" s="69"/>
      <c r="MGD8" s="69"/>
      <c r="MGE8" s="70"/>
      <c r="MGF8" s="70"/>
      <c r="MGG8" s="70"/>
      <c r="MGH8" s="70"/>
      <c r="MGI8" s="70"/>
      <c r="MGJ8" s="68"/>
      <c r="MGK8" s="68"/>
      <c r="MGL8" s="69"/>
      <c r="MGM8" s="69"/>
      <c r="MGN8" s="69"/>
      <c r="MGO8" s="70"/>
      <c r="MGP8" s="70"/>
      <c r="MGQ8" s="70"/>
      <c r="MGR8" s="70"/>
      <c r="MGS8" s="70"/>
      <c r="MGT8" s="68"/>
      <c r="MGU8" s="68"/>
      <c r="MGV8" s="69"/>
      <c r="MGW8" s="69"/>
      <c r="MGX8" s="69"/>
      <c r="MGY8" s="70"/>
      <c r="MGZ8" s="70"/>
      <c r="MHA8" s="70"/>
      <c r="MHB8" s="70"/>
      <c r="MHC8" s="70"/>
      <c r="MHD8" s="68"/>
      <c r="MHE8" s="68"/>
      <c r="MHF8" s="69"/>
      <c r="MHG8" s="69"/>
      <c r="MHH8" s="69"/>
      <c r="MHI8" s="70"/>
      <c r="MHJ8" s="70"/>
      <c r="MHK8" s="70"/>
      <c r="MHL8" s="70"/>
      <c r="MHM8" s="70"/>
      <c r="MHN8" s="68"/>
      <c r="MHO8" s="68"/>
      <c r="MHP8" s="69"/>
      <c r="MHQ8" s="69"/>
      <c r="MHR8" s="69"/>
      <c r="MHS8" s="70"/>
      <c r="MHT8" s="70"/>
      <c r="MHU8" s="70"/>
      <c r="MHV8" s="70"/>
      <c r="MHW8" s="70"/>
      <c r="MHX8" s="68"/>
      <c r="MHY8" s="68"/>
      <c r="MHZ8" s="69"/>
      <c r="MIA8" s="69"/>
      <c r="MIB8" s="69"/>
      <c r="MIC8" s="70"/>
      <c r="MID8" s="70"/>
      <c r="MIE8" s="70"/>
      <c r="MIF8" s="70"/>
      <c r="MIG8" s="70"/>
      <c r="MIH8" s="68"/>
      <c r="MII8" s="68"/>
      <c r="MIJ8" s="69"/>
      <c r="MIK8" s="69"/>
      <c r="MIL8" s="69"/>
      <c r="MIM8" s="70"/>
      <c r="MIN8" s="70"/>
      <c r="MIO8" s="70"/>
      <c r="MIP8" s="70"/>
      <c r="MIQ8" s="70"/>
      <c r="MIR8" s="68"/>
      <c r="MIS8" s="68"/>
      <c r="MIT8" s="69"/>
      <c r="MIU8" s="69"/>
      <c r="MIV8" s="69"/>
      <c r="MIW8" s="70"/>
      <c r="MIX8" s="70"/>
      <c r="MIY8" s="70"/>
      <c r="MIZ8" s="70"/>
      <c r="MJA8" s="70"/>
      <c r="MJB8" s="68"/>
      <c r="MJC8" s="68"/>
      <c r="MJD8" s="69"/>
      <c r="MJE8" s="69"/>
      <c r="MJF8" s="69"/>
      <c r="MJG8" s="70"/>
      <c r="MJH8" s="70"/>
      <c r="MJI8" s="70"/>
      <c r="MJJ8" s="70"/>
      <c r="MJK8" s="70"/>
      <c r="MJL8" s="68"/>
      <c r="MJM8" s="68"/>
      <c r="MJN8" s="69"/>
      <c r="MJO8" s="69"/>
      <c r="MJP8" s="69"/>
      <c r="MJQ8" s="70"/>
      <c r="MJR8" s="70"/>
      <c r="MJS8" s="70"/>
      <c r="MJT8" s="70"/>
      <c r="MJU8" s="70"/>
      <c r="MJV8" s="68"/>
      <c r="MJW8" s="68"/>
      <c r="MJX8" s="69"/>
      <c r="MJY8" s="69"/>
      <c r="MJZ8" s="69"/>
      <c r="MKA8" s="70"/>
      <c r="MKB8" s="70"/>
      <c r="MKC8" s="70"/>
      <c r="MKD8" s="70"/>
      <c r="MKE8" s="70"/>
      <c r="MKF8" s="68"/>
      <c r="MKG8" s="68"/>
      <c r="MKH8" s="69"/>
      <c r="MKI8" s="69"/>
      <c r="MKJ8" s="69"/>
      <c r="MKK8" s="70"/>
      <c r="MKL8" s="70"/>
      <c r="MKM8" s="70"/>
      <c r="MKN8" s="70"/>
      <c r="MKO8" s="70"/>
      <c r="MKP8" s="68"/>
      <c r="MKQ8" s="68"/>
      <c r="MKR8" s="69"/>
      <c r="MKS8" s="69"/>
      <c r="MKT8" s="69"/>
      <c r="MKU8" s="70"/>
      <c r="MKV8" s="70"/>
      <c r="MKW8" s="70"/>
      <c r="MKX8" s="70"/>
      <c r="MKY8" s="70"/>
      <c r="MKZ8" s="68"/>
      <c r="MLA8" s="68"/>
      <c r="MLB8" s="69"/>
      <c r="MLC8" s="69"/>
      <c r="MLD8" s="69"/>
      <c r="MLE8" s="70"/>
      <c r="MLF8" s="70"/>
      <c r="MLG8" s="70"/>
      <c r="MLH8" s="70"/>
      <c r="MLI8" s="70"/>
      <c r="MLJ8" s="68"/>
      <c r="MLK8" s="68"/>
      <c r="MLL8" s="69"/>
      <c r="MLM8" s="69"/>
      <c r="MLN8" s="69"/>
      <c r="MLO8" s="70"/>
      <c r="MLP8" s="70"/>
      <c r="MLQ8" s="70"/>
      <c r="MLR8" s="70"/>
      <c r="MLS8" s="70"/>
      <c r="MLT8" s="68"/>
      <c r="MLU8" s="68"/>
      <c r="MLV8" s="69"/>
      <c r="MLW8" s="69"/>
      <c r="MLX8" s="69"/>
      <c r="MLY8" s="70"/>
      <c r="MLZ8" s="70"/>
      <c r="MMA8" s="70"/>
      <c r="MMB8" s="70"/>
      <c r="MMC8" s="70"/>
      <c r="MMD8" s="68"/>
      <c r="MME8" s="68"/>
      <c r="MMF8" s="69"/>
      <c r="MMG8" s="69"/>
      <c r="MMH8" s="69"/>
      <c r="MMI8" s="70"/>
      <c r="MMJ8" s="70"/>
      <c r="MMK8" s="70"/>
      <c r="MML8" s="70"/>
      <c r="MMM8" s="70"/>
      <c r="MMN8" s="68"/>
      <c r="MMO8" s="68"/>
      <c r="MMP8" s="69"/>
      <c r="MMQ8" s="69"/>
      <c r="MMR8" s="69"/>
      <c r="MMS8" s="70"/>
      <c r="MMT8" s="70"/>
      <c r="MMU8" s="70"/>
      <c r="MMV8" s="70"/>
      <c r="MMW8" s="70"/>
      <c r="MMX8" s="68"/>
      <c r="MMY8" s="68"/>
      <c r="MMZ8" s="69"/>
      <c r="MNA8" s="69"/>
      <c r="MNB8" s="69"/>
      <c r="MNC8" s="70"/>
      <c r="MND8" s="70"/>
      <c r="MNE8" s="70"/>
      <c r="MNF8" s="70"/>
      <c r="MNG8" s="70"/>
      <c r="MNH8" s="68"/>
      <c r="MNI8" s="68"/>
      <c r="MNJ8" s="69"/>
      <c r="MNK8" s="69"/>
      <c r="MNL8" s="69"/>
      <c r="MNM8" s="70"/>
      <c r="MNN8" s="70"/>
      <c r="MNO8" s="70"/>
      <c r="MNP8" s="70"/>
      <c r="MNQ8" s="70"/>
      <c r="MNR8" s="68"/>
      <c r="MNS8" s="68"/>
      <c r="MNT8" s="69"/>
      <c r="MNU8" s="69"/>
      <c r="MNV8" s="69"/>
      <c r="MNW8" s="70"/>
      <c r="MNX8" s="70"/>
      <c r="MNY8" s="70"/>
      <c r="MNZ8" s="70"/>
      <c r="MOA8" s="70"/>
      <c r="MOB8" s="68"/>
      <c r="MOC8" s="68"/>
      <c r="MOD8" s="69"/>
      <c r="MOE8" s="69"/>
      <c r="MOF8" s="69"/>
      <c r="MOG8" s="70"/>
      <c r="MOH8" s="70"/>
      <c r="MOI8" s="70"/>
      <c r="MOJ8" s="70"/>
      <c r="MOK8" s="70"/>
      <c r="MOL8" s="68"/>
      <c r="MOM8" s="68"/>
      <c r="MON8" s="69"/>
      <c r="MOO8" s="69"/>
      <c r="MOP8" s="69"/>
      <c r="MOQ8" s="70"/>
      <c r="MOR8" s="70"/>
      <c r="MOS8" s="70"/>
      <c r="MOT8" s="70"/>
      <c r="MOU8" s="70"/>
      <c r="MOV8" s="68"/>
      <c r="MOW8" s="68"/>
      <c r="MOX8" s="69"/>
      <c r="MOY8" s="69"/>
      <c r="MOZ8" s="69"/>
      <c r="MPA8" s="70"/>
      <c r="MPB8" s="70"/>
      <c r="MPC8" s="70"/>
      <c r="MPD8" s="70"/>
      <c r="MPE8" s="70"/>
      <c r="MPF8" s="68"/>
      <c r="MPG8" s="68"/>
      <c r="MPH8" s="69"/>
      <c r="MPI8" s="69"/>
      <c r="MPJ8" s="69"/>
      <c r="MPK8" s="70"/>
      <c r="MPL8" s="70"/>
      <c r="MPM8" s="70"/>
      <c r="MPN8" s="70"/>
      <c r="MPO8" s="70"/>
      <c r="MPP8" s="68"/>
      <c r="MPQ8" s="68"/>
      <c r="MPR8" s="69"/>
      <c r="MPS8" s="69"/>
      <c r="MPT8" s="69"/>
      <c r="MPU8" s="70"/>
      <c r="MPV8" s="70"/>
      <c r="MPW8" s="70"/>
      <c r="MPX8" s="70"/>
      <c r="MPY8" s="70"/>
      <c r="MPZ8" s="68"/>
      <c r="MQA8" s="68"/>
      <c r="MQB8" s="69"/>
      <c r="MQC8" s="69"/>
      <c r="MQD8" s="69"/>
      <c r="MQE8" s="70"/>
      <c r="MQF8" s="70"/>
      <c r="MQG8" s="70"/>
      <c r="MQH8" s="70"/>
      <c r="MQI8" s="70"/>
      <c r="MQJ8" s="68"/>
      <c r="MQK8" s="68"/>
      <c r="MQL8" s="69"/>
      <c r="MQM8" s="69"/>
      <c r="MQN8" s="69"/>
      <c r="MQO8" s="70"/>
      <c r="MQP8" s="70"/>
      <c r="MQQ8" s="70"/>
      <c r="MQR8" s="70"/>
      <c r="MQS8" s="70"/>
      <c r="MQT8" s="68"/>
      <c r="MQU8" s="68"/>
      <c r="MQV8" s="69"/>
      <c r="MQW8" s="69"/>
      <c r="MQX8" s="69"/>
      <c r="MQY8" s="70"/>
      <c r="MQZ8" s="70"/>
      <c r="MRA8" s="70"/>
      <c r="MRB8" s="70"/>
      <c r="MRC8" s="70"/>
      <c r="MRD8" s="68"/>
      <c r="MRE8" s="68"/>
      <c r="MRF8" s="69"/>
      <c r="MRG8" s="69"/>
      <c r="MRH8" s="69"/>
      <c r="MRI8" s="70"/>
      <c r="MRJ8" s="70"/>
      <c r="MRK8" s="70"/>
      <c r="MRL8" s="70"/>
      <c r="MRM8" s="70"/>
      <c r="MRN8" s="68"/>
      <c r="MRO8" s="68"/>
      <c r="MRP8" s="69"/>
      <c r="MRQ8" s="69"/>
      <c r="MRR8" s="69"/>
      <c r="MRS8" s="70"/>
      <c r="MRT8" s="70"/>
      <c r="MRU8" s="70"/>
      <c r="MRV8" s="70"/>
      <c r="MRW8" s="70"/>
      <c r="MRX8" s="68"/>
      <c r="MRY8" s="68"/>
      <c r="MRZ8" s="69"/>
      <c r="MSA8" s="69"/>
      <c r="MSB8" s="69"/>
      <c r="MSC8" s="70"/>
      <c r="MSD8" s="70"/>
      <c r="MSE8" s="70"/>
      <c r="MSF8" s="70"/>
      <c r="MSG8" s="70"/>
      <c r="MSH8" s="68"/>
      <c r="MSI8" s="68"/>
      <c r="MSJ8" s="69"/>
      <c r="MSK8" s="69"/>
      <c r="MSL8" s="69"/>
      <c r="MSM8" s="70"/>
      <c r="MSN8" s="70"/>
      <c r="MSO8" s="70"/>
      <c r="MSP8" s="70"/>
      <c r="MSQ8" s="70"/>
      <c r="MSR8" s="68"/>
      <c r="MSS8" s="68"/>
      <c r="MST8" s="69"/>
      <c r="MSU8" s="69"/>
      <c r="MSV8" s="69"/>
      <c r="MSW8" s="70"/>
      <c r="MSX8" s="70"/>
      <c r="MSY8" s="70"/>
      <c r="MSZ8" s="70"/>
      <c r="MTA8" s="70"/>
      <c r="MTB8" s="68"/>
      <c r="MTC8" s="68"/>
      <c r="MTD8" s="69"/>
      <c r="MTE8" s="69"/>
      <c r="MTF8" s="69"/>
      <c r="MTG8" s="70"/>
      <c r="MTH8" s="70"/>
      <c r="MTI8" s="70"/>
      <c r="MTJ8" s="70"/>
      <c r="MTK8" s="70"/>
      <c r="MTL8" s="68"/>
      <c r="MTM8" s="68"/>
      <c r="MTN8" s="69"/>
      <c r="MTO8" s="69"/>
      <c r="MTP8" s="69"/>
      <c r="MTQ8" s="70"/>
      <c r="MTR8" s="70"/>
      <c r="MTS8" s="70"/>
      <c r="MTT8" s="70"/>
      <c r="MTU8" s="70"/>
      <c r="MTV8" s="68"/>
      <c r="MTW8" s="68"/>
      <c r="MTX8" s="69"/>
      <c r="MTY8" s="69"/>
      <c r="MTZ8" s="69"/>
      <c r="MUA8" s="70"/>
      <c r="MUB8" s="70"/>
      <c r="MUC8" s="70"/>
      <c r="MUD8" s="70"/>
      <c r="MUE8" s="70"/>
      <c r="MUF8" s="68"/>
      <c r="MUG8" s="68"/>
      <c r="MUH8" s="69"/>
      <c r="MUI8" s="69"/>
      <c r="MUJ8" s="69"/>
      <c r="MUK8" s="70"/>
      <c r="MUL8" s="70"/>
      <c r="MUM8" s="70"/>
      <c r="MUN8" s="70"/>
      <c r="MUO8" s="70"/>
      <c r="MUP8" s="68"/>
      <c r="MUQ8" s="68"/>
      <c r="MUR8" s="69"/>
      <c r="MUS8" s="69"/>
      <c r="MUT8" s="69"/>
      <c r="MUU8" s="70"/>
      <c r="MUV8" s="70"/>
      <c r="MUW8" s="70"/>
      <c r="MUX8" s="70"/>
      <c r="MUY8" s="70"/>
      <c r="MUZ8" s="68"/>
      <c r="MVA8" s="68"/>
      <c r="MVB8" s="69"/>
      <c r="MVC8" s="69"/>
      <c r="MVD8" s="69"/>
      <c r="MVE8" s="70"/>
      <c r="MVF8" s="70"/>
      <c r="MVG8" s="70"/>
      <c r="MVH8" s="70"/>
      <c r="MVI8" s="70"/>
      <c r="MVJ8" s="68"/>
      <c r="MVK8" s="68"/>
      <c r="MVL8" s="69"/>
      <c r="MVM8" s="69"/>
      <c r="MVN8" s="69"/>
      <c r="MVO8" s="70"/>
      <c r="MVP8" s="70"/>
      <c r="MVQ8" s="70"/>
      <c r="MVR8" s="70"/>
      <c r="MVS8" s="70"/>
      <c r="MVT8" s="68"/>
      <c r="MVU8" s="68"/>
      <c r="MVV8" s="69"/>
      <c r="MVW8" s="69"/>
      <c r="MVX8" s="69"/>
      <c r="MVY8" s="70"/>
      <c r="MVZ8" s="70"/>
      <c r="MWA8" s="70"/>
      <c r="MWB8" s="70"/>
      <c r="MWC8" s="70"/>
      <c r="MWD8" s="68"/>
      <c r="MWE8" s="68"/>
      <c r="MWF8" s="69"/>
      <c r="MWG8" s="69"/>
      <c r="MWH8" s="69"/>
      <c r="MWI8" s="70"/>
      <c r="MWJ8" s="70"/>
      <c r="MWK8" s="70"/>
      <c r="MWL8" s="70"/>
      <c r="MWM8" s="70"/>
      <c r="MWN8" s="68"/>
      <c r="MWO8" s="68"/>
      <c r="MWP8" s="69"/>
      <c r="MWQ8" s="69"/>
      <c r="MWR8" s="69"/>
      <c r="MWS8" s="70"/>
      <c r="MWT8" s="70"/>
      <c r="MWU8" s="70"/>
      <c r="MWV8" s="70"/>
      <c r="MWW8" s="70"/>
      <c r="MWX8" s="68"/>
      <c r="MWY8" s="68"/>
      <c r="MWZ8" s="69"/>
      <c r="MXA8" s="69"/>
      <c r="MXB8" s="69"/>
      <c r="MXC8" s="70"/>
      <c r="MXD8" s="70"/>
      <c r="MXE8" s="70"/>
      <c r="MXF8" s="70"/>
      <c r="MXG8" s="70"/>
      <c r="MXH8" s="68"/>
      <c r="MXI8" s="68"/>
      <c r="MXJ8" s="69"/>
      <c r="MXK8" s="69"/>
      <c r="MXL8" s="69"/>
      <c r="MXM8" s="70"/>
      <c r="MXN8" s="70"/>
      <c r="MXO8" s="70"/>
      <c r="MXP8" s="70"/>
      <c r="MXQ8" s="70"/>
      <c r="MXR8" s="68"/>
      <c r="MXS8" s="68"/>
      <c r="MXT8" s="69"/>
      <c r="MXU8" s="69"/>
      <c r="MXV8" s="69"/>
      <c r="MXW8" s="70"/>
      <c r="MXX8" s="70"/>
      <c r="MXY8" s="70"/>
      <c r="MXZ8" s="70"/>
      <c r="MYA8" s="70"/>
      <c r="MYB8" s="68"/>
      <c r="MYC8" s="68"/>
      <c r="MYD8" s="69"/>
      <c r="MYE8" s="69"/>
      <c r="MYF8" s="69"/>
      <c r="MYG8" s="70"/>
      <c r="MYH8" s="70"/>
      <c r="MYI8" s="70"/>
      <c r="MYJ8" s="70"/>
      <c r="MYK8" s="70"/>
      <c r="MYL8" s="68"/>
      <c r="MYM8" s="68"/>
      <c r="MYN8" s="69"/>
      <c r="MYO8" s="69"/>
      <c r="MYP8" s="69"/>
      <c r="MYQ8" s="70"/>
      <c r="MYR8" s="70"/>
      <c r="MYS8" s="70"/>
      <c r="MYT8" s="70"/>
      <c r="MYU8" s="70"/>
      <c r="MYV8" s="68"/>
      <c r="MYW8" s="68"/>
      <c r="MYX8" s="69"/>
      <c r="MYY8" s="69"/>
      <c r="MYZ8" s="69"/>
      <c r="MZA8" s="70"/>
      <c r="MZB8" s="70"/>
      <c r="MZC8" s="70"/>
      <c r="MZD8" s="70"/>
      <c r="MZE8" s="70"/>
      <c r="MZF8" s="68"/>
      <c r="MZG8" s="68"/>
      <c r="MZH8" s="69"/>
      <c r="MZI8" s="69"/>
      <c r="MZJ8" s="69"/>
      <c r="MZK8" s="70"/>
      <c r="MZL8" s="70"/>
      <c r="MZM8" s="70"/>
      <c r="MZN8" s="70"/>
      <c r="MZO8" s="70"/>
      <c r="MZP8" s="68"/>
      <c r="MZQ8" s="68"/>
      <c r="MZR8" s="69"/>
      <c r="MZS8" s="69"/>
      <c r="MZT8" s="69"/>
      <c r="MZU8" s="70"/>
      <c r="MZV8" s="70"/>
      <c r="MZW8" s="70"/>
      <c r="MZX8" s="70"/>
      <c r="MZY8" s="70"/>
      <c r="MZZ8" s="68"/>
      <c r="NAA8" s="68"/>
      <c r="NAB8" s="69"/>
      <c r="NAC8" s="69"/>
      <c r="NAD8" s="69"/>
      <c r="NAE8" s="70"/>
      <c r="NAF8" s="70"/>
      <c r="NAG8" s="70"/>
      <c r="NAH8" s="70"/>
      <c r="NAI8" s="70"/>
      <c r="NAJ8" s="68"/>
      <c r="NAK8" s="68"/>
      <c r="NAL8" s="69"/>
      <c r="NAM8" s="69"/>
      <c r="NAN8" s="69"/>
      <c r="NAO8" s="70"/>
      <c r="NAP8" s="70"/>
      <c r="NAQ8" s="70"/>
      <c r="NAR8" s="70"/>
      <c r="NAS8" s="70"/>
      <c r="NAT8" s="68"/>
      <c r="NAU8" s="68"/>
      <c r="NAV8" s="69"/>
      <c r="NAW8" s="69"/>
      <c r="NAX8" s="69"/>
      <c r="NAY8" s="70"/>
      <c r="NAZ8" s="70"/>
      <c r="NBA8" s="70"/>
      <c r="NBB8" s="70"/>
      <c r="NBC8" s="70"/>
      <c r="NBD8" s="68"/>
      <c r="NBE8" s="68"/>
      <c r="NBF8" s="69"/>
      <c r="NBG8" s="69"/>
      <c r="NBH8" s="69"/>
      <c r="NBI8" s="70"/>
      <c r="NBJ8" s="70"/>
      <c r="NBK8" s="70"/>
      <c r="NBL8" s="70"/>
      <c r="NBM8" s="70"/>
      <c r="NBN8" s="68"/>
      <c r="NBO8" s="68"/>
      <c r="NBP8" s="69"/>
      <c r="NBQ8" s="69"/>
      <c r="NBR8" s="69"/>
      <c r="NBS8" s="70"/>
      <c r="NBT8" s="70"/>
      <c r="NBU8" s="70"/>
      <c r="NBV8" s="70"/>
      <c r="NBW8" s="70"/>
      <c r="NBX8" s="68"/>
      <c r="NBY8" s="68"/>
      <c r="NBZ8" s="69"/>
      <c r="NCA8" s="69"/>
      <c r="NCB8" s="69"/>
      <c r="NCC8" s="70"/>
      <c r="NCD8" s="70"/>
      <c r="NCE8" s="70"/>
      <c r="NCF8" s="70"/>
      <c r="NCG8" s="70"/>
      <c r="NCH8" s="68"/>
      <c r="NCI8" s="68"/>
      <c r="NCJ8" s="69"/>
      <c r="NCK8" s="69"/>
      <c r="NCL8" s="69"/>
      <c r="NCM8" s="70"/>
      <c r="NCN8" s="70"/>
      <c r="NCO8" s="70"/>
      <c r="NCP8" s="70"/>
      <c r="NCQ8" s="70"/>
      <c r="NCR8" s="68"/>
      <c r="NCS8" s="68"/>
      <c r="NCT8" s="69"/>
      <c r="NCU8" s="69"/>
      <c r="NCV8" s="69"/>
      <c r="NCW8" s="70"/>
      <c r="NCX8" s="70"/>
      <c r="NCY8" s="70"/>
      <c r="NCZ8" s="70"/>
      <c r="NDA8" s="70"/>
      <c r="NDB8" s="68"/>
      <c r="NDC8" s="68"/>
      <c r="NDD8" s="69"/>
      <c r="NDE8" s="69"/>
      <c r="NDF8" s="69"/>
      <c r="NDG8" s="70"/>
      <c r="NDH8" s="70"/>
      <c r="NDI8" s="70"/>
      <c r="NDJ8" s="70"/>
      <c r="NDK8" s="70"/>
      <c r="NDL8" s="68"/>
      <c r="NDM8" s="68"/>
      <c r="NDN8" s="69"/>
      <c r="NDO8" s="69"/>
      <c r="NDP8" s="69"/>
      <c r="NDQ8" s="70"/>
      <c r="NDR8" s="70"/>
      <c r="NDS8" s="70"/>
      <c r="NDT8" s="70"/>
      <c r="NDU8" s="70"/>
      <c r="NDV8" s="68"/>
      <c r="NDW8" s="68"/>
      <c r="NDX8" s="69"/>
      <c r="NDY8" s="69"/>
      <c r="NDZ8" s="69"/>
      <c r="NEA8" s="70"/>
      <c r="NEB8" s="70"/>
      <c r="NEC8" s="70"/>
      <c r="NED8" s="70"/>
      <c r="NEE8" s="70"/>
      <c r="NEF8" s="68"/>
      <c r="NEG8" s="68"/>
      <c r="NEH8" s="69"/>
      <c r="NEI8" s="69"/>
      <c r="NEJ8" s="69"/>
      <c r="NEK8" s="70"/>
      <c r="NEL8" s="70"/>
      <c r="NEM8" s="70"/>
      <c r="NEN8" s="70"/>
      <c r="NEO8" s="70"/>
      <c r="NEP8" s="68"/>
      <c r="NEQ8" s="68"/>
      <c r="NER8" s="69"/>
      <c r="NES8" s="69"/>
      <c r="NET8" s="69"/>
      <c r="NEU8" s="70"/>
      <c r="NEV8" s="70"/>
      <c r="NEW8" s="70"/>
      <c r="NEX8" s="70"/>
      <c r="NEY8" s="70"/>
      <c r="NEZ8" s="68"/>
      <c r="NFA8" s="68"/>
      <c r="NFB8" s="69"/>
      <c r="NFC8" s="69"/>
      <c r="NFD8" s="69"/>
      <c r="NFE8" s="70"/>
      <c r="NFF8" s="70"/>
      <c r="NFG8" s="70"/>
      <c r="NFH8" s="70"/>
      <c r="NFI8" s="70"/>
      <c r="NFJ8" s="68"/>
      <c r="NFK8" s="68"/>
      <c r="NFL8" s="69"/>
      <c r="NFM8" s="69"/>
      <c r="NFN8" s="69"/>
      <c r="NFO8" s="70"/>
      <c r="NFP8" s="70"/>
      <c r="NFQ8" s="70"/>
      <c r="NFR8" s="70"/>
      <c r="NFS8" s="70"/>
      <c r="NFT8" s="68"/>
      <c r="NFU8" s="68"/>
      <c r="NFV8" s="69"/>
      <c r="NFW8" s="69"/>
      <c r="NFX8" s="69"/>
      <c r="NFY8" s="70"/>
      <c r="NFZ8" s="70"/>
      <c r="NGA8" s="70"/>
      <c r="NGB8" s="70"/>
      <c r="NGC8" s="70"/>
      <c r="NGD8" s="68"/>
      <c r="NGE8" s="68"/>
      <c r="NGF8" s="69"/>
      <c r="NGG8" s="69"/>
      <c r="NGH8" s="69"/>
      <c r="NGI8" s="70"/>
      <c r="NGJ8" s="70"/>
      <c r="NGK8" s="70"/>
      <c r="NGL8" s="70"/>
      <c r="NGM8" s="70"/>
      <c r="NGN8" s="68"/>
      <c r="NGO8" s="68"/>
      <c r="NGP8" s="69"/>
      <c r="NGQ8" s="69"/>
      <c r="NGR8" s="69"/>
      <c r="NGS8" s="70"/>
      <c r="NGT8" s="70"/>
      <c r="NGU8" s="70"/>
      <c r="NGV8" s="70"/>
      <c r="NGW8" s="70"/>
      <c r="NGX8" s="68"/>
      <c r="NGY8" s="68"/>
      <c r="NGZ8" s="69"/>
      <c r="NHA8" s="69"/>
      <c r="NHB8" s="69"/>
      <c r="NHC8" s="70"/>
      <c r="NHD8" s="70"/>
      <c r="NHE8" s="70"/>
      <c r="NHF8" s="70"/>
      <c r="NHG8" s="70"/>
      <c r="NHH8" s="68"/>
      <c r="NHI8" s="68"/>
      <c r="NHJ8" s="69"/>
      <c r="NHK8" s="69"/>
      <c r="NHL8" s="69"/>
      <c r="NHM8" s="70"/>
      <c r="NHN8" s="70"/>
      <c r="NHO8" s="70"/>
      <c r="NHP8" s="70"/>
      <c r="NHQ8" s="70"/>
      <c r="NHR8" s="68"/>
      <c r="NHS8" s="68"/>
      <c r="NHT8" s="69"/>
      <c r="NHU8" s="69"/>
      <c r="NHV8" s="69"/>
      <c r="NHW8" s="70"/>
      <c r="NHX8" s="70"/>
      <c r="NHY8" s="70"/>
      <c r="NHZ8" s="70"/>
      <c r="NIA8" s="70"/>
      <c r="NIB8" s="68"/>
      <c r="NIC8" s="68"/>
      <c r="NID8" s="69"/>
      <c r="NIE8" s="69"/>
      <c r="NIF8" s="69"/>
      <c r="NIG8" s="70"/>
      <c r="NIH8" s="70"/>
      <c r="NII8" s="70"/>
      <c r="NIJ8" s="70"/>
      <c r="NIK8" s="70"/>
      <c r="NIL8" s="68"/>
      <c r="NIM8" s="68"/>
      <c r="NIN8" s="69"/>
      <c r="NIO8" s="69"/>
      <c r="NIP8" s="69"/>
      <c r="NIQ8" s="70"/>
      <c r="NIR8" s="70"/>
      <c r="NIS8" s="70"/>
      <c r="NIT8" s="70"/>
      <c r="NIU8" s="70"/>
      <c r="NIV8" s="68"/>
      <c r="NIW8" s="68"/>
      <c r="NIX8" s="69"/>
      <c r="NIY8" s="69"/>
      <c r="NIZ8" s="69"/>
      <c r="NJA8" s="70"/>
      <c r="NJB8" s="70"/>
      <c r="NJC8" s="70"/>
      <c r="NJD8" s="70"/>
      <c r="NJE8" s="70"/>
      <c r="NJF8" s="68"/>
      <c r="NJG8" s="68"/>
      <c r="NJH8" s="69"/>
      <c r="NJI8" s="69"/>
      <c r="NJJ8" s="69"/>
      <c r="NJK8" s="70"/>
      <c r="NJL8" s="70"/>
      <c r="NJM8" s="70"/>
      <c r="NJN8" s="70"/>
      <c r="NJO8" s="70"/>
      <c r="NJP8" s="68"/>
      <c r="NJQ8" s="68"/>
      <c r="NJR8" s="69"/>
      <c r="NJS8" s="69"/>
      <c r="NJT8" s="69"/>
      <c r="NJU8" s="70"/>
      <c r="NJV8" s="70"/>
      <c r="NJW8" s="70"/>
      <c r="NJX8" s="70"/>
      <c r="NJY8" s="70"/>
      <c r="NJZ8" s="68"/>
      <c r="NKA8" s="68"/>
      <c r="NKB8" s="69"/>
      <c r="NKC8" s="69"/>
      <c r="NKD8" s="69"/>
      <c r="NKE8" s="70"/>
      <c r="NKF8" s="70"/>
      <c r="NKG8" s="70"/>
      <c r="NKH8" s="70"/>
      <c r="NKI8" s="70"/>
      <c r="NKJ8" s="68"/>
      <c r="NKK8" s="68"/>
      <c r="NKL8" s="69"/>
      <c r="NKM8" s="69"/>
      <c r="NKN8" s="69"/>
      <c r="NKO8" s="70"/>
      <c r="NKP8" s="70"/>
      <c r="NKQ8" s="70"/>
      <c r="NKR8" s="70"/>
      <c r="NKS8" s="70"/>
      <c r="NKT8" s="68"/>
      <c r="NKU8" s="68"/>
      <c r="NKV8" s="69"/>
      <c r="NKW8" s="69"/>
      <c r="NKX8" s="69"/>
      <c r="NKY8" s="70"/>
      <c r="NKZ8" s="70"/>
      <c r="NLA8" s="70"/>
      <c r="NLB8" s="70"/>
      <c r="NLC8" s="70"/>
      <c r="NLD8" s="68"/>
      <c r="NLE8" s="68"/>
      <c r="NLF8" s="69"/>
      <c r="NLG8" s="69"/>
      <c r="NLH8" s="69"/>
      <c r="NLI8" s="70"/>
      <c r="NLJ8" s="70"/>
      <c r="NLK8" s="70"/>
      <c r="NLL8" s="70"/>
      <c r="NLM8" s="70"/>
      <c r="NLN8" s="68"/>
      <c r="NLO8" s="68"/>
      <c r="NLP8" s="69"/>
      <c r="NLQ8" s="69"/>
      <c r="NLR8" s="69"/>
      <c r="NLS8" s="70"/>
      <c r="NLT8" s="70"/>
      <c r="NLU8" s="70"/>
      <c r="NLV8" s="70"/>
      <c r="NLW8" s="70"/>
      <c r="NLX8" s="68"/>
      <c r="NLY8" s="68"/>
      <c r="NLZ8" s="69"/>
      <c r="NMA8" s="69"/>
      <c r="NMB8" s="69"/>
      <c r="NMC8" s="70"/>
      <c r="NMD8" s="70"/>
      <c r="NME8" s="70"/>
      <c r="NMF8" s="70"/>
      <c r="NMG8" s="70"/>
      <c r="NMH8" s="68"/>
      <c r="NMI8" s="68"/>
      <c r="NMJ8" s="69"/>
      <c r="NMK8" s="69"/>
      <c r="NML8" s="69"/>
      <c r="NMM8" s="70"/>
      <c r="NMN8" s="70"/>
      <c r="NMO8" s="70"/>
      <c r="NMP8" s="70"/>
      <c r="NMQ8" s="70"/>
      <c r="NMR8" s="68"/>
      <c r="NMS8" s="68"/>
      <c r="NMT8" s="69"/>
      <c r="NMU8" s="69"/>
      <c r="NMV8" s="69"/>
      <c r="NMW8" s="70"/>
      <c r="NMX8" s="70"/>
      <c r="NMY8" s="70"/>
      <c r="NMZ8" s="70"/>
      <c r="NNA8" s="70"/>
      <c r="NNB8" s="68"/>
      <c r="NNC8" s="68"/>
      <c r="NND8" s="69"/>
      <c r="NNE8" s="69"/>
      <c r="NNF8" s="69"/>
      <c r="NNG8" s="70"/>
      <c r="NNH8" s="70"/>
      <c r="NNI8" s="70"/>
      <c r="NNJ8" s="70"/>
      <c r="NNK8" s="70"/>
      <c r="NNL8" s="68"/>
      <c r="NNM8" s="68"/>
      <c r="NNN8" s="69"/>
      <c r="NNO8" s="69"/>
      <c r="NNP8" s="69"/>
      <c r="NNQ8" s="70"/>
      <c r="NNR8" s="70"/>
      <c r="NNS8" s="70"/>
      <c r="NNT8" s="70"/>
      <c r="NNU8" s="70"/>
      <c r="NNV8" s="68"/>
      <c r="NNW8" s="68"/>
      <c r="NNX8" s="69"/>
      <c r="NNY8" s="69"/>
      <c r="NNZ8" s="69"/>
      <c r="NOA8" s="70"/>
      <c r="NOB8" s="70"/>
      <c r="NOC8" s="70"/>
      <c r="NOD8" s="70"/>
      <c r="NOE8" s="70"/>
      <c r="NOF8" s="68"/>
      <c r="NOG8" s="68"/>
      <c r="NOH8" s="69"/>
      <c r="NOI8" s="69"/>
      <c r="NOJ8" s="69"/>
      <c r="NOK8" s="70"/>
      <c r="NOL8" s="70"/>
      <c r="NOM8" s="70"/>
      <c r="NON8" s="70"/>
      <c r="NOO8" s="70"/>
      <c r="NOP8" s="68"/>
      <c r="NOQ8" s="68"/>
      <c r="NOR8" s="69"/>
      <c r="NOS8" s="69"/>
      <c r="NOT8" s="69"/>
      <c r="NOU8" s="70"/>
      <c r="NOV8" s="70"/>
      <c r="NOW8" s="70"/>
      <c r="NOX8" s="70"/>
      <c r="NOY8" s="70"/>
      <c r="NOZ8" s="68"/>
      <c r="NPA8" s="68"/>
      <c r="NPB8" s="69"/>
      <c r="NPC8" s="69"/>
      <c r="NPD8" s="69"/>
      <c r="NPE8" s="70"/>
      <c r="NPF8" s="70"/>
      <c r="NPG8" s="70"/>
      <c r="NPH8" s="70"/>
      <c r="NPI8" s="70"/>
      <c r="NPJ8" s="68"/>
      <c r="NPK8" s="68"/>
      <c r="NPL8" s="69"/>
      <c r="NPM8" s="69"/>
      <c r="NPN8" s="69"/>
      <c r="NPO8" s="70"/>
      <c r="NPP8" s="70"/>
      <c r="NPQ8" s="70"/>
      <c r="NPR8" s="70"/>
      <c r="NPS8" s="70"/>
      <c r="NPT8" s="68"/>
      <c r="NPU8" s="68"/>
      <c r="NPV8" s="69"/>
      <c r="NPW8" s="69"/>
      <c r="NPX8" s="69"/>
      <c r="NPY8" s="70"/>
      <c r="NPZ8" s="70"/>
      <c r="NQA8" s="70"/>
      <c r="NQB8" s="70"/>
      <c r="NQC8" s="70"/>
      <c r="NQD8" s="68"/>
      <c r="NQE8" s="68"/>
      <c r="NQF8" s="69"/>
      <c r="NQG8" s="69"/>
      <c r="NQH8" s="69"/>
      <c r="NQI8" s="70"/>
      <c r="NQJ8" s="70"/>
      <c r="NQK8" s="70"/>
      <c r="NQL8" s="70"/>
      <c r="NQM8" s="70"/>
      <c r="NQN8" s="68"/>
      <c r="NQO8" s="68"/>
      <c r="NQP8" s="69"/>
      <c r="NQQ8" s="69"/>
      <c r="NQR8" s="69"/>
      <c r="NQS8" s="70"/>
      <c r="NQT8" s="70"/>
      <c r="NQU8" s="70"/>
      <c r="NQV8" s="70"/>
      <c r="NQW8" s="70"/>
      <c r="NQX8" s="68"/>
      <c r="NQY8" s="68"/>
      <c r="NQZ8" s="69"/>
      <c r="NRA8" s="69"/>
      <c r="NRB8" s="69"/>
      <c r="NRC8" s="70"/>
      <c r="NRD8" s="70"/>
      <c r="NRE8" s="70"/>
      <c r="NRF8" s="70"/>
      <c r="NRG8" s="70"/>
      <c r="NRH8" s="68"/>
      <c r="NRI8" s="68"/>
      <c r="NRJ8" s="69"/>
      <c r="NRK8" s="69"/>
      <c r="NRL8" s="69"/>
      <c r="NRM8" s="70"/>
      <c r="NRN8" s="70"/>
      <c r="NRO8" s="70"/>
      <c r="NRP8" s="70"/>
      <c r="NRQ8" s="70"/>
      <c r="NRR8" s="68"/>
      <c r="NRS8" s="68"/>
      <c r="NRT8" s="69"/>
      <c r="NRU8" s="69"/>
      <c r="NRV8" s="69"/>
      <c r="NRW8" s="70"/>
      <c r="NRX8" s="70"/>
      <c r="NRY8" s="70"/>
      <c r="NRZ8" s="70"/>
      <c r="NSA8" s="70"/>
      <c r="NSB8" s="68"/>
      <c r="NSC8" s="68"/>
      <c r="NSD8" s="69"/>
      <c r="NSE8" s="69"/>
      <c r="NSF8" s="69"/>
      <c r="NSG8" s="70"/>
      <c r="NSH8" s="70"/>
      <c r="NSI8" s="70"/>
      <c r="NSJ8" s="70"/>
      <c r="NSK8" s="70"/>
      <c r="NSL8" s="68"/>
      <c r="NSM8" s="68"/>
      <c r="NSN8" s="69"/>
      <c r="NSO8" s="69"/>
      <c r="NSP8" s="69"/>
      <c r="NSQ8" s="70"/>
      <c r="NSR8" s="70"/>
      <c r="NSS8" s="70"/>
      <c r="NST8" s="70"/>
      <c r="NSU8" s="70"/>
      <c r="NSV8" s="68"/>
      <c r="NSW8" s="68"/>
      <c r="NSX8" s="69"/>
      <c r="NSY8" s="69"/>
      <c r="NSZ8" s="69"/>
      <c r="NTA8" s="70"/>
      <c r="NTB8" s="70"/>
      <c r="NTC8" s="70"/>
      <c r="NTD8" s="70"/>
      <c r="NTE8" s="70"/>
      <c r="NTF8" s="68"/>
      <c r="NTG8" s="68"/>
      <c r="NTH8" s="69"/>
      <c r="NTI8" s="69"/>
      <c r="NTJ8" s="69"/>
      <c r="NTK8" s="70"/>
      <c r="NTL8" s="70"/>
      <c r="NTM8" s="70"/>
      <c r="NTN8" s="70"/>
      <c r="NTO8" s="70"/>
      <c r="NTP8" s="68"/>
      <c r="NTQ8" s="68"/>
      <c r="NTR8" s="69"/>
      <c r="NTS8" s="69"/>
      <c r="NTT8" s="69"/>
      <c r="NTU8" s="70"/>
      <c r="NTV8" s="70"/>
      <c r="NTW8" s="70"/>
      <c r="NTX8" s="70"/>
      <c r="NTY8" s="70"/>
      <c r="NTZ8" s="68"/>
      <c r="NUA8" s="68"/>
      <c r="NUB8" s="69"/>
      <c r="NUC8" s="69"/>
      <c r="NUD8" s="69"/>
      <c r="NUE8" s="70"/>
      <c r="NUF8" s="70"/>
      <c r="NUG8" s="70"/>
      <c r="NUH8" s="70"/>
      <c r="NUI8" s="70"/>
      <c r="NUJ8" s="68"/>
      <c r="NUK8" s="68"/>
      <c r="NUL8" s="69"/>
      <c r="NUM8" s="69"/>
      <c r="NUN8" s="69"/>
      <c r="NUO8" s="70"/>
      <c r="NUP8" s="70"/>
      <c r="NUQ8" s="70"/>
      <c r="NUR8" s="70"/>
      <c r="NUS8" s="70"/>
      <c r="NUT8" s="68"/>
      <c r="NUU8" s="68"/>
      <c r="NUV8" s="69"/>
      <c r="NUW8" s="69"/>
      <c r="NUX8" s="69"/>
      <c r="NUY8" s="70"/>
      <c r="NUZ8" s="70"/>
      <c r="NVA8" s="70"/>
      <c r="NVB8" s="70"/>
      <c r="NVC8" s="70"/>
      <c r="NVD8" s="68"/>
      <c r="NVE8" s="68"/>
      <c r="NVF8" s="69"/>
      <c r="NVG8" s="69"/>
      <c r="NVH8" s="69"/>
      <c r="NVI8" s="70"/>
      <c r="NVJ8" s="70"/>
      <c r="NVK8" s="70"/>
      <c r="NVL8" s="70"/>
      <c r="NVM8" s="70"/>
      <c r="NVN8" s="68"/>
      <c r="NVO8" s="68"/>
      <c r="NVP8" s="69"/>
      <c r="NVQ8" s="69"/>
      <c r="NVR8" s="69"/>
      <c r="NVS8" s="70"/>
      <c r="NVT8" s="70"/>
      <c r="NVU8" s="70"/>
      <c r="NVV8" s="70"/>
      <c r="NVW8" s="70"/>
      <c r="NVX8" s="68"/>
      <c r="NVY8" s="68"/>
      <c r="NVZ8" s="69"/>
      <c r="NWA8" s="69"/>
      <c r="NWB8" s="69"/>
      <c r="NWC8" s="70"/>
      <c r="NWD8" s="70"/>
      <c r="NWE8" s="70"/>
      <c r="NWF8" s="70"/>
      <c r="NWG8" s="70"/>
      <c r="NWH8" s="68"/>
      <c r="NWI8" s="68"/>
      <c r="NWJ8" s="69"/>
      <c r="NWK8" s="69"/>
      <c r="NWL8" s="69"/>
      <c r="NWM8" s="70"/>
      <c r="NWN8" s="70"/>
      <c r="NWO8" s="70"/>
      <c r="NWP8" s="70"/>
      <c r="NWQ8" s="70"/>
      <c r="NWR8" s="68"/>
      <c r="NWS8" s="68"/>
      <c r="NWT8" s="69"/>
      <c r="NWU8" s="69"/>
      <c r="NWV8" s="69"/>
      <c r="NWW8" s="70"/>
      <c r="NWX8" s="70"/>
      <c r="NWY8" s="70"/>
      <c r="NWZ8" s="70"/>
      <c r="NXA8" s="70"/>
      <c r="NXB8" s="68"/>
      <c r="NXC8" s="68"/>
      <c r="NXD8" s="69"/>
      <c r="NXE8" s="69"/>
      <c r="NXF8" s="69"/>
      <c r="NXG8" s="70"/>
      <c r="NXH8" s="70"/>
      <c r="NXI8" s="70"/>
      <c r="NXJ8" s="70"/>
      <c r="NXK8" s="70"/>
      <c r="NXL8" s="68"/>
      <c r="NXM8" s="68"/>
      <c r="NXN8" s="69"/>
      <c r="NXO8" s="69"/>
      <c r="NXP8" s="69"/>
      <c r="NXQ8" s="70"/>
      <c r="NXR8" s="70"/>
      <c r="NXS8" s="70"/>
      <c r="NXT8" s="70"/>
      <c r="NXU8" s="70"/>
      <c r="NXV8" s="68"/>
      <c r="NXW8" s="68"/>
      <c r="NXX8" s="69"/>
      <c r="NXY8" s="69"/>
      <c r="NXZ8" s="69"/>
      <c r="NYA8" s="70"/>
      <c r="NYB8" s="70"/>
      <c r="NYC8" s="70"/>
      <c r="NYD8" s="70"/>
      <c r="NYE8" s="70"/>
      <c r="NYF8" s="68"/>
      <c r="NYG8" s="68"/>
      <c r="NYH8" s="69"/>
      <c r="NYI8" s="69"/>
      <c r="NYJ8" s="69"/>
      <c r="NYK8" s="70"/>
      <c r="NYL8" s="70"/>
      <c r="NYM8" s="70"/>
      <c r="NYN8" s="70"/>
      <c r="NYO8" s="70"/>
      <c r="NYP8" s="68"/>
      <c r="NYQ8" s="68"/>
      <c r="NYR8" s="69"/>
      <c r="NYS8" s="69"/>
      <c r="NYT8" s="69"/>
      <c r="NYU8" s="70"/>
      <c r="NYV8" s="70"/>
      <c r="NYW8" s="70"/>
      <c r="NYX8" s="70"/>
      <c r="NYY8" s="70"/>
      <c r="NYZ8" s="68"/>
      <c r="NZA8" s="68"/>
      <c r="NZB8" s="69"/>
      <c r="NZC8" s="69"/>
      <c r="NZD8" s="69"/>
      <c r="NZE8" s="70"/>
      <c r="NZF8" s="70"/>
      <c r="NZG8" s="70"/>
      <c r="NZH8" s="70"/>
      <c r="NZI8" s="70"/>
      <c r="NZJ8" s="68"/>
      <c r="NZK8" s="68"/>
      <c r="NZL8" s="69"/>
      <c r="NZM8" s="69"/>
      <c r="NZN8" s="69"/>
      <c r="NZO8" s="70"/>
      <c r="NZP8" s="70"/>
      <c r="NZQ8" s="70"/>
      <c r="NZR8" s="70"/>
      <c r="NZS8" s="70"/>
      <c r="NZT8" s="68"/>
      <c r="NZU8" s="68"/>
      <c r="NZV8" s="69"/>
      <c r="NZW8" s="69"/>
      <c r="NZX8" s="69"/>
      <c r="NZY8" s="70"/>
      <c r="NZZ8" s="70"/>
      <c r="OAA8" s="70"/>
      <c r="OAB8" s="70"/>
      <c r="OAC8" s="70"/>
      <c r="OAD8" s="68"/>
      <c r="OAE8" s="68"/>
      <c r="OAF8" s="69"/>
      <c r="OAG8" s="69"/>
      <c r="OAH8" s="69"/>
      <c r="OAI8" s="70"/>
      <c r="OAJ8" s="70"/>
      <c r="OAK8" s="70"/>
      <c r="OAL8" s="70"/>
      <c r="OAM8" s="70"/>
      <c r="OAN8" s="68"/>
      <c r="OAO8" s="68"/>
      <c r="OAP8" s="69"/>
      <c r="OAQ8" s="69"/>
      <c r="OAR8" s="69"/>
      <c r="OAS8" s="70"/>
      <c r="OAT8" s="70"/>
      <c r="OAU8" s="70"/>
      <c r="OAV8" s="70"/>
      <c r="OAW8" s="70"/>
      <c r="OAX8" s="68"/>
      <c r="OAY8" s="68"/>
      <c r="OAZ8" s="69"/>
      <c r="OBA8" s="69"/>
      <c r="OBB8" s="69"/>
      <c r="OBC8" s="70"/>
      <c r="OBD8" s="70"/>
      <c r="OBE8" s="70"/>
      <c r="OBF8" s="70"/>
      <c r="OBG8" s="70"/>
      <c r="OBH8" s="68"/>
      <c r="OBI8" s="68"/>
      <c r="OBJ8" s="69"/>
      <c r="OBK8" s="69"/>
      <c r="OBL8" s="69"/>
      <c r="OBM8" s="70"/>
      <c r="OBN8" s="70"/>
      <c r="OBO8" s="70"/>
      <c r="OBP8" s="70"/>
      <c r="OBQ8" s="70"/>
      <c r="OBR8" s="68"/>
      <c r="OBS8" s="68"/>
      <c r="OBT8" s="69"/>
      <c r="OBU8" s="69"/>
      <c r="OBV8" s="69"/>
      <c r="OBW8" s="70"/>
      <c r="OBX8" s="70"/>
      <c r="OBY8" s="70"/>
      <c r="OBZ8" s="70"/>
      <c r="OCA8" s="70"/>
      <c r="OCB8" s="68"/>
      <c r="OCC8" s="68"/>
      <c r="OCD8" s="69"/>
      <c r="OCE8" s="69"/>
      <c r="OCF8" s="69"/>
      <c r="OCG8" s="70"/>
      <c r="OCH8" s="70"/>
      <c r="OCI8" s="70"/>
      <c r="OCJ8" s="70"/>
      <c r="OCK8" s="70"/>
      <c r="OCL8" s="68"/>
      <c r="OCM8" s="68"/>
      <c r="OCN8" s="69"/>
      <c r="OCO8" s="69"/>
      <c r="OCP8" s="69"/>
      <c r="OCQ8" s="70"/>
      <c r="OCR8" s="70"/>
      <c r="OCS8" s="70"/>
      <c r="OCT8" s="70"/>
      <c r="OCU8" s="70"/>
      <c r="OCV8" s="68"/>
      <c r="OCW8" s="68"/>
      <c r="OCX8" s="69"/>
      <c r="OCY8" s="69"/>
      <c r="OCZ8" s="69"/>
      <c r="ODA8" s="70"/>
      <c r="ODB8" s="70"/>
      <c r="ODC8" s="70"/>
      <c r="ODD8" s="70"/>
      <c r="ODE8" s="70"/>
      <c r="ODF8" s="68"/>
      <c r="ODG8" s="68"/>
      <c r="ODH8" s="69"/>
      <c r="ODI8" s="69"/>
      <c r="ODJ8" s="69"/>
      <c r="ODK8" s="70"/>
      <c r="ODL8" s="70"/>
      <c r="ODM8" s="70"/>
      <c r="ODN8" s="70"/>
      <c r="ODO8" s="70"/>
      <c r="ODP8" s="68"/>
      <c r="ODQ8" s="68"/>
      <c r="ODR8" s="69"/>
      <c r="ODS8" s="69"/>
      <c r="ODT8" s="69"/>
      <c r="ODU8" s="70"/>
      <c r="ODV8" s="70"/>
      <c r="ODW8" s="70"/>
      <c r="ODX8" s="70"/>
      <c r="ODY8" s="70"/>
      <c r="ODZ8" s="68"/>
      <c r="OEA8" s="68"/>
      <c r="OEB8" s="69"/>
      <c r="OEC8" s="69"/>
      <c r="OED8" s="69"/>
      <c r="OEE8" s="70"/>
      <c r="OEF8" s="70"/>
      <c r="OEG8" s="70"/>
      <c r="OEH8" s="70"/>
      <c r="OEI8" s="70"/>
      <c r="OEJ8" s="68"/>
      <c r="OEK8" s="68"/>
      <c r="OEL8" s="69"/>
      <c r="OEM8" s="69"/>
      <c r="OEN8" s="69"/>
      <c r="OEO8" s="70"/>
      <c r="OEP8" s="70"/>
      <c r="OEQ8" s="70"/>
      <c r="OER8" s="70"/>
      <c r="OES8" s="70"/>
      <c r="OET8" s="68"/>
      <c r="OEU8" s="68"/>
      <c r="OEV8" s="69"/>
      <c r="OEW8" s="69"/>
      <c r="OEX8" s="69"/>
      <c r="OEY8" s="70"/>
      <c r="OEZ8" s="70"/>
      <c r="OFA8" s="70"/>
      <c r="OFB8" s="70"/>
      <c r="OFC8" s="70"/>
      <c r="OFD8" s="68"/>
      <c r="OFE8" s="68"/>
      <c r="OFF8" s="69"/>
      <c r="OFG8" s="69"/>
      <c r="OFH8" s="69"/>
      <c r="OFI8" s="70"/>
      <c r="OFJ8" s="70"/>
      <c r="OFK8" s="70"/>
      <c r="OFL8" s="70"/>
      <c r="OFM8" s="70"/>
      <c r="OFN8" s="68"/>
      <c r="OFO8" s="68"/>
      <c r="OFP8" s="69"/>
      <c r="OFQ8" s="69"/>
      <c r="OFR8" s="69"/>
      <c r="OFS8" s="70"/>
      <c r="OFT8" s="70"/>
      <c r="OFU8" s="70"/>
      <c r="OFV8" s="70"/>
      <c r="OFW8" s="70"/>
      <c r="OFX8" s="68"/>
      <c r="OFY8" s="68"/>
      <c r="OFZ8" s="69"/>
      <c r="OGA8" s="69"/>
      <c r="OGB8" s="69"/>
      <c r="OGC8" s="70"/>
      <c r="OGD8" s="70"/>
      <c r="OGE8" s="70"/>
      <c r="OGF8" s="70"/>
      <c r="OGG8" s="70"/>
      <c r="OGH8" s="68"/>
      <c r="OGI8" s="68"/>
      <c r="OGJ8" s="69"/>
      <c r="OGK8" s="69"/>
      <c r="OGL8" s="69"/>
      <c r="OGM8" s="70"/>
      <c r="OGN8" s="70"/>
      <c r="OGO8" s="70"/>
      <c r="OGP8" s="70"/>
      <c r="OGQ8" s="70"/>
      <c r="OGR8" s="68"/>
      <c r="OGS8" s="68"/>
      <c r="OGT8" s="69"/>
      <c r="OGU8" s="69"/>
      <c r="OGV8" s="69"/>
      <c r="OGW8" s="70"/>
      <c r="OGX8" s="70"/>
      <c r="OGY8" s="70"/>
      <c r="OGZ8" s="70"/>
      <c r="OHA8" s="70"/>
      <c r="OHB8" s="68"/>
      <c r="OHC8" s="68"/>
      <c r="OHD8" s="69"/>
      <c r="OHE8" s="69"/>
      <c r="OHF8" s="69"/>
      <c r="OHG8" s="70"/>
      <c r="OHH8" s="70"/>
      <c r="OHI8" s="70"/>
      <c r="OHJ8" s="70"/>
      <c r="OHK8" s="70"/>
      <c r="OHL8" s="68"/>
      <c r="OHM8" s="68"/>
      <c r="OHN8" s="69"/>
      <c r="OHO8" s="69"/>
      <c r="OHP8" s="69"/>
      <c r="OHQ8" s="70"/>
      <c r="OHR8" s="70"/>
      <c r="OHS8" s="70"/>
      <c r="OHT8" s="70"/>
      <c r="OHU8" s="70"/>
      <c r="OHV8" s="68"/>
      <c r="OHW8" s="68"/>
      <c r="OHX8" s="69"/>
      <c r="OHY8" s="69"/>
      <c r="OHZ8" s="69"/>
      <c r="OIA8" s="70"/>
      <c r="OIB8" s="70"/>
      <c r="OIC8" s="70"/>
      <c r="OID8" s="70"/>
      <c r="OIE8" s="70"/>
      <c r="OIF8" s="68"/>
      <c r="OIG8" s="68"/>
      <c r="OIH8" s="69"/>
      <c r="OII8" s="69"/>
      <c r="OIJ8" s="69"/>
      <c r="OIK8" s="70"/>
      <c r="OIL8" s="70"/>
      <c r="OIM8" s="70"/>
      <c r="OIN8" s="70"/>
      <c r="OIO8" s="70"/>
      <c r="OIP8" s="68"/>
      <c r="OIQ8" s="68"/>
      <c r="OIR8" s="69"/>
      <c r="OIS8" s="69"/>
      <c r="OIT8" s="69"/>
      <c r="OIU8" s="70"/>
      <c r="OIV8" s="70"/>
      <c r="OIW8" s="70"/>
      <c r="OIX8" s="70"/>
      <c r="OIY8" s="70"/>
      <c r="OIZ8" s="68"/>
      <c r="OJA8" s="68"/>
      <c r="OJB8" s="69"/>
      <c r="OJC8" s="69"/>
      <c r="OJD8" s="69"/>
      <c r="OJE8" s="70"/>
      <c r="OJF8" s="70"/>
      <c r="OJG8" s="70"/>
      <c r="OJH8" s="70"/>
      <c r="OJI8" s="70"/>
      <c r="OJJ8" s="68"/>
      <c r="OJK8" s="68"/>
      <c r="OJL8" s="69"/>
      <c r="OJM8" s="69"/>
      <c r="OJN8" s="69"/>
      <c r="OJO8" s="70"/>
      <c r="OJP8" s="70"/>
      <c r="OJQ8" s="70"/>
      <c r="OJR8" s="70"/>
      <c r="OJS8" s="70"/>
      <c r="OJT8" s="68"/>
      <c r="OJU8" s="68"/>
      <c r="OJV8" s="69"/>
      <c r="OJW8" s="69"/>
      <c r="OJX8" s="69"/>
      <c r="OJY8" s="70"/>
      <c r="OJZ8" s="70"/>
      <c r="OKA8" s="70"/>
      <c r="OKB8" s="70"/>
      <c r="OKC8" s="70"/>
      <c r="OKD8" s="68"/>
      <c r="OKE8" s="68"/>
      <c r="OKF8" s="69"/>
      <c r="OKG8" s="69"/>
      <c r="OKH8" s="69"/>
      <c r="OKI8" s="70"/>
      <c r="OKJ8" s="70"/>
      <c r="OKK8" s="70"/>
      <c r="OKL8" s="70"/>
      <c r="OKM8" s="70"/>
      <c r="OKN8" s="68"/>
      <c r="OKO8" s="68"/>
      <c r="OKP8" s="69"/>
      <c r="OKQ8" s="69"/>
      <c r="OKR8" s="69"/>
      <c r="OKS8" s="70"/>
      <c r="OKT8" s="70"/>
      <c r="OKU8" s="70"/>
      <c r="OKV8" s="70"/>
      <c r="OKW8" s="70"/>
      <c r="OKX8" s="68"/>
      <c r="OKY8" s="68"/>
      <c r="OKZ8" s="69"/>
      <c r="OLA8" s="69"/>
      <c r="OLB8" s="69"/>
      <c r="OLC8" s="70"/>
      <c r="OLD8" s="70"/>
      <c r="OLE8" s="70"/>
      <c r="OLF8" s="70"/>
      <c r="OLG8" s="70"/>
      <c r="OLH8" s="68"/>
      <c r="OLI8" s="68"/>
      <c r="OLJ8" s="69"/>
      <c r="OLK8" s="69"/>
      <c r="OLL8" s="69"/>
      <c r="OLM8" s="70"/>
      <c r="OLN8" s="70"/>
      <c r="OLO8" s="70"/>
      <c r="OLP8" s="70"/>
      <c r="OLQ8" s="70"/>
      <c r="OLR8" s="68"/>
      <c r="OLS8" s="68"/>
      <c r="OLT8" s="69"/>
      <c r="OLU8" s="69"/>
      <c r="OLV8" s="69"/>
      <c r="OLW8" s="70"/>
      <c r="OLX8" s="70"/>
      <c r="OLY8" s="70"/>
      <c r="OLZ8" s="70"/>
      <c r="OMA8" s="70"/>
      <c r="OMB8" s="68"/>
      <c r="OMC8" s="68"/>
      <c r="OMD8" s="69"/>
      <c r="OME8" s="69"/>
      <c r="OMF8" s="69"/>
      <c r="OMG8" s="70"/>
      <c r="OMH8" s="70"/>
      <c r="OMI8" s="70"/>
      <c r="OMJ8" s="70"/>
      <c r="OMK8" s="70"/>
      <c r="OML8" s="68"/>
      <c r="OMM8" s="68"/>
      <c r="OMN8" s="69"/>
      <c r="OMO8" s="69"/>
      <c r="OMP8" s="69"/>
      <c r="OMQ8" s="70"/>
      <c r="OMR8" s="70"/>
      <c r="OMS8" s="70"/>
      <c r="OMT8" s="70"/>
      <c r="OMU8" s="70"/>
      <c r="OMV8" s="68"/>
      <c r="OMW8" s="68"/>
      <c r="OMX8" s="69"/>
      <c r="OMY8" s="69"/>
      <c r="OMZ8" s="69"/>
      <c r="ONA8" s="70"/>
      <c r="ONB8" s="70"/>
      <c r="ONC8" s="70"/>
      <c r="OND8" s="70"/>
      <c r="ONE8" s="70"/>
      <c r="ONF8" s="68"/>
      <c r="ONG8" s="68"/>
      <c r="ONH8" s="69"/>
      <c r="ONI8" s="69"/>
      <c r="ONJ8" s="69"/>
      <c r="ONK8" s="70"/>
      <c r="ONL8" s="70"/>
      <c r="ONM8" s="70"/>
      <c r="ONN8" s="70"/>
      <c r="ONO8" s="70"/>
      <c r="ONP8" s="68"/>
      <c r="ONQ8" s="68"/>
      <c r="ONR8" s="69"/>
      <c r="ONS8" s="69"/>
      <c r="ONT8" s="69"/>
      <c r="ONU8" s="70"/>
      <c r="ONV8" s="70"/>
      <c r="ONW8" s="70"/>
      <c r="ONX8" s="70"/>
      <c r="ONY8" s="70"/>
      <c r="ONZ8" s="68"/>
      <c r="OOA8" s="68"/>
      <c r="OOB8" s="69"/>
      <c r="OOC8" s="69"/>
      <c r="OOD8" s="69"/>
      <c r="OOE8" s="70"/>
      <c r="OOF8" s="70"/>
      <c r="OOG8" s="70"/>
      <c r="OOH8" s="70"/>
      <c r="OOI8" s="70"/>
      <c r="OOJ8" s="68"/>
      <c r="OOK8" s="68"/>
      <c r="OOL8" s="69"/>
      <c r="OOM8" s="69"/>
      <c r="OON8" s="69"/>
      <c r="OOO8" s="70"/>
      <c r="OOP8" s="70"/>
      <c r="OOQ8" s="70"/>
      <c r="OOR8" s="70"/>
      <c r="OOS8" s="70"/>
      <c r="OOT8" s="68"/>
      <c r="OOU8" s="68"/>
      <c r="OOV8" s="69"/>
      <c r="OOW8" s="69"/>
      <c r="OOX8" s="69"/>
      <c r="OOY8" s="70"/>
      <c r="OOZ8" s="70"/>
      <c r="OPA8" s="70"/>
      <c r="OPB8" s="70"/>
      <c r="OPC8" s="70"/>
      <c r="OPD8" s="68"/>
      <c r="OPE8" s="68"/>
      <c r="OPF8" s="69"/>
      <c r="OPG8" s="69"/>
      <c r="OPH8" s="69"/>
      <c r="OPI8" s="70"/>
      <c r="OPJ8" s="70"/>
      <c r="OPK8" s="70"/>
      <c r="OPL8" s="70"/>
      <c r="OPM8" s="70"/>
      <c r="OPN8" s="68"/>
      <c r="OPO8" s="68"/>
      <c r="OPP8" s="69"/>
      <c r="OPQ8" s="69"/>
      <c r="OPR8" s="69"/>
      <c r="OPS8" s="70"/>
      <c r="OPT8" s="70"/>
      <c r="OPU8" s="70"/>
      <c r="OPV8" s="70"/>
      <c r="OPW8" s="70"/>
      <c r="OPX8" s="68"/>
      <c r="OPY8" s="68"/>
      <c r="OPZ8" s="69"/>
      <c r="OQA8" s="69"/>
      <c r="OQB8" s="69"/>
      <c r="OQC8" s="70"/>
      <c r="OQD8" s="70"/>
      <c r="OQE8" s="70"/>
      <c r="OQF8" s="70"/>
      <c r="OQG8" s="70"/>
      <c r="OQH8" s="68"/>
      <c r="OQI8" s="68"/>
      <c r="OQJ8" s="69"/>
      <c r="OQK8" s="69"/>
      <c r="OQL8" s="69"/>
      <c r="OQM8" s="70"/>
      <c r="OQN8" s="70"/>
      <c r="OQO8" s="70"/>
      <c r="OQP8" s="70"/>
      <c r="OQQ8" s="70"/>
      <c r="OQR8" s="68"/>
      <c r="OQS8" s="68"/>
      <c r="OQT8" s="69"/>
      <c r="OQU8" s="69"/>
      <c r="OQV8" s="69"/>
      <c r="OQW8" s="70"/>
      <c r="OQX8" s="70"/>
      <c r="OQY8" s="70"/>
      <c r="OQZ8" s="70"/>
      <c r="ORA8" s="70"/>
      <c r="ORB8" s="68"/>
      <c r="ORC8" s="68"/>
      <c r="ORD8" s="69"/>
      <c r="ORE8" s="69"/>
      <c r="ORF8" s="69"/>
      <c r="ORG8" s="70"/>
      <c r="ORH8" s="70"/>
      <c r="ORI8" s="70"/>
      <c r="ORJ8" s="70"/>
      <c r="ORK8" s="70"/>
      <c r="ORL8" s="68"/>
      <c r="ORM8" s="68"/>
      <c r="ORN8" s="69"/>
      <c r="ORO8" s="69"/>
      <c r="ORP8" s="69"/>
      <c r="ORQ8" s="70"/>
      <c r="ORR8" s="70"/>
      <c r="ORS8" s="70"/>
      <c r="ORT8" s="70"/>
      <c r="ORU8" s="70"/>
      <c r="ORV8" s="68"/>
      <c r="ORW8" s="68"/>
      <c r="ORX8" s="69"/>
      <c r="ORY8" s="69"/>
      <c r="ORZ8" s="69"/>
      <c r="OSA8" s="70"/>
      <c r="OSB8" s="70"/>
      <c r="OSC8" s="70"/>
      <c r="OSD8" s="70"/>
      <c r="OSE8" s="70"/>
      <c r="OSF8" s="68"/>
      <c r="OSG8" s="68"/>
      <c r="OSH8" s="69"/>
      <c r="OSI8" s="69"/>
      <c r="OSJ8" s="69"/>
      <c r="OSK8" s="70"/>
      <c r="OSL8" s="70"/>
      <c r="OSM8" s="70"/>
      <c r="OSN8" s="70"/>
      <c r="OSO8" s="70"/>
      <c r="OSP8" s="68"/>
      <c r="OSQ8" s="68"/>
      <c r="OSR8" s="69"/>
      <c r="OSS8" s="69"/>
      <c r="OST8" s="69"/>
      <c r="OSU8" s="70"/>
      <c r="OSV8" s="70"/>
      <c r="OSW8" s="70"/>
      <c r="OSX8" s="70"/>
      <c r="OSY8" s="70"/>
      <c r="OSZ8" s="68"/>
      <c r="OTA8" s="68"/>
      <c r="OTB8" s="69"/>
      <c r="OTC8" s="69"/>
      <c r="OTD8" s="69"/>
      <c r="OTE8" s="70"/>
      <c r="OTF8" s="70"/>
      <c r="OTG8" s="70"/>
      <c r="OTH8" s="70"/>
      <c r="OTI8" s="70"/>
      <c r="OTJ8" s="68"/>
      <c r="OTK8" s="68"/>
      <c r="OTL8" s="69"/>
      <c r="OTM8" s="69"/>
      <c r="OTN8" s="69"/>
      <c r="OTO8" s="70"/>
      <c r="OTP8" s="70"/>
      <c r="OTQ8" s="70"/>
      <c r="OTR8" s="70"/>
      <c r="OTS8" s="70"/>
      <c r="OTT8" s="68"/>
      <c r="OTU8" s="68"/>
      <c r="OTV8" s="69"/>
      <c r="OTW8" s="69"/>
      <c r="OTX8" s="69"/>
      <c r="OTY8" s="70"/>
      <c r="OTZ8" s="70"/>
      <c r="OUA8" s="70"/>
      <c r="OUB8" s="70"/>
      <c r="OUC8" s="70"/>
      <c r="OUD8" s="68"/>
      <c r="OUE8" s="68"/>
      <c r="OUF8" s="69"/>
      <c r="OUG8" s="69"/>
      <c r="OUH8" s="69"/>
      <c r="OUI8" s="70"/>
      <c r="OUJ8" s="70"/>
      <c r="OUK8" s="70"/>
      <c r="OUL8" s="70"/>
      <c r="OUM8" s="70"/>
      <c r="OUN8" s="68"/>
      <c r="OUO8" s="68"/>
      <c r="OUP8" s="69"/>
      <c r="OUQ8" s="69"/>
      <c r="OUR8" s="69"/>
      <c r="OUS8" s="70"/>
      <c r="OUT8" s="70"/>
      <c r="OUU8" s="70"/>
      <c r="OUV8" s="70"/>
      <c r="OUW8" s="70"/>
      <c r="OUX8" s="68"/>
      <c r="OUY8" s="68"/>
      <c r="OUZ8" s="69"/>
      <c r="OVA8" s="69"/>
      <c r="OVB8" s="69"/>
      <c r="OVC8" s="70"/>
      <c r="OVD8" s="70"/>
      <c r="OVE8" s="70"/>
      <c r="OVF8" s="70"/>
      <c r="OVG8" s="70"/>
      <c r="OVH8" s="68"/>
      <c r="OVI8" s="68"/>
      <c r="OVJ8" s="69"/>
      <c r="OVK8" s="69"/>
      <c r="OVL8" s="69"/>
      <c r="OVM8" s="70"/>
      <c r="OVN8" s="70"/>
      <c r="OVO8" s="70"/>
      <c r="OVP8" s="70"/>
      <c r="OVQ8" s="70"/>
      <c r="OVR8" s="68"/>
      <c r="OVS8" s="68"/>
      <c r="OVT8" s="69"/>
      <c r="OVU8" s="69"/>
      <c r="OVV8" s="69"/>
      <c r="OVW8" s="70"/>
      <c r="OVX8" s="70"/>
      <c r="OVY8" s="70"/>
      <c r="OVZ8" s="70"/>
      <c r="OWA8" s="70"/>
      <c r="OWB8" s="68"/>
      <c r="OWC8" s="68"/>
      <c r="OWD8" s="69"/>
      <c r="OWE8" s="69"/>
      <c r="OWF8" s="69"/>
      <c r="OWG8" s="70"/>
      <c r="OWH8" s="70"/>
      <c r="OWI8" s="70"/>
      <c r="OWJ8" s="70"/>
      <c r="OWK8" s="70"/>
      <c r="OWL8" s="68"/>
      <c r="OWM8" s="68"/>
      <c r="OWN8" s="69"/>
      <c r="OWO8" s="69"/>
      <c r="OWP8" s="69"/>
      <c r="OWQ8" s="70"/>
      <c r="OWR8" s="70"/>
      <c r="OWS8" s="70"/>
      <c r="OWT8" s="70"/>
      <c r="OWU8" s="70"/>
      <c r="OWV8" s="68"/>
      <c r="OWW8" s="68"/>
      <c r="OWX8" s="69"/>
      <c r="OWY8" s="69"/>
      <c r="OWZ8" s="69"/>
      <c r="OXA8" s="70"/>
      <c r="OXB8" s="70"/>
      <c r="OXC8" s="70"/>
      <c r="OXD8" s="70"/>
      <c r="OXE8" s="70"/>
      <c r="OXF8" s="68"/>
      <c r="OXG8" s="68"/>
      <c r="OXH8" s="69"/>
      <c r="OXI8" s="69"/>
      <c r="OXJ8" s="69"/>
      <c r="OXK8" s="70"/>
      <c r="OXL8" s="70"/>
      <c r="OXM8" s="70"/>
      <c r="OXN8" s="70"/>
      <c r="OXO8" s="70"/>
      <c r="OXP8" s="68"/>
      <c r="OXQ8" s="68"/>
      <c r="OXR8" s="69"/>
      <c r="OXS8" s="69"/>
      <c r="OXT8" s="69"/>
      <c r="OXU8" s="70"/>
      <c r="OXV8" s="70"/>
      <c r="OXW8" s="70"/>
      <c r="OXX8" s="70"/>
      <c r="OXY8" s="70"/>
      <c r="OXZ8" s="68"/>
      <c r="OYA8" s="68"/>
      <c r="OYB8" s="69"/>
      <c r="OYC8" s="69"/>
      <c r="OYD8" s="69"/>
      <c r="OYE8" s="70"/>
      <c r="OYF8" s="70"/>
      <c r="OYG8" s="70"/>
      <c r="OYH8" s="70"/>
      <c r="OYI8" s="70"/>
      <c r="OYJ8" s="68"/>
      <c r="OYK8" s="68"/>
      <c r="OYL8" s="69"/>
      <c r="OYM8" s="69"/>
      <c r="OYN8" s="69"/>
      <c r="OYO8" s="70"/>
      <c r="OYP8" s="70"/>
      <c r="OYQ8" s="70"/>
      <c r="OYR8" s="70"/>
      <c r="OYS8" s="70"/>
      <c r="OYT8" s="68"/>
      <c r="OYU8" s="68"/>
      <c r="OYV8" s="69"/>
      <c r="OYW8" s="69"/>
      <c r="OYX8" s="69"/>
      <c r="OYY8" s="70"/>
      <c r="OYZ8" s="70"/>
      <c r="OZA8" s="70"/>
      <c r="OZB8" s="70"/>
      <c r="OZC8" s="70"/>
      <c r="OZD8" s="68"/>
      <c r="OZE8" s="68"/>
      <c r="OZF8" s="69"/>
      <c r="OZG8" s="69"/>
      <c r="OZH8" s="69"/>
      <c r="OZI8" s="70"/>
      <c r="OZJ8" s="70"/>
      <c r="OZK8" s="70"/>
      <c r="OZL8" s="70"/>
      <c r="OZM8" s="70"/>
      <c r="OZN8" s="68"/>
      <c r="OZO8" s="68"/>
      <c r="OZP8" s="69"/>
      <c r="OZQ8" s="69"/>
      <c r="OZR8" s="69"/>
      <c r="OZS8" s="70"/>
      <c r="OZT8" s="70"/>
      <c r="OZU8" s="70"/>
      <c r="OZV8" s="70"/>
      <c r="OZW8" s="70"/>
      <c r="OZX8" s="68"/>
      <c r="OZY8" s="68"/>
      <c r="OZZ8" s="69"/>
      <c r="PAA8" s="69"/>
      <c r="PAB8" s="69"/>
      <c r="PAC8" s="70"/>
      <c r="PAD8" s="70"/>
      <c r="PAE8" s="70"/>
      <c r="PAF8" s="70"/>
      <c r="PAG8" s="70"/>
      <c r="PAH8" s="68"/>
      <c r="PAI8" s="68"/>
      <c r="PAJ8" s="69"/>
      <c r="PAK8" s="69"/>
      <c r="PAL8" s="69"/>
      <c r="PAM8" s="70"/>
      <c r="PAN8" s="70"/>
      <c r="PAO8" s="70"/>
      <c r="PAP8" s="70"/>
      <c r="PAQ8" s="70"/>
      <c r="PAR8" s="68"/>
      <c r="PAS8" s="68"/>
      <c r="PAT8" s="69"/>
      <c r="PAU8" s="69"/>
      <c r="PAV8" s="69"/>
      <c r="PAW8" s="70"/>
      <c r="PAX8" s="70"/>
      <c r="PAY8" s="70"/>
      <c r="PAZ8" s="70"/>
      <c r="PBA8" s="70"/>
      <c r="PBB8" s="68"/>
      <c r="PBC8" s="68"/>
      <c r="PBD8" s="69"/>
      <c r="PBE8" s="69"/>
      <c r="PBF8" s="69"/>
      <c r="PBG8" s="70"/>
      <c r="PBH8" s="70"/>
      <c r="PBI8" s="70"/>
      <c r="PBJ8" s="70"/>
      <c r="PBK8" s="70"/>
      <c r="PBL8" s="68"/>
      <c r="PBM8" s="68"/>
      <c r="PBN8" s="69"/>
      <c r="PBO8" s="69"/>
      <c r="PBP8" s="69"/>
      <c r="PBQ8" s="70"/>
      <c r="PBR8" s="70"/>
      <c r="PBS8" s="70"/>
      <c r="PBT8" s="70"/>
      <c r="PBU8" s="70"/>
      <c r="PBV8" s="68"/>
      <c r="PBW8" s="68"/>
      <c r="PBX8" s="69"/>
      <c r="PBY8" s="69"/>
      <c r="PBZ8" s="69"/>
      <c r="PCA8" s="70"/>
      <c r="PCB8" s="70"/>
      <c r="PCC8" s="70"/>
      <c r="PCD8" s="70"/>
      <c r="PCE8" s="70"/>
      <c r="PCF8" s="68"/>
      <c r="PCG8" s="68"/>
      <c r="PCH8" s="69"/>
      <c r="PCI8" s="69"/>
      <c r="PCJ8" s="69"/>
      <c r="PCK8" s="70"/>
      <c r="PCL8" s="70"/>
      <c r="PCM8" s="70"/>
      <c r="PCN8" s="70"/>
      <c r="PCO8" s="70"/>
      <c r="PCP8" s="68"/>
      <c r="PCQ8" s="68"/>
      <c r="PCR8" s="69"/>
      <c r="PCS8" s="69"/>
      <c r="PCT8" s="69"/>
      <c r="PCU8" s="70"/>
      <c r="PCV8" s="70"/>
      <c r="PCW8" s="70"/>
      <c r="PCX8" s="70"/>
      <c r="PCY8" s="70"/>
      <c r="PCZ8" s="68"/>
      <c r="PDA8" s="68"/>
      <c r="PDB8" s="69"/>
      <c r="PDC8" s="69"/>
      <c r="PDD8" s="69"/>
      <c r="PDE8" s="70"/>
      <c r="PDF8" s="70"/>
      <c r="PDG8" s="70"/>
      <c r="PDH8" s="70"/>
      <c r="PDI8" s="70"/>
      <c r="PDJ8" s="68"/>
      <c r="PDK8" s="68"/>
      <c r="PDL8" s="69"/>
      <c r="PDM8" s="69"/>
      <c r="PDN8" s="69"/>
      <c r="PDO8" s="70"/>
      <c r="PDP8" s="70"/>
      <c r="PDQ8" s="70"/>
      <c r="PDR8" s="70"/>
      <c r="PDS8" s="70"/>
      <c r="PDT8" s="68"/>
      <c r="PDU8" s="68"/>
      <c r="PDV8" s="69"/>
      <c r="PDW8" s="69"/>
      <c r="PDX8" s="69"/>
      <c r="PDY8" s="70"/>
      <c r="PDZ8" s="70"/>
      <c r="PEA8" s="70"/>
      <c r="PEB8" s="70"/>
      <c r="PEC8" s="70"/>
      <c r="PED8" s="68"/>
      <c r="PEE8" s="68"/>
      <c r="PEF8" s="69"/>
      <c r="PEG8" s="69"/>
      <c r="PEH8" s="69"/>
      <c r="PEI8" s="70"/>
      <c r="PEJ8" s="70"/>
      <c r="PEK8" s="70"/>
      <c r="PEL8" s="70"/>
      <c r="PEM8" s="70"/>
      <c r="PEN8" s="68"/>
      <c r="PEO8" s="68"/>
      <c r="PEP8" s="69"/>
      <c r="PEQ8" s="69"/>
      <c r="PER8" s="69"/>
      <c r="PES8" s="70"/>
      <c r="PET8" s="70"/>
      <c r="PEU8" s="70"/>
      <c r="PEV8" s="70"/>
      <c r="PEW8" s="70"/>
      <c r="PEX8" s="68"/>
      <c r="PEY8" s="68"/>
      <c r="PEZ8" s="69"/>
      <c r="PFA8" s="69"/>
      <c r="PFB8" s="69"/>
      <c r="PFC8" s="70"/>
      <c r="PFD8" s="70"/>
      <c r="PFE8" s="70"/>
      <c r="PFF8" s="70"/>
      <c r="PFG8" s="70"/>
      <c r="PFH8" s="68"/>
      <c r="PFI8" s="68"/>
      <c r="PFJ8" s="69"/>
      <c r="PFK8" s="69"/>
      <c r="PFL8" s="69"/>
      <c r="PFM8" s="70"/>
      <c r="PFN8" s="70"/>
      <c r="PFO8" s="70"/>
      <c r="PFP8" s="70"/>
      <c r="PFQ8" s="70"/>
      <c r="PFR8" s="68"/>
      <c r="PFS8" s="68"/>
      <c r="PFT8" s="69"/>
      <c r="PFU8" s="69"/>
      <c r="PFV8" s="69"/>
      <c r="PFW8" s="70"/>
      <c r="PFX8" s="70"/>
      <c r="PFY8" s="70"/>
      <c r="PFZ8" s="70"/>
      <c r="PGA8" s="70"/>
      <c r="PGB8" s="68"/>
      <c r="PGC8" s="68"/>
      <c r="PGD8" s="69"/>
      <c r="PGE8" s="69"/>
      <c r="PGF8" s="69"/>
      <c r="PGG8" s="70"/>
      <c r="PGH8" s="70"/>
      <c r="PGI8" s="70"/>
      <c r="PGJ8" s="70"/>
      <c r="PGK8" s="70"/>
      <c r="PGL8" s="68"/>
      <c r="PGM8" s="68"/>
      <c r="PGN8" s="69"/>
      <c r="PGO8" s="69"/>
      <c r="PGP8" s="69"/>
      <c r="PGQ8" s="70"/>
      <c r="PGR8" s="70"/>
      <c r="PGS8" s="70"/>
      <c r="PGT8" s="70"/>
      <c r="PGU8" s="70"/>
      <c r="PGV8" s="68"/>
      <c r="PGW8" s="68"/>
      <c r="PGX8" s="69"/>
      <c r="PGY8" s="69"/>
      <c r="PGZ8" s="69"/>
      <c r="PHA8" s="70"/>
      <c r="PHB8" s="70"/>
      <c r="PHC8" s="70"/>
      <c r="PHD8" s="70"/>
      <c r="PHE8" s="70"/>
      <c r="PHF8" s="68"/>
      <c r="PHG8" s="68"/>
      <c r="PHH8" s="69"/>
      <c r="PHI8" s="69"/>
      <c r="PHJ8" s="69"/>
      <c r="PHK8" s="70"/>
      <c r="PHL8" s="70"/>
      <c r="PHM8" s="70"/>
      <c r="PHN8" s="70"/>
      <c r="PHO8" s="70"/>
      <c r="PHP8" s="68"/>
      <c r="PHQ8" s="68"/>
      <c r="PHR8" s="69"/>
      <c r="PHS8" s="69"/>
      <c r="PHT8" s="69"/>
      <c r="PHU8" s="70"/>
      <c r="PHV8" s="70"/>
      <c r="PHW8" s="70"/>
      <c r="PHX8" s="70"/>
      <c r="PHY8" s="70"/>
      <c r="PHZ8" s="68"/>
      <c r="PIA8" s="68"/>
      <c r="PIB8" s="69"/>
      <c r="PIC8" s="69"/>
      <c r="PID8" s="69"/>
      <c r="PIE8" s="70"/>
      <c r="PIF8" s="70"/>
      <c r="PIG8" s="70"/>
      <c r="PIH8" s="70"/>
      <c r="PII8" s="70"/>
      <c r="PIJ8" s="68"/>
      <c r="PIK8" s="68"/>
      <c r="PIL8" s="69"/>
      <c r="PIM8" s="69"/>
      <c r="PIN8" s="69"/>
      <c r="PIO8" s="70"/>
      <c r="PIP8" s="70"/>
      <c r="PIQ8" s="70"/>
      <c r="PIR8" s="70"/>
      <c r="PIS8" s="70"/>
      <c r="PIT8" s="68"/>
      <c r="PIU8" s="68"/>
      <c r="PIV8" s="69"/>
      <c r="PIW8" s="69"/>
      <c r="PIX8" s="69"/>
      <c r="PIY8" s="70"/>
      <c r="PIZ8" s="70"/>
      <c r="PJA8" s="70"/>
      <c r="PJB8" s="70"/>
      <c r="PJC8" s="70"/>
      <c r="PJD8" s="68"/>
      <c r="PJE8" s="68"/>
      <c r="PJF8" s="69"/>
      <c r="PJG8" s="69"/>
      <c r="PJH8" s="69"/>
      <c r="PJI8" s="70"/>
      <c r="PJJ8" s="70"/>
      <c r="PJK8" s="70"/>
      <c r="PJL8" s="70"/>
      <c r="PJM8" s="70"/>
      <c r="PJN8" s="68"/>
      <c r="PJO8" s="68"/>
      <c r="PJP8" s="69"/>
      <c r="PJQ8" s="69"/>
      <c r="PJR8" s="69"/>
      <c r="PJS8" s="70"/>
      <c r="PJT8" s="70"/>
      <c r="PJU8" s="70"/>
      <c r="PJV8" s="70"/>
      <c r="PJW8" s="70"/>
      <c r="PJX8" s="68"/>
      <c r="PJY8" s="68"/>
      <c r="PJZ8" s="69"/>
      <c r="PKA8" s="69"/>
      <c r="PKB8" s="69"/>
      <c r="PKC8" s="70"/>
      <c r="PKD8" s="70"/>
      <c r="PKE8" s="70"/>
      <c r="PKF8" s="70"/>
      <c r="PKG8" s="70"/>
      <c r="PKH8" s="68"/>
      <c r="PKI8" s="68"/>
      <c r="PKJ8" s="69"/>
      <c r="PKK8" s="69"/>
      <c r="PKL8" s="69"/>
      <c r="PKM8" s="70"/>
      <c r="PKN8" s="70"/>
      <c r="PKO8" s="70"/>
      <c r="PKP8" s="70"/>
      <c r="PKQ8" s="70"/>
      <c r="PKR8" s="68"/>
      <c r="PKS8" s="68"/>
      <c r="PKT8" s="69"/>
      <c r="PKU8" s="69"/>
      <c r="PKV8" s="69"/>
      <c r="PKW8" s="70"/>
      <c r="PKX8" s="70"/>
      <c r="PKY8" s="70"/>
      <c r="PKZ8" s="70"/>
      <c r="PLA8" s="70"/>
      <c r="PLB8" s="68"/>
      <c r="PLC8" s="68"/>
      <c r="PLD8" s="69"/>
      <c r="PLE8" s="69"/>
      <c r="PLF8" s="69"/>
      <c r="PLG8" s="70"/>
      <c r="PLH8" s="70"/>
      <c r="PLI8" s="70"/>
      <c r="PLJ8" s="70"/>
      <c r="PLK8" s="70"/>
      <c r="PLL8" s="68"/>
      <c r="PLM8" s="68"/>
      <c r="PLN8" s="69"/>
      <c r="PLO8" s="69"/>
      <c r="PLP8" s="69"/>
      <c r="PLQ8" s="70"/>
      <c r="PLR8" s="70"/>
      <c r="PLS8" s="70"/>
      <c r="PLT8" s="70"/>
      <c r="PLU8" s="70"/>
      <c r="PLV8" s="68"/>
      <c r="PLW8" s="68"/>
      <c r="PLX8" s="69"/>
      <c r="PLY8" s="69"/>
      <c r="PLZ8" s="69"/>
      <c r="PMA8" s="70"/>
      <c r="PMB8" s="70"/>
      <c r="PMC8" s="70"/>
      <c r="PMD8" s="70"/>
      <c r="PME8" s="70"/>
      <c r="PMF8" s="68"/>
      <c r="PMG8" s="68"/>
      <c r="PMH8" s="69"/>
      <c r="PMI8" s="69"/>
      <c r="PMJ8" s="69"/>
      <c r="PMK8" s="70"/>
      <c r="PML8" s="70"/>
      <c r="PMM8" s="70"/>
      <c r="PMN8" s="70"/>
      <c r="PMO8" s="70"/>
      <c r="PMP8" s="68"/>
      <c r="PMQ8" s="68"/>
      <c r="PMR8" s="69"/>
      <c r="PMS8" s="69"/>
      <c r="PMT8" s="69"/>
      <c r="PMU8" s="70"/>
      <c r="PMV8" s="70"/>
      <c r="PMW8" s="70"/>
      <c r="PMX8" s="70"/>
      <c r="PMY8" s="70"/>
      <c r="PMZ8" s="68"/>
      <c r="PNA8" s="68"/>
      <c r="PNB8" s="69"/>
      <c r="PNC8" s="69"/>
      <c r="PND8" s="69"/>
      <c r="PNE8" s="70"/>
      <c r="PNF8" s="70"/>
      <c r="PNG8" s="70"/>
      <c r="PNH8" s="70"/>
      <c r="PNI8" s="70"/>
      <c r="PNJ8" s="68"/>
      <c r="PNK8" s="68"/>
      <c r="PNL8" s="69"/>
      <c r="PNM8" s="69"/>
      <c r="PNN8" s="69"/>
      <c r="PNO8" s="70"/>
      <c r="PNP8" s="70"/>
      <c r="PNQ8" s="70"/>
      <c r="PNR8" s="70"/>
      <c r="PNS8" s="70"/>
      <c r="PNT8" s="68"/>
      <c r="PNU8" s="68"/>
      <c r="PNV8" s="69"/>
      <c r="PNW8" s="69"/>
      <c r="PNX8" s="69"/>
      <c r="PNY8" s="70"/>
      <c r="PNZ8" s="70"/>
      <c r="POA8" s="70"/>
      <c r="POB8" s="70"/>
      <c r="POC8" s="70"/>
      <c r="POD8" s="68"/>
      <c r="POE8" s="68"/>
      <c r="POF8" s="69"/>
      <c r="POG8" s="69"/>
      <c r="POH8" s="69"/>
      <c r="POI8" s="70"/>
      <c r="POJ8" s="70"/>
      <c r="POK8" s="70"/>
      <c r="POL8" s="70"/>
      <c r="POM8" s="70"/>
      <c r="PON8" s="68"/>
      <c r="POO8" s="68"/>
      <c r="POP8" s="69"/>
      <c r="POQ8" s="69"/>
      <c r="POR8" s="69"/>
      <c r="POS8" s="70"/>
      <c r="POT8" s="70"/>
      <c r="POU8" s="70"/>
      <c r="POV8" s="70"/>
      <c r="POW8" s="70"/>
      <c r="POX8" s="68"/>
      <c r="POY8" s="68"/>
      <c r="POZ8" s="69"/>
      <c r="PPA8" s="69"/>
      <c r="PPB8" s="69"/>
      <c r="PPC8" s="70"/>
      <c r="PPD8" s="70"/>
      <c r="PPE8" s="70"/>
      <c r="PPF8" s="70"/>
      <c r="PPG8" s="70"/>
      <c r="PPH8" s="68"/>
      <c r="PPI8" s="68"/>
      <c r="PPJ8" s="69"/>
      <c r="PPK8" s="69"/>
      <c r="PPL8" s="69"/>
      <c r="PPM8" s="70"/>
      <c r="PPN8" s="70"/>
      <c r="PPO8" s="70"/>
      <c r="PPP8" s="70"/>
      <c r="PPQ8" s="70"/>
      <c r="PPR8" s="68"/>
      <c r="PPS8" s="68"/>
      <c r="PPT8" s="69"/>
      <c r="PPU8" s="69"/>
      <c r="PPV8" s="69"/>
      <c r="PPW8" s="70"/>
      <c r="PPX8" s="70"/>
      <c r="PPY8" s="70"/>
      <c r="PPZ8" s="70"/>
      <c r="PQA8" s="70"/>
      <c r="PQB8" s="68"/>
      <c r="PQC8" s="68"/>
      <c r="PQD8" s="69"/>
      <c r="PQE8" s="69"/>
      <c r="PQF8" s="69"/>
      <c r="PQG8" s="70"/>
      <c r="PQH8" s="70"/>
      <c r="PQI8" s="70"/>
      <c r="PQJ8" s="70"/>
      <c r="PQK8" s="70"/>
      <c r="PQL8" s="68"/>
      <c r="PQM8" s="68"/>
      <c r="PQN8" s="69"/>
      <c r="PQO8" s="69"/>
      <c r="PQP8" s="69"/>
      <c r="PQQ8" s="70"/>
      <c r="PQR8" s="70"/>
      <c r="PQS8" s="70"/>
      <c r="PQT8" s="70"/>
      <c r="PQU8" s="70"/>
      <c r="PQV8" s="68"/>
      <c r="PQW8" s="68"/>
      <c r="PQX8" s="69"/>
      <c r="PQY8" s="69"/>
      <c r="PQZ8" s="69"/>
      <c r="PRA8" s="70"/>
      <c r="PRB8" s="70"/>
      <c r="PRC8" s="70"/>
      <c r="PRD8" s="70"/>
      <c r="PRE8" s="70"/>
      <c r="PRF8" s="68"/>
      <c r="PRG8" s="68"/>
      <c r="PRH8" s="69"/>
      <c r="PRI8" s="69"/>
      <c r="PRJ8" s="69"/>
      <c r="PRK8" s="70"/>
      <c r="PRL8" s="70"/>
      <c r="PRM8" s="70"/>
      <c r="PRN8" s="70"/>
      <c r="PRO8" s="70"/>
      <c r="PRP8" s="68"/>
      <c r="PRQ8" s="68"/>
      <c r="PRR8" s="69"/>
      <c r="PRS8" s="69"/>
      <c r="PRT8" s="69"/>
      <c r="PRU8" s="70"/>
      <c r="PRV8" s="70"/>
      <c r="PRW8" s="70"/>
      <c r="PRX8" s="70"/>
      <c r="PRY8" s="70"/>
      <c r="PRZ8" s="68"/>
      <c r="PSA8" s="68"/>
      <c r="PSB8" s="69"/>
      <c r="PSC8" s="69"/>
      <c r="PSD8" s="69"/>
      <c r="PSE8" s="70"/>
      <c r="PSF8" s="70"/>
      <c r="PSG8" s="70"/>
      <c r="PSH8" s="70"/>
      <c r="PSI8" s="70"/>
      <c r="PSJ8" s="68"/>
      <c r="PSK8" s="68"/>
      <c r="PSL8" s="69"/>
      <c r="PSM8" s="69"/>
      <c r="PSN8" s="69"/>
      <c r="PSO8" s="70"/>
      <c r="PSP8" s="70"/>
      <c r="PSQ8" s="70"/>
      <c r="PSR8" s="70"/>
      <c r="PSS8" s="70"/>
      <c r="PST8" s="68"/>
      <c r="PSU8" s="68"/>
      <c r="PSV8" s="69"/>
      <c r="PSW8" s="69"/>
      <c r="PSX8" s="69"/>
      <c r="PSY8" s="70"/>
      <c r="PSZ8" s="70"/>
      <c r="PTA8" s="70"/>
      <c r="PTB8" s="70"/>
      <c r="PTC8" s="70"/>
      <c r="PTD8" s="68"/>
      <c r="PTE8" s="68"/>
      <c r="PTF8" s="69"/>
      <c r="PTG8" s="69"/>
      <c r="PTH8" s="69"/>
      <c r="PTI8" s="70"/>
      <c r="PTJ8" s="70"/>
      <c r="PTK8" s="70"/>
      <c r="PTL8" s="70"/>
      <c r="PTM8" s="70"/>
      <c r="PTN8" s="68"/>
      <c r="PTO8" s="68"/>
      <c r="PTP8" s="69"/>
      <c r="PTQ8" s="69"/>
      <c r="PTR8" s="69"/>
      <c r="PTS8" s="70"/>
      <c r="PTT8" s="70"/>
      <c r="PTU8" s="70"/>
      <c r="PTV8" s="70"/>
      <c r="PTW8" s="70"/>
      <c r="PTX8" s="68"/>
      <c r="PTY8" s="68"/>
      <c r="PTZ8" s="69"/>
      <c r="PUA8" s="69"/>
      <c r="PUB8" s="69"/>
      <c r="PUC8" s="70"/>
      <c r="PUD8" s="70"/>
      <c r="PUE8" s="70"/>
      <c r="PUF8" s="70"/>
      <c r="PUG8" s="70"/>
      <c r="PUH8" s="68"/>
      <c r="PUI8" s="68"/>
      <c r="PUJ8" s="69"/>
      <c r="PUK8" s="69"/>
      <c r="PUL8" s="69"/>
      <c r="PUM8" s="70"/>
      <c r="PUN8" s="70"/>
      <c r="PUO8" s="70"/>
      <c r="PUP8" s="70"/>
      <c r="PUQ8" s="70"/>
      <c r="PUR8" s="68"/>
      <c r="PUS8" s="68"/>
      <c r="PUT8" s="69"/>
      <c r="PUU8" s="69"/>
      <c r="PUV8" s="69"/>
      <c r="PUW8" s="70"/>
      <c r="PUX8" s="70"/>
      <c r="PUY8" s="70"/>
      <c r="PUZ8" s="70"/>
      <c r="PVA8" s="70"/>
      <c r="PVB8" s="68"/>
      <c r="PVC8" s="68"/>
      <c r="PVD8" s="69"/>
      <c r="PVE8" s="69"/>
      <c r="PVF8" s="69"/>
      <c r="PVG8" s="70"/>
      <c r="PVH8" s="70"/>
      <c r="PVI8" s="70"/>
      <c r="PVJ8" s="70"/>
      <c r="PVK8" s="70"/>
      <c r="PVL8" s="68"/>
      <c r="PVM8" s="68"/>
      <c r="PVN8" s="69"/>
      <c r="PVO8" s="69"/>
      <c r="PVP8" s="69"/>
      <c r="PVQ8" s="70"/>
      <c r="PVR8" s="70"/>
      <c r="PVS8" s="70"/>
      <c r="PVT8" s="70"/>
      <c r="PVU8" s="70"/>
      <c r="PVV8" s="68"/>
      <c r="PVW8" s="68"/>
      <c r="PVX8" s="69"/>
      <c r="PVY8" s="69"/>
      <c r="PVZ8" s="69"/>
      <c r="PWA8" s="70"/>
      <c r="PWB8" s="70"/>
      <c r="PWC8" s="70"/>
      <c r="PWD8" s="70"/>
      <c r="PWE8" s="70"/>
      <c r="PWF8" s="68"/>
      <c r="PWG8" s="68"/>
      <c r="PWH8" s="69"/>
      <c r="PWI8" s="69"/>
      <c r="PWJ8" s="69"/>
      <c r="PWK8" s="70"/>
      <c r="PWL8" s="70"/>
      <c r="PWM8" s="70"/>
      <c r="PWN8" s="70"/>
      <c r="PWO8" s="70"/>
      <c r="PWP8" s="68"/>
      <c r="PWQ8" s="68"/>
      <c r="PWR8" s="69"/>
      <c r="PWS8" s="69"/>
      <c r="PWT8" s="69"/>
      <c r="PWU8" s="70"/>
      <c r="PWV8" s="70"/>
      <c r="PWW8" s="70"/>
      <c r="PWX8" s="70"/>
      <c r="PWY8" s="70"/>
      <c r="PWZ8" s="68"/>
      <c r="PXA8" s="68"/>
      <c r="PXB8" s="69"/>
      <c r="PXC8" s="69"/>
      <c r="PXD8" s="69"/>
      <c r="PXE8" s="70"/>
      <c r="PXF8" s="70"/>
      <c r="PXG8" s="70"/>
      <c r="PXH8" s="70"/>
      <c r="PXI8" s="70"/>
      <c r="PXJ8" s="68"/>
      <c r="PXK8" s="68"/>
      <c r="PXL8" s="69"/>
      <c r="PXM8" s="69"/>
      <c r="PXN8" s="69"/>
      <c r="PXO8" s="70"/>
      <c r="PXP8" s="70"/>
      <c r="PXQ8" s="70"/>
      <c r="PXR8" s="70"/>
      <c r="PXS8" s="70"/>
      <c r="PXT8" s="68"/>
      <c r="PXU8" s="68"/>
      <c r="PXV8" s="69"/>
      <c r="PXW8" s="69"/>
      <c r="PXX8" s="69"/>
      <c r="PXY8" s="70"/>
      <c r="PXZ8" s="70"/>
      <c r="PYA8" s="70"/>
      <c r="PYB8" s="70"/>
      <c r="PYC8" s="70"/>
      <c r="PYD8" s="68"/>
      <c r="PYE8" s="68"/>
      <c r="PYF8" s="69"/>
      <c r="PYG8" s="69"/>
      <c r="PYH8" s="69"/>
      <c r="PYI8" s="70"/>
      <c r="PYJ8" s="70"/>
      <c r="PYK8" s="70"/>
      <c r="PYL8" s="70"/>
      <c r="PYM8" s="70"/>
      <c r="PYN8" s="68"/>
      <c r="PYO8" s="68"/>
      <c r="PYP8" s="69"/>
      <c r="PYQ8" s="69"/>
      <c r="PYR8" s="69"/>
      <c r="PYS8" s="70"/>
      <c r="PYT8" s="70"/>
      <c r="PYU8" s="70"/>
      <c r="PYV8" s="70"/>
      <c r="PYW8" s="70"/>
      <c r="PYX8" s="68"/>
      <c r="PYY8" s="68"/>
      <c r="PYZ8" s="69"/>
      <c r="PZA8" s="69"/>
      <c r="PZB8" s="69"/>
      <c r="PZC8" s="70"/>
      <c r="PZD8" s="70"/>
      <c r="PZE8" s="70"/>
      <c r="PZF8" s="70"/>
      <c r="PZG8" s="70"/>
      <c r="PZH8" s="68"/>
      <c r="PZI8" s="68"/>
      <c r="PZJ8" s="69"/>
      <c r="PZK8" s="69"/>
      <c r="PZL8" s="69"/>
      <c r="PZM8" s="70"/>
      <c r="PZN8" s="70"/>
      <c r="PZO8" s="70"/>
      <c r="PZP8" s="70"/>
      <c r="PZQ8" s="70"/>
      <c r="PZR8" s="68"/>
      <c r="PZS8" s="68"/>
      <c r="PZT8" s="69"/>
      <c r="PZU8" s="69"/>
      <c r="PZV8" s="69"/>
      <c r="PZW8" s="70"/>
      <c r="PZX8" s="70"/>
      <c r="PZY8" s="70"/>
      <c r="PZZ8" s="70"/>
      <c r="QAA8" s="70"/>
      <c r="QAB8" s="68"/>
      <c r="QAC8" s="68"/>
      <c r="QAD8" s="69"/>
      <c r="QAE8" s="69"/>
      <c r="QAF8" s="69"/>
      <c r="QAG8" s="70"/>
      <c r="QAH8" s="70"/>
      <c r="QAI8" s="70"/>
      <c r="QAJ8" s="70"/>
      <c r="QAK8" s="70"/>
      <c r="QAL8" s="68"/>
      <c r="QAM8" s="68"/>
      <c r="QAN8" s="69"/>
      <c r="QAO8" s="69"/>
      <c r="QAP8" s="69"/>
      <c r="QAQ8" s="70"/>
      <c r="QAR8" s="70"/>
      <c r="QAS8" s="70"/>
      <c r="QAT8" s="70"/>
      <c r="QAU8" s="70"/>
      <c r="QAV8" s="68"/>
      <c r="QAW8" s="68"/>
      <c r="QAX8" s="69"/>
      <c r="QAY8" s="69"/>
      <c r="QAZ8" s="69"/>
      <c r="QBA8" s="70"/>
      <c r="QBB8" s="70"/>
      <c r="QBC8" s="70"/>
      <c r="QBD8" s="70"/>
      <c r="QBE8" s="70"/>
      <c r="QBF8" s="68"/>
      <c r="QBG8" s="68"/>
      <c r="QBH8" s="69"/>
      <c r="QBI8" s="69"/>
      <c r="QBJ8" s="69"/>
      <c r="QBK8" s="70"/>
      <c r="QBL8" s="70"/>
      <c r="QBM8" s="70"/>
      <c r="QBN8" s="70"/>
      <c r="QBO8" s="70"/>
      <c r="QBP8" s="68"/>
      <c r="QBQ8" s="68"/>
      <c r="QBR8" s="69"/>
      <c r="QBS8" s="69"/>
      <c r="QBT8" s="69"/>
      <c r="QBU8" s="70"/>
      <c r="QBV8" s="70"/>
      <c r="QBW8" s="70"/>
      <c r="QBX8" s="70"/>
      <c r="QBY8" s="70"/>
      <c r="QBZ8" s="68"/>
      <c r="QCA8" s="68"/>
      <c r="QCB8" s="69"/>
      <c r="QCC8" s="69"/>
      <c r="QCD8" s="69"/>
      <c r="QCE8" s="70"/>
      <c r="QCF8" s="70"/>
      <c r="QCG8" s="70"/>
      <c r="QCH8" s="70"/>
      <c r="QCI8" s="70"/>
      <c r="QCJ8" s="68"/>
      <c r="QCK8" s="68"/>
      <c r="QCL8" s="69"/>
      <c r="QCM8" s="69"/>
      <c r="QCN8" s="69"/>
      <c r="QCO8" s="70"/>
      <c r="QCP8" s="70"/>
      <c r="QCQ8" s="70"/>
      <c r="QCR8" s="70"/>
      <c r="QCS8" s="70"/>
      <c r="QCT8" s="68"/>
      <c r="QCU8" s="68"/>
      <c r="QCV8" s="69"/>
      <c r="QCW8" s="69"/>
      <c r="QCX8" s="69"/>
      <c r="QCY8" s="70"/>
      <c r="QCZ8" s="70"/>
      <c r="QDA8" s="70"/>
      <c r="QDB8" s="70"/>
      <c r="QDC8" s="70"/>
      <c r="QDD8" s="68"/>
      <c r="QDE8" s="68"/>
      <c r="QDF8" s="69"/>
      <c r="QDG8" s="69"/>
      <c r="QDH8" s="69"/>
      <c r="QDI8" s="70"/>
      <c r="QDJ8" s="70"/>
      <c r="QDK8" s="70"/>
      <c r="QDL8" s="70"/>
      <c r="QDM8" s="70"/>
      <c r="QDN8" s="68"/>
      <c r="QDO8" s="68"/>
      <c r="QDP8" s="69"/>
      <c r="QDQ8" s="69"/>
      <c r="QDR8" s="69"/>
      <c r="QDS8" s="70"/>
      <c r="QDT8" s="70"/>
      <c r="QDU8" s="70"/>
      <c r="QDV8" s="70"/>
      <c r="QDW8" s="70"/>
      <c r="QDX8" s="68"/>
      <c r="QDY8" s="68"/>
      <c r="QDZ8" s="69"/>
      <c r="QEA8" s="69"/>
      <c r="QEB8" s="69"/>
      <c r="QEC8" s="70"/>
      <c r="QED8" s="70"/>
      <c r="QEE8" s="70"/>
      <c r="QEF8" s="70"/>
      <c r="QEG8" s="70"/>
      <c r="QEH8" s="68"/>
      <c r="QEI8" s="68"/>
      <c r="QEJ8" s="69"/>
      <c r="QEK8" s="69"/>
      <c r="QEL8" s="69"/>
      <c r="QEM8" s="70"/>
      <c r="QEN8" s="70"/>
      <c r="QEO8" s="70"/>
      <c r="QEP8" s="70"/>
      <c r="QEQ8" s="70"/>
      <c r="QER8" s="68"/>
      <c r="QES8" s="68"/>
      <c r="QET8" s="69"/>
      <c r="QEU8" s="69"/>
      <c r="QEV8" s="69"/>
      <c r="QEW8" s="70"/>
      <c r="QEX8" s="70"/>
      <c r="QEY8" s="70"/>
      <c r="QEZ8" s="70"/>
      <c r="QFA8" s="70"/>
      <c r="QFB8" s="68"/>
      <c r="QFC8" s="68"/>
      <c r="QFD8" s="69"/>
      <c r="QFE8" s="69"/>
      <c r="QFF8" s="69"/>
      <c r="QFG8" s="70"/>
      <c r="QFH8" s="70"/>
      <c r="QFI8" s="70"/>
      <c r="QFJ8" s="70"/>
      <c r="QFK8" s="70"/>
      <c r="QFL8" s="68"/>
      <c r="QFM8" s="68"/>
      <c r="QFN8" s="69"/>
      <c r="QFO8" s="69"/>
      <c r="QFP8" s="69"/>
      <c r="QFQ8" s="70"/>
      <c r="QFR8" s="70"/>
      <c r="QFS8" s="70"/>
      <c r="QFT8" s="70"/>
      <c r="QFU8" s="70"/>
      <c r="QFV8" s="68"/>
      <c r="QFW8" s="68"/>
      <c r="QFX8" s="69"/>
      <c r="QFY8" s="69"/>
      <c r="QFZ8" s="69"/>
      <c r="QGA8" s="70"/>
      <c r="QGB8" s="70"/>
      <c r="QGC8" s="70"/>
      <c r="QGD8" s="70"/>
      <c r="QGE8" s="70"/>
      <c r="QGF8" s="68"/>
      <c r="QGG8" s="68"/>
      <c r="QGH8" s="69"/>
      <c r="QGI8" s="69"/>
      <c r="QGJ8" s="69"/>
      <c r="QGK8" s="70"/>
      <c r="QGL8" s="70"/>
      <c r="QGM8" s="70"/>
      <c r="QGN8" s="70"/>
      <c r="QGO8" s="70"/>
      <c r="QGP8" s="68"/>
      <c r="QGQ8" s="68"/>
      <c r="QGR8" s="69"/>
      <c r="QGS8" s="69"/>
      <c r="QGT8" s="69"/>
      <c r="QGU8" s="70"/>
      <c r="QGV8" s="70"/>
      <c r="QGW8" s="70"/>
      <c r="QGX8" s="70"/>
      <c r="QGY8" s="70"/>
      <c r="QGZ8" s="68"/>
      <c r="QHA8" s="68"/>
      <c r="QHB8" s="69"/>
      <c r="QHC8" s="69"/>
      <c r="QHD8" s="69"/>
      <c r="QHE8" s="70"/>
      <c r="QHF8" s="70"/>
      <c r="QHG8" s="70"/>
      <c r="QHH8" s="70"/>
      <c r="QHI8" s="70"/>
      <c r="QHJ8" s="68"/>
      <c r="QHK8" s="68"/>
      <c r="QHL8" s="69"/>
      <c r="QHM8" s="69"/>
      <c r="QHN8" s="69"/>
      <c r="QHO8" s="70"/>
      <c r="QHP8" s="70"/>
      <c r="QHQ8" s="70"/>
      <c r="QHR8" s="70"/>
      <c r="QHS8" s="70"/>
      <c r="QHT8" s="68"/>
      <c r="QHU8" s="68"/>
      <c r="QHV8" s="69"/>
      <c r="QHW8" s="69"/>
      <c r="QHX8" s="69"/>
      <c r="QHY8" s="70"/>
      <c r="QHZ8" s="70"/>
      <c r="QIA8" s="70"/>
      <c r="QIB8" s="70"/>
      <c r="QIC8" s="70"/>
      <c r="QID8" s="68"/>
      <c r="QIE8" s="68"/>
      <c r="QIF8" s="69"/>
      <c r="QIG8" s="69"/>
      <c r="QIH8" s="69"/>
      <c r="QII8" s="70"/>
      <c r="QIJ8" s="70"/>
      <c r="QIK8" s="70"/>
      <c r="QIL8" s="70"/>
      <c r="QIM8" s="70"/>
      <c r="QIN8" s="68"/>
      <c r="QIO8" s="68"/>
      <c r="QIP8" s="69"/>
      <c r="QIQ8" s="69"/>
      <c r="QIR8" s="69"/>
      <c r="QIS8" s="70"/>
      <c r="QIT8" s="70"/>
      <c r="QIU8" s="70"/>
      <c r="QIV8" s="70"/>
      <c r="QIW8" s="70"/>
      <c r="QIX8" s="68"/>
      <c r="QIY8" s="68"/>
      <c r="QIZ8" s="69"/>
      <c r="QJA8" s="69"/>
      <c r="QJB8" s="69"/>
      <c r="QJC8" s="70"/>
      <c r="QJD8" s="70"/>
      <c r="QJE8" s="70"/>
      <c r="QJF8" s="70"/>
      <c r="QJG8" s="70"/>
      <c r="QJH8" s="68"/>
      <c r="QJI8" s="68"/>
      <c r="QJJ8" s="69"/>
      <c r="QJK8" s="69"/>
      <c r="QJL8" s="69"/>
      <c r="QJM8" s="70"/>
      <c r="QJN8" s="70"/>
      <c r="QJO8" s="70"/>
      <c r="QJP8" s="70"/>
      <c r="QJQ8" s="70"/>
      <c r="QJR8" s="68"/>
      <c r="QJS8" s="68"/>
      <c r="QJT8" s="69"/>
      <c r="QJU8" s="69"/>
      <c r="QJV8" s="69"/>
      <c r="QJW8" s="70"/>
      <c r="QJX8" s="70"/>
      <c r="QJY8" s="70"/>
      <c r="QJZ8" s="70"/>
      <c r="QKA8" s="70"/>
      <c r="QKB8" s="68"/>
      <c r="QKC8" s="68"/>
      <c r="QKD8" s="69"/>
      <c r="QKE8" s="69"/>
      <c r="QKF8" s="69"/>
      <c r="QKG8" s="70"/>
      <c r="QKH8" s="70"/>
      <c r="QKI8" s="70"/>
      <c r="QKJ8" s="70"/>
      <c r="QKK8" s="70"/>
      <c r="QKL8" s="68"/>
      <c r="QKM8" s="68"/>
      <c r="QKN8" s="69"/>
      <c r="QKO8" s="69"/>
      <c r="QKP8" s="69"/>
      <c r="QKQ8" s="70"/>
      <c r="QKR8" s="70"/>
      <c r="QKS8" s="70"/>
      <c r="QKT8" s="70"/>
      <c r="QKU8" s="70"/>
      <c r="QKV8" s="68"/>
      <c r="QKW8" s="68"/>
      <c r="QKX8" s="69"/>
      <c r="QKY8" s="69"/>
      <c r="QKZ8" s="69"/>
      <c r="QLA8" s="70"/>
      <c r="QLB8" s="70"/>
      <c r="QLC8" s="70"/>
      <c r="QLD8" s="70"/>
      <c r="QLE8" s="70"/>
      <c r="QLF8" s="68"/>
      <c r="QLG8" s="68"/>
      <c r="QLH8" s="69"/>
      <c r="QLI8" s="69"/>
      <c r="QLJ8" s="69"/>
      <c r="QLK8" s="70"/>
      <c r="QLL8" s="70"/>
      <c r="QLM8" s="70"/>
      <c r="QLN8" s="70"/>
      <c r="QLO8" s="70"/>
      <c r="QLP8" s="68"/>
      <c r="QLQ8" s="68"/>
      <c r="QLR8" s="69"/>
      <c r="QLS8" s="69"/>
      <c r="QLT8" s="69"/>
      <c r="QLU8" s="70"/>
      <c r="QLV8" s="70"/>
      <c r="QLW8" s="70"/>
      <c r="QLX8" s="70"/>
      <c r="QLY8" s="70"/>
      <c r="QLZ8" s="68"/>
      <c r="QMA8" s="68"/>
      <c r="QMB8" s="69"/>
      <c r="QMC8" s="69"/>
      <c r="QMD8" s="69"/>
      <c r="QME8" s="70"/>
      <c r="QMF8" s="70"/>
      <c r="QMG8" s="70"/>
      <c r="QMH8" s="70"/>
      <c r="QMI8" s="70"/>
      <c r="QMJ8" s="68"/>
      <c r="QMK8" s="68"/>
      <c r="QML8" s="69"/>
      <c r="QMM8" s="69"/>
      <c r="QMN8" s="69"/>
      <c r="QMO8" s="70"/>
      <c r="QMP8" s="70"/>
      <c r="QMQ8" s="70"/>
      <c r="QMR8" s="70"/>
      <c r="QMS8" s="70"/>
      <c r="QMT8" s="68"/>
      <c r="QMU8" s="68"/>
      <c r="QMV8" s="69"/>
      <c r="QMW8" s="69"/>
      <c r="QMX8" s="69"/>
      <c r="QMY8" s="70"/>
      <c r="QMZ8" s="70"/>
      <c r="QNA8" s="70"/>
      <c r="QNB8" s="70"/>
      <c r="QNC8" s="70"/>
      <c r="QND8" s="68"/>
      <c r="QNE8" s="68"/>
      <c r="QNF8" s="69"/>
      <c r="QNG8" s="69"/>
      <c r="QNH8" s="69"/>
      <c r="QNI8" s="70"/>
      <c r="QNJ8" s="70"/>
      <c r="QNK8" s="70"/>
      <c r="QNL8" s="70"/>
      <c r="QNM8" s="70"/>
      <c r="QNN8" s="68"/>
      <c r="QNO8" s="68"/>
      <c r="QNP8" s="69"/>
      <c r="QNQ8" s="69"/>
      <c r="QNR8" s="69"/>
      <c r="QNS8" s="70"/>
      <c r="QNT8" s="70"/>
      <c r="QNU8" s="70"/>
      <c r="QNV8" s="70"/>
      <c r="QNW8" s="70"/>
      <c r="QNX8" s="68"/>
      <c r="QNY8" s="68"/>
      <c r="QNZ8" s="69"/>
      <c r="QOA8" s="69"/>
      <c r="QOB8" s="69"/>
      <c r="QOC8" s="70"/>
      <c r="QOD8" s="70"/>
      <c r="QOE8" s="70"/>
      <c r="QOF8" s="70"/>
      <c r="QOG8" s="70"/>
      <c r="QOH8" s="68"/>
      <c r="QOI8" s="68"/>
      <c r="QOJ8" s="69"/>
      <c r="QOK8" s="69"/>
      <c r="QOL8" s="69"/>
      <c r="QOM8" s="70"/>
      <c r="QON8" s="70"/>
      <c r="QOO8" s="70"/>
      <c r="QOP8" s="70"/>
      <c r="QOQ8" s="70"/>
      <c r="QOR8" s="68"/>
      <c r="QOS8" s="68"/>
      <c r="QOT8" s="69"/>
      <c r="QOU8" s="69"/>
      <c r="QOV8" s="69"/>
      <c r="QOW8" s="70"/>
      <c r="QOX8" s="70"/>
      <c r="QOY8" s="70"/>
      <c r="QOZ8" s="70"/>
      <c r="QPA8" s="70"/>
      <c r="QPB8" s="68"/>
      <c r="QPC8" s="68"/>
      <c r="QPD8" s="69"/>
      <c r="QPE8" s="69"/>
      <c r="QPF8" s="69"/>
      <c r="QPG8" s="70"/>
      <c r="QPH8" s="70"/>
      <c r="QPI8" s="70"/>
      <c r="QPJ8" s="70"/>
      <c r="QPK8" s="70"/>
      <c r="QPL8" s="68"/>
      <c r="QPM8" s="68"/>
      <c r="QPN8" s="69"/>
      <c r="QPO8" s="69"/>
      <c r="QPP8" s="69"/>
      <c r="QPQ8" s="70"/>
      <c r="QPR8" s="70"/>
      <c r="QPS8" s="70"/>
      <c r="QPT8" s="70"/>
      <c r="QPU8" s="70"/>
      <c r="QPV8" s="68"/>
      <c r="QPW8" s="68"/>
      <c r="QPX8" s="69"/>
      <c r="QPY8" s="69"/>
      <c r="QPZ8" s="69"/>
      <c r="QQA8" s="70"/>
      <c r="QQB8" s="70"/>
      <c r="QQC8" s="70"/>
      <c r="QQD8" s="70"/>
      <c r="QQE8" s="70"/>
      <c r="QQF8" s="68"/>
      <c r="QQG8" s="68"/>
      <c r="QQH8" s="69"/>
      <c r="QQI8" s="69"/>
      <c r="QQJ8" s="69"/>
      <c r="QQK8" s="70"/>
      <c r="QQL8" s="70"/>
      <c r="QQM8" s="70"/>
      <c r="QQN8" s="70"/>
      <c r="QQO8" s="70"/>
      <c r="QQP8" s="68"/>
      <c r="QQQ8" s="68"/>
      <c r="QQR8" s="69"/>
      <c r="QQS8" s="69"/>
      <c r="QQT8" s="69"/>
      <c r="QQU8" s="70"/>
      <c r="QQV8" s="70"/>
      <c r="QQW8" s="70"/>
      <c r="QQX8" s="70"/>
      <c r="QQY8" s="70"/>
      <c r="QQZ8" s="68"/>
      <c r="QRA8" s="68"/>
      <c r="QRB8" s="69"/>
      <c r="QRC8" s="69"/>
      <c r="QRD8" s="69"/>
      <c r="QRE8" s="70"/>
      <c r="QRF8" s="70"/>
      <c r="QRG8" s="70"/>
      <c r="QRH8" s="70"/>
      <c r="QRI8" s="70"/>
      <c r="QRJ8" s="68"/>
      <c r="QRK8" s="68"/>
      <c r="QRL8" s="69"/>
      <c r="QRM8" s="69"/>
      <c r="QRN8" s="69"/>
      <c r="QRO8" s="70"/>
      <c r="QRP8" s="70"/>
      <c r="QRQ8" s="70"/>
      <c r="QRR8" s="70"/>
      <c r="QRS8" s="70"/>
      <c r="QRT8" s="68"/>
      <c r="QRU8" s="68"/>
      <c r="QRV8" s="69"/>
      <c r="QRW8" s="69"/>
      <c r="QRX8" s="69"/>
      <c r="QRY8" s="70"/>
      <c r="QRZ8" s="70"/>
      <c r="QSA8" s="70"/>
      <c r="QSB8" s="70"/>
      <c r="QSC8" s="70"/>
      <c r="QSD8" s="68"/>
      <c r="QSE8" s="68"/>
      <c r="QSF8" s="69"/>
      <c r="QSG8" s="69"/>
      <c r="QSH8" s="69"/>
      <c r="QSI8" s="70"/>
      <c r="QSJ8" s="70"/>
      <c r="QSK8" s="70"/>
      <c r="QSL8" s="70"/>
      <c r="QSM8" s="70"/>
      <c r="QSN8" s="68"/>
      <c r="QSO8" s="68"/>
      <c r="QSP8" s="69"/>
      <c r="QSQ8" s="69"/>
      <c r="QSR8" s="69"/>
      <c r="QSS8" s="70"/>
      <c r="QST8" s="70"/>
      <c r="QSU8" s="70"/>
      <c r="QSV8" s="70"/>
      <c r="QSW8" s="70"/>
      <c r="QSX8" s="68"/>
      <c r="QSY8" s="68"/>
      <c r="QSZ8" s="69"/>
      <c r="QTA8" s="69"/>
      <c r="QTB8" s="69"/>
      <c r="QTC8" s="70"/>
      <c r="QTD8" s="70"/>
      <c r="QTE8" s="70"/>
      <c r="QTF8" s="70"/>
      <c r="QTG8" s="70"/>
      <c r="QTH8" s="68"/>
      <c r="QTI8" s="68"/>
      <c r="QTJ8" s="69"/>
      <c r="QTK8" s="69"/>
      <c r="QTL8" s="69"/>
      <c r="QTM8" s="70"/>
      <c r="QTN8" s="70"/>
      <c r="QTO8" s="70"/>
      <c r="QTP8" s="70"/>
      <c r="QTQ8" s="70"/>
      <c r="QTR8" s="68"/>
      <c r="QTS8" s="68"/>
      <c r="QTT8" s="69"/>
      <c r="QTU8" s="69"/>
      <c r="QTV8" s="69"/>
      <c r="QTW8" s="70"/>
      <c r="QTX8" s="70"/>
      <c r="QTY8" s="70"/>
      <c r="QTZ8" s="70"/>
      <c r="QUA8" s="70"/>
      <c r="QUB8" s="68"/>
      <c r="QUC8" s="68"/>
      <c r="QUD8" s="69"/>
      <c r="QUE8" s="69"/>
      <c r="QUF8" s="69"/>
      <c r="QUG8" s="70"/>
      <c r="QUH8" s="70"/>
      <c r="QUI8" s="70"/>
      <c r="QUJ8" s="70"/>
      <c r="QUK8" s="70"/>
      <c r="QUL8" s="68"/>
      <c r="QUM8" s="68"/>
      <c r="QUN8" s="69"/>
      <c r="QUO8" s="69"/>
      <c r="QUP8" s="69"/>
      <c r="QUQ8" s="70"/>
      <c r="QUR8" s="70"/>
      <c r="QUS8" s="70"/>
      <c r="QUT8" s="70"/>
      <c r="QUU8" s="70"/>
      <c r="QUV8" s="68"/>
      <c r="QUW8" s="68"/>
      <c r="QUX8" s="69"/>
      <c r="QUY8" s="69"/>
      <c r="QUZ8" s="69"/>
      <c r="QVA8" s="70"/>
      <c r="QVB8" s="70"/>
      <c r="QVC8" s="70"/>
      <c r="QVD8" s="70"/>
      <c r="QVE8" s="70"/>
      <c r="QVF8" s="68"/>
      <c r="QVG8" s="68"/>
      <c r="QVH8" s="69"/>
      <c r="QVI8" s="69"/>
      <c r="QVJ8" s="69"/>
      <c r="QVK8" s="70"/>
      <c r="QVL8" s="70"/>
      <c r="QVM8" s="70"/>
      <c r="QVN8" s="70"/>
      <c r="QVO8" s="70"/>
      <c r="QVP8" s="68"/>
      <c r="QVQ8" s="68"/>
      <c r="QVR8" s="69"/>
      <c r="QVS8" s="69"/>
      <c r="QVT8" s="69"/>
      <c r="QVU8" s="70"/>
      <c r="QVV8" s="70"/>
      <c r="QVW8" s="70"/>
      <c r="QVX8" s="70"/>
      <c r="QVY8" s="70"/>
      <c r="QVZ8" s="68"/>
      <c r="QWA8" s="68"/>
      <c r="QWB8" s="69"/>
      <c r="QWC8" s="69"/>
      <c r="QWD8" s="69"/>
      <c r="QWE8" s="70"/>
      <c r="QWF8" s="70"/>
      <c r="QWG8" s="70"/>
      <c r="QWH8" s="70"/>
      <c r="QWI8" s="70"/>
      <c r="QWJ8" s="68"/>
      <c r="QWK8" s="68"/>
      <c r="QWL8" s="69"/>
      <c r="QWM8" s="69"/>
      <c r="QWN8" s="69"/>
      <c r="QWO8" s="70"/>
      <c r="QWP8" s="70"/>
      <c r="QWQ8" s="70"/>
      <c r="QWR8" s="70"/>
      <c r="QWS8" s="70"/>
      <c r="QWT8" s="68"/>
      <c r="QWU8" s="68"/>
      <c r="QWV8" s="69"/>
      <c r="QWW8" s="69"/>
      <c r="QWX8" s="69"/>
      <c r="QWY8" s="70"/>
      <c r="QWZ8" s="70"/>
      <c r="QXA8" s="70"/>
      <c r="QXB8" s="70"/>
      <c r="QXC8" s="70"/>
      <c r="QXD8" s="68"/>
      <c r="QXE8" s="68"/>
      <c r="QXF8" s="69"/>
      <c r="QXG8" s="69"/>
      <c r="QXH8" s="69"/>
      <c r="QXI8" s="70"/>
      <c r="QXJ8" s="70"/>
      <c r="QXK8" s="70"/>
      <c r="QXL8" s="70"/>
      <c r="QXM8" s="70"/>
      <c r="QXN8" s="68"/>
      <c r="QXO8" s="68"/>
      <c r="QXP8" s="69"/>
      <c r="QXQ8" s="69"/>
      <c r="QXR8" s="69"/>
      <c r="QXS8" s="70"/>
      <c r="QXT8" s="70"/>
      <c r="QXU8" s="70"/>
      <c r="QXV8" s="70"/>
      <c r="QXW8" s="70"/>
      <c r="QXX8" s="68"/>
      <c r="QXY8" s="68"/>
      <c r="QXZ8" s="69"/>
      <c r="QYA8" s="69"/>
      <c r="QYB8" s="69"/>
      <c r="QYC8" s="70"/>
      <c r="QYD8" s="70"/>
      <c r="QYE8" s="70"/>
      <c r="QYF8" s="70"/>
      <c r="QYG8" s="70"/>
      <c r="QYH8" s="68"/>
      <c r="QYI8" s="68"/>
      <c r="QYJ8" s="69"/>
      <c r="QYK8" s="69"/>
      <c r="QYL8" s="69"/>
      <c r="QYM8" s="70"/>
      <c r="QYN8" s="70"/>
      <c r="QYO8" s="70"/>
      <c r="QYP8" s="70"/>
      <c r="QYQ8" s="70"/>
      <c r="QYR8" s="68"/>
      <c r="QYS8" s="68"/>
      <c r="QYT8" s="69"/>
      <c r="QYU8" s="69"/>
      <c r="QYV8" s="69"/>
      <c r="QYW8" s="70"/>
      <c r="QYX8" s="70"/>
      <c r="QYY8" s="70"/>
      <c r="QYZ8" s="70"/>
      <c r="QZA8" s="70"/>
      <c r="QZB8" s="68"/>
      <c r="QZC8" s="68"/>
      <c r="QZD8" s="69"/>
      <c r="QZE8" s="69"/>
      <c r="QZF8" s="69"/>
      <c r="QZG8" s="70"/>
      <c r="QZH8" s="70"/>
      <c r="QZI8" s="70"/>
      <c r="QZJ8" s="70"/>
      <c r="QZK8" s="70"/>
      <c r="QZL8" s="68"/>
      <c r="QZM8" s="68"/>
      <c r="QZN8" s="69"/>
      <c r="QZO8" s="69"/>
      <c r="QZP8" s="69"/>
      <c r="QZQ8" s="70"/>
      <c r="QZR8" s="70"/>
      <c r="QZS8" s="70"/>
      <c r="QZT8" s="70"/>
      <c r="QZU8" s="70"/>
      <c r="QZV8" s="68"/>
      <c r="QZW8" s="68"/>
      <c r="QZX8" s="69"/>
      <c r="QZY8" s="69"/>
      <c r="QZZ8" s="69"/>
      <c r="RAA8" s="70"/>
      <c r="RAB8" s="70"/>
      <c r="RAC8" s="70"/>
      <c r="RAD8" s="70"/>
      <c r="RAE8" s="70"/>
      <c r="RAF8" s="68"/>
      <c r="RAG8" s="68"/>
      <c r="RAH8" s="69"/>
      <c r="RAI8" s="69"/>
      <c r="RAJ8" s="69"/>
      <c r="RAK8" s="70"/>
      <c r="RAL8" s="70"/>
      <c r="RAM8" s="70"/>
      <c r="RAN8" s="70"/>
      <c r="RAO8" s="70"/>
      <c r="RAP8" s="68"/>
      <c r="RAQ8" s="68"/>
      <c r="RAR8" s="69"/>
      <c r="RAS8" s="69"/>
      <c r="RAT8" s="69"/>
      <c r="RAU8" s="70"/>
      <c r="RAV8" s="70"/>
      <c r="RAW8" s="70"/>
      <c r="RAX8" s="70"/>
      <c r="RAY8" s="70"/>
      <c r="RAZ8" s="68"/>
      <c r="RBA8" s="68"/>
      <c r="RBB8" s="69"/>
      <c r="RBC8" s="69"/>
      <c r="RBD8" s="69"/>
      <c r="RBE8" s="70"/>
      <c r="RBF8" s="70"/>
      <c r="RBG8" s="70"/>
      <c r="RBH8" s="70"/>
      <c r="RBI8" s="70"/>
      <c r="RBJ8" s="68"/>
      <c r="RBK8" s="68"/>
      <c r="RBL8" s="69"/>
      <c r="RBM8" s="69"/>
      <c r="RBN8" s="69"/>
      <c r="RBO8" s="70"/>
      <c r="RBP8" s="70"/>
      <c r="RBQ8" s="70"/>
      <c r="RBR8" s="70"/>
      <c r="RBS8" s="70"/>
      <c r="RBT8" s="68"/>
      <c r="RBU8" s="68"/>
      <c r="RBV8" s="69"/>
      <c r="RBW8" s="69"/>
      <c r="RBX8" s="69"/>
      <c r="RBY8" s="70"/>
      <c r="RBZ8" s="70"/>
      <c r="RCA8" s="70"/>
      <c r="RCB8" s="70"/>
      <c r="RCC8" s="70"/>
      <c r="RCD8" s="68"/>
      <c r="RCE8" s="68"/>
      <c r="RCF8" s="69"/>
      <c r="RCG8" s="69"/>
      <c r="RCH8" s="69"/>
      <c r="RCI8" s="70"/>
      <c r="RCJ8" s="70"/>
      <c r="RCK8" s="70"/>
      <c r="RCL8" s="70"/>
      <c r="RCM8" s="70"/>
      <c r="RCN8" s="68"/>
      <c r="RCO8" s="68"/>
      <c r="RCP8" s="69"/>
      <c r="RCQ8" s="69"/>
      <c r="RCR8" s="69"/>
      <c r="RCS8" s="70"/>
      <c r="RCT8" s="70"/>
      <c r="RCU8" s="70"/>
      <c r="RCV8" s="70"/>
      <c r="RCW8" s="70"/>
      <c r="RCX8" s="68"/>
      <c r="RCY8" s="68"/>
      <c r="RCZ8" s="69"/>
      <c r="RDA8" s="69"/>
      <c r="RDB8" s="69"/>
      <c r="RDC8" s="70"/>
      <c r="RDD8" s="70"/>
      <c r="RDE8" s="70"/>
      <c r="RDF8" s="70"/>
      <c r="RDG8" s="70"/>
      <c r="RDH8" s="68"/>
      <c r="RDI8" s="68"/>
      <c r="RDJ8" s="69"/>
      <c r="RDK8" s="69"/>
      <c r="RDL8" s="69"/>
      <c r="RDM8" s="70"/>
      <c r="RDN8" s="70"/>
      <c r="RDO8" s="70"/>
      <c r="RDP8" s="70"/>
      <c r="RDQ8" s="70"/>
      <c r="RDR8" s="68"/>
      <c r="RDS8" s="68"/>
      <c r="RDT8" s="69"/>
      <c r="RDU8" s="69"/>
      <c r="RDV8" s="69"/>
      <c r="RDW8" s="70"/>
      <c r="RDX8" s="70"/>
      <c r="RDY8" s="70"/>
      <c r="RDZ8" s="70"/>
      <c r="REA8" s="70"/>
      <c r="REB8" s="68"/>
      <c r="REC8" s="68"/>
      <c r="RED8" s="69"/>
      <c r="REE8" s="69"/>
      <c r="REF8" s="69"/>
      <c r="REG8" s="70"/>
      <c r="REH8" s="70"/>
      <c r="REI8" s="70"/>
      <c r="REJ8" s="70"/>
      <c r="REK8" s="70"/>
      <c r="REL8" s="68"/>
      <c r="REM8" s="68"/>
      <c r="REN8" s="69"/>
      <c r="REO8" s="69"/>
      <c r="REP8" s="69"/>
      <c r="REQ8" s="70"/>
      <c r="RER8" s="70"/>
      <c r="RES8" s="70"/>
      <c r="RET8" s="70"/>
      <c r="REU8" s="70"/>
      <c r="REV8" s="68"/>
      <c r="REW8" s="68"/>
      <c r="REX8" s="69"/>
      <c r="REY8" s="69"/>
      <c r="REZ8" s="69"/>
      <c r="RFA8" s="70"/>
      <c r="RFB8" s="70"/>
      <c r="RFC8" s="70"/>
      <c r="RFD8" s="70"/>
      <c r="RFE8" s="70"/>
      <c r="RFF8" s="68"/>
      <c r="RFG8" s="68"/>
      <c r="RFH8" s="69"/>
      <c r="RFI8" s="69"/>
      <c r="RFJ8" s="69"/>
      <c r="RFK8" s="70"/>
      <c r="RFL8" s="70"/>
      <c r="RFM8" s="70"/>
      <c r="RFN8" s="70"/>
      <c r="RFO8" s="70"/>
      <c r="RFP8" s="68"/>
      <c r="RFQ8" s="68"/>
      <c r="RFR8" s="69"/>
      <c r="RFS8" s="69"/>
      <c r="RFT8" s="69"/>
      <c r="RFU8" s="70"/>
      <c r="RFV8" s="70"/>
      <c r="RFW8" s="70"/>
      <c r="RFX8" s="70"/>
      <c r="RFY8" s="70"/>
      <c r="RFZ8" s="68"/>
      <c r="RGA8" s="68"/>
      <c r="RGB8" s="69"/>
      <c r="RGC8" s="69"/>
      <c r="RGD8" s="69"/>
      <c r="RGE8" s="70"/>
      <c r="RGF8" s="70"/>
      <c r="RGG8" s="70"/>
      <c r="RGH8" s="70"/>
      <c r="RGI8" s="70"/>
      <c r="RGJ8" s="68"/>
      <c r="RGK8" s="68"/>
      <c r="RGL8" s="69"/>
      <c r="RGM8" s="69"/>
      <c r="RGN8" s="69"/>
      <c r="RGO8" s="70"/>
      <c r="RGP8" s="70"/>
      <c r="RGQ8" s="70"/>
      <c r="RGR8" s="70"/>
      <c r="RGS8" s="70"/>
      <c r="RGT8" s="68"/>
      <c r="RGU8" s="68"/>
      <c r="RGV8" s="69"/>
      <c r="RGW8" s="69"/>
      <c r="RGX8" s="69"/>
      <c r="RGY8" s="70"/>
      <c r="RGZ8" s="70"/>
      <c r="RHA8" s="70"/>
      <c r="RHB8" s="70"/>
      <c r="RHC8" s="70"/>
      <c r="RHD8" s="68"/>
      <c r="RHE8" s="68"/>
      <c r="RHF8" s="69"/>
      <c r="RHG8" s="69"/>
      <c r="RHH8" s="69"/>
      <c r="RHI8" s="70"/>
      <c r="RHJ8" s="70"/>
      <c r="RHK8" s="70"/>
      <c r="RHL8" s="70"/>
      <c r="RHM8" s="70"/>
      <c r="RHN8" s="68"/>
      <c r="RHO8" s="68"/>
      <c r="RHP8" s="69"/>
      <c r="RHQ8" s="69"/>
      <c r="RHR8" s="69"/>
      <c r="RHS8" s="70"/>
      <c r="RHT8" s="70"/>
      <c r="RHU8" s="70"/>
      <c r="RHV8" s="70"/>
      <c r="RHW8" s="70"/>
      <c r="RHX8" s="68"/>
      <c r="RHY8" s="68"/>
      <c r="RHZ8" s="69"/>
      <c r="RIA8" s="69"/>
      <c r="RIB8" s="69"/>
      <c r="RIC8" s="70"/>
      <c r="RID8" s="70"/>
      <c r="RIE8" s="70"/>
      <c r="RIF8" s="70"/>
      <c r="RIG8" s="70"/>
      <c r="RIH8" s="68"/>
      <c r="RII8" s="68"/>
      <c r="RIJ8" s="69"/>
      <c r="RIK8" s="69"/>
      <c r="RIL8" s="69"/>
      <c r="RIM8" s="70"/>
      <c r="RIN8" s="70"/>
      <c r="RIO8" s="70"/>
      <c r="RIP8" s="70"/>
      <c r="RIQ8" s="70"/>
      <c r="RIR8" s="68"/>
      <c r="RIS8" s="68"/>
      <c r="RIT8" s="69"/>
      <c r="RIU8" s="69"/>
      <c r="RIV8" s="69"/>
      <c r="RIW8" s="70"/>
      <c r="RIX8" s="70"/>
      <c r="RIY8" s="70"/>
      <c r="RIZ8" s="70"/>
      <c r="RJA8" s="70"/>
      <c r="RJB8" s="68"/>
      <c r="RJC8" s="68"/>
      <c r="RJD8" s="69"/>
      <c r="RJE8" s="69"/>
      <c r="RJF8" s="69"/>
      <c r="RJG8" s="70"/>
      <c r="RJH8" s="70"/>
      <c r="RJI8" s="70"/>
      <c r="RJJ8" s="70"/>
      <c r="RJK8" s="70"/>
      <c r="RJL8" s="68"/>
      <c r="RJM8" s="68"/>
      <c r="RJN8" s="69"/>
      <c r="RJO8" s="69"/>
      <c r="RJP8" s="69"/>
      <c r="RJQ8" s="70"/>
      <c r="RJR8" s="70"/>
      <c r="RJS8" s="70"/>
      <c r="RJT8" s="70"/>
      <c r="RJU8" s="70"/>
      <c r="RJV8" s="68"/>
      <c r="RJW8" s="68"/>
      <c r="RJX8" s="69"/>
      <c r="RJY8" s="69"/>
      <c r="RJZ8" s="69"/>
      <c r="RKA8" s="70"/>
      <c r="RKB8" s="70"/>
      <c r="RKC8" s="70"/>
      <c r="RKD8" s="70"/>
      <c r="RKE8" s="70"/>
      <c r="RKF8" s="68"/>
      <c r="RKG8" s="68"/>
      <c r="RKH8" s="69"/>
      <c r="RKI8" s="69"/>
      <c r="RKJ8" s="69"/>
      <c r="RKK8" s="70"/>
      <c r="RKL8" s="70"/>
      <c r="RKM8" s="70"/>
      <c r="RKN8" s="70"/>
      <c r="RKO8" s="70"/>
      <c r="RKP8" s="68"/>
      <c r="RKQ8" s="68"/>
      <c r="RKR8" s="69"/>
      <c r="RKS8" s="69"/>
      <c r="RKT8" s="69"/>
      <c r="RKU8" s="70"/>
      <c r="RKV8" s="70"/>
      <c r="RKW8" s="70"/>
      <c r="RKX8" s="70"/>
      <c r="RKY8" s="70"/>
      <c r="RKZ8" s="68"/>
      <c r="RLA8" s="68"/>
      <c r="RLB8" s="69"/>
      <c r="RLC8" s="69"/>
      <c r="RLD8" s="69"/>
      <c r="RLE8" s="70"/>
      <c r="RLF8" s="70"/>
      <c r="RLG8" s="70"/>
      <c r="RLH8" s="70"/>
      <c r="RLI8" s="70"/>
      <c r="RLJ8" s="68"/>
      <c r="RLK8" s="68"/>
      <c r="RLL8" s="69"/>
      <c r="RLM8" s="69"/>
      <c r="RLN8" s="69"/>
      <c r="RLO8" s="70"/>
      <c r="RLP8" s="70"/>
      <c r="RLQ8" s="70"/>
      <c r="RLR8" s="70"/>
      <c r="RLS8" s="70"/>
      <c r="RLT8" s="68"/>
      <c r="RLU8" s="68"/>
      <c r="RLV8" s="69"/>
      <c r="RLW8" s="69"/>
      <c r="RLX8" s="69"/>
      <c r="RLY8" s="70"/>
      <c r="RLZ8" s="70"/>
      <c r="RMA8" s="70"/>
      <c r="RMB8" s="70"/>
      <c r="RMC8" s="70"/>
      <c r="RMD8" s="68"/>
      <c r="RME8" s="68"/>
      <c r="RMF8" s="69"/>
      <c r="RMG8" s="69"/>
      <c r="RMH8" s="69"/>
      <c r="RMI8" s="70"/>
      <c r="RMJ8" s="70"/>
      <c r="RMK8" s="70"/>
      <c r="RML8" s="70"/>
      <c r="RMM8" s="70"/>
      <c r="RMN8" s="68"/>
      <c r="RMO8" s="68"/>
      <c r="RMP8" s="69"/>
      <c r="RMQ8" s="69"/>
      <c r="RMR8" s="69"/>
      <c r="RMS8" s="70"/>
      <c r="RMT8" s="70"/>
      <c r="RMU8" s="70"/>
      <c r="RMV8" s="70"/>
      <c r="RMW8" s="70"/>
      <c r="RMX8" s="68"/>
      <c r="RMY8" s="68"/>
      <c r="RMZ8" s="69"/>
      <c r="RNA8" s="69"/>
      <c r="RNB8" s="69"/>
      <c r="RNC8" s="70"/>
      <c r="RND8" s="70"/>
      <c r="RNE8" s="70"/>
      <c r="RNF8" s="70"/>
      <c r="RNG8" s="70"/>
      <c r="RNH8" s="68"/>
      <c r="RNI8" s="68"/>
      <c r="RNJ8" s="69"/>
      <c r="RNK8" s="69"/>
      <c r="RNL8" s="69"/>
      <c r="RNM8" s="70"/>
      <c r="RNN8" s="70"/>
      <c r="RNO8" s="70"/>
      <c r="RNP8" s="70"/>
      <c r="RNQ8" s="70"/>
      <c r="RNR8" s="68"/>
      <c r="RNS8" s="68"/>
      <c r="RNT8" s="69"/>
      <c r="RNU8" s="69"/>
      <c r="RNV8" s="69"/>
      <c r="RNW8" s="70"/>
      <c r="RNX8" s="70"/>
      <c r="RNY8" s="70"/>
      <c r="RNZ8" s="70"/>
      <c r="ROA8" s="70"/>
      <c r="ROB8" s="68"/>
      <c r="ROC8" s="68"/>
      <c r="ROD8" s="69"/>
      <c r="ROE8" s="69"/>
      <c r="ROF8" s="69"/>
      <c r="ROG8" s="70"/>
      <c r="ROH8" s="70"/>
      <c r="ROI8" s="70"/>
      <c r="ROJ8" s="70"/>
      <c r="ROK8" s="70"/>
      <c r="ROL8" s="68"/>
      <c r="ROM8" s="68"/>
      <c r="RON8" s="69"/>
      <c r="ROO8" s="69"/>
      <c r="ROP8" s="69"/>
      <c r="ROQ8" s="70"/>
      <c r="ROR8" s="70"/>
      <c r="ROS8" s="70"/>
      <c r="ROT8" s="70"/>
      <c r="ROU8" s="70"/>
      <c r="ROV8" s="68"/>
      <c r="ROW8" s="68"/>
      <c r="ROX8" s="69"/>
      <c r="ROY8" s="69"/>
      <c r="ROZ8" s="69"/>
      <c r="RPA8" s="70"/>
      <c r="RPB8" s="70"/>
      <c r="RPC8" s="70"/>
      <c r="RPD8" s="70"/>
      <c r="RPE8" s="70"/>
      <c r="RPF8" s="68"/>
      <c r="RPG8" s="68"/>
      <c r="RPH8" s="69"/>
      <c r="RPI8" s="69"/>
      <c r="RPJ8" s="69"/>
      <c r="RPK8" s="70"/>
      <c r="RPL8" s="70"/>
      <c r="RPM8" s="70"/>
      <c r="RPN8" s="70"/>
      <c r="RPO8" s="70"/>
      <c r="RPP8" s="68"/>
      <c r="RPQ8" s="68"/>
      <c r="RPR8" s="69"/>
      <c r="RPS8" s="69"/>
      <c r="RPT8" s="69"/>
      <c r="RPU8" s="70"/>
      <c r="RPV8" s="70"/>
      <c r="RPW8" s="70"/>
      <c r="RPX8" s="70"/>
      <c r="RPY8" s="70"/>
      <c r="RPZ8" s="68"/>
      <c r="RQA8" s="68"/>
      <c r="RQB8" s="69"/>
      <c r="RQC8" s="69"/>
      <c r="RQD8" s="69"/>
      <c r="RQE8" s="70"/>
      <c r="RQF8" s="70"/>
      <c r="RQG8" s="70"/>
      <c r="RQH8" s="70"/>
      <c r="RQI8" s="70"/>
      <c r="RQJ8" s="68"/>
      <c r="RQK8" s="68"/>
      <c r="RQL8" s="69"/>
      <c r="RQM8" s="69"/>
      <c r="RQN8" s="69"/>
      <c r="RQO8" s="70"/>
      <c r="RQP8" s="70"/>
      <c r="RQQ8" s="70"/>
      <c r="RQR8" s="70"/>
      <c r="RQS8" s="70"/>
      <c r="RQT8" s="68"/>
      <c r="RQU8" s="68"/>
      <c r="RQV8" s="69"/>
      <c r="RQW8" s="69"/>
      <c r="RQX8" s="69"/>
      <c r="RQY8" s="70"/>
      <c r="RQZ8" s="70"/>
      <c r="RRA8" s="70"/>
      <c r="RRB8" s="70"/>
      <c r="RRC8" s="70"/>
      <c r="RRD8" s="68"/>
      <c r="RRE8" s="68"/>
      <c r="RRF8" s="69"/>
      <c r="RRG8" s="69"/>
      <c r="RRH8" s="69"/>
      <c r="RRI8" s="70"/>
      <c r="RRJ8" s="70"/>
      <c r="RRK8" s="70"/>
      <c r="RRL8" s="70"/>
      <c r="RRM8" s="70"/>
      <c r="RRN8" s="68"/>
      <c r="RRO8" s="68"/>
      <c r="RRP8" s="69"/>
      <c r="RRQ8" s="69"/>
      <c r="RRR8" s="69"/>
      <c r="RRS8" s="70"/>
      <c r="RRT8" s="70"/>
      <c r="RRU8" s="70"/>
      <c r="RRV8" s="70"/>
      <c r="RRW8" s="70"/>
      <c r="RRX8" s="68"/>
      <c r="RRY8" s="68"/>
      <c r="RRZ8" s="69"/>
      <c r="RSA8" s="69"/>
      <c r="RSB8" s="69"/>
      <c r="RSC8" s="70"/>
      <c r="RSD8" s="70"/>
      <c r="RSE8" s="70"/>
      <c r="RSF8" s="70"/>
      <c r="RSG8" s="70"/>
      <c r="RSH8" s="68"/>
      <c r="RSI8" s="68"/>
      <c r="RSJ8" s="69"/>
      <c r="RSK8" s="69"/>
      <c r="RSL8" s="69"/>
      <c r="RSM8" s="70"/>
      <c r="RSN8" s="70"/>
      <c r="RSO8" s="70"/>
      <c r="RSP8" s="70"/>
      <c r="RSQ8" s="70"/>
      <c r="RSR8" s="68"/>
      <c r="RSS8" s="68"/>
      <c r="RST8" s="69"/>
      <c r="RSU8" s="69"/>
      <c r="RSV8" s="69"/>
      <c r="RSW8" s="70"/>
      <c r="RSX8" s="70"/>
      <c r="RSY8" s="70"/>
      <c r="RSZ8" s="70"/>
      <c r="RTA8" s="70"/>
      <c r="RTB8" s="68"/>
      <c r="RTC8" s="68"/>
      <c r="RTD8" s="69"/>
      <c r="RTE8" s="69"/>
      <c r="RTF8" s="69"/>
      <c r="RTG8" s="70"/>
      <c r="RTH8" s="70"/>
      <c r="RTI8" s="70"/>
      <c r="RTJ8" s="70"/>
      <c r="RTK8" s="70"/>
      <c r="RTL8" s="68"/>
      <c r="RTM8" s="68"/>
      <c r="RTN8" s="69"/>
      <c r="RTO8" s="69"/>
      <c r="RTP8" s="69"/>
      <c r="RTQ8" s="70"/>
      <c r="RTR8" s="70"/>
      <c r="RTS8" s="70"/>
      <c r="RTT8" s="70"/>
      <c r="RTU8" s="70"/>
      <c r="RTV8" s="68"/>
      <c r="RTW8" s="68"/>
      <c r="RTX8" s="69"/>
      <c r="RTY8" s="69"/>
      <c r="RTZ8" s="69"/>
      <c r="RUA8" s="70"/>
      <c r="RUB8" s="70"/>
      <c r="RUC8" s="70"/>
      <c r="RUD8" s="70"/>
      <c r="RUE8" s="70"/>
      <c r="RUF8" s="68"/>
      <c r="RUG8" s="68"/>
      <c r="RUH8" s="69"/>
      <c r="RUI8" s="69"/>
      <c r="RUJ8" s="69"/>
      <c r="RUK8" s="70"/>
      <c r="RUL8" s="70"/>
      <c r="RUM8" s="70"/>
      <c r="RUN8" s="70"/>
      <c r="RUO8" s="70"/>
      <c r="RUP8" s="68"/>
      <c r="RUQ8" s="68"/>
      <c r="RUR8" s="69"/>
      <c r="RUS8" s="69"/>
      <c r="RUT8" s="69"/>
      <c r="RUU8" s="70"/>
      <c r="RUV8" s="70"/>
      <c r="RUW8" s="70"/>
      <c r="RUX8" s="70"/>
      <c r="RUY8" s="70"/>
      <c r="RUZ8" s="68"/>
      <c r="RVA8" s="68"/>
      <c r="RVB8" s="69"/>
      <c r="RVC8" s="69"/>
      <c r="RVD8" s="69"/>
      <c r="RVE8" s="70"/>
      <c r="RVF8" s="70"/>
      <c r="RVG8" s="70"/>
      <c r="RVH8" s="70"/>
      <c r="RVI8" s="70"/>
      <c r="RVJ8" s="68"/>
      <c r="RVK8" s="68"/>
      <c r="RVL8" s="69"/>
      <c r="RVM8" s="69"/>
      <c r="RVN8" s="69"/>
      <c r="RVO8" s="70"/>
      <c r="RVP8" s="70"/>
      <c r="RVQ8" s="70"/>
      <c r="RVR8" s="70"/>
      <c r="RVS8" s="70"/>
      <c r="RVT8" s="68"/>
      <c r="RVU8" s="68"/>
      <c r="RVV8" s="69"/>
      <c r="RVW8" s="69"/>
      <c r="RVX8" s="69"/>
      <c r="RVY8" s="70"/>
      <c r="RVZ8" s="70"/>
      <c r="RWA8" s="70"/>
      <c r="RWB8" s="70"/>
      <c r="RWC8" s="70"/>
      <c r="RWD8" s="68"/>
      <c r="RWE8" s="68"/>
      <c r="RWF8" s="69"/>
      <c r="RWG8" s="69"/>
      <c r="RWH8" s="69"/>
      <c r="RWI8" s="70"/>
      <c r="RWJ8" s="70"/>
      <c r="RWK8" s="70"/>
      <c r="RWL8" s="70"/>
      <c r="RWM8" s="70"/>
      <c r="RWN8" s="68"/>
      <c r="RWO8" s="68"/>
      <c r="RWP8" s="69"/>
      <c r="RWQ8" s="69"/>
      <c r="RWR8" s="69"/>
      <c r="RWS8" s="70"/>
      <c r="RWT8" s="70"/>
      <c r="RWU8" s="70"/>
      <c r="RWV8" s="70"/>
      <c r="RWW8" s="70"/>
      <c r="RWX8" s="68"/>
      <c r="RWY8" s="68"/>
      <c r="RWZ8" s="69"/>
      <c r="RXA8" s="69"/>
      <c r="RXB8" s="69"/>
      <c r="RXC8" s="70"/>
      <c r="RXD8" s="70"/>
      <c r="RXE8" s="70"/>
      <c r="RXF8" s="70"/>
      <c r="RXG8" s="70"/>
      <c r="RXH8" s="68"/>
      <c r="RXI8" s="68"/>
      <c r="RXJ8" s="69"/>
      <c r="RXK8" s="69"/>
      <c r="RXL8" s="69"/>
      <c r="RXM8" s="70"/>
      <c r="RXN8" s="70"/>
      <c r="RXO8" s="70"/>
      <c r="RXP8" s="70"/>
      <c r="RXQ8" s="70"/>
      <c r="RXR8" s="68"/>
      <c r="RXS8" s="68"/>
      <c r="RXT8" s="69"/>
      <c r="RXU8" s="69"/>
      <c r="RXV8" s="69"/>
      <c r="RXW8" s="70"/>
      <c r="RXX8" s="70"/>
      <c r="RXY8" s="70"/>
      <c r="RXZ8" s="70"/>
      <c r="RYA8" s="70"/>
      <c r="RYB8" s="68"/>
      <c r="RYC8" s="68"/>
      <c r="RYD8" s="69"/>
      <c r="RYE8" s="69"/>
      <c r="RYF8" s="69"/>
      <c r="RYG8" s="70"/>
      <c r="RYH8" s="70"/>
      <c r="RYI8" s="70"/>
      <c r="RYJ8" s="70"/>
      <c r="RYK8" s="70"/>
      <c r="RYL8" s="68"/>
      <c r="RYM8" s="68"/>
      <c r="RYN8" s="69"/>
      <c r="RYO8" s="69"/>
      <c r="RYP8" s="69"/>
      <c r="RYQ8" s="70"/>
      <c r="RYR8" s="70"/>
      <c r="RYS8" s="70"/>
      <c r="RYT8" s="70"/>
      <c r="RYU8" s="70"/>
      <c r="RYV8" s="68"/>
      <c r="RYW8" s="68"/>
      <c r="RYX8" s="69"/>
      <c r="RYY8" s="69"/>
      <c r="RYZ8" s="69"/>
      <c r="RZA8" s="70"/>
      <c r="RZB8" s="70"/>
      <c r="RZC8" s="70"/>
      <c r="RZD8" s="70"/>
      <c r="RZE8" s="70"/>
      <c r="RZF8" s="68"/>
      <c r="RZG8" s="68"/>
      <c r="RZH8" s="69"/>
      <c r="RZI8" s="69"/>
      <c r="RZJ8" s="69"/>
      <c r="RZK8" s="70"/>
      <c r="RZL8" s="70"/>
      <c r="RZM8" s="70"/>
      <c r="RZN8" s="70"/>
      <c r="RZO8" s="70"/>
      <c r="RZP8" s="68"/>
      <c r="RZQ8" s="68"/>
      <c r="RZR8" s="69"/>
      <c r="RZS8" s="69"/>
      <c r="RZT8" s="69"/>
      <c r="RZU8" s="70"/>
      <c r="RZV8" s="70"/>
      <c r="RZW8" s="70"/>
      <c r="RZX8" s="70"/>
      <c r="RZY8" s="70"/>
      <c r="RZZ8" s="68"/>
      <c r="SAA8" s="68"/>
      <c r="SAB8" s="69"/>
      <c r="SAC8" s="69"/>
      <c r="SAD8" s="69"/>
      <c r="SAE8" s="70"/>
      <c r="SAF8" s="70"/>
      <c r="SAG8" s="70"/>
      <c r="SAH8" s="70"/>
      <c r="SAI8" s="70"/>
      <c r="SAJ8" s="68"/>
      <c r="SAK8" s="68"/>
      <c r="SAL8" s="69"/>
      <c r="SAM8" s="69"/>
      <c r="SAN8" s="69"/>
      <c r="SAO8" s="70"/>
      <c r="SAP8" s="70"/>
      <c r="SAQ8" s="70"/>
      <c r="SAR8" s="70"/>
      <c r="SAS8" s="70"/>
      <c r="SAT8" s="68"/>
      <c r="SAU8" s="68"/>
      <c r="SAV8" s="69"/>
      <c r="SAW8" s="69"/>
      <c r="SAX8" s="69"/>
      <c r="SAY8" s="70"/>
      <c r="SAZ8" s="70"/>
      <c r="SBA8" s="70"/>
      <c r="SBB8" s="70"/>
      <c r="SBC8" s="70"/>
      <c r="SBD8" s="68"/>
      <c r="SBE8" s="68"/>
      <c r="SBF8" s="69"/>
      <c r="SBG8" s="69"/>
      <c r="SBH8" s="69"/>
      <c r="SBI8" s="70"/>
      <c r="SBJ8" s="70"/>
      <c r="SBK8" s="70"/>
      <c r="SBL8" s="70"/>
      <c r="SBM8" s="70"/>
      <c r="SBN8" s="68"/>
      <c r="SBO8" s="68"/>
      <c r="SBP8" s="69"/>
      <c r="SBQ8" s="69"/>
      <c r="SBR8" s="69"/>
      <c r="SBS8" s="70"/>
      <c r="SBT8" s="70"/>
      <c r="SBU8" s="70"/>
      <c r="SBV8" s="70"/>
      <c r="SBW8" s="70"/>
      <c r="SBX8" s="68"/>
      <c r="SBY8" s="68"/>
      <c r="SBZ8" s="69"/>
      <c r="SCA8" s="69"/>
      <c r="SCB8" s="69"/>
      <c r="SCC8" s="70"/>
      <c r="SCD8" s="70"/>
      <c r="SCE8" s="70"/>
      <c r="SCF8" s="70"/>
      <c r="SCG8" s="70"/>
      <c r="SCH8" s="68"/>
      <c r="SCI8" s="68"/>
      <c r="SCJ8" s="69"/>
      <c r="SCK8" s="69"/>
      <c r="SCL8" s="69"/>
      <c r="SCM8" s="70"/>
      <c r="SCN8" s="70"/>
      <c r="SCO8" s="70"/>
      <c r="SCP8" s="70"/>
      <c r="SCQ8" s="70"/>
      <c r="SCR8" s="68"/>
      <c r="SCS8" s="68"/>
      <c r="SCT8" s="69"/>
      <c r="SCU8" s="69"/>
      <c r="SCV8" s="69"/>
      <c r="SCW8" s="70"/>
      <c r="SCX8" s="70"/>
      <c r="SCY8" s="70"/>
      <c r="SCZ8" s="70"/>
      <c r="SDA8" s="70"/>
      <c r="SDB8" s="68"/>
      <c r="SDC8" s="68"/>
      <c r="SDD8" s="69"/>
      <c r="SDE8" s="69"/>
      <c r="SDF8" s="69"/>
      <c r="SDG8" s="70"/>
      <c r="SDH8" s="70"/>
      <c r="SDI8" s="70"/>
      <c r="SDJ8" s="70"/>
      <c r="SDK8" s="70"/>
      <c r="SDL8" s="68"/>
      <c r="SDM8" s="68"/>
      <c r="SDN8" s="69"/>
      <c r="SDO8" s="69"/>
      <c r="SDP8" s="69"/>
      <c r="SDQ8" s="70"/>
      <c r="SDR8" s="70"/>
      <c r="SDS8" s="70"/>
      <c r="SDT8" s="70"/>
      <c r="SDU8" s="70"/>
      <c r="SDV8" s="68"/>
      <c r="SDW8" s="68"/>
      <c r="SDX8" s="69"/>
      <c r="SDY8" s="69"/>
      <c r="SDZ8" s="69"/>
      <c r="SEA8" s="70"/>
      <c r="SEB8" s="70"/>
      <c r="SEC8" s="70"/>
      <c r="SED8" s="70"/>
      <c r="SEE8" s="70"/>
      <c r="SEF8" s="68"/>
      <c r="SEG8" s="68"/>
      <c r="SEH8" s="69"/>
      <c r="SEI8" s="69"/>
      <c r="SEJ8" s="69"/>
      <c r="SEK8" s="70"/>
      <c r="SEL8" s="70"/>
      <c r="SEM8" s="70"/>
      <c r="SEN8" s="70"/>
      <c r="SEO8" s="70"/>
      <c r="SEP8" s="68"/>
      <c r="SEQ8" s="68"/>
      <c r="SER8" s="69"/>
      <c r="SES8" s="69"/>
      <c r="SET8" s="69"/>
      <c r="SEU8" s="70"/>
      <c r="SEV8" s="70"/>
      <c r="SEW8" s="70"/>
      <c r="SEX8" s="70"/>
      <c r="SEY8" s="70"/>
      <c r="SEZ8" s="68"/>
      <c r="SFA8" s="68"/>
      <c r="SFB8" s="69"/>
      <c r="SFC8" s="69"/>
      <c r="SFD8" s="69"/>
      <c r="SFE8" s="70"/>
      <c r="SFF8" s="70"/>
      <c r="SFG8" s="70"/>
      <c r="SFH8" s="70"/>
      <c r="SFI8" s="70"/>
      <c r="SFJ8" s="68"/>
      <c r="SFK8" s="68"/>
      <c r="SFL8" s="69"/>
      <c r="SFM8" s="69"/>
      <c r="SFN8" s="69"/>
      <c r="SFO8" s="70"/>
      <c r="SFP8" s="70"/>
      <c r="SFQ8" s="70"/>
      <c r="SFR8" s="70"/>
      <c r="SFS8" s="70"/>
      <c r="SFT8" s="68"/>
      <c r="SFU8" s="68"/>
      <c r="SFV8" s="69"/>
      <c r="SFW8" s="69"/>
      <c r="SFX8" s="69"/>
      <c r="SFY8" s="70"/>
      <c r="SFZ8" s="70"/>
      <c r="SGA8" s="70"/>
      <c r="SGB8" s="70"/>
      <c r="SGC8" s="70"/>
      <c r="SGD8" s="68"/>
      <c r="SGE8" s="68"/>
      <c r="SGF8" s="69"/>
      <c r="SGG8" s="69"/>
      <c r="SGH8" s="69"/>
      <c r="SGI8" s="70"/>
      <c r="SGJ8" s="70"/>
      <c r="SGK8" s="70"/>
      <c r="SGL8" s="70"/>
      <c r="SGM8" s="70"/>
      <c r="SGN8" s="68"/>
      <c r="SGO8" s="68"/>
      <c r="SGP8" s="69"/>
      <c r="SGQ8" s="69"/>
      <c r="SGR8" s="69"/>
      <c r="SGS8" s="70"/>
      <c r="SGT8" s="70"/>
      <c r="SGU8" s="70"/>
      <c r="SGV8" s="70"/>
      <c r="SGW8" s="70"/>
      <c r="SGX8" s="68"/>
      <c r="SGY8" s="68"/>
      <c r="SGZ8" s="69"/>
      <c r="SHA8" s="69"/>
      <c r="SHB8" s="69"/>
      <c r="SHC8" s="70"/>
      <c r="SHD8" s="70"/>
      <c r="SHE8" s="70"/>
      <c r="SHF8" s="70"/>
      <c r="SHG8" s="70"/>
      <c r="SHH8" s="68"/>
      <c r="SHI8" s="68"/>
      <c r="SHJ8" s="69"/>
      <c r="SHK8" s="69"/>
      <c r="SHL8" s="69"/>
      <c r="SHM8" s="70"/>
      <c r="SHN8" s="70"/>
      <c r="SHO8" s="70"/>
      <c r="SHP8" s="70"/>
      <c r="SHQ8" s="70"/>
      <c r="SHR8" s="68"/>
      <c r="SHS8" s="68"/>
      <c r="SHT8" s="69"/>
      <c r="SHU8" s="69"/>
      <c r="SHV8" s="69"/>
      <c r="SHW8" s="70"/>
      <c r="SHX8" s="70"/>
      <c r="SHY8" s="70"/>
      <c r="SHZ8" s="70"/>
      <c r="SIA8" s="70"/>
      <c r="SIB8" s="68"/>
      <c r="SIC8" s="68"/>
      <c r="SID8" s="69"/>
      <c r="SIE8" s="69"/>
      <c r="SIF8" s="69"/>
      <c r="SIG8" s="70"/>
      <c r="SIH8" s="70"/>
      <c r="SII8" s="70"/>
      <c r="SIJ8" s="70"/>
      <c r="SIK8" s="70"/>
      <c r="SIL8" s="68"/>
      <c r="SIM8" s="68"/>
      <c r="SIN8" s="69"/>
      <c r="SIO8" s="69"/>
      <c r="SIP8" s="69"/>
      <c r="SIQ8" s="70"/>
      <c r="SIR8" s="70"/>
      <c r="SIS8" s="70"/>
      <c r="SIT8" s="70"/>
      <c r="SIU8" s="70"/>
      <c r="SIV8" s="68"/>
      <c r="SIW8" s="68"/>
      <c r="SIX8" s="69"/>
      <c r="SIY8" s="69"/>
      <c r="SIZ8" s="69"/>
      <c r="SJA8" s="70"/>
      <c r="SJB8" s="70"/>
      <c r="SJC8" s="70"/>
      <c r="SJD8" s="70"/>
      <c r="SJE8" s="70"/>
      <c r="SJF8" s="68"/>
      <c r="SJG8" s="68"/>
      <c r="SJH8" s="69"/>
      <c r="SJI8" s="69"/>
      <c r="SJJ8" s="69"/>
      <c r="SJK8" s="70"/>
      <c r="SJL8" s="70"/>
      <c r="SJM8" s="70"/>
      <c r="SJN8" s="70"/>
      <c r="SJO8" s="70"/>
      <c r="SJP8" s="68"/>
      <c r="SJQ8" s="68"/>
      <c r="SJR8" s="69"/>
      <c r="SJS8" s="69"/>
      <c r="SJT8" s="69"/>
      <c r="SJU8" s="70"/>
      <c r="SJV8" s="70"/>
      <c r="SJW8" s="70"/>
      <c r="SJX8" s="70"/>
      <c r="SJY8" s="70"/>
      <c r="SJZ8" s="68"/>
      <c r="SKA8" s="68"/>
      <c r="SKB8" s="69"/>
      <c r="SKC8" s="69"/>
      <c r="SKD8" s="69"/>
      <c r="SKE8" s="70"/>
      <c r="SKF8" s="70"/>
      <c r="SKG8" s="70"/>
      <c r="SKH8" s="70"/>
      <c r="SKI8" s="70"/>
      <c r="SKJ8" s="68"/>
      <c r="SKK8" s="68"/>
      <c r="SKL8" s="69"/>
      <c r="SKM8" s="69"/>
      <c r="SKN8" s="69"/>
      <c r="SKO8" s="70"/>
      <c r="SKP8" s="70"/>
      <c r="SKQ8" s="70"/>
      <c r="SKR8" s="70"/>
      <c r="SKS8" s="70"/>
      <c r="SKT8" s="68"/>
      <c r="SKU8" s="68"/>
      <c r="SKV8" s="69"/>
      <c r="SKW8" s="69"/>
      <c r="SKX8" s="69"/>
      <c r="SKY8" s="70"/>
      <c r="SKZ8" s="70"/>
      <c r="SLA8" s="70"/>
      <c r="SLB8" s="70"/>
      <c r="SLC8" s="70"/>
      <c r="SLD8" s="68"/>
      <c r="SLE8" s="68"/>
      <c r="SLF8" s="69"/>
      <c r="SLG8" s="69"/>
      <c r="SLH8" s="69"/>
      <c r="SLI8" s="70"/>
      <c r="SLJ8" s="70"/>
      <c r="SLK8" s="70"/>
      <c r="SLL8" s="70"/>
      <c r="SLM8" s="70"/>
      <c r="SLN8" s="68"/>
      <c r="SLO8" s="68"/>
      <c r="SLP8" s="69"/>
      <c r="SLQ8" s="69"/>
      <c r="SLR8" s="69"/>
      <c r="SLS8" s="70"/>
      <c r="SLT8" s="70"/>
      <c r="SLU8" s="70"/>
      <c r="SLV8" s="70"/>
      <c r="SLW8" s="70"/>
      <c r="SLX8" s="68"/>
      <c r="SLY8" s="68"/>
      <c r="SLZ8" s="69"/>
      <c r="SMA8" s="69"/>
      <c r="SMB8" s="69"/>
      <c r="SMC8" s="70"/>
      <c r="SMD8" s="70"/>
      <c r="SME8" s="70"/>
      <c r="SMF8" s="70"/>
      <c r="SMG8" s="70"/>
      <c r="SMH8" s="68"/>
      <c r="SMI8" s="68"/>
      <c r="SMJ8" s="69"/>
      <c r="SMK8" s="69"/>
      <c r="SML8" s="69"/>
      <c r="SMM8" s="70"/>
      <c r="SMN8" s="70"/>
      <c r="SMO8" s="70"/>
      <c r="SMP8" s="70"/>
      <c r="SMQ8" s="70"/>
      <c r="SMR8" s="68"/>
      <c r="SMS8" s="68"/>
      <c r="SMT8" s="69"/>
      <c r="SMU8" s="69"/>
      <c r="SMV8" s="69"/>
      <c r="SMW8" s="70"/>
      <c r="SMX8" s="70"/>
      <c r="SMY8" s="70"/>
      <c r="SMZ8" s="70"/>
      <c r="SNA8" s="70"/>
      <c r="SNB8" s="68"/>
      <c r="SNC8" s="68"/>
      <c r="SND8" s="69"/>
      <c r="SNE8" s="69"/>
      <c r="SNF8" s="69"/>
      <c r="SNG8" s="70"/>
      <c r="SNH8" s="70"/>
      <c r="SNI8" s="70"/>
      <c r="SNJ8" s="70"/>
      <c r="SNK8" s="70"/>
      <c r="SNL8" s="68"/>
      <c r="SNM8" s="68"/>
      <c r="SNN8" s="69"/>
      <c r="SNO8" s="69"/>
      <c r="SNP8" s="69"/>
      <c r="SNQ8" s="70"/>
      <c r="SNR8" s="70"/>
      <c r="SNS8" s="70"/>
      <c r="SNT8" s="70"/>
      <c r="SNU8" s="70"/>
      <c r="SNV8" s="68"/>
      <c r="SNW8" s="68"/>
      <c r="SNX8" s="69"/>
      <c r="SNY8" s="69"/>
      <c r="SNZ8" s="69"/>
      <c r="SOA8" s="70"/>
      <c r="SOB8" s="70"/>
      <c r="SOC8" s="70"/>
      <c r="SOD8" s="70"/>
      <c r="SOE8" s="70"/>
      <c r="SOF8" s="68"/>
      <c r="SOG8" s="68"/>
      <c r="SOH8" s="69"/>
      <c r="SOI8" s="69"/>
      <c r="SOJ8" s="69"/>
      <c r="SOK8" s="70"/>
      <c r="SOL8" s="70"/>
      <c r="SOM8" s="70"/>
      <c r="SON8" s="70"/>
      <c r="SOO8" s="70"/>
      <c r="SOP8" s="68"/>
      <c r="SOQ8" s="68"/>
      <c r="SOR8" s="69"/>
      <c r="SOS8" s="69"/>
      <c r="SOT8" s="69"/>
      <c r="SOU8" s="70"/>
      <c r="SOV8" s="70"/>
      <c r="SOW8" s="70"/>
      <c r="SOX8" s="70"/>
      <c r="SOY8" s="70"/>
      <c r="SOZ8" s="68"/>
      <c r="SPA8" s="68"/>
      <c r="SPB8" s="69"/>
      <c r="SPC8" s="69"/>
      <c r="SPD8" s="69"/>
      <c r="SPE8" s="70"/>
      <c r="SPF8" s="70"/>
      <c r="SPG8" s="70"/>
      <c r="SPH8" s="70"/>
      <c r="SPI8" s="70"/>
      <c r="SPJ8" s="68"/>
      <c r="SPK8" s="68"/>
      <c r="SPL8" s="69"/>
      <c r="SPM8" s="69"/>
      <c r="SPN8" s="69"/>
      <c r="SPO8" s="70"/>
      <c r="SPP8" s="70"/>
      <c r="SPQ8" s="70"/>
      <c r="SPR8" s="70"/>
      <c r="SPS8" s="70"/>
      <c r="SPT8" s="68"/>
      <c r="SPU8" s="68"/>
      <c r="SPV8" s="69"/>
      <c r="SPW8" s="69"/>
      <c r="SPX8" s="69"/>
      <c r="SPY8" s="70"/>
      <c r="SPZ8" s="70"/>
      <c r="SQA8" s="70"/>
      <c r="SQB8" s="70"/>
      <c r="SQC8" s="70"/>
      <c r="SQD8" s="68"/>
      <c r="SQE8" s="68"/>
      <c r="SQF8" s="69"/>
      <c r="SQG8" s="69"/>
      <c r="SQH8" s="69"/>
      <c r="SQI8" s="70"/>
      <c r="SQJ8" s="70"/>
      <c r="SQK8" s="70"/>
      <c r="SQL8" s="70"/>
      <c r="SQM8" s="70"/>
      <c r="SQN8" s="68"/>
      <c r="SQO8" s="68"/>
      <c r="SQP8" s="69"/>
      <c r="SQQ8" s="69"/>
      <c r="SQR8" s="69"/>
      <c r="SQS8" s="70"/>
      <c r="SQT8" s="70"/>
      <c r="SQU8" s="70"/>
      <c r="SQV8" s="70"/>
      <c r="SQW8" s="70"/>
      <c r="SQX8" s="68"/>
      <c r="SQY8" s="68"/>
      <c r="SQZ8" s="69"/>
      <c r="SRA8" s="69"/>
      <c r="SRB8" s="69"/>
      <c r="SRC8" s="70"/>
      <c r="SRD8" s="70"/>
      <c r="SRE8" s="70"/>
      <c r="SRF8" s="70"/>
      <c r="SRG8" s="70"/>
      <c r="SRH8" s="68"/>
      <c r="SRI8" s="68"/>
      <c r="SRJ8" s="69"/>
      <c r="SRK8" s="69"/>
      <c r="SRL8" s="69"/>
      <c r="SRM8" s="70"/>
      <c r="SRN8" s="70"/>
      <c r="SRO8" s="70"/>
      <c r="SRP8" s="70"/>
      <c r="SRQ8" s="70"/>
      <c r="SRR8" s="68"/>
      <c r="SRS8" s="68"/>
      <c r="SRT8" s="69"/>
      <c r="SRU8" s="69"/>
      <c r="SRV8" s="69"/>
      <c r="SRW8" s="70"/>
      <c r="SRX8" s="70"/>
      <c r="SRY8" s="70"/>
      <c r="SRZ8" s="70"/>
      <c r="SSA8" s="70"/>
      <c r="SSB8" s="68"/>
      <c r="SSC8" s="68"/>
      <c r="SSD8" s="69"/>
      <c r="SSE8" s="69"/>
      <c r="SSF8" s="69"/>
      <c r="SSG8" s="70"/>
      <c r="SSH8" s="70"/>
      <c r="SSI8" s="70"/>
      <c r="SSJ8" s="70"/>
      <c r="SSK8" s="70"/>
      <c r="SSL8" s="68"/>
      <c r="SSM8" s="68"/>
      <c r="SSN8" s="69"/>
      <c r="SSO8" s="69"/>
      <c r="SSP8" s="69"/>
      <c r="SSQ8" s="70"/>
      <c r="SSR8" s="70"/>
      <c r="SSS8" s="70"/>
      <c r="SST8" s="70"/>
      <c r="SSU8" s="70"/>
      <c r="SSV8" s="68"/>
      <c r="SSW8" s="68"/>
      <c r="SSX8" s="69"/>
      <c r="SSY8" s="69"/>
      <c r="SSZ8" s="69"/>
      <c r="STA8" s="70"/>
      <c r="STB8" s="70"/>
      <c r="STC8" s="70"/>
      <c r="STD8" s="70"/>
      <c r="STE8" s="70"/>
      <c r="STF8" s="68"/>
      <c r="STG8" s="68"/>
      <c r="STH8" s="69"/>
      <c r="STI8" s="69"/>
      <c r="STJ8" s="69"/>
      <c r="STK8" s="70"/>
      <c r="STL8" s="70"/>
      <c r="STM8" s="70"/>
      <c r="STN8" s="70"/>
      <c r="STO8" s="70"/>
      <c r="STP8" s="68"/>
      <c r="STQ8" s="68"/>
      <c r="STR8" s="69"/>
      <c r="STS8" s="69"/>
      <c r="STT8" s="69"/>
      <c r="STU8" s="70"/>
      <c r="STV8" s="70"/>
      <c r="STW8" s="70"/>
      <c r="STX8" s="70"/>
      <c r="STY8" s="70"/>
      <c r="STZ8" s="68"/>
      <c r="SUA8" s="68"/>
      <c r="SUB8" s="69"/>
      <c r="SUC8" s="69"/>
      <c r="SUD8" s="69"/>
      <c r="SUE8" s="70"/>
      <c r="SUF8" s="70"/>
      <c r="SUG8" s="70"/>
      <c r="SUH8" s="70"/>
      <c r="SUI8" s="70"/>
      <c r="SUJ8" s="68"/>
      <c r="SUK8" s="68"/>
      <c r="SUL8" s="69"/>
      <c r="SUM8" s="69"/>
      <c r="SUN8" s="69"/>
      <c r="SUO8" s="70"/>
      <c r="SUP8" s="70"/>
      <c r="SUQ8" s="70"/>
      <c r="SUR8" s="70"/>
      <c r="SUS8" s="70"/>
      <c r="SUT8" s="68"/>
      <c r="SUU8" s="68"/>
      <c r="SUV8" s="69"/>
      <c r="SUW8" s="69"/>
      <c r="SUX8" s="69"/>
      <c r="SUY8" s="70"/>
      <c r="SUZ8" s="70"/>
      <c r="SVA8" s="70"/>
      <c r="SVB8" s="70"/>
      <c r="SVC8" s="70"/>
      <c r="SVD8" s="68"/>
      <c r="SVE8" s="68"/>
      <c r="SVF8" s="69"/>
      <c r="SVG8" s="69"/>
      <c r="SVH8" s="69"/>
      <c r="SVI8" s="70"/>
      <c r="SVJ8" s="70"/>
      <c r="SVK8" s="70"/>
      <c r="SVL8" s="70"/>
      <c r="SVM8" s="70"/>
      <c r="SVN8" s="68"/>
      <c r="SVO8" s="68"/>
      <c r="SVP8" s="69"/>
      <c r="SVQ8" s="69"/>
      <c r="SVR8" s="69"/>
      <c r="SVS8" s="70"/>
      <c r="SVT8" s="70"/>
      <c r="SVU8" s="70"/>
      <c r="SVV8" s="70"/>
      <c r="SVW8" s="70"/>
      <c r="SVX8" s="68"/>
      <c r="SVY8" s="68"/>
      <c r="SVZ8" s="69"/>
      <c r="SWA8" s="69"/>
      <c r="SWB8" s="69"/>
      <c r="SWC8" s="70"/>
      <c r="SWD8" s="70"/>
      <c r="SWE8" s="70"/>
      <c r="SWF8" s="70"/>
      <c r="SWG8" s="70"/>
      <c r="SWH8" s="68"/>
      <c r="SWI8" s="68"/>
      <c r="SWJ8" s="69"/>
      <c r="SWK8" s="69"/>
      <c r="SWL8" s="69"/>
      <c r="SWM8" s="70"/>
      <c r="SWN8" s="70"/>
      <c r="SWO8" s="70"/>
      <c r="SWP8" s="70"/>
      <c r="SWQ8" s="70"/>
      <c r="SWR8" s="68"/>
      <c r="SWS8" s="68"/>
      <c r="SWT8" s="69"/>
      <c r="SWU8" s="69"/>
      <c r="SWV8" s="69"/>
      <c r="SWW8" s="70"/>
      <c r="SWX8" s="70"/>
      <c r="SWY8" s="70"/>
      <c r="SWZ8" s="70"/>
      <c r="SXA8" s="70"/>
      <c r="SXB8" s="68"/>
      <c r="SXC8" s="68"/>
      <c r="SXD8" s="69"/>
      <c r="SXE8" s="69"/>
      <c r="SXF8" s="69"/>
      <c r="SXG8" s="70"/>
      <c r="SXH8" s="70"/>
      <c r="SXI8" s="70"/>
      <c r="SXJ8" s="70"/>
      <c r="SXK8" s="70"/>
      <c r="SXL8" s="68"/>
      <c r="SXM8" s="68"/>
      <c r="SXN8" s="69"/>
      <c r="SXO8" s="69"/>
      <c r="SXP8" s="69"/>
      <c r="SXQ8" s="70"/>
      <c r="SXR8" s="70"/>
      <c r="SXS8" s="70"/>
      <c r="SXT8" s="70"/>
      <c r="SXU8" s="70"/>
      <c r="SXV8" s="68"/>
      <c r="SXW8" s="68"/>
      <c r="SXX8" s="69"/>
      <c r="SXY8" s="69"/>
      <c r="SXZ8" s="69"/>
      <c r="SYA8" s="70"/>
      <c r="SYB8" s="70"/>
      <c r="SYC8" s="70"/>
      <c r="SYD8" s="70"/>
      <c r="SYE8" s="70"/>
      <c r="SYF8" s="68"/>
      <c r="SYG8" s="68"/>
      <c r="SYH8" s="69"/>
      <c r="SYI8" s="69"/>
      <c r="SYJ8" s="69"/>
      <c r="SYK8" s="70"/>
      <c r="SYL8" s="70"/>
      <c r="SYM8" s="70"/>
      <c r="SYN8" s="70"/>
      <c r="SYO8" s="70"/>
      <c r="SYP8" s="68"/>
      <c r="SYQ8" s="68"/>
      <c r="SYR8" s="69"/>
      <c r="SYS8" s="69"/>
      <c r="SYT8" s="69"/>
      <c r="SYU8" s="70"/>
      <c r="SYV8" s="70"/>
      <c r="SYW8" s="70"/>
      <c r="SYX8" s="70"/>
      <c r="SYY8" s="70"/>
      <c r="SYZ8" s="68"/>
      <c r="SZA8" s="68"/>
      <c r="SZB8" s="69"/>
      <c r="SZC8" s="69"/>
      <c r="SZD8" s="69"/>
      <c r="SZE8" s="70"/>
      <c r="SZF8" s="70"/>
      <c r="SZG8" s="70"/>
      <c r="SZH8" s="70"/>
      <c r="SZI8" s="70"/>
      <c r="SZJ8" s="68"/>
      <c r="SZK8" s="68"/>
      <c r="SZL8" s="69"/>
      <c r="SZM8" s="69"/>
      <c r="SZN8" s="69"/>
      <c r="SZO8" s="70"/>
      <c r="SZP8" s="70"/>
      <c r="SZQ8" s="70"/>
      <c r="SZR8" s="70"/>
      <c r="SZS8" s="70"/>
      <c r="SZT8" s="68"/>
      <c r="SZU8" s="68"/>
      <c r="SZV8" s="69"/>
      <c r="SZW8" s="69"/>
      <c r="SZX8" s="69"/>
      <c r="SZY8" s="70"/>
      <c r="SZZ8" s="70"/>
      <c r="TAA8" s="70"/>
      <c r="TAB8" s="70"/>
      <c r="TAC8" s="70"/>
      <c r="TAD8" s="68"/>
      <c r="TAE8" s="68"/>
      <c r="TAF8" s="69"/>
      <c r="TAG8" s="69"/>
      <c r="TAH8" s="69"/>
      <c r="TAI8" s="70"/>
      <c r="TAJ8" s="70"/>
      <c r="TAK8" s="70"/>
      <c r="TAL8" s="70"/>
      <c r="TAM8" s="70"/>
      <c r="TAN8" s="68"/>
      <c r="TAO8" s="68"/>
      <c r="TAP8" s="69"/>
      <c r="TAQ8" s="69"/>
      <c r="TAR8" s="69"/>
      <c r="TAS8" s="70"/>
      <c r="TAT8" s="70"/>
      <c r="TAU8" s="70"/>
      <c r="TAV8" s="70"/>
      <c r="TAW8" s="70"/>
      <c r="TAX8" s="68"/>
      <c r="TAY8" s="68"/>
      <c r="TAZ8" s="69"/>
      <c r="TBA8" s="69"/>
      <c r="TBB8" s="69"/>
      <c r="TBC8" s="70"/>
      <c r="TBD8" s="70"/>
      <c r="TBE8" s="70"/>
      <c r="TBF8" s="70"/>
      <c r="TBG8" s="70"/>
      <c r="TBH8" s="68"/>
      <c r="TBI8" s="68"/>
      <c r="TBJ8" s="69"/>
      <c r="TBK8" s="69"/>
      <c r="TBL8" s="69"/>
      <c r="TBM8" s="70"/>
      <c r="TBN8" s="70"/>
      <c r="TBO8" s="70"/>
      <c r="TBP8" s="70"/>
      <c r="TBQ8" s="70"/>
      <c r="TBR8" s="68"/>
      <c r="TBS8" s="68"/>
      <c r="TBT8" s="69"/>
      <c r="TBU8" s="69"/>
      <c r="TBV8" s="69"/>
      <c r="TBW8" s="70"/>
      <c r="TBX8" s="70"/>
      <c r="TBY8" s="70"/>
      <c r="TBZ8" s="70"/>
      <c r="TCA8" s="70"/>
      <c r="TCB8" s="68"/>
      <c r="TCC8" s="68"/>
      <c r="TCD8" s="69"/>
      <c r="TCE8" s="69"/>
      <c r="TCF8" s="69"/>
      <c r="TCG8" s="70"/>
      <c r="TCH8" s="70"/>
      <c r="TCI8" s="70"/>
      <c r="TCJ8" s="70"/>
      <c r="TCK8" s="70"/>
      <c r="TCL8" s="68"/>
      <c r="TCM8" s="68"/>
      <c r="TCN8" s="69"/>
      <c r="TCO8" s="69"/>
      <c r="TCP8" s="69"/>
      <c r="TCQ8" s="70"/>
      <c r="TCR8" s="70"/>
      <c r="TCS8" s="70"/>
      <c r="TCT8" s="70"/>
      <c r="TCU8" s="70"/>
      <c r="TCV8" s="68"/>
      <c r="TCW8" s="68"/>
      <c r="TCX8" s="69"/>
      <c r="TCY8" s="69"/>
      <c r="TCZ8" s="69"/>
      <c r="TDA8" s="70"/>
      <c r="TDB8" s="70"/>
      <c r="TDC8" s="70"/>
      <c r="TDD8" s="70"/>
      <c r="TDE8" s="70"/>
      <c r="TDF8" s="68"/>
      <c r="TDG8" s="68"/>
      <c r="TDH8" s="69"/>
      <c r="TDI8" s="69"/>
      <c r="TDJ8" s="69"/>
      <c r="TDK8" s="70"/>
      <c r="TDL8" s="70"/>
      <c r="TDM8" s="70"/>
      <c r="TDN8" s="70"/>
      <c r="TDO8" s="70"/>
      <c r="TDP8" s="68"/>
      <c r="TDQ8" s="68"/>
      <c r="TDR8" s="69"/>
      <c r="TDS8" s="69"/>
      <c r="TDT8" s="69"/>
      <c r="TDU8" s="70"/>
      <c r="TDV8" s="70"/>
      <c r="TDW8" s="70"/>
      <c r="TDX8" s="70"/>
      <c r="TDY8" s="70"/>
      <c r="TDZ8" s="68"/>
      <c r="TEA8" s="68"/>
      <c r="TEB8" s="69"/>
      <c r="TEC8" s="69"/>
      <c r="TED8" s="69"/>
      <c r="TEE8" s="70"/>
      <c r="TEF8" s="70"/>
      <c r="TEG8" s="70"/>
      <c r="TEH8" s="70"/>
      <c r="TEI8" s="70"/>
      <c r="TEJ8" s="68"/>
      <c r="TEK8" s="68"/>
      <c r="TEL8" s="69"/>
      <c r="TEM8" s="69"/>
      <c r="TEN8" s="69"/>
      <c r="TEO8" s="70"/>
      <c r="TEP8" s="70"/>
      <c r="TEQ8" s="70"/>
      <c r="TER8" s="70"/>
      <c r="TES8" s="70"/>
      <c r="TET8" s="68"/>
      <c r="TEU8" s="68"/>
      <c r="TEV8" s="69"/>
      <c r="TEW8" s="69"/>
      <c r="TEX8" s="69"/>
      <c r="TEY8" s="70"/>
      <c r="TEZ8" s="70"/>
      <c r="TFA8" s="70"/>
      <c r="TFB8" s="70"/>
      <c r="TFC8" s="70"/>
      <c r="TFD8" s="68"/>
      <c r="TFE8" s="68"/>
      <c r="TFF8" s="69"/>
      <c r="TFG8" s="69"/>
      <c r="TFH8" s="69"/>
      <c r="TFI8" s="70"/>
      <c r="TFJ8" s="70"/>
      <c r="TFK8" s="70"/>
      <c r="TFL8" s="70"/>
      <c r="TFM8" s="70"/>
      <c r="TFN8" s="68"/>
      <c r="TFO8" s="68"/>
      <c r="TFP8" s="69"/>
      <c r="TFQ8" s="69"/>
      <c r="TFR8" s="69"/>
      <c r="TFS8" s="70"/>
      <c r="TFT8" s="70"/>
      <c r="TFU8" s="70"/>
      <c r="TFV8" s="70"/>
      <c r="TFW8" s="70"/>
      <c r="TFX8" s="68"/>
      <c r="TFY8" s="68"/>
      <c r="TFZ8" s="69"/>
      <c r="TGA8" s="69"/>
      <c r="TGB8" s="69"/>
      <c r="TGC8" s="70"/>
      <c r="TGD8" s="70"/>
      <c r="TGE8" s="70"/>
      <c r="TGF8" s="70"/>
      <c r="TGG8" s="70"/>
      <c r="TGH8" s="68"/>
      <c r="TGI8" s="68"/>
      <c r="TGJ8" s="69"/>
      <c r="TGK8" s="69"/>
      <c r="TGL8" s="69"/>
      <c r="TGM8" s="70"/>
      <c r="TGN8" s="70"/>
      <c r="TGO8" s="70"/>
      <c r="TGP8" s="70"/>
      <c r="TGQ8" s="70"/>
      <c r="TGR8" s="68"/>
      <c r="TGS8" s="68"/>
      <c r="TGT8" s="69"/>
      <c r="TGU8" s="69"/>
      <c r="TGV8" s="69"/>
      <c r="TGW8" s="70"/>
      <c r="TGX8" s="70"/>
      <c r="TGY8" s="70"/>
      <c r="TGZ8" s="70"/>
      <c r="THA8" s="70"/>
      <c r="THB8" s="68"/>
      <c r="THC8" s="68"/>
      <c r="THD8" s="69"/>
      <c r="THE8" s="69"/>
      <c r="THF8" s="69"/>
      <c r="THG8" s="70"/>
      <c r="THH8" s="70"/>
      <c r="THI8" s="70"/>
      <c r="THJ8" s="70"/>
      <c r="THK8" s="70"/>
      <c r="THL8" s="68"/>
      <c r="THM8" s="68"/>
      <c r="THN8" s="69"/>
      <c r="THO8" s="69"/>
      <c r="THP8" s="69"/>
      <c r="THQ8" s="70"/>
      <c r="THR8" s="70"/>
      <c r="THS8" s="70"/>
      <c r="THT8" s="70"/>
      <c r="THU8" s="70"/>
      <c r="THV8" s="68"/>
      <c r="THW8" s="68"/>
      <c r="THX8" s="69"/>
      <c r="THY8" s="69"/>
      <c r="THZ8" s="69"/>
      <c r="TIA8" s="70"/>
      <c r="TIB8" s="70"/>
      <c r="TIC8" s="70"/>
      <c r="TID8" s="70"/>
      <c r="TIE8" s="70"/>
      <c r="TIF8" s="68"/>
      <c r="TIG8" s="68"/>
      <c r="TIH8" s="69"/>
      <c r="TII8" s="69"/>
      <c r="TIJ8" s="69"/>
      <c r="TIK8" s="70"/>
      <c r="TIL8" s="70"/>
      <c r="TIM8" s="70"/>
      <c r="TIN8" s="70"/>
      <c r="TIO8" s="70"/>
      <c r="TIP8" s="68"/>
      <c r="TIQ8" s="68"/>
      <c r="TIR8" s="69"/>
      <c r="TIS8" s="69"/>
      <c r="TIT8" s="69"/>
      <c r="TIU8" s="70"/>
      <c r="TIV8" s="70"/>
      <c r="TIW8" s="70"/>
      <c r="TIX8" s="70"/>
      <c r="TIY8" s="70"/>
      <c r="TIZ8" s="68"/>
      <c r="TJA8" s="68"/>
      <c r="TJB8" s="69"/>
      <c r="TJC8" s="69"/>
      <c r="TJD8" s="69"/>
      <c r="TJE8" s="70"/>
      <c r="TJF8" s="70"/>
      <c r="TJG8" s="70"/>
      <c r="TJH8" s="70"/>
      <c r="TJI8" s="70"/>
      <c r="TJJ8" s="68"/>
      <c r="TJK8" s="68"/>
      <c r="TJL8" s="69"/>
      <c r="TJM8" s="69"/>
      <c r="TJN8" s="69"/>
      <c r="TJO8" s="70"/>
      <c r="TJP8" s="70"/>
      <c r="TJQ8" s="70"/>
      <c r="TJR8" s="70"/>
      <c r="TJS8" s="70"/>
      <c r="TJT8" s="68"/>
      <c r="TJU8" s="68"/>
      <c r="TJV8" s="69"/>
      <c r="TJW8" s="69"/>
      <c r="TJX8" s="69"/>
      <c r="TJY8" s="70"/>
      <c r="TJZ8" s="70"/>
      <c r="TKA8" s="70"/>
      <c r="TKB8" s="70"/>
      <c r="TKC8" s="70"/>
      <c r="TKD8" s="68"/>
      <c r="TKE8" s="68"/>
      <c r="TKF8" s="69"/>
      <c r="TKG8" s="69"/>
      <c r="TKH8" s="69"/>
      <c r="TKI8" s="70"/>
      <c r="TKJ8" s="70"/>
      <c r="TKK8" s="70"/>
      <c r="TKL8" s="70"/>
      <c r="TKM8" s="70"/>
      <c r="TKN8" s="68"/>
      <c r="TKO8" s="68"/>
      <c r="TKP8" s="69"/>
      <c r="TKQ8" s="69"/>
      <c r="TKR8" s="69"/>
      <c r="TKS8" s="70"/>
      <c r="TKT8" s="70"/>
      <c r="TKU8" s="70"/>
      <c r="TKV8" s="70"/>
      <c r="TKW8" s="70"/>
      <c r="TKX8" s="68"/>
      <c r="TKY8" s="68"/>
      <c r="TKZ8" s="69"/>
      <c r="TLA8" s="69"/>
      <c r="TLB8" s="69"/>
      <c r="TLC8" s="70"/>
      <c r="TLD8" s="70"/>
      <c r="TLE8" s="70"/>
      <c r="TLF8" s="70"/>
      <c r="TLG8" s="70"/>
      <c r="TLH8" s="68"/>
      <c r="TLI8" s="68"/>
      <c r="TLJ8" s="69"/>
      <c r="TLK8" s="69"/>
      <c r="TLL8" s="69"/>
      <c r="TLM8" s="70"/>
      <c r="TLN8" s="70"/>
      <c r="TLO8" s="70"/>
      <c r="TLP8" s="70"/>
      <c r="TLQ8" s="70"/>
      <c r="TLR8" s="68"/>
      <c r="TLS8" s="68"/>
      <c r="TLT8" s="69"/>
      <c r="TLU8" s="69"/>
      <c r="TLV8" s="69"/>
      <c r="TLW8" s="70"/>
      <c r="TLX8" s="70"/>
      <c r="TLY8" s="70"/>
      <c r="TLZ8" s="70"/>
      <c r="TMA8" s="70"/>
      <c r="TMB8" s="68"/>
      <c r="TMC8" s="68"/>
      <c r="TMD8" s="69"/>
      <c r="TME8" s="69"/>
      <c r="TMF8" s="69"/>
      <c r="TMG8" s="70"/>
      <c r="TMH8" s="70"/>
      <c r="TMI8" s="70"/>
      <c r="TMJ8" s="70"/>
      <c r="TMK8" s="70"/>
      <c r="TML8" s="68"/>
      <c r="TMM8" s="68"/>
      <c r="TMN8" s="69"/>
      <c r="TMO8" s="69"/>
      <c r="TMP8" s="69"/>
      <c r="TMQ8" s="70"/>
      <c r="TMR8" s="70"/>
      <c r="TMS8" s="70"/>
      <c r="TMT8" s="70"/>
      <c r="TMU8" s="70"/>
      <c r="TMV8" s="68"/>
      <c r="TMW8" s="68"/>
      <c r="TMX8" s="69"/>
      <c r="TMY8" s="69"/>
      <c r="TMZ8" s="69"/>
      <c r="TNA8" s="70"/>
      <c r="TNB8" s="70"/>
      <c r="TNC8" s="70"/>
      <c r="TND8" s="70"/>
      <c r="TNE8" s="70"/>
      <c r="TNF8" s="68"/>
      <c r="TNG8" s="68"/>
      <c r="TNH8" s="69"/>
      <c r="TNI8" s="69"/>
      <c r="TNJ8" s="69"/>
      <c r="TNK8" s="70"/>
      <c r="TNL8" s="70"/>
      <c r="TNM8" s="70"/>
      <c r="TNN8" s="70"/>
      <c r="TNO8" s="70"/>
      <c r="TNP8" s="68"/>
      <c r="TNQ8" s="68"/>
      <c r="TNR8" s="69"/>
      <c r="TNS8" s="69"/>
      <c r="TNT8" s="69"/>
      <c r="TNU8" s="70"/>
      <c r="TNV8" s="70"/>
      <c r="TNW8" s="70"/>
      <c r="TNX8" s="70"/>
      <c r="TNY8" s="70"/>
      <c r="TNZ8" s="68"/>
      <c r="TOA8" s="68"/>
      <c r="TOB8" s="69"/>
      <c r="TOC8" s="69"/>
      <c r="TOD8" s="69"/>
      <c r="TOE8" s="70"/>
      <c r="TOF8" s="70"/>
      <c r="TOG8" s="70"/>
      <c r="TOH8" s="70"/>
      <c r="TOI8" s="70"/>
      <c r="TOJ8" s="68"/>
      <c r="TOK8" s="68"/>
      <c r="TOL8" s="69"/>
      <c r="TOM8" s="69"/>
      <c r="TON8" s="69"/>
      <c r="TOO8" s="70"/>
      <c r="TOP8" s="70"/>
      <c r="TOQ8" s="70"/>
      <c r="TOR8" s="70"/>
      <c r="TOS8" s="70"/>
      <c r="TOT8" s="68"/>
      <c r="TOU8" s="68"/>
      <c r="TOV8" s="69"/>
      <c r="TOW8" s="69"/>
      <c r="TOX8" s="69"/>
      <c r="TOY8" s="70"/>
      <c r="TOZ8" s="70"/>
      <c r="TPA8" s="70"/>
      <c r="TPB8" s="70"/>
      <c r="TPC8" s="70"/>
      <c r="TPD8" s="68"/>
      <c r="TPE8" s="68"/>
      <c r="TPF8" s="69"/>
      <c r="TPG8" s="69"/>
      <c r="TPH8" s="69"/>
      <c r="TPI8" s="70"/>
      <c r="TPJ8" s="70"/>
      <c r="TPK8" s="70"/>
      <c r="TPL8" s="70"/>
      <c r="TPM8" s="70"/>
      <c r="TPN8" s="68"/>
      <c r="TPO8" s="68"/>
      <c r="TPP8" s="69"/>
      <c r="TPQ8" s="69"/>
      <c r="TPR8" s="69"/>
      <c r="TPS8" s="70"/>
      <c r="TPT8" s="70"/>
      <c r="TPU8" s="70"/>
      <c r="TPV8" s="70"/>
      <c r="TPW8" s="70"/>
      <c r="TPX8" s="68"/>
      <c r="TPY8" s="68"/>
      <c r="TPZ8" s="69"/>
      <c r="TQA8" s="69"/>
      <c r="TQB8" s="69"/>
      <c r="TQC8" s="70"/>
      <c r="TQD8" s="70"/>
      <c r="TQE8" s="70"/>
      <c r="TQF8" s="70"/>
      <c r="TQG8" s="70"/>
      <c r="TQH8" s="68"/>
      <c r="TQI8" s="68"/>
      <c r="TQJ8" s="69"/>
      <c r="TQK8" s="69"/>
      <c r="TQL8" s="69"/>
      <c r="TQM8" s="70"/>
      <c r="TQN8" s="70"/>
      <c r="TQO8" s="70"/>
      <c r="TQP8" s="70"/>
      <c r="TQQ8" s="70"/>
      <c r="TQR8" s="68"/>
      <c r="TQS8" s="68"/>
      <c r="TQT8" s="69"/>
      <c r="TQU8" s="69"/>
      <c r="TQV8" s="69"/>
      <c r="TQW8" s="70"/>
      <c r="TQX8" s="70"/>
      <c r="TQY8" s="70"/>
      <c r="TQZ8" s="70"/>
      <c r="TRA8" s="70"/>
      <c r="TRB8" s="68"/>
      <c r="TRC8" s="68"/>
      <c r="TRD8" s="69"/>
      <c r="TRE8" s="69"/>
      <c r="TRF8" s="69"/>
      <c r="TRG8" s="70"/>
      <c r="TRH8" s="70"/>
      <c r="TRI8" s="70"/>
      <c r="TRJ8" s="70"/>
      <c r="TRK8" s="70"/>
      <c r="TRL8" s="68"/>
      <c r="TRM8" s="68"/>
      <c r="TRN8" s="69"/>
      <c r="TRO8" s="69"/>
      <c r="TRP8" s="69"/>
      <c r="TRQ8" s="70"/>
      <c r="TRR8" s="70"/>
      <c r="TRS8" s="70"/>
      <c r="TRT8" s="70"/>
      <c r="TRU8" s="70"/>
      <c r="TRV8" s="68"/>
      <c r="TRW8" s="68"/>
      <c r="TRX8" s="69"/>
      <c r="TRY8" s="69"/>
      <c r="TRZ8" s="69"/>
      <c r="TSA8" s="70"/>
      <c r="TSB8" s="70"/>
      <c r="TSC8" s="70"/>
      <c r="TSD8" s="70"/>
      <c r="TSE8" s="70"/>
      <c r="TSF8" s="68"/>
      <c r="TSG8" s="68"/>
      <c r="TSH8" s="69"/>
      <c r="TSI8" s="69"/>
      <c r="TSJ8" s="69"/>
      <c r="TSK8" s="70"/>
      <c r="TSL8" s="70"/>
      <c r="TSM8" s="70"/>
      <c r="TSN8" s="70"/>
      <c r="TSO8" s="70"/>
      <c r="TSP8" s="68"/>
      <c r="TSQ8" s="68"/>
      <c r="TSR8" s="69"/>
      <c r="TSS8" s="69"/>
      <c r="TST8" s="69"/>
      <c r="TSU8" s="70"/>
      <c r="TSV8" s="70"/>
      <c r="TSW8" s="70"/>
      <c r="TSX8" s="70"/>
      <c r="TSY8" s="70"/>
      <c r="TSZ8" s="68"/>
      <c r="TTA8" s="68"/>
      <c r="TTB8" s="69"/>
      <c r="TTC8" s="69"/>
      <c r="TTD8" s="69"/>
      <c r="TTE8" s="70"/>
      <c r="TTF8" s="70"/>
      <c r="TTG8" s="70"/>
      <c r="TTH8" s="70"/>
      <c r="TTI8" s="70"/>
      <c r="TTJ8" s="68"/>
      <c r="TTK8" s="68"/>
      <c r="TTL8" s="69"/>
      <c r="TTM8" s="69"/>
      <c r="TTN8" s="69"/>
      <c r="TTO8" s="70"/>
      <c r="TTP8" s="70"/>
      <c r="TTQ8" s="70"/>
      <c r="TTR8" s="70"/>
      <c r="TTS8" s="70"/>
      <c r="TTT8" s="68"/>
      <c r="TTU8" s="68"/>
      <c r="TTV8" s="69"/>
      <c r="TTW8" s="69"/>
      <c r="TTX8" s="69"/>
      <c r="TTY8" s="70"/>
      <c r="TTZ8" s="70"/>
      <c r="TUA8" s="70"/>
      <c r="TUB8" s="70"/>
      <c r="TUC8" s="70"/>
      <c r="TUD8" s="68"/>
      <c r="TUE8" s="68"/>
      <c r="TUF8" s="69"/>
      <c r="TUG8" s="69"/>
      <c r="TUH8" s="69"/>
      <c r="TUI8" s="70"/>
      <c r="TUJ8" s="70"/>
      <c r="TUK8" s="70"/>
      <c r="TUL8" s="70"/>
      <c r="TUM8" s="70"/>
      <c r="TUN8" s="68"/>
      <c r="TUO8" s="68"/>
      <c r="TUP8" s="69"/>
      <c r="TUQ8" s="69"/>
      <c r="TUR8" s="69"/>
      <c r="TUS8" s="70"/>
      <c r="TUT8" s="70"/>
      <c r="TUU8" s="70"/>
      <c r="TUV8" s="70"/>
      <c r="TUW8" s="70"/>
      <c r="TUX8" s="68"/>
      <c r="TUY8" s="68"/>
      <c r="TUZ8" s="69"/>
      <c r="TVA8" s="69"/>
      <c r="TVB8" s="69"/>
      <c r="TVC8" s="70"/>
      <c r="TVD8" s="70"/>
      <c r="TVE8" s="70"/>
      <c r="TVF8" s="70"/>
      <c r="TVG8" s="70"/>
      <c r="TVH8" s="68"/>
      <c r="TVI8" s="68"/>
      <c r="TVJ8" s="69"/>
      <c r="TVK8" s="69"/>
      <c r="TVL8" s="69"/>
      <c r="TVM8" s="70"/>
      <c r="TVN8" s="70"/>
      <c r="TVO8" s="70"/>
      <c r="TVP8" s="70"/>
      <c r="TVQ8" s="70"/>
      <c r="TVR8" s="68"/>
      <c r="TVS8" s="68"/>
      <c r="TVT8" s="69"/>
      <c r="TVU8" s="69"/>
      <c r="TVV8" s="69"/>
      <c r="TVW8" s="70"/>
      <c r="TVX8" s="70"/>
      <c r="TVY8" s="70"/>
      <c r="TVZ8" s="70"/>
      <c r="TWA8" s="70"/>
      <c r="TWB8" s="68"/>
      <c r="TWC8" s="68"/>
      <c r="TWD8" s="69"/>
      <c r="TWE8" s="69"/>
      <c r="TWF8" s="69"/>
      <c r="TWG8" s="70"/>
      <c r="TWH8" s="70"/>
      <c r="TWI8" s="70"/>
      <c r="TWJ8" s="70"/>
      <c r="TWK8" s="70"/>
      <c r="TWL8" s="68"/>
      <c r="TWM8" s="68"/>
      <c r="TWN8" s="69"/>
      <c r="TWO8" s="69"/>
      <c r="TWP8" s="69"/>
      <c r="TWQ8" s="70"/>
      <c r="TWR8" s="70"/>
      <c r="TWS8" s="70"/>
      <c r="TWT8" s="70"/>
      <c r="TWU8" s="70"/>
      <c r="TWV8" s="68"/>
      <c r="TWW8" s="68"/>
      <c r="TWX8" s="69"/>
      <c r="TWY8" s="69"/>
      <c r="TWZ8" s="69"/>
      <c r="TXA8" s="70"/>
      <c r="TXB8" s="70"/>
      <c r="TXC8" s="70"/>
      <c r="TXD8" s="70"/>
      <c r="TXE8" s="70"/>
      <c r="TXF8" s="68"/>
      <c r="TXG8" s="68"/>
      <c r="TXH8" s="69"/>
      <c r="TXI8" s="69"/>
      <c r="TXJ8" s="69"/>
      <c r="TXK8" s="70"/>
      <c r="TXL8" s="70"/>
      <c r="TXM8" s="70"/>
      <c r="TXN8" s="70"/>
      <c r="TXO8" s="70"/>
      <c r="TXP8" s="68"/>
      <c r="TXQ8" s="68"/>
      <c r="TXR8" s="69"/>
      <c r="TXS8" s="69"/>
      <c r="TXT8" s="69"/>
      <c r="TXU8" s="70"/>
      <c r="TXV8" s="70"/>
      <c r="TXW8" s="70"/>
      <c r="TXX8" s="70"/>
      <c r="TXY8" s="70"/>
      <c r="TXZ8" s="68"/>
      <c r="TYA8" s="68"/>
      <c r="TYB8" s="69"/>
      <c r="TYC8" s="69"/>
      <c r="TYD8" s="69"/>
      <c r="TYE8" s="70"/>
      <c r="TYF8" s="70"/>
      <c r="TYG8" s="70"/>
      <c r="TYH8" s="70"/>
      <c r="TYI8" s="70"/>
      <c r="TYJ8" s="68"/>
      <c r="TYK8" s="68"/>
      <c r="TYL8" s="69"/>
      <c r="TYM8" s="69"/>
      <c r="TYN8" s="69"/>
      <c r="TYO8" s="70"/>
      <c r="TYP8" s="70"/>
      <c r="TYQ8" s="70"/>
      <c r="TYR8" s="70"/>
      <c r="TYS8" s="70"/>
      <c r="TYT8" s="68"/>
      <c r="TYU8" s="68"/>
      <c r="TYV8" s="69"/>
      <c r="TYW8" s="69"/>
      <c r="TYX8" s="69"/>
      <c r="TYY8" s="70"/>
      <c r="TYZ8" s="70"/>
      <c r="TZA8" s="70"/>
      <c r="TZB8" s="70"/>
      <c r="TZC8" s="70"/>
      <c r="TZD8" s="68"/>
      <c r="TZE8" s="68"/>
      <c r="TZF8" s="69"/>
      <c r="TZG8" s="69"/>
      <c r="TZH8" s="69"/>
      <c r="TZI8" s="70"/>
      <c r="TZJ8" s="70"/>
      <c r="TZK8" s="70"/>
      <c r="TZL8" s="70"/>
      <c r="TZM8" s="70"/>
      <c r="TZN8" s="68"/>
      <c r="TZO8" s="68"/>
      <c r="TZP8" s="69"/>
      <c r="TZQ8" s="69"/>
      <c r="TZR8" s="69"/>
      <c r="TZS8" s="70"/>
      <c r="TZT8" s="70"/>
      <c r="TZU8" s="70"/>
      <c r="TZV8" s="70"/>
      <c r="TZW8" s="70"/>
      <c r="TZX8" s="68"/>
      <c r="TZY8" s="68"/>
      <c r="TZZ8" s="69"/>
      <c r="UAA8" s="69"/>
      <c r="UAB8" s="69"/>
      <c r="UAC8" s="70"/>
      <c r="UAD8" s="70"/>
      <c r="UAE8" s="70"/>
      <c r="UAF8" s="70"/>
      <c r="UAG8" s="70"/>
      <c r="UAH8" s="68"/>
      <c r="UAI8" s="68"/>
      <c r="UAJ8" s="69"/>
      <c r="UAK8" s="69"/>
      <c r="UAL8" s="69"/>
      <c r="UAM8" s="70"/>
      <c r="UAN8" s="70"/>
      <c r="UAO8" s="70"/>
      <c r="UAP8" s="70"/>
      <c r="UAQ8" s="70"/>
      <c r="UAR8" s="68"/>
      <c r="UAS8" s="68"/>
      <c r="UAT8" s="69"/>
      <c r="UAU8" s="69"/>
      <c r="UAV8" s="69"/>
      <c r="UAW8" s="70"/>
      <c r="UAX8" s="70"/>
      <c r="UAY8" s="70"/>
      <c r="UAZ8" s="70"/>
      <c r="UBA8" s="70"/>
      <c r="UBB8" s="68"/>
      <c r="UBC8" s="68"/>
      <c r="UBD8" s="69"/>
      <c r="UBE8" s="69"/>
      <c r="UBF8" s="69"/>
      <c r="UBG8" s="70"/>
      <c r="UBH8" s="70"/>
      <c r="UBI8" s="70"/>
      <c r="UBJ8" s="70"/>
      <c r="UBK8" s="70"/>
      <c r="UBL8" s="68"/>
      <c r="UBM8" s="68"/>
      <c r="UBN8" s="69"/>
      <c r="UBO8" s="69"/>
      <c r="UBP8" s="69"/>
      <c r="UBQ8" s="70"/>
      <c r="UBR8" s="70"/>
      <c r="UBS8" s="70"/>
      <c r="UBT8" s="70"/>
      <c r="UBU8" s="70"/>
      <c r="UBV8" s="68"/>
      <c r="UBW8" s="68"/>
      <c r="UBX8" s="69"/>
      <c r="UBY8" s="69"/>
      <c r="UBZ8" s="69"/>
      <c r="UCA8" s="70"/>
      <c r="UCB8" s="70"/>
      <c r="UCC8" s="70"/>
      <c r="UCD8" s="70"/>
      <c r="UCE8" s="70"/>
      <c r="UCF8" s="68"/>
      <c r="UCG8" s="68"/>
      <c r="UCH8" s="69"/>
      <c r="UCI8" s="69"/>
      <c r="UCJ8" s="69"/>
      <c r="UCK8" s="70"/>
      <c r="UCL8" s="70"/>
      <c r="UCM8" s="70"/>
      <c r="UCN8" s="70"/>
      <c r="UCO8" s="70"/>
      <c r="UCP8" s="68"/>
      <c r="UCQ8" s="68"/>
      <c r="UCR8" s="69"/>
      <c r="UCS8" s="69"/>
      <c r="UCT8" s="69"/>
      <c r="UCU8" s="70"/>
      <c r="UCV8" s="70"/>
      <c r="UCW8" s="70"/>
      <c r="UCX8" s="70"/>
      <c r="UCY8" s="70"/>
      <c r="UCZ8" s="68"/>
      <c r="UDA8" s="68"/>
      <c r="UDB8" s="69"/>
      <c r="UDC8" s="69"/>
      <c r="UDD8" s="69"/>
      <c r="UDE8" s="70"/>
      <c r="UDF8" s="70"/>
      <c r="UDG8" s="70"/>
      <c r="UDH8" s="70"/>
      <c r="UDI8" s="70"/>
      <c r="UDJ8" s="68"/>
      <c r="UDK8" s="68"/>
      <c r="UDL8" s="69"/>
      <c r="UDM8" s="69"/>
      <c r="UDN8" s="69"/>
      <c r="UDO8" s="70"/>
      <c r="UDP8" s="70"/>
      <c r="UDQ8" s="70"/>
      <c r="UDR8" s="70"/>
      <c r="UDS8" s="70"/>
      <c r="UDT8" s="68"/>
      <c r="UDU8" s="68"/>
      <c r="UDV8" s="69"/>
      <c r="UDW8" s="69"/>
      <c r="UDX8" s="69"/>
      <c r="UDY8" s="70"/>
      <c r="UDZ8" s="70"/>
      <c r="UEA8" s="70"/>
      <c r="UEB8" s="70"/>
      <c r="UEC8" s="70"/>
      <c r="UED8" s="68"/>
      <c r="UEE8" s="68"/>
      <c r="UEF8" s="69"/>
      <c r="UEG8" s="69"/>
      <c r="UEH8" s="69"/>
      <c r="UEI8" s="70"/>
      <c r="UEJ8" s="70"/>
      <c r="UEK8" s="70"/>
      <c r="UEL8" s="70"/>
      <c r="UEM8" s="70"/>
      <c r="UEN8" s="68"/>
      <c r="UEO8" s="68"/>
      <c r="UEP8" s="69"/>
      <c r="UEQ8" s="69"/>
      <c r="UER8" s="69"/>
      <c r="UES8" s="70"/>
      <c r="UET8" s="70"/>
      <c r="UEU8" s="70"/>
      <c r="UEV8" s="70"/>
      <c r="UEW8" s="70"/>
      <c r="UEX8" s="68"/>
      <c r="UEY8" s="68"/>
      <c r="UEZ8" s="69"/>
      <c r="UFA8" s="69"/>
      <c r="UFB8" s="69"/>
      <c r="UFC8" s="70"/>
      <c r="UFD8" s="70"/>
      <c r="UFE8" s="70"/>
      <c r="UFF8" s="70"/>
      <c r="UFG8" s="70"/>
      <c r="UFH8" s="68"/>
      <c r="UFI8" s="68"/>
      <c r="UFJ8" s="69"/>
      <c r="UFK8" s="69"/>
      <c r="UFL8" s="69"/>
      <c r="UFM8" s="70"/>
      <c r="UFN8" s="70"/>
      <c r="UFO8" s="70"/>
      <c r="UFP8" s="70"/>
      <c r="UFQ8" s="70"/>
      <c r="UFR8" s="68"/>
      <c r="UFS8" s="68"/>
      <c r="UFT8" s="69"/>
      <c r="UFU8" s="69"/>
      <c r="UFV8" s="69"/>
      <c r="UFW8" s="70"/>
      <c r="UFX8" s="70"/>
      <c r="UFY8" s="70"/>
      <c r="UFZ8" s="70"/>
      <c r="UGA8" s="70"/>
      <c r="UGB8" s="68"/>
      <c r="UGC8" s="68"/>
      <c r="UGD8" s="69"/>
      <c r="UGE8" s="69"/>
      <c r="UGF8" s="69"/>
      <c r="UGG8" s="70"/>
      <c r="UGH8" s="70"/>
      <c r="UGI8" s="70"/>
      <c r="UGJ8" s="70"/>
      <c r="UGK8" s="70"/>
      <c r="UGL8" s="68"/>
      <c r="UGM8" s="68"/>
      <c r="UGN8" s="69"/>
      <c r="UGO8" s="69"/>
      <c r="UGP8" s="69"/>
      <c r="UGQ8" s="70"/>
      <c r="UGR8" s="70"/>
      <c r="UGS8" s="70"/>
      <c r="UGT8" s="70"/>
      <c r="UGU8" s="70"/>
      <c r="UGV8" s="68"/>
      <c r="UGW8" s="68"/>
      <c r="UGX8" s="69"/>
      <c r="UGY8" s="69"/>
      <c r="UGZ8" s="69"/>
      <c r="UHA8" s="70"/>
      <c r="UHB8" s="70"/>
      <c r="UHC8" s="70"/>
      <c r="UHD8" s="70"/>
      <c r="UHE8" s="70"/>
      <c r="UHF8" s="68"/>
      <c r="UHG8" s="68"/>
      <c r="UHH8" s="69"/>
      <c r="UHI8" s="69"/>
      <c r="UHJ8" s="69"/>
      <c r="UHK8" s="70"/>
      <c r="UHL8" s="70"/>
      <c r="UHM8" s="70"/>
      <c r="UHN8" s="70"/>
      <c r="UHO8" s="70"/>
      <c r="UHP8" s="68"/>
      <c r="UHQ8" s="68"/>
      <c r="UHR8" s="69"/>
      <c r="UHS8" s="69"/>
      <c r="UHT8" s="69"/>
      <c r="UHU8" s="70"/>
      <c r="UHV8" s="70"/>
      <c r="UHW8" s="70"/>
      <c r="UHX8" s="70"/>
      <c r="UHY8" s="70"/>
      <c r="UHZ8" s="68"/>
      <c r="UIA8" s="68"/>
      <c r="UIB8" s="69"/>
      <c r="UIC8" s="69"/>
      <c r="UID8" s="69"/>
      <c r="UIE8" s="70"/>
      <c r="UIF8" s="70"/>
      <c r="UIG8" s="70"/>
      <c r="UIH8" s="70"/>
      <c r="UII8" s="70"/>
      <c r="UIJ8" s="68"/>
      <c r="UIK8" s="68"/>
      <c r="UIL8" s="69"/>
      <c r="UIM8" s="69"/>
      <c r="UIN8" s="69"/>
      <c r="UIO8" s="70"/>
      <c r="UIP8" s="70"/>
      <c r="UIQ8" s="70"/>
      <c r="UIR8" s="70"/>
      <c r="UIS8" s="70"/>
      <c r="UIT8" s="68"/>
      <c r="UIU8" s="68"/>
      <c r="UIV8" s="69"/>
      <c r="UIW8" s="69"/>
      <c r="UIX8" s="69"/>
      <c r="UIY8" s="70"/>
      <c r="UIZ8" s="70"/>
      <c r="UJA8" s="70"/>
      <c r="UJB8" s="70"/>
      <c r="UJC8" s="70"/>
      <c r="UJD8" s="68"/>
      <c r="UJE8" s="68"/>
      <c r="UJF8" s="69"/>
      <c r="UJG8" s="69"/>
      <c r="UJH8" s="69"/>
      <c r="UJI8" s="70"/>
      <c r="UJJ8" s="70"/>
      <c r="UJK8" s="70"/>
      <c r="UJL8" s="70"/>
      <c r="UJM8" s="70"/>
      <c r="UJN8" s="68"/>
      <c r="UJO8" s="68"/>
      <c r="UJP8" s="69"/>
      <c r="UJQ8" s="69"/>
      <c r="UJR8" s="69"/>
      <c r="UJS8" s="70"/>
      <c r="UJT8" s="70"/>
      <c r="UJU8" s="70"/>
      <c r="UJV8" s="70"/>
      <c r="UJW8" s="70"/>
      <c r="UJX8" s="68"/>
      <c r="UJY8" s="68"/>
      <c r="UJZ8" s="69"/>
      <c r="UKA8" s="69"/>
      <c r="UKB8" s="69"/>
      <c r="UKC8" s="70"/>
      <c r="UKD8" s="70"/>
      <c r="UKE8" s="70"/>
      <c r="UKF8" s="70"/>
      <c r="UKG8" s="70"/>
      <c r="UKH8" s="68"/>
      <c r="UKI8" s="68"/>
      <c r="UKJ8" s="69"/>
      <c r="UKK8" s="69"/>
      <c r="UKL8" s="69"/>
      <c r="UKM8" s="70"/>
      <c r="UKN8" s="70"/>
      <c r="UKO8" s="70"/>
      <c r="UKP8" s="70"/>
      <c r="UKQ8" s="70"/>
      <c r="UKR8" s="68"/>
      <c r="UKS8" s="68"/>
      <c r="UKT8" s="69"/>
      <c r="UKU8" s="69"/>
      <c r="UKV8" s="69"/>
      <c r="UKW8" s="70"/>
      <c r="UKX8" s="70"/>
      <c r="UKY8" s="70"/>
      <c r="UKZ8" s="70"/>
      <c r="ULA8" s="70"/>
      <c r="ULB8" s="68"/>
      <c r="ULC8" s="68"/>
      <c r="ULD8" s="69"/>
      <c r="ULE8" s="69"/>
      <c r="ULF8" s="69"/>
      <c r="ULG8" s="70"/>
      <c r="ULH8" s="70"/>
      <c r="ULI8" s="70"/>
      <c r="ULJ8" s="70"/>
      <c r="ULK8" s="70"/>
      <c r="ULL8" s="68"/>
      <c r="ULM8" s="68"/>
      <c r="ULN8" s="69"/>
      <c r="ULO8" s="69"/>
      <c r="ULP8" s="69"/>
      <c r="ULQ8" s="70"/>
      <c r="ULR8" s="70"/>
      <c r="ULS8" s="70"/>
      <c r="ULT8" s="70"/>
      <c r="ULU8" s="70"/>
      <c r="ULV8" s="68"/>
      <c r="ULW8" s="68"/>
      <c r="ULX8" s="69"/>
      <c r="ULY8" s="69"/>
      <c r="ULZ8" s="69"/>
      <c r="UMA8" s="70"/>
      <c r="UMB8" s="70"/>
      <c r="UMC8" s="70"/>
      <c r="UMD8" s="70"/>
      <c r="UME8" s="70"/>
      <c r="UMF8" s="68"/>
      <c r="UMG8" s="68"/>
      <c r="UMH8" s="69"/>
      <c r="UMI8" s="69"/>
      <c r="UMJ8" s="69"/>
      <c r="UMK8" s="70"/>
      <c r="UML8" s="70"/>
      <c r="UMM8" s="70"/>
      <c r="UMN8" s="70"/>
      <c r="UMO8" s="70"/>
      <c r="UMP8" s="68"/>
      <c r="UMQ8" s="68"/>
      <c r="UMR8" s="69"/>
      <c r="UMS8" s="69"/>
      <c r="UMT8" s="69"/>
      <c r="UMU8" s="70"/>
      <c r="UMV8" s="70"/>
      <c r="UMW8" s="70"/>
      <c r="UMX8" s="70"/>
      <c r="UMY8" s="70"/>
      <c r="UMZ8" s="68"/>
      <c r="UNA8" s="68"/>
      <c r="UNB8" s="69"/>
      <c r="UNC8" s="69"/>
      <c r="UND8" s="69"/>
      <c r="UNE8" s="70"/>
      <c r="UNF8" s="70"/>
      <c r="UNG8" s="70"/>
      <c r="UNH8" s="70"/>
      <c r="UNI8" s="70"/>
      <c r="UNJ8" s="68"/>
      <c r="UNK8" s="68"/>
      <c r="UNL8" s="69"/>
      <c r="UNM8" s="69"/>
      <c r="UNN8" s="69"/>
      <c r="UNO8" s="70"/>
      <c r="UNP8" s="70"/>
      <c r="UNQ8" s="70"/>
      <c r="UNR8" s="70"/>
      <c r="UNS8" s="70"/>
      <c r="UNT8" s="68"/>
      <c r="UNU8" s="68"/>
      <c r="UNV8" s="69"/>
      <c r="UNW8" s="69"/>
      <c r="UNX8" s="69"/>
      <c r="UNY8" s="70"/>
      <c r="UNZ8" s="70"/>
      <c r="UOA8" s="70"/>
      <c r="UOB8" s="70"/>
      <c r="UOC8" s="70"/>
      <c r="UOD8" s="68"/>
      <c r="UOE8" s="68"/>
      <c r="UOF8" s="69"/>
      <c r="UOG8" s="69"/>
      <c r="UOH8" s="69"/>
      <c r="UOI8" s="70"/>
      <c r="UOJ8" s="70"/>
      <c r="UOK8" s="70"/>
      <c r="UOL8" s="70"/>
      <c r="UOM8" s="70"/>
      <c r="UON8" s="68"/>
      <c r="UOO8" s="68"/>
      <c r="UOP8" s="69"/>
      <c r="UOQ8" s="69"/>
      <c r="UOR8" s="69"/>
      <c r="UOS8" s="70"/>
      <c r="UOT8" s="70"/>
      <c r="UOU8" s="70"/>
      <c r="UOV8" s="70"/>
      <c r="UOW8" s="70"/>
      <c r="UOX8" s="68"/>
      <c r="UOY8" s="68"/>
      <c r="UOZ8" s="69"/>
      <c r="UPA8" s="69"/>
      <c r="UPB8" s="69"/>
      <c r="UPC8" s="70"/>
      <c r="UPD8" s="70"/>
      <c r="UPE8" s="70"/>
      <c r="UPF8" s="70"/>
      <c r="UPG8" s="70"/>
      <c r="UPH8" s="68"/>
      <c r="UPI8" s="68"/>
      <c r="UPJ8" s="69"/>
      <c r="UPK8" s="69"/>
      <c r="UPL8" s="69"/>
      <c r="UPM8" s="70"/>
      <c r="UPN8" s="70"/>
      <c r="UPO8" s="70"/>
      <c r="UPP8" s="70"/>
      <c r="UPQ8" s="70"/>
      <c r="UPR8" s="68"/>
      <c r="UPS8" s="68"/>
      <c r="UPT8" s="69"/>
      <c r="UPU8" s="69"/>
      <c r="UPV8" s="69"/>
      <c r="UPW8" s="70"/>
      <c r="UPX8" s="70"/>
      <c r="UPY8" s="70"/>
      <c r="UPZ8" s="70"/>
      <c r="UQA8" s="70"/>
      <c r="UQB8" s="68"/>
      <c r="UQC8" s="68"/>
      <c r="UQD8" s="69"/>
      <c r="UQE8" s="69"/>
      <c r="UQF8" s="69"/>
      <c r="UQG8" s="70"/>
      <c r="UQH8" s="70"/>
      <c r="UQI8" s="70"/>
      <c r="UQJ8" s="70"/>
      <c r="UQK8" s="70"/>
      <c r="UQL8" s="68"/>
      <c r="UQM8" s="68"/>
      <c r="UQN8" s="69"/>
      <c r="UQO8" s="69"/>
      <c r="UQP8" s="69"/>
      <c r="UQQ8" s="70"/>
      <c r="UQR8" s="70"/>
      <c r="UQS8" s="70"/>
      <c r="UQT8" s="70"/>
      <c r="UQU8" s="70"/>
      <c r="UQV8" s="68"/>
      <c r="UQW8" s="68"/>
      <c r="UQX8" s="69"/>
      <c r="UQY8" s="69"/>
      <c r="UQZ8" s="69"/>
      <c r="URA8" s="70"/>
      <c r="URB8" s="70"/>
      <c r="URC8" s="70"/>
      <c r="URD8" s="70"/>
      <c r="URE8" s="70"/>
      <c r="URF8" s="68"/>
      <c r="URG8" s="68"/>
      <c r="URH8" s="69"/>
      <c r="URI8" s="69"/>
      <c r="URJ8" s="69"/>
      <c r="URK8" s="70"/>
      <c r="URL8" s="70"/>
      <c r="URM8" s="70"/>
      <c r="URN8" s="70"/>
      <c r="URO8" s="70"/>
      <c r="URP8" s="68"/>
      <c r="URQ8" s="68"/>
      <c r="URR8" s="69"/>
      <c r="URS8" s="69"/>
      <c r="URT8" s="69"/>
      <c r="URU8" s="70"/>
      <c r="URV8" s="70"/>
      <c r="URW8" s="70"/>
      <c r="URX8" s="70"/>
      <c r="URY8" s="70"/>
      <c r="URZ8" s="68"/>
      <c r="USA8" s="68"/>
      <c r="USB8" s="69"/>
      <c r="USC8" s="69"/>
      <c r="USD8" s="69"/>
      <c r="USE8" s="70"/>
      <c r="USF8" s="70"/>
      <c r="USG8" s="70"/>
      <c r="USH8" s="70"/>
      <c r="USI8" s="70"/>
      <c r="USJ8" s="68"/>
      <c r="USK8" s="68"/>
      <c r="USL8" s="69"/>
      <c r="USM8" s="69"/>
      <c r="USN8" s="69"/>
      <c r="USO8" s="70"/>
      <c r="USP8" s="70"/>
      <c r="USQ8" s="70"/>
      <c r="USR8" s="70"/>
      <c r="USS8" s="70"/>
      <c r="UST8" s="68"/>
      <c r="USU8" s="68"/>
      <c r="USV8" s="69"/>
      <c r="USW8" s="69"/>
      <c r="USX8" s="69"/>
      <c r="USY8" s="70"/>
      <c r="USZ8" s="70"/>
      <c r="UTA8" s="70"/>
      <c r="UTB8" s="70"/>
      <c r="UTC8" s="70"/>
      <c r="UTD8" s="68"/>
      <c r="UTE8" s="68"/>
      <c r="UTF8" s="69"/>
      <c r="UTG8" s="69"/>
      <c r="UTH8" s="69"/>
      <c r="UTI8" s="70"/>
      <c r="UTJ8" s="70"/>
      <c r="UTK8" s="70"/>
      <c r="UTL8" s="70"/>
      <c r="UTM8" s="70"/>
      <c r="UTN8" s="68"/>
      <c r="UTO8" s="68"/>
      <c r="UTP8" s="69"/>
      <c r="UTQ8" s="69"/>
      <c r="UTR8" s="69"/>
      <c r="UTS8" s="70"/>
      <c r="UTT8" s="70"/>
      <c r="UTU8" s="70"/>
      <c r="UTV8" s="70"/>
      <c r="UTW8" s="70"/>
      <c r="UTX8" s="68"/>
      <c r="UTY8" s="68"/>
      <c r="UTZ8" s="69"/>
      <c r="UUA8" s="69"/>
      <c r="UUB8" s="69"/>
      <c r="UUC8" s="70"/>
      <c r="UUD8" s="70"/>
      <c r="UUE8" s="70"/>
      <c r="UUF8" s="70"/>
      <c r="UUG8" s="70"/>
      <c r="UUH8" s="68"/>
      <c r="UUI8" s="68"/>
      <c r="UUJ8" s="69"/>
      <c r="UUK8" s="69"/>
      <c r="UUL8" s="69"/>
      <c r="UUM8" s="70"/>
      <c r="UUN8" s="70"/>
      <c r="UUO8" s="70"/>
      <c r="UUP8" s="70"/>
      <c r="UUQ8" s="70"/>
      <c r="UUR8" s="68"/>
      <c r="UUS8" s="68"/>
      <c r="UUT8" s="69"/>
      <c r="UUU8" s="69"/>
      <c r="UUV8" s="69"/>
      <c r="UUW8" s="70"/>
      <c r="UUX8" s="70"/>
      <c r="UUY8" s="70"/>
      <c r="UUZ8" s="70"/>
      <c r="UVA8" s="70"/>
      <c r="UVB8" s="68"/>
      <c r="UVC8" s="68"/>
      <c r="UVD8" s="69"/>
      <c r="UVE8" s="69"/>
      <c r="UVF8" s="69"/>
      <c r="UVG8" s="70"/>
      <c r="UVH8" s="70"/>
      <c r="UVI8" s="70"/>
      <c r="UVJ8" s="70"/>
      <c r="UVK8" s="70"/>
      <c r="UVL8" s="68"/>
      <c r="UVM8" s="68"/>
      <c r="UVN8" s="69"/>
      <c r="UVO8" s="69"/>
      <c r="UVP8" s="69"/>
      <c r="UVQ8" s="70"/>
      <c r="UVR8" s="70"/>
      <c r="UVS8" s="70"/>
      <c r="UVT8" s="70"/>
      <c r="UVU8" s="70"/>
      <c r="UVV8" s="68"/>
      <c r="UVW8" s="68"/>
      <c r="UVX8" s="69"/>
      <c r="UVY8" s="69"/>
      <c r="UVZ8" s="69"/>
      <c r="UWA8" s="70"/>
      <c r="UWB8" s="70"/>
      <c r="UWC8" s="70"/>
      <c r="UWD8" s="70"/>
      <c r="UWE8" s="70"/>
      <c r="UWF8" s="68"/>
      <c r="UWG8" s="68"/>
      <c r="UWH8" s="69"/>
      <c r="UWI8" s="69"/>
      <c r="UWJ8" s="69"/>
      <c r="UWK8" s="70"/>
      <c r="UWL8" s="70"/>
      <c r="UWM8" s="70"/>
      <c r="UWN8" s="70"/>
      <c r="UWO8" s="70"/>
      <c r="UWP8" s="68"/>
      <c r="UWQ8" s="68"/>
      <c r="UWR8" s="69"/>
      <c r="UWS8" s="69"/>
      <c r="UWT8" s="69"/>
      <c r="UWU8" s="70"/>
      <c r="UWV8" s="70"/>
      <c r="UWW8" s="70"/>
      <c r="UWX8" s="70"/>
      <c r="UWY8" s="70"/>
      <c r="UWZ8" s="68"/>
      <c r="UXA8" s="68"/>
      <c r="UXB8" s="69"/>
      <c r="UXC8" s="69"/>
      <c r="UXD8" s="69"/>
      <c r="UXE8" s="70"/>
      <c r="UXF8" s="70"/>
      <c r="UXG8" s="70"/>
      <c r="UXH8" s="70"/>
      <c r="UXI8" s="70"/>
      <c r="UXJ8" s="68"/>
      <c r="UXK8" s="68"/>
      <c r="UXL8" s="69"/>
      <c r="UXM8" s="69"/>
      <c r="UXN8" s="69"/>
      <c r="UXO8" s="70"/>
      <c r="UXP8" s="70"/>
      <c r="UXQ8" s="70"/>
      <c r="UXR8" s="70"/>
      <c r="UXS8" s="70"/>
      <c r="UXT8" s="68"/>
      <c r="UXU8" s="68"/>
      <c r="UXV8" s="69"/>
      <c r="UXW8" s="69"/>
      <c r="UXX8" s="69"/>
      <c r="UXY8" s="70"/>
      <c r="UXZ8" s="70"/>
      <c r="UYA8" s="70"/>
      <c r="UYB8" s="70"/>
      <c r="UYC8" s="70"/>
      <c r="UYD8" s="68"/>
      <c r="UYE8" s="68"/>
      <c r="UYF8" s="69"/>
      <c r="UYG8" s="69"/>
      <c r="UYH8" s="69"/>
      <c r="UYI8" s="70"/>
      <c r="UYJ8" s="70"/>
      <c r="UYK8" s="70"/>
      <c r="UYL8" s="70"/>
      <c r="UYM8" s="70"/>
      <c r="UYN8" s="68"/>
      <c r="UYO8" s="68"/>
      <c r="UYP8" s="69"/>
      <c r="UYQ8" s="69"/>
      <c r="UYR8" s="69"/>
      <c r="UYS8" s="70"/>
      <c r="UYT8" s="70"/>
      <c r="UYU8" s="70"/>
      <c r="UYV8" s="70"/>
      <c r="UYW8" s="70"/>
      <c r="UYX8" s="68"/>
      <c r="UYY8" s="68"/>
      <c r="UYZ8" s="69"/>
      <c r="UZA8" s="69"/>
      <c r="UZB8" s="69"/>
      <c r="UZC8" s="70"/>
      <c r="UZD8" s="70"/>
      <c r="UZE8" s="70"/>
      <c r="UZF8" s="70"/>
      <c r="UZG8" s="70"/>
      <c r="UZH8" s="68"/>
      <c r="UZI8" s="68"/>
      <c r="UZJ8" s="69"/>
      <c r="UZK8" s="69"/>
      <c r="UZL8" s="69"/>
      <c r="UZM8" s="70"/>
      <c r="UZN8" s="70"/>
      <c r="UZO8" s="70"/>
      <c r="UZP8" s="70"/>
      <c r="UZQ8" s="70"/>
      <c r="UZR8" s="68"/>
      <c r="UZS8" s="68"/>
      <c r="UZT8" s="69"/>
      <c r="UZU8" s="69"/>
      <c r="UZV8" s="69"/>
      <c r="UZW8" s="70"/>
      <c r="UZX8" s="70"/>
      <c r="UZY8" s="70"/>
      <c r="UZZ8" s="70"/>
      <c r="VAA8" s="70"/>
      <c r="VAB8" s="68"/>
      <c r="VAC8" s="68"/>
      <c r="VAD8" s="69"/>
      <c r="VAE8" s="69"/>
      <c r="VAF8" s="69"/>
      <c r="VAG8" s="70"/>
      <c r="VAH8" s="70"/>
      <c r="VAI8" s="70"/>
      <c r="VAJ8" s="70"/>
      <c r="VAK8" s="70"/>
      <c r="VAL8" s="68"/>
      <c r="VAM8" s="68"/>
      <c r="VAN8" s="69"/>
      <c r="VAO8" s="69"/>
      <c r="VAP8" s="69"/>
      <c r="VAQ8" s="70"/>
      <c r="VAR8" s="70"/>
      <c r="VAS8" s="70"/>
      <c r="VAT8" s="70"/>
      <c r="VAU8" s="70"/>
      <c r="VAV8" s="68"/>
      <c r="VAW8" s="68"/>
      <c r="VAX8" s="69"/>
      <c r="VAY8" s="69"/>
      <c r="VAZ8" s="69"/>
      <c r="VBA8" s="70"/>
      <c r="VBB8" s="70"/>
      <c r="VBC8" s="70"/>
      <c r="VBD8" s="70"/>
      <c r="VBE8" s="70"/>
      <c r="VBF8" s="68"/>
      <c r="VBG8" s="68"/>
      <c r="VBH8" s="69"/>
      <c r="VBI8" s="69"/>
      <c r="VBJ8" s="69"/>
      <c r="VBK8" s="70"/>
      <c r="VBL8" s="70"/>
      <c r="VBM8" s="70"/>
      <c r="VBN8" s="70"/>
      <c r="VBO8" s="70"/>
      <c r="VBP8" s="68"/>
      <c r="VBQ8" s="68"/>
      <c r="VBR8" s="69"/>
      <c r="VBS8" s="69"/>
      <c r="VBT8" s="69"/>
      <c r="VBU8" s="70"/>
      <c r="VBV8" s="70"/>
      <c r="VBW8" s="70"/>
      <c r="VBX8" s="70"/>
      <c r="VBY8" s="70"/>
      <c r="VBZ8" s="68"/>
      <c r="VCA8" s="68"/>
      <c r="VCB8" s="69"/>
      <c r="VCC8" s="69"/>
      <c r="VCD8" s="69"/>
      <c r="VCE8" s="70"/>
      <c r="VCF8" s="70"/>
      <c r="VCG8" s="70"/>
      <c r="VCH8" s="70"/>
      <c r="VCI8" s="70"/>
      <c r="VCJ8" s="68"/>
      <c r="VCK8" s="68"/>
      <c r="VCL8" s="69"/>
      <c r="VCM8" s="69"/>
      <c r="VCN8" s="69"/>
      <c r="VCO8" s="70"/>
      <c r="VCP8" s="70"/>
      <c r="VCQ8" s="70"/>
      <c r="VCR8" s="70"/>
      <c r="VCS8" s="70"/>
      <c r="VCT8" s="68"/>
      <c r="VCU8" s="68"/>
      <c r="VCV8" s="69"/>
      <c r="VCW8" s="69"/>
      <c r="VCX8" s="69"/>
      <c r="VCY8" s="70"/>
      <c r="VCZ8" s="70"/>
      <c r="VDA8" s="70"/>
      <c r="VDB8" s="70"/>
      <c r="VDC8" s="70"/>
      <c r="VDD8" s="68"/>
      <c r="VDE8" s="68"/>
      <c r="VDF8" s="69"/>
      <c r="VDG8" s="69"/>
      <c r="VDH8" s="69"/>
      <c r="VDI8" s="70"/>
      <c r="VDJ8" s="70"/>
      <c r="VDK8" s="70"/>
      <c r="VDL8" s="70"/>
      <c r="VDM8" s="70"/>
      <c r="VDN8" s="68"/>
      <c r="VDO8" s="68"/>
      <c r="VDP8" s="69"/>
      <c r="VDQ8" s="69"/>
      <c r="VDR8" s="69"/>
      <c r="VDS8" s="70"/>
      <c r="VDT8" s="70"/>
      <c r="VDU8" s="70"/>
      <c r="VDV8" s="70"/>
      <c r="VDW8" s="70"/>
      <c r="VDX8" s="68"/>
      <c r="VDY8" s="68"/>
      <c r="VDZ8" s="69"/>
      <c r="VEA8" s="69"/>
      <c r="VEB8" s="69"/>
      <c r="VEC8" s="70"/>
      <c r="VED8" s="70"/>
      <c r="VEE8" s="70"/>
      <c r="VEF8" s="70"/>
      <c r="VEG8" s="70"/>
      <c r="VEH8" s="68"/>
      <c r="VEI8" s="68"/>
      <c r="VEJ8" s="69"/>
      <c r="VEK8" s="69"/>
      <c r="VEL8" s="69"/>
      <c r="VEM8" s="70"/>
      <c r="VEN8" s="70"/>
      <c r="VEO8" s="70"/>
      <c r="VEP8" s="70"/>
      <c r="VEQ8" s="70"/>
      <c r="VER8" s="68"/>
      <c r="VES8" s="68"/>
      <c r="VET8" s="69"/>
      <c r="VEU8" s="69"/>
      <c r="VEV8" s="69"/>
      <c r="VEW8" s="70"/>
      <c r="VEX8" s="70"/>
      <c r="VEY8" s="70"/>
      <c r="VEZ8" s="70"/>
      <c r="VFA8" s="70"/>
      <c r="VFB8" s="68"/>
      <c r="VFC8" s="68"/>
      <c r="VFD8" s="69"/>
      <c r="VFE8" s="69"/>
      <c r="VFF8" s="69"/>
      <c r="VFG8" s="70"/>
      <c r="VFH8" s="70"/>
      <c r="VFI8" s="70"/>
      <c r="VFJ8" s="70"/>
      <c r="VFK8" s="70"/>
      <c r="VFL8" s="68"/>
      <c r="VFM8" s="68"/>
      <c r="VFN8" s="69"/>
      <c r="VFO8" s="69"/>
      <c r="VFP8" s="69"/>
      <c r="VFQ8" s="70"/>
      <c r="VFR8" s="70"/>
      <c r="VFS8" s="70"/>
      <c r="VFT8" s="70"/>
      <c r="VFU8" s="70"/>
      <c r="VFV8" s="68"/>
      <c r="VFW8" s="68"/>
      <c r="VFX8" s="69"/>
      <c r="VFY8" s="69"/>
      <c r="VFZ8" s="69"/>
      <c r="VGA8" s="70"/>
      <c r="VGB8" s="70"/>
      <c r="VGC8" s="70"/>
      <c r="VGD8" s="70"/>
      <c r="VGE8" s="70"/>
      <c r="VGF8" s="68"/>
      <c r="VGG8" s="68"/>
      <c r="VGH8" s="69"/>
      <c r="VGI8" s="69"/>
      <c r="VGJ8" s="69"/>
      <c r="VGK8" s="70"/>
      <c r="VGL8" s="70"/>
      <c r="VGM8" s="70"/>
      <c r="VGN8" s="70"/>
      <c r="VGO8" s="70"/>
      <c r="VGP8" s="68"/>
      <c r="VGQ8" s="68"/>
      <c r="VGR8" s="69"/>
      <c r="VGS8" s="69"/>
      <c r="VGT8" s="69"/>
      <c r="VGU8" s="70"/>
      <c r="VGV8" s="70"/>
      <c r="VGW8" s="70"/>
      <c r="VGX8" s="70"/>
      <c r="VGY8" s="70"/>
      <c r="VGZ8" s="68"/>
      <c r="VHA8" s="68"/>
      <c r="VHB8" s="69"/>
      <c r="VHC8" s="69"/>
      <c r="VHD8" s="69"/>
      <c r="VHE8" s="70"/>
      <c r="VHF8" s="70"/>
      <c r="VHG8" s="70"/>
      <c r="VHH8" s="70"/>
      <c r="VHI8" s="70"/>
      <c r="VHJ8" s="68"/>
      <c r="VHK8" s="68"/>
      <c r="VHL8" s="69"/>
      <c r="VHM8" s="69"/>
      <c r="VHN8" s="69"/>
      <c r="VHO8" s="70"/>
      <c r="VHP8" s="70"/>
      <c r="VHQ8" s="70"/>
      <c r="VHR8" s="70"/>
      <c r="VHS8" s="70"/>
      <c r="VHT8" s="68"/>
      <c r="VHU8" s="68"/>
      <c r="VHV8" s="69"/>
      <c r="VHW8" s="69"/>
      <c r="VHX8" s="69"/>
      <c r="VHY8" s="70"/>
      <c r="VHZ8" s="70"/>
      <c r="VIA8" s="70"/>
      <c r="VIB8" s="70"/>
      <c r="VIC8" s="70"/>
      <c r="VID8" s="68"/>
      <c r="VIE8" s="68"/>
      <c r="VIF8" s="69"/>
      <c r="VIG8" s="69"/>
      <c r="VIH8" s="69"/>
      <c r="VII8" s="70"/>
      <c r="VIJ8" s="70"/>
      <c r="VIK8" s="70"/>
      <c r="VIL8" s="70"/>
      <c r="VIM8" s="70"/>
      <c r="VIN8" s="68"/>
      <c r="VIO8" s="68"/>
      <c r="VIP8" s="69"/>
      <c r="VIQ8" s="69"/>
      <c r="VIR8" s="69"/>
      <c r="VIS8" s="70"/>
      <c r="VIT8" s="70"/>
      <c r="VIU8" s="70"/>
      <c r="VIV8" s="70"/>
      <c r="VIW8" s="70"/>
      <c r="VIX8" s="68"/>
      <c r="VIY8" s="68"/>
      <c r="VIZ8" s="69"/>
      <c r="VJA8" s="69"/>
      <c r="VJB8" s="69"/>
      <c r="VJC8" s="70"/>
      <c r="VJD8" s="70"/>
      <c r="VJE8" s="70"/>
      <c r="VJF8" s="70"/>
      <c r="VJG8" s="70"/>
      <c r="VJH8" s="68"/>
      <c r="VJI8" s="68"/>
      <c r="VJJ8" s="69"/>
      <c r="VJK8" s="69"/>
      <c r="VJL8" s="69"/>
      <c r="VJM8" s="70"/>
      <c r="VJN8" s="70"/>
      <c r="VJO8" s="70"/>
      <c r="VJP8" s="70"/>
      <c r="VJQ8" s="70"/>
      <c r="VJR8" s="68"/>
      <c r="VJS8" s="68"/>
      <c r="VJT8" s="69"/>
      <c r="VJU8" s="69"/>
      <c r="VJV8" s="69"/>
      <c r="VJW8" s="70"/>
      <c r="VJX8" s="70"/>
      <c r="VJY8" s="70"/>
      <c r="VJZ8" s="70"/>
      <c r="VKA8" s="70"/>
      <c r="VKB8" s="68"/>
      <c r="VKC8" s="68"/>
      <c r="VKD8" s="69"/>
      <c r="VKE8" s="69"/>
      <c r="VKF8" s="69"/>
      <c r="VKG8" s="70"/>
      <c r="VKH8" s="70"/>
      <c r="VKI8" s="70"/>
      <c r="VKJ8" s="70"/>
      <c r="VKK8" s="70"/>
      <c r="VKL8" s="68"/>
      <c r="VKM8" s="68"/>
      <c r="VKN8" s="69"/>
      <c r="VKO8" s="69"/>
      <c r="VKP8" s="69"/>
      <c r="VKQ8" s="70"/>
      <c r="VKR8" s="70"/>
      <c r="VKS8" s="70"/>
      <c r="VKT8" s="70"/>
      <c r="VKU8" s="70"/>
      <c r="VKV8" s="68"/>
      <c r="VKW8" s="68"/>
      <c r="VKX8" s="69"/>
      <c r="VKY8" s="69"/>
      <c r="VKZ8" s="69"/>
      <c r="VLA8" s="70"/>
      <c r="VLB8" s="70"/>
      <c r="VLC8" s="70"/>
      <c r="VLD8" s="70"/>
      <c r="VLE8" s="70"/>
      <c r="VLF8" s="68"/>
      <c r="VLG8" s="68"/>
      <c r="VLH8" s="69"/>
      <c r="VLI8" s="69"/>
      <c r="VLJ8" s="69"/>
      <c r="VLK8" s="70"/>
      <c r="VLL8" s="70"/>
      <c r="VLM8" s="70"/>
      <c r="VLN8" s="70"/>
      <c r="VLO8" s="70"/>
      <c r="VLP8" s="68"/>
      <c r="VLQ8" s="68"/>
      <c r="VLR8" s="69"/>
      <c r="VLS8" s="69"/>
      <c r="VLT8" s="69"/>
      <c r="VLU8" s="70"/>
      <c r="VLV8" s="70"/>
      <c r="VLW8" s="70"/>
      <c r="VLX8" s="70"/>
      <c r="VLY8" s="70"/>
      <c r="VLZ8" s="68"/>
      <c r="VMA8" s="68"/>
      <c r="VMB8" s="69"/>
      <c r="VMC8" s="69"/>
      <c r="VMD8" s="69"/>
      <c r="VME8" s="70"/>
      <c r="VMF8" s="70"/>
      <c r="VMG8" s="70"/>
      <c r="VMH8" s="70"/>
      <c r="VMI8" s="70"/>
      <c r="VMJ8" s="68"/>
      <c r="VMK8" s="68"/>
      <c r="VML8" s="69"/>
      <c r="VMM8" s="69"/>
      <c r="VMN8" s="69"/>
      <c r="VMO8" s="70"/>
      <c r="VMP8" s="70"/>
      <c r="VMQ8" s="70"/>
      <c r="VMR8" s="70"/>
      <c r="VMS8" s="70"/>
      <c r="VMT8" s="68"/>
      <c r="VMU8" s="68"/>
      <c r="VMV8" s="69"/>
      <c r="VMW8" s="69"/>
      <c r="VMX8" s="69"/>
      <c r="VMY8" s="70"/>
      <c r="VMZ8" s="70"/>
      <c r="VNA8" s="70"/>
      <c r="VNB8" s="70"/>
      <c r="VNC8" s="70"/>
      <c r="VND8" s="68"/>
      <c r="VNE8" s="68"/>
      <c r="VNF8" s="69"/>
      <c r="VNG8" s="69"/>
      <c r="VNH8" s="69"/>
      <c r="VNI8" s="70"/>
      <c r="VNJ8" s="70"/>
      <c r="VNK8" s="70"/>
      <c r="VNL8" s="70"/>
      <c r="VNM8" s="70"/>
      <c r="VNN8" s="68"/>
      <c r="VNO8" s="68"/>
      <c r="VNP8" s="69"/>
      <c r="VNQ8" s="69"/>
      <c r="VNR8" s="69"/>
      <c r="VNS8" s="70"/>
      <c r="VNT8" s="70"/>
      <c r="VNU8" s="70"/>
      <c r="VNV8" s="70"/>
      <c r="VNW8" s="70"/>
      <c r="VNX8" s="68"/>
      <c r="VNY8" s="68"/>
      <c r="VNZ8" s="69"/>
      <c r="VOA8" s="69"/>
      <c r="VOB8" s="69"/>
      <c r="VOC8" s="70"/>
      <c r="VOD8" s="70"/>
      <c r="VOE8" s="70"/>
      <c r="VOF8" s="70"/>
      <c r="VOG8" s="70"/>
      <c r="VOH8" s="68"/>
      <c r="VOI8" s="68"/>
      <c r="VOJ8" s="69"/>
      <c r="VOK8" s="69"/>
      <c r="VOL8" s="69"/>
      <c r="VOM8" s="70"/>
      <c r="VON8" s="70"/>
      <c r="VOO8" s="70"/>
      <c r="VOP8" s="70"/>
      <c r="VOQ8" s="70"/>
      <c r="VOR8" s="68"/>
      <c r="VOS8" s="68"/>
      <c r="VOT8" s="69"/>
      <c r="VOU8" s="69"/>
      <c r="VOV8" s="69"/>
      <c r="VOW8" s="70"/>
      <c r="VOX8" s="70"/>
      <c r="VOY8" s="70"/>
      <c r="VOZ8" s="70"/>
      <c r="VPA8" s="70"/>
      <c r="VPB8" s="68"/>
      <c r="VPC8" s="68"/>
      <c r="VPD8" s="69"/>
      <c r="VPE8" s="69"/>
      <c r="VPF8" s="69"/>
      <c r="VPG8" s="70"/>
      <c r="VPH8" s="70"/>
      <c r="VPI8" s="70"/>
      <c r="VPJ8" s="70"/>
      <c r="VPK8" s="70"/>
      <c r="VPL8" s="68"/>
      <c r="VPM8" s="68"/>
      <c r="VPN8" s="69"/>
      <c r="VPO8" s="69"/>
      <c r="VPP8" s="69"/>
      <c r="VPQ8" s="70"/>
      <c r="VPR8" s="70"/>
      <c r="VPS8" s="70"/>
      <c r="VPT8" s="70"/>
      <c r="VPU8" s="70"/>
      <c r="VPV8" s="68"/>
      <c r="VPW8" s="68"/>
      <c r="VPX8" s="69"/>
      <c r="VPY8" s="69"/>
      <c r="VPZ8" s="69"/>
      <c r="VQA8" s="70"/>
      <c r="VQB8" s="70"/>
      <c r="VQC8" s="70"/>
      <c r="VQD8" s="70"/>
      <c r="VQE8" s="70"/>
      <c r="VQF8" s="68"/>
      <c r="VQG8" s="68"/>
      <c r="VQH8" s="69"/>
      <c r="VQI8" s="69"/>
      <c r="VQJ8" s="69"/>
      <c r="VQK8" s="70"/>
      <c r="VQL8" s="70"/>
      <c r="VQM8" s="70"/>
      <c r="VQN8" s="70"/>
      <c r="VQO8" s="70"/>
      <c r="VQP8" s="68"/>
      <c r="VQQ8" s="68"/>
      <c r="VQR8" s="69"/>
      <c r="VQS8" s="69"/>
      <c r="VQT8" s="69"/>
      <c r="VQU8" s="70"/>
      <c r="VQV8" s="70"/>
      <c r="VQW8" s="70"/>
      <c r="VQX8" s="70"/>
      <c r="VQY8" s="70"/>
      <c r="VQZ8" s="68"/>
      <c r="VRA8" s="68"/>
      <c r="VRB8" s="69"/>
      <c r="VRC8" s="69"/>
      <c r="VRD8" s="69"/>
      <c r="VRE8" s="70"/>
      <c r="VRF8" s="70"/>
      <c r="VRG8" s="70"/>
      <c r="VRH8" s="70"/>
      <c r="VRI8" s="70"/>
      <c r="VRJ8" s="68"/>
      <c r="VRK8" s="68"/>
      <c r="VRL8" s="69"/>
      <c r="VRM8" s="69"/>
      <c r="VRN8" s="69"/>
      <c r="VRO8" s="70"/>
      <c r="VRP8" s="70"/>
      <c r="VRQ8" s="70"/>
      <c r="VRR8" s="70"/>
      <c r="VRS8" s="70"/>
      <c r="VRT8" s="68"/>
      <c r="VRU8" s="68"/>
      <c r="VRV8" s="69"/>
      <c r="VRW8" s="69"/>
      <c r="VRX8" s="69"/>
      <c r="VRY8" s="70"/>
      <c r="VRZ8" s="70"/>
      <c r="VSA8" s="70"/>
      <c r="VSB8" s="70"/>
      <c r="VSC8" s="70"/>
      <c r="VSD8" s="68"/>
      <c r="VSE8" s="68"/>
      <c r="VSF8" s="69"/>
      <c r="VSG8" s="69"/>
      <c r="VSH8" s="69"/>
      <c r="VSI8" s="70"/>
      <c r="VSJ8" s="70"/>
      <c r="VSK8" s="70"/>
      <c r="VSL8" s="70"/>
      <c r="VSM8" s="70"/>
      <c r="VSN8" s="68"/>
      <c r="VSO8" s="68"/>
      <c r="VSP8" s="69"/>
      <c r="VSQ8" s="69"/>
      <c r="VSR8" s="69"/>
      <c r="VSS8" s="70"/>
      <c r="VST8" s="70"/>
      <c r="VSU8" s="70"/>
      <c r="VSV8" s="70"/>
      <c r="VSW8" s="70"/>
      <c r="VSX8" s="68"/>
      <c r="VSY8" s="68"/>
      <c r="VSZ8" s="69"/>
      <c r="VTA8" s="69"/>
      <c r="VTB8" s="69"/>
      <c r="VTC8" s="70"/>
      <c r="VTD8" s="70"/>
      <c r="VTE8" s="70"/>
      <c r="VTF8" s="70"/>
      <c r="VTG8" s="70"/>
      <c r="VTH8" s="68"/>
      <c r="VTI8" s="68"/>
      <c r="VTJ8" s="69"/>
      <c r="VTK8" s="69"/>
      <c r="VTL8" s="69"/>
      <c r="VTM8" s="70"/>
      <c r="VTN8" s="70"/>
      <c r="VTO8" s="70"/>
      <c r="VTP8" s="70"/>
      <c r="VTQ8" s="70"/>
      <c r="VTR8" s="68"/>
      <c r="VTS8" s="68"/>
      <c r="VTT8" s="69"/>
      <c r="VTU8" s="69"/>
      <c r="VTV8" s="69"/>
      <c r="VTW8" s="70"/>
      <c r="VTX8" s="70"/>
      <c r="VTY8" s="70"/>
      <c r="VTZ8" s="70"/>
      <c r="VUA8" s="70"/>
      <c r="VUB8" s="68"/>
      <c r="VUC8" s="68"/>
      <c r="VUD8" s="69"/>
      <c r="VUE8" s="69"/>
      <c r="VUF8" s="69"/>
      <c r="VUG8" s="70"/>
      <c r="VUH8" s="70"/>
      <c r="VUI8" s="70"/>
      <c r="VUJ8" s="70"/>
      <c r="VUK8" s="70"/>
      <c r="VUL8" s="68"/>
      <c r="VUM8" s="68"/>
      <c r="VUN8" s="69"/>
      <c r="VUO8" s="69"/>
      <c r="VUP8" s="69"/>
      <c r="VUQ8" s="70"/>
      <c r="VUR8" s="70"/>
      <c r="VUS8" s="70"/>
      <c r="VUT8" s="70"/>
      <c r="VUU8" s="70"/>
      <c r="VUV8" s="68"/>
      <c r="VUW8" s="68"/>
      <c r="VUX8" s="69"/>
      <c r="VUY8" s="69"/>
      <c r="VUZ8" s="69"/>
      <c r="VVA8" s="70"/>
      <c r="VVB8" s="70"/>
      <c r="VVC8" s="70"/>
      <c r="VVD8" s="70"/>
      <c r="VVE8" s="70"/>
      <c r="VVF8" s="68"/>
      <c r="VVG8" s="68"/>
      <c r="VVH8" s="69"/>
      <c r="VVI8" s="69"/>
      <c r="VVJ8" s="69"/>
      <c r="VVK8" s="70"/>
      <c r="VVL8" s="70"/>
      <c r="VVM8" s="70"/>
      <c r="VVN8" s="70"/>
      <c r="VVO8" s="70"/>
      <c r="VVP8" s="68"/>
      <c r="VVQ8" s="68"/>
      <c r="VVR8" s="69"/>
      <c r="VVS8" s="69"/>
      <c r="VVT8" s="69"/>
      <c r="VVU8" s="70"/>
      <c r="VVV8" s="70"/>
      <c r="VVW8" s="70"/>
      <c r="VVX8" s="70"/>
      <c r="VVY8" s="70"/>
      <c r="VVZ8" s="68"/>
      <c r="VWA8" s="68"/>
      <c r="VWB8" s="69"/>
      <c r="VWC8" s="69"/>
      <c r="VWD8" s="69"/>
      <c r="VWE8" s="70"/>
      <c r="VWF8" s="70"/>
      <c r="VWG8" s="70"/>
      <c r="VWH8" s="70"/>
      <c r="VWI8" s="70"/>
      <c r="VWJ8" s="68"/>
      <c r="VWK8" s="68"/>
      <c r="VWL8" s="69"/>
      <c r="VWM8" s="69"/>
      <c r="VWN8" s="69"/>
      <c r="VWO8" s="70"/>
      <c r="VWP8" s="70"/>
      <c r="VWQ8" s="70"/>
      <c r="VWR8" s="70"/>
      <c r="VWS8" s="70"/>
      <c r="VWT8" s="68"/>
      <c r="VWU8" s="68"/>
      <c r="VWV8" s="69"/>
      <c r="VWW8" s="69"/>
      <c r="VWX8" s="69"/>
      <c r="VWY8" s="70"/>
      <c r="VWZ8" s="70"/>
      <c r="VXA8" s="70"/>
      <c r="VXB8" s="70"/>
      <c r="VXC8" s="70"/>
      <c r="VXD8" s="68"/>
      <c r="VXE8" s="68"/>
      <c r="VXF8" s="69"/>
      <c r="VXG8" s="69"/>
      <c r="VXH8" s="69"/>
      <c r="VXI8" s="70"/>
      <c r="VXJ8" s="70"/>
      <c r="VXK8" s="70"/>
      <c r="VXL8" s="70"/>
      <c r="VXM8" s="70"/>
      <c r="VXN8" s="68"/>
      <c r="VXO8" s="68"/>
      <c r="VXP8" s="69"/>
      <c r="VXQ8" s="69"/>
      <c r="VXR8" s="69"/>
      <c r="VXS8" s="70"/>
      <c r="VXT8" s="70"/>
      <c r="VXU8" s="70"/>
      <c r="VXV8" s="70"/>
      <c r="VXW8" s="70"/>
      <c r="VXX8" s="68"/>
      <c r="VXY8" s="68"/>
      <c r="VXZ8" s="69"/>
      <c r="VYA8" s="69"/>
      <c r="VYB8" s="69"/>
      <c r="VYC8" s="70"/>
      <c r="VYD8" s="70"/>
      <c r="VYE8" s="70"/>
      <c r="VYF8" s="70"/>
      <c r="VYG8" s="70"/>
      <c r="VYH8" s="68"/>
      <c r="VYI8" s="68"/>
      <c r="VYJ8" s="69"/>
      <c r="VYK8" s="69"/>
      <c r="VYL8" s="69"/>
      <c r="VYM8" s="70"/>
      <c r="VYN8" s="70"/>
      <c r="VYO8" s="70"/>
      <c r="VYP8" s="70"/>
      <c r="VYQ8" s="70"/>
      <c r="VYR8" s="68"/>
      <c r="VYS8" s="68"/>
      <c r="VYT8" s="69"/>
      <c r="VYU8" s="69"/>
      <c r="VYV8" s="69"/>
      <c r="VYW8" s="70"/>
      <c r="VYX8" s="70"/>
      <c r="VYY8" s="70"/>
      <c r="VYZ8" s="70"/>
      <c r="VZA8" s="70"/>
      <c r="VZB8" s="68"/>
      <c r="VZC8" s="68"/>
      <c r="VZD8" s="69"/>
      <c r="VZE8" s="69"/>
      <c r="VZF8" s="69"/>
      <c r="VZG8" s="70"/>
      <c r="VZH8" s="70"/>
      <c r="VZI8" s="70"/>
      <c r="VZJ8" s="70"/>
      <c r="VZK8" s="70"/>
      <c r="VZL8" s="68"/>
      <c r="VZM8" s="68"/>
      <c r="VZN8" s="69"/>
      <c r="VZO8" s="69"/>
      <c r="VZP8" s="69"/>
      <c r="VZQ8" s="70"/>
      <c r="VZR8" s="70"/>
      <c r="VZS8" s="70"/>
      <c r="VZT8" s="70"/>
      <c r="VZU8" s="70"/>
      <c r="VZV8" s="68"/>
      <c r="VZW8" s="68"/>
      <c r="VZX8" s="69"/>
      <c r="VZY8" s="69"/>
      <c r="VZZ8" s="69"/>
      <c r="WAA8" s="70"/>
      <c r="WAB8" s="70"/>
      <c r="WAC8" s="70"/>
      <c r="WAD8" s="70"/>
      <c r="WAE8" s="70"/>
      <c r="WAF8" s="68"/>
      <c r="WAG8" s="68"/>
      <c r="WAH8" s="69"/>
      <c r="WAI8" s="69"/>
      <c r="WAJ8" s="69"/>
      <c r="WAK8" s="70"/>
      <c r="WAL8" s="70"/>
      <c r="WAM8" s="70"/>
      <c r="WAN8" s="70"/>
      <c r="WAO8" s="70"/>
      <c r="WAP8" s="68"/>
      <c r="WAQ8" s="68"/>
      <c r="WAR8" s="69"/>
      <c r="WAS8" s="69"/>
      <c r="WAT8" s="69"/>
      <c r="WAU8" s="70"/>
      <c r="WAV8" s="70"/>
      <c r="WAW8" s="70"/>
      <c r="WAX8" s="70"/>
      <c r="WAY8" s="70"/>
      <c r="WAZ8" s="68"/>
      <c r="WBA8" s="68"/>
      <c r="WBB8" s="69"/>
      <c r="WBC8" s="69"/>
      <c r="WBD8" s="69"/>
      <c r="WBE8" s="70"/>
      <c r="WBF8" s="70"/>
      <c r="WBG8" s="70"/>
      <c r="WBH8" s="70"/>
      <c r="WBI8" s="70"/>
      <c r="WBJ8" s="68"/>
      <c r="WBK8" s="68"/>
      <c r="WBL8" s="69"/>
      <c r="WBM8" s="69"/>
      <c r="WBN8" s="69"/>
      <c r="WBO8" s="70"/>
      <c r="WBP8" s="70"/>
      <c r="WBQ8" s="70"/>
      <c r="WBR8" s="70"/>
      <c r="WBS8" s="70"/>
      <c r="WBT8" s="68"/>
      <c r="WBU8" s="68"/>
      <c r="WBV8" s="69"/>
      <c r="WBW8" s="69"/>
      <c r="WBX8" s="69"/>
      <c r="WBY8" s="70"/>
      <c r="WBZ8" s="70"/>
      <c r="WCA8" s="70"/>
      <c r="WCB8" s="70"/>
      <c r="WCC8" s="70"/>
      <c r="WCD8" s="68"/>
      <c r="WCE8" s="68"/>
      <c r="WCF8" s="69"/>
      <c r="WCG8" s="69"/>
      <c r="WCH8" s="69"/>
      <c r="WCI8" s="70"/>
      <c r="WCJ8" s="70"/>
      <c r="WCK8" s="70"/>
      <c r="WCL8" s="70"/>
      <c r="WCM8" s="70"/>
      <c r="WCN8" s="68"/>
      <c r="WCO8" s="68"/>
      <c r="WCP8" s="69"/>
      <c r="WCQ8" s="69"/>
      <c r="WCR8" s="69"/>
      <c r="WCS8" s="70"/>
      <c r="WCT8" s="70"/>
      <c r="WCU8" s="70"/>
      <c r="WCV8" s="70"/>
      <c r="WCW8" s="70"/>
      <c r="WCX8" s="68"/>
      <c r="WCY8" s="68"/>
      <c r="WCZ8" s="69"/>
      <c r="WDA8" s="69"/>
      <c r="WDB8" s="69"/>
      <c r="WDC8" s="70"/>
      <c r="WDD8" s="70"/>
      <c r="WDE8" s="70"/>
      <c r="WDF8" s="70"/>
      <c r="WDG8" s="70"/>
      <c r="WDH8" s="68"/>
      <c r="WDI8" s="68"/>
      <c r="WDJ8" s="69"/>
      <c r="WDK8" s="69"/>
      <c r="WDL8" s="69"/>
      <c r="WDM8" s="70"/>
      <c r="WDN8" s="70"/>
      <c r="WDO8" s="70"/>
      <c r="WDP8" s="70"/>
      <c r="WDQ8" s="70"/>
      <c r="WDR8" s="68"/>
      <c r="WDS8" s="68"/>
      <c r="WDT8" s="69"/>
      <c r="WDU8" s="69"/>
      <c r="WDV8" s="69"/>
      <c r="WDW8" s="70"/>
      <c r="WDX8" s="70"/>
      <c r="WDY8" s="70"/>
      <c r="WDZ8" s="70"/>
      <c r="WEA8" s="70"/>
      <c r="WEB8" s="68"/>
      <c r="WEC8" s="68"/>
      <c r="WED8" s="69"/>
      <c r="WEE8" s="69"/>
      <c r="WEF8" s="69"/>
      <c r="WEG8" s="70"/>
      <c r="WEH8" s="70"/>
      <c r="WEI8" s="70"/>
      <c r="WEJ8" s="70"/>
      <c r="WEK8" s="70"/>
      <c r="WEL8" s="68"/>
      <c r="WEM8" s="68"/>
      <c r="WEN8" s="69"/>
      <c r="WEO8" s="69"/>
      <c r="WEP8" s="69"/>
      <c r="WEQ8" s="70"/>
      <c r="WER8" s="70"/>
      <c r="WES8" s="70"/>
      <c r="WET8" s="70"/>
      <c r="WEU8" s="70"/>
      <c r="WEV8" s="68"/>
      <c r="WEW8" s="68"/>
      <c r="WEX8" s="69"/>
      <c r="WEY8" s="69"/>
      <c r="WEZ8" s="69"/>
      <c r="WFA8" s="70"/>
      <c r="WFB8" s="70"/>
      <c r="WFC8" s="70"/>
      <c r="WFD8" s="70"/>
      <c r="WFE8" s="70"/>
      <c r="WFF8" s="68"/>
      <c r="WFG8" s="68"/>
      <c r="WFH8" s="69"/>
      <c r="WFI8" s="69"/>
      <c r="WFJ8" s="69"/>
      <c r="WFK8" s="70"/>
      <c r="WFL8" s="70"/>
      <c r="WFM8" s="70"/>
      <c r="WFN8" s="70"/>
      <c r="WFO8" s="70"/>
      <c r="WFP8" s="68"/>
      <c r="WFQ8" s="68"/>
      <c r="WFR8" s="69"/>
      <c r="WFS8" s="69"/>
      <c r="WFT8" s="69"/>
      <c r="WFU8" s="70"/>
      <c r="WFV8" s="70"/>
      <c r="WFW8" s="70"/>
      <c r="WFX8" s="70"/>
      <c r="WFY8" s="70"/>
      <c r="WFZ8" s="68"/>
      <c r="WGA8" s="68"/>
      <c r="WGB8" s="69"/>
      <c r="WGC8" s="69"/>
      <c r="WGD8" s="69"/>
      <c r="WGE8" s="70"/>
      <c r="WGF8" s="70"/>
      <c r="WGG8" s="70"/>
      <c r="WGH8" s="70"/>
      <c r="WGI8" s="70"/>
      <c r="WGJ8" s="68"/>
      <c r="WGK8" s="68"/>
      <c r="WGL8" s="69"/>
      <c r="WGM8" s="69"/>
      <c r="WGN8" s="69"/>
      <c r="WGO8" s="70"/>
      <c r="WGP8" s="70"/>
      <c r="WGQ8" s="70"/>
      <c r="WGR8" s="70"/>
      <c r="WGS8" s="70"/>
      <c r="WGT8" s="68"/>
      <c r="WGU8" s="68"/>
      <c r="WGV8" s="69"/>
      <c r="WGW8" s="69"/>
      <c r="WGX8" s="69"/>
      <c r="WGY8" s="70"/>
      <c r="WGZ8" s="70"/>
      <c r="WHA8" s="70"/>
      <c r="WHB8" s="70"/>
      <c r="WHC8" s="70"/>
      <c r="WHD8" s="68"/>
      <c r="WHE8" s="68"/>
      <c r="WHF8" s="69"/>
      <c r="WHG8" s="69"/>
      <c r="WHH8" s="69"/>
      <c r="WHI8" s="70"/>
      <c r="WHJ8" s="70"/>
      <c r="WHK8" s="70"/>
      <c r="WHL8" s="70"/>
      <c r="WHM8" s="70"/>
      <c r="WHN8" s="68"/>
      <c r="WHO8" s="68"/>
      <c r="WHP8" s="69"/>
      <c r="WHQ8" s="69"/>
      <c r="WHR8" s="69"/>
      <c r="WHS8" s="70"/>
      <c r="WHT8" s="70"/>
      <c r="WHU8" s="70"/>
      <c r="WHV8" s="70"/>
      <c r="WHW8" s="70"/>
      <c r="WHX8" s="68"/>
      <c r="WHY8" s="68"/>
      <c r="WHZ8" s="69"/>
      <c r="WIA8" s="69"/>
      <c r="WIB8" s="69"/>
      <c r="WIC8" s="70"/>
      <c r="WID8" s="70"/>
      <c r="WIE8" s="70"/>
      <c r="WIF8" s="70"/>
      <c r="WIG8" s="70"/>
      <c r="WIH8" s="68"/>
      <c r="WII8" s="68"/>
      <c r="WIJ8" s="69"/>
      <c r="WIK8" s="69"/>
      <c r="WIL8" s="69"/>
      <c r="WIM8" s="70"/>
      <c r="WIN8" s="70"/>
      <c r="WIO8" s="70"/>
      <c r="WIP8" s="70"/>
      <c r="WIQ8" s="70"/>
      <c r="WIR8" s="68"/>
      <c r="WIS8" s="68"/>
      <c r="WIT8" s="69"/>
      <c r="WIU8" s="69"/>
      <c r="WIV8" s="69"/>
      <c r="WIW8" s="70"/>
      <c r="WIX8" s="70"/>
      <c r="WIY8" s="70"/>
      <c r="WIZ8" s="70"/>
      <c r="WJA8" s="70"/>
      <c r="WJB8" s="68"/>
      <c r="WJC8" s="68"/>
      <c r="WJD8" s="69"/>
      <c r="WJE8" s="69"/>
      <c r="WJF8" s="69"/>
      <c r="WJG8" s="70"/>
      <c r="WJH8" s="70"/>
      <c r="WJI8" s="70"/>
      <c r="WJJ8" s="70"/>
      <c r="WJK8" s="70"/>
      <c r="WJL8" s="68"/>
      <c r="WJM8" s="68"/>
      <c r="WJN8" s="69"/>
      <c r="WJO8" s="69"/>
      <c r="WJP8" s="69"/>
      <c r="WJQ8" s="70"/>
      <c r="WJR8" s="70"/>
      <c r="WJS8" s="70"/>
      <c r="WJT8" s="70"/>
      <c r="WJU8" s="70"/>
      <c r="WJV8" s="68"/>
      <c r="WJW8" s="68"/>
      <c r="WJX8" s="69"/>
      <c r="WJY8" s="69"/>
      <c r="WJZ8" s="69"/>
      <c r="WKA8" s="70"/>
      <c r="WKB8" s="70"/>
      <c r="WKC8" s="70"/>
      <c r="WKD8" s="70"/>
      <c r="WKE8" s="70"/>
      <c r="WKF8" s="68"/>
      <c r="WKG8" s="68"/>
      <c r="WKH8" s="69"/>
      <c r="WKI8" s="69"/>
      <c r="WKJ8" s="69"/>
      <c r="WKK8" s="70"/>
      <c r="WKL8" s="70"/>
      <c r="WKM8" s="70"/>
      <c r="WKN8" s="70"/>
      <c r="WKO8" s="70"/>
      <c r="WKP8" s="68"/>
      <c r="WKQ8" s="68"/>
      <c r="WKR8" s="69"/>
      <c r="WKS8" s="69"/>
      <c r="WKT8" s="69"/>
      <c r="WKU8" s="70"/>
      <c r="WKV8" s="70"/>
      <c r="WKW8" s="70"/>
      <c r="WKX8" s="70"/>
      <c r="WKY8" s="70"/>
      <c r="WKZ8" s="68"/>
      <c r="WLA8" s="68"/>
      <c r="WLB8" s="69"/>
      <c r="WLC8" s="69"/>
      <c r="WLD8" s="69"/>
      <c r="WLE8" s="70"/>
      <c r="WLF8" s="70"/>
      <c r="WLG8" s="70"/>
      <c r="WLH8" s="70"/>
      <c r="WLI8" s="70"/>
      <c r="WLJ8" s="68"/>
      <c r="WLK8" s="68"/>
      <c r="WLL8" s="69"/>
      <c r="WLM8" s="69"/>
      <c r="WLN8" s="69"/>
      <c r="WLO8" s="70"/>
      <c r="WLP8" s="70"/>
      <c r="WLQ8" s="70"/>
      <c r="WLR8" s="70"/>
      <c r="WLS8" s="70"/>
      <c r="WLT8" s="68"/>
      <c r="WLU8" s="68"/>
      <c r="WLV8" s="69"/>
      <c r="WLW8" s="69"/>
      <c r="WLX8" s="69"/>
      <c r="WLY8" s="70"/>
      <c r="WLZ8" s="70"/>
      <c r="WMA8" s="70"/>
      <c r="WMB8" s="70"/>
      <c r="WMC8" s="70"/>
      <c r="WMD8" s="68"/>
      <c r="WME8" s="68"/>
      <c r="WMF8" s="69"/>
      <c r="WMG8" s="69"/>
      <c r="WMH8" s="69"/>
      <c r="WMI8" s="70"/>
      <c r="WMJ8" s="70"/>
      <c r="WMK8" s="70"/>
      <c r="WML8" s="70"/>
      <c r="WMM8" s="70"/>
      <c r="WMN8" s="68"/>
      <c r="WMO8" s="68"/>
      <c r="WMP8" s="69"/>
      <c r="WMQ8" s="69"/>
      <c r="WMR8" s="69"/>
      <c r="WMS8" s="70"/>
      <c r="WMT8" s="70"/>
      <c r="WMU8" s="70"/>
      <c r="WMV8" s="70"/>
      <c r="WMW8" s="70"/>
      <c r="WMX8" s="68"/>
      <c r="WMY8" s="68"/>
      <c r="WMZ8" s="69"/>
      <c r="WNA8" s="69"/>
      <c r="WNB8" s="69"/>
      <c r="WNC8" s="70"/>
      <c r="WND8" s="70"/>
      <c r="WNE8" s="70"/>
      <c r="WNF8" s="70"/>
      <c r="WNG8" s="70"/>
      <c r="WNH8" s="68"/>
      <c r="WNI8" s="68"/>
      <c r="WNJ8" s="69"/>
      <c r="WNK8" s="69"/>
      <c r="WNL8" s="69"/>
      <c r="WNM8" s="70"/>
      <c r="WNN8" s="70"/>
      <c r="WNO8" s="70"/>
      <c r="WNP8" s="70"/>
      <c r="WNQ8" s="70"/>
      <c r="WNR8" s="68"/>
      <c r="WNS8" s="68"/>
      <c r="WNT8" s="69"/>
      <c r="WNU8" s="69"/>
      <c r="WNV8" s="69"/>
      <c r="WNW8" s="70"/>
      <c r="WNX8" s="70"/>
      <c r="WNY8" s="70"/>
      <c r="WNZ8" s="70"/>
      <c r="WOA8" s="70"/>
      <c r="WOB8" s="68"/>
      <c r="WOC8" s="68"/>
      <c r="WOD8" s="69"/>
      <c r="WOE8" s="69"/>
      <c r="WOF8" s="69"/>
      <c r="WOG8" s="70"/>
      <c r="WOH8" s="70"/>
      <c r="WOI8" s="70"/>
      <c r="WOJ8" s="70"/>
      <c r="WOK8" s="70"/>
      <c r="WOL8" s="68"/>
      <c r="WOM8" s="68"/>
      <c r="WON8" s="69"/>
      <c r="WOO8" s="69"/>
      <c r="WOP8" s="69"/>
      <c r="WOQ8" s="70"/>
      <c r="WOR8" s="70"/>
      <c r="WOS8" s="70"/>
      <c r="WOT8" s="70"/>
      <c r="WOU8" s="70"/>
      <c r="WOV8" s="68"/>
      <c r="WOW8" s="68"/>
      <c r="WOX8" s="69"/>
      <c r="WOY8" s="69"/>
      <c r="WOZ8" s="69"/>
      <c r="WPA8" s="70"/>
      <c r="WPB8" s="70"/>
      <c r="WPC8" s="70"/>
      <c r="WPD8" s="70"/>
      <c r="WPE8" s="70"/>
      <c r="WPF8" s="68"/>
      <c r="WPG8" s="68"/>
      <c r="WPH8" s="69"/>
      <c r="WPI8" s="69"/>
      <c r="WPJ8" s="69"/>
      <c r="WPK8" s="70"/>
      <c r="WPL8" s="70"/>
      <c r="WPM8" s="70"/>
      <c r="WPN8" s="70"/>
      <c r="WPO8" s="70"/>
      <c r="WPP8" s="68"/>
      <c r="WPQ8" s="68"/>
      <c r="WPR8" s="69"/>
      <c r="WPS8" s="69"/>
      <c r="WPT8" s="69"/>
      <c r="WPU8" s="70"/>
      <c r="WPV8" s="70"/>
      <c r="WPW8" s="70"/>
      <c r="WPX8" s="70"/>
      <c r="WPY8" s="70"/>
      <c r="WPZ8" s="68"/>
      <c r="WQA8" s="68"/>
      <c r="WQB8" s="69"/>
      <c r="WQC8" s="69"/>
      <c r="WQD8" s="69"/>
      <c r="WQE8" s="70"/>
      <c r="WQF8" s="70"/>
      <c r="WQG8" s="70"/>
      <c r="WQH8" s="70"/>
      <c r="WQI8" s="70"/>
      <c r="WQJ8" s="68"/>
      <c r="WQK8" s="68"/>
      <c r="WQL8" s="69"/>
      <c r="WQM8" s="69"/>
      <c r="WQN8" s="69"/>
      <c r="WQO8" s="70"/>
      <c r="WQP8" s="70"/>
      <c r="WQQ8" s="70"/>
      <c r="WQR8" s="70"/>
      <c r="WQS8" s="70"/>
      <c r="WQT8" s="68"/>
      <c r="WQU8" s="68"/>
      <c r="WQV8" s="69"/>
      <c r="WQW8" s="69"/>
      <c r="WQX8" s="69"/>
      <c r="WQY8" s="70"/>
      <c r="WQZ8" s="70"/>
      <c r="WRA8" s="70"/>
      <c r="WRB8" s="70"/>
      <c r="WRC8" s="70"/>
      <c r="WRD8" s="68"/>
      <c r="WRE8" s="68"/>
      <c r="WRF8" s="69"/>
      <c r="WRG8" s="69"/>
      <c r="WRH8" s="69"/>
      <c r="WRI8" s="70"/>
      <c r="WRJ8" s="70"/>
      <c r="WRK8" s="70"/>
      <c r="WRL8" s="70"/>
      <c r="WRM8" s="70"/>
      <c r="WRN8" s="68"/>
      <c r="WRO8" s="68"/>
      <c r="WRP8" s="69"/>
      <c r="WRQ8" s="69"/>
      <c r="WRR8" s="69"/>
      <c r="WRS8" s="70"/>
      <c r="WRT8" s="70"/>
      <c r="WRU8" s="70"/>
      <c r="WRV8" s="70"/>
      <c r="WRW8" s="70"/>
      <c r="WRX8" s="68"/>
      <c r="WRY8" s="68"/>
      <c r="WRZ8" s="69"/>
      <c r="WSA8" s="69"/>
      <c r="WSB8" s="69"/>
      <c r="WSC8" s="70"/>
      <c r="WSD8" s="70"/>
      <c r="WSE8" s="70"/>
      <c r="WSF8" s="70"/>
      <c r="WSG8" s="70"/>
      <c r="WSH8" s="68"/>
      <c r="WSI8" s="68"/>
      <c r="WSJ8" s="69"/>
      <c r="WSK8" s="69"/>
      <c r="WSL8" s="69"/>
      <c r="WSM8" s="70"/>
      <c r="WSN8" s="70"/>
      <c r="WSO8" s="70"/>
      <c r="WSP8" s="70"/>
      <c r="WSQ8" s="70"/>
      <c r="WSR8" s="68"/>
      <c r="WSS8" s="68"/>
      <c r="WST8" s="69"/>
      <c r="WSU8" s="69"/>
      <c r="WSV8" s="69"/>
      <c r="WSW8" s="70"/>
      <c r="WSX8" s="70"/>
      <c r="WSY8" s="70"/>
      <c r="WSZ8" s="70"/>
      <c r="WTA8" s="70"/>
      <c r="WTB8" s="68"/>
      <c r="WTC8" s="68"/>
      <c r="WTD8" s="69"/>
      <c r="WTE8" s="69"/>
      <c r="WTF8" s="69"/>
      <c r="WTG8" s="70"/>
      <c r="WTH8" s="70"/>
      <c r="WTI8" s="70"/>
      <c r="WTJ8" s="70"/>
      <c r="WTK8" s="70"/>
      <c r="WTL8" s="68"/>
      <c r="WTM8" s="68"/>
      <c r="WTN8" s="69"/>
      <c r="WTO8" s="69"/>
      <c r="WTP8" s="69"/>
      <c r="WTQ8" s="70"/>
      <c r="WTR8" s="70"/>
      <c r="WTS8" s="70"/>
      <c r="WTT8" s="70"/>
      <c r="WTU8" s="70"/>
      <c r="WTV8" s="68"/>
      <c r="WTW8" s="68"/>
      <c r="WTX8" s="69"/>
      <c r="WTY8" s="69"/>
      <c r="WTZ8" s="69"/>
      <c r="WUA8" s="70"/>
      <c r="WUB8" s="70"/>
      <c r="WUC8" s="70"/>
      <c r="WUD8" s="70"/>
      <c r="WUE8" s="70"/>
      <c r="WUF8" s="68"/>
      <c r="WUG8" s="68"/>
      <c r="WUH8" s="69"/>
      <c r="WUI8" s="69"/>
      <c r="WUJ8" s="69"/>
      <c r="WUK8" s="70"/>
      <c r="WUL8" s="70"/>
      <c r="WUM8" s="70"/>
      <c r="WUN8" s="70"/>
      <c r="WUO8" s="70"/>
      <c r="WUP8" s="68"/>
      <c r="WUQ8" s="68"/>
      <c r="WUR8" s="69"/>
      <c r="WUS8" s="69"/>
      <c r="WUT8" s="69"/>
      <c r="WUU8" s="70"/>
      <c r="WUV8" s="70"/>
      <c r="WUW8" s="70"/>
      <c r="WUX8" s="70"/>
      <c r="WUY8" s="70"/>
      <c r="WUZ8" s="68"/>
      <c r="WVA8" s="68"/>
      <c r="WVB8" s="69"/>
      <c r="WVC8" s="69"/>
      <c r="WVD8" s="69"/>
      <c r="WVE8" s="70"/>
      <c r="WVF8" s="70"/>
      <c r="WVG8" s="70"/>
      <c r="WVH8" s="70"/>
      <c r="WVI8" s="70"/>
      <c r="WVJ8" s="68"/>
      <c r="WVK8" s="68"/>
      <c r="WVL8" s="69"/>
      <c r="WVM8" s="69"/>
      <c r="WVN8" s="69"/>
      <c r="WVO8" s="70"/>
      <c r="WVP8" s="70"/>
      <c r="WVQ8" s="70"/>
      <c r="WVR8" s="70"/>
      <c r="WVS8" s="70"/>
      <c r="WVT8" s="68"/>
      <c r="WVU8" s="68"/>
      <c r="WVV8" s="69"/>
      <c r="WVW8" s="69"/>
      <c r="WVX8" s="69"/>
      <c r="WVY8" s="70"/>
      <c r="WVZ8" s="70"/>
      <c r="WWA8" s="70"/>
      <c r="WWB8" s="70"/>
      <c r="WWC8" s="70"/>
      <c r="WWD8" s="68"/>
      <c r="WWE8" s="68"/>
      <c r="WWF8" s="69"/>
      <c r="WWG8" s="69"/>
      <c r="WWH8" s="69"/>
      <c r="WWI8" s="70"/>
      <c r="WWJ8" s="70"/>
      <c r="WWK8" s="70"/>
      <c r="WWL8" s="70"/>
      <c r="WWM8" s="70"/>
      <c r="WWN8" s="68"/>
      <c r="WWO8" s="68"/>
      <c r="WWP8" s="69"/>
      <c r="WWQ8" s="69"/>
      <c r="WWR8" s="69"/>
      <c r="WWS8" s="70"/>
      <c r="WWT8" s="70"/>
      <c r="WWU8" s="70"/>
      <c r="WWV8" s="70"/>
      <c r="WWW8" s="70"/>
      <c r="WWX8" s="68"/>
      <c r="WWY8" s="68"/>
      <c r="WWZ8" s="69"/>
      <c r="WXA8" s="69"/>
      <c r="WXB8" s="69"/>
      <c r="WXC8" s="70"/>
      <c r="WXD8" s="70"/>
      <c r="WXE8" s="70"/>
      <c r="WXF8" s="70"/>
      <c r="WXG8" s="70"/>
      <c r="WXH8" s="68"/>
      <c r="WXI8" s="68"/>
      <c r="WXJ8" s="69"/>
      <c r="WXK8" s="69"/>
      <c r="WXL8" s="69"/>
      <c r="WXM8" s="70"/>
      <c r="WXN8" s="70"/>
      <c r="WXO8" s="70"/>
      <c r="WXP8" s="70"/>
      <c r="WXQ8" s="70"/>
      <c r="WXR8" s="68"/>
      <c r="WXS8" s="68"/>
      <c r="WXT8" s="69"/>
      <c r="WXU8" s="69"/>
      <c r="WXV8" s="69"/>
      <c r="WXW8" s="70"/>
      <c r="WXX8" s="70"/>
      <c r="WXY8" s="70"/>
      <c r="WXZ8" s="70"/>
      <c r="WYA8" s="70"/>
      <c r="WYB8" s="68"/>
      <c r="WYC8" s="68"/>
      <c r="WYD8" s="69"/>
      <c r="WYE8" s="69"/>
      <c r="WYF8" s="69"/>
      <c r="WYG8" s="70"/>
      <c r="WYH8" s="70"/>
      <c r="WYI8" s="70"/>
      <c r="WYJ8" s="70"/>
      <c r="WYK8" s="70"/>
      <c r="WYL8" s="68"/>
      <c r="WYM8" s="68"/>
      <c r="WYN8" s="69"/>
      <c r="WYO8" s="69"/>
      <c r="WYP8" s="69"/>
      <c r="WYQ8" s="70"/>
      <c r="WYR8" s="70"/>
      <c r="WYS8" s="70"/>
      <c r="WYT8" s="70"/>
      <c r="WYU8" s="70"/>
      <c r="WYV8" s="68"/>
      <c r="WYW8" s="68"/>
      <c r="WYX8" s="69"/>
      <c r="WYY8" s="69"/>
      <c r="WYZ8" s="69"/>
      <c r="WZA8" s="70"/>
      <c r="WZB8" s="70"/>
      <c r="WZC8" s="70"/>
      <c r="WZD8" s="70"/>
      <c r="WZE8" s="70"/>
      <c r="WZF8" s="68"/>
      <c r="WZG8" s="68"/>
      <c r="WZH8" s="69"/>
      <c r="WZI8" s="69"/>
      <c r="WZJ8" s="69"/>
      <c r="WZK8" s="70"/>
      <c r="WZL8" s="70"/>
      <c r="WZM8" s="70"/>
      <c r="WZN8" s="70"/>
      <c r="WZO8" s="70"/>
      <c r="WZP8" s="68"/>
      <c r="WZQ8" s="68"/>
      <c r="WZR8" s="69"/>
      <c r="WZS8" s="69"/>
      <c r="WZT8" s="69"/>
      <c r="WZU8" s="70"/>
      <c r="WZV8" s="70"/>
      <c r="WZW8" s="70"/>
      <c r="WZX8" s="70"/>
      <c r="WZY8" s="70"/>
      <c r="WZZ8" s="68"/>
      <c r="XAA8" s="68"/>
      <c r="XAB8" s="69"/>
      <c r="XAC8" s="69"/>
      <c r="XAD8" s="69"/>
      <c r="XAE8" s="70"/>
      <c r="XAF8" s="70"/>
      <c r="XAG8" s="70"/>
      <c r="XAH8" s="70"/>
      <c r="XAI8" s="70"/>
      <c r="XAJ8" s="68"/>
      <c r="XAK8" s="68"/>
      <c r="XAL8" s="69"/>
      <c r="XAM8" s="69"/>
      <c r="XAN8" s="69"/>
      <c r="XAO8" s="70"/>
      <c r="XAP8" s="70"/>
      <c r="XAQ8" s="70"/>
      <c r="XAR8" s="70"/>
      <c r="XAS8" s="70"/>
      <c r="XAT8" s="68"/>
      <c r="XAU8" s="68"/>
      <c r="XAV8" s="69"/>
      <c r="XAW8" s="69"/>
      <c r="XAX8" s="69"/>
      <c r="XAY8" s="70"/>
      <c r="XAZ8" s="70"/>
      <c r="XBA8" s="70"/>
      <c r="XBB8" s="70"/>
      <c r="XBC8" s="70"/>
      <c r="XBD8" s="68"/>
      <c r="XBE8" s="68"/>
      <c r="XBF8" s="69"/>
      <c r="XBG8" s="69"/>
      <c r="XBH8" s="69"/>
      <c r="XBI8" s="70"/>
      <c r="XBJ8" s="70"/>
      <c r="XBK8" s="70"/>
      <c r="XBL8" s="70"/>
      <c r="XBM8" s="70"/>
      <c r="XBN8" s="68"/>
      <c r="XBO8" s="68"/>
      <c r="XBP8" s="69"/>
      <c r="XBQ8" s="69"/>
      <c r="XBR8" s="69"/>
      <c r="XBS8" s="70"/>
      <c r="XBT8" s="70"/>
      <c r="XBU8" s="70"/>
      <c r="XBV8" s="70"/>
      <c r="XBW8" s="70"/>
      <c r="XBX8" s="68"/>
      <c r="XBY8" s="68"/>
      <c r="XBZ8" s="69"/>
      <c r="XCA8" s="69"/>
      <c r="XCB8" s="69"/>
      <c r="XCC8" s="70"/>
      <c r="XCD8" s="70"/>
      <c r="XCE8" s="70"/>
      <c r="XCF8" s="70"/>
      <c r="XCG8" s="70"/>
      <c r="XCH8" s="68"/>
      <c r="XCI8" s="68"/>
      <c r="XCJ8" s="69"/>
      <c r="XCK8" s="69"/>
      <c r="XCL8" s="69"/>
      <c r="XCM8" s="70"/>
      <c r="XCN8" s="70"/>
      <c r="XCO8" s="70"/>
      <c r="XCP8" s="70"/>
      <c r="XCQ8" s="70"/>
      <c r="XCR8" s="68"/>
      <c r="XCS8" s="68"/>
      <c r="XCT8" s="69"/>
      <c r="XCU8" s="69"/>
      <c r="XCV8" s="69"/>
      <c r="XCW8" s="70"/>
      <c r="XCX8" s="70"/>
      <c r="XCY8" s="70"/>
      <c r="XCZ8" s="70"/>
      <c r="XDA8" s="70"/>
      <c r="XDB8" s="68"/>
      <c r="XDC8" s="68"/>
      <c r="XDD8" s="69"/>
      <c r="XDE8" s="69"/>
      <c r="XDF8" s="69"/>
      <c r="XDG8" s="70"/>
      <c r="XDH8" s="70"/>
      <c r="XDI8" s="70"/>
      <c r="XDJ8" s="70"/>
      <c r="XDK8" s="70"/>
      <c r="XDL8" s="68"/>
      <c r="XDM8" s="68"/>
      <c r="XDN8" s="69"/>
      <c r="XDO8" s="69"/>
      <c r="XDP8" s="69"/>
      <c r="XDQ8" s="70"/>
      <c r="XDR8" s="70"/>
      <c r="XDS8" s="70"/>
      <c r="XDT8" s="70"/>
      <c r="XDU8" s="70"/>
      <c r="XDV8" s="68"/>
      <c r="XDW8" s="68"/>
      <c r="XDX8" s="69"/>
      <c r="XDY8" s="69"/>
      <c r="XDZ8" s="69"/>
      <c r="XEA8" s="70"/>
      <c r="XEB8" s="70"/>
      <c r="XEC8" s="70"/>
      <c r="XED8" s="70"/>
      <c r="XEE8" s="70"/>
      <c r="XEF8" s="68"/>
      <c r="XEG8" s="68"/>
      <c r="XEH8" s="69"/>
      <c r="XEI8" s="69"/>
      <c r="XEJ8" s="69"/>
      <c r="XEK8" s="70"/>
      <c r="XEL8" s="70"/>
      <c r="XEM8" s="70"/>
      <c r="XEN8" s="70"/>
      <c r="XEO8" s="70"/>
      <c r="XEP8" s="68"/>
      <c r="XEQ8" s="68"/>
      <c r="XER8" s="69"/>
      <c r="XES8" s="69"/>
      <c r="XET8" s="69"/>
      <c r="XEU8" s="70"/>
      <c r="XEV8" s="70"/>
      <c r="XEW8" s="70"/>
      <c r="XEX8" s="70"/>
      <c r="XEY8" s="70"/>
      <c r="XEZ8" s="68"/>
      <c r="XFA8" s="68"/>
      <c r="XFB8" s="69"/>
      <c r="XFC8" s="69"/>
    </row>
    <row r="9" spans="1:16383" x14ac:dyDescent="0.2">
      <c r="B9" s="77"/>
      <c r="C9" s="207"/>
      <c r="D9" s="207"/>
      <c r="E9" s="207"/>
      <c r="F9" s="207"/>
      <c r="G9" s="207"/>
      <c r="H9" s="207"/>
      <c r="I9" s="207"/>
      <c r="J9" s="207"/>
    </row>
    <row r="10" spans="1:16383" x14ac:dyDescent="0.2">
      <c r="B10" s="77" t="s">
        <v>51</v>
      </c>
      <c r="C10" s="293"/>
      <c r="D10" s="293"/>
      <c r="E10" s="293"/>
      <c r="F10" s="293"/>
      <c r="G10" s="293"/>
      <c r="H10" s="293"/>
      <c r="I10" s="293"/>
      <c r="J10" s="293"/>
    </row>
    <row r="11" spans="1:16383" x14ac:dyDescent="0.2">
      <c r="B11" s="77" t="s">
        <v>46</v>
      </c>
      <c r="C11" s="292">
        <v>70400</v>
      </c>
      <c r="D11" s="293">
        <f t="shared" ref="D11:J11" si="2">C17</f>
        <v>45898</v>
      </c>
      <c r="E11" s="293">
        <f t="shared" si="2"/>
        <v>14966</v>
      </c>
      <c r="F11" s="293">
        <f t="shared" si="2"/>
        <v>5562</v>
      </c>
      <c r="G11" s="293">
        <f t="shared" ca="1" si="2"/>
        <v>96082.217586685627</v>
      </c>
      <c r="H11" s="293">
        <f t="shared" ca="1" si="2"/>
        <v>203384.53445375504</v>
      </c>
      <c r="I11" s="293">
        <f t="shared" ca="1" si="2"/>
        <v>329937.90021964541</v>
      </c>
      <c r="J11" s="293">
        <f t="shared" ca="1" si="2"/>
        <v>478479.94735892484</v>
      </c>
    </row>
    <row r="12" spans="1:16383" x14ac:dyDescent="0.2">
      <c r="B12" s="77" t="s">
        <v>13</v>
      </c>
      <c r="C12" s="292">
        <v>55256</v>
      </c>
      <c r="D12" s="292">
        <v>57411</v>
      </c>
      <c r="E12" s="292">
        <v>94680</v>
      </c>
      <c r="F12" s="297">
        <f ca="1">'Income Statement'!F24</f>
        <v>104855.39873668563</v>
      </c>
      <c r="G12" s="297">
        <f ca="1">'Income Statement'!G24</f>
        <v>121637.4980170694</v>
      </c>
      <c r="H12" s="297">
        <f ca="1">'Income Statement'!H24</f>
        <v>140888.54691589036</v>
      </c>
      <c r="I12" s="297">
        <f ca="1">'Income Statement'!I24</f>
        <v>162877.22828927942</v>
      </c>
      <c r="J12" s="297">
        <f ca="1">'Income Statement'!J24</f>
        <v>187974.23890192716</v>
      </c>
    </row>
    <row r="13" spans="1:16383" x14ac:dyDescent="0.2">
      <c r="B13" s="77" t="s">
        <v>52</v>
      </c>
      <c r="C13" s="292">
        <v>-14129</v>
      </c>
      <c r="D13" s="292">
        <v>-14087</v>
      </c>
      <c r="E13" s="292">
        <v>-14431</v>
      </c>
      <c r="F13" s="297">
        <f>-F27*'Income Statement'!F32/10^3</f>
        <v>-14335.18115</v>
      </c>
      <c r="G13" s="297">
        <f>-G27*'Income Statement'!G32/10^3</f>
        <v>-14335.18115</v>
      </c>
      <c r="H13" s="297">
        <f>-H27*'Income Statement'!H32/10^3</f>
        <v>-14335.18115</v>
      </c>
      <c r="I13" s="297">
        <f>-I27*'Income Statement'!I32/10^3</f>
        <v>-14335.18115</v>
      </c>
      <c r="J13" s="297">
        <f>-J27*'Income Statement'!J32/10^3</f>
        <v>-14335.18115</v>
      </c>
    </row>
    <row r="14" spans="1:16383" x14ac:dyDescent="0.2">
      <c r="B14" s="77" t="s">
        <v>50</v>
      </c>
      <c r="C14" s="292">
        <v>-1029</v>
      </c>
      <c r="D14" s="292">
        <v>-1604</v>
      </c>
      <c r="E14" s="292">
        <v>-4151</v>
      </c>
      <c r="F14" s="293"/>
      <c r="G14" s="293"/>
      <c r="H14" s="293"/>
      <c r="I14" s="293"/>
      <c r="J14" s="293"/>
    </row>
    <row r="15" spans="1:16383" x14ac:dyDescent="0.2">
      <c r="B15" s="77" t="s">
        <v>53</v>
      </c>
      <c r="C15" s="292">
        <v>-67101</v>
      </c>
      <c r="D15" s="292">
        <v>-72516</v>
      </c>
      <c r="E15" s="292">
        <v>-85502</v>
      </c>
      <c r="F15" s="293"/>
      <c r="G15" s="293"/>
      <c r="H15" s="293"/>
      <c r="I15" s="293"/>
      <c r="J15" s="293"/>
    </row>
    <row r="16" spans="1:16383" x14ac:dyDescent="0.2">
      <c r="B16" s="77" t="s">
        <v>54</v>
      </c>
      <c r="C16" s="292">
        <v>2501</v>
      </c>
      <c r="D16" s="292">
        <v>-136</v>
      </c>
      <c r="E16" s="292">
        <v>0</v>
      </c>
      <c r="F16" s="293"/>
      <c r="G16" s="293"/>
      <c r="H16" s="293"/>
      <c r="I16" s="293"/>
      <c r="J16" s="293"/>
    </row>
    <row r="17" spans="2:16383" ht="16" x14ac:dyDescent="0.2">
      <c r="B17" s="29" t="s">
        <v>49</v>
      </c>
      <c r="C17" s="295">
        <f t="shared" ref="C17:J17" si="3">SUM(C11:C16)</f>
        <v>45898</v>
      </c>
      <c r="D17" s="295">
        <f t="shared" si="3"/>
        <v>14966</v>
      </c>
      <c r="E17" s="295">
        <f t="shared" si="3"/>
        <v>5562</v>
      </c>
      <c r="F17" s="295">
        <f t="shared" ca="1" si="3"/>
        <v>96082.217586685627</v>
      </c>
      <c r="G17" s="295">
        <f t="shared" ca="1" si="3"/>
        <v>203384.53445375504</v>
      </c>
      <c r="H17" s="295">
        <f t="shared" ca="1" si="3"/>
        <v>329937.90021964541</v>
      </c>
      <c r="I17" s="295">
        <f t="shared" ca="1" si="3"/>
        <v>478479.94735892484</v>
      </c>
      <c r="J17" s="295">
        <f t="shared" ca="1" si="3"/>
        <v>652119.00511085207</v>
      </c>
    </row>
    <row r="18" spans="2:16383" x14ac:dyDescent="0.2">
      <c r="B18" s="77"/>
      <c r="C18" s="207"/>
      <c r="D18" s="207"/>
      <c r="E18" s="207"/>
      <c r="F18" s="207"/>
      <c r="G18" s="207"/>
      <c r="H18" s="207"/>
      <c r="I18" s="207"/>
      <c r="J18" s="207"/>
    </row>
    <row r="19" spans="2:16383" x14ac:dyDescent="0.2">
      <c r="B19" s="77" t="s">
        <v>55</v>
      </c>
      <c r="C19" s="293"/>
      <c r="D19" s="293"/>
      <c r="E19" s="293"/>
      <c r="F19" s="293"/>
      <c r="G19" s="293"/>
      <c r="H19" s="293"/>
      <c r="I19" s="293"/>
      <c r="J19" s="293"/>
    </row>
    <row r="20" spans="2:16383" x14ac:dyDescent="0.2">
      <c r="B20" s="77" t="s">
        <v>46</v>
      </c>
      <c r="C20" s="292">
        <v>-3454</v>
      </c>
      <c r="D20" s="293">
        <f t="shared" ref="D20:J20" si="4">C23</f>
        <v>-584</v>
      </c>
      <c r="E20" s="293">
        <f t="shared" si="4"/>
        <v>-406</v>
      </c>
      <c r="F20" s="293">
        <f t="shared" si="4"/>
        <v>163</v>
      </c>
      <c r="G20" s="293">
        <f t="shared" si="4"/>
        <v>163</v>
      </c>
      <c r="H20" s="293">
        <f t="shared" si="4"/>
        <v>163</v>
      </c>
      <c r="I20" s="293">
        <f t="shared" si="4"/>
        <v>163</v>
      </c>
      <c r="J20" s="293">
        <f t="shared" si="4"/>
        <v>163</v>
      </c>
    </row>
    <row r="21" spans="2:16383" x14ac:dyDescent="0.2">
      <c r="B21" s="77" t="s">
        <v>56</v>
      </c>
      <c r="C21" s="292">
        <v>2781</v>
      </c>
      <c r="D21" s="292">
        <v>42</v>
      </c>
      <c r="E21" s="292">
        <v>569</v>
      </c>
      <c r="F21" s="293"/>
      <c r="G21" s="293"/>
      <c r="H21" s="293"/>
      <c r="I21" s="293"/>
      <c r="J21" s="293"/>
    </row>
    <row r="22" spans="2:16383" x14ac:dyDescent="0.2">
      <c r="B22" s="77" t="s">
        <v>54</v>
      </c>
      <c r="C22" s="292">
        <v>89</v>
      </c>
      <c r="D22" s="292">
        <v>136</v>
      </c>
      <c r="E22" s="292">
        <v>0</v>
      </c>
      <c r="F22" s="293"/>
      <c r="G22" s="293"/>
      <c r="H22" s="293"/>
      <c r="I22" s="293"/>
      <c r="J22" s="293"/>
    </row>
    <row r="23" spans="2:16383" s="2" customFormat="1" ht="16" x14ac:dyDescent="0.2">
      <c r="B23" s="29" t="s">
        <v>49</v>
      </c>
      <c r="C23" s="295">
        <f t="shared" ref="C23:J23" si="5">SUM(C20:C22)</f>
        <v>-584</v>
      </c>
      <c r="D23" s="295">
        <f t="shared" si="5"/>
        <v>-406</v>
      </c>
      <c r="E23" s="295">
        <f t="shared" si="5"/>
        <v>163</v>
      </c>
      <c r="F23" s="295">
        <f t="shared" si="5"/>
        <v>163</v>
      </c>
      <c r="G23" s="295">
        <f t="shared" si="5"/>
        <v>163</v>
      </c>
      <c r="H23" s="295">
        <f t="shared" si="5"/>
        <v>163</v>
      </c>
      <c r="I23" s="295">
        <f t="shared" si="5"/>
        <v>163</v>
      </c>
      <c r="J23" s="295">
        <f t="shared" si="5"/>
        <v>163</v>
      </c>
      <c r="K23" s="68"/>
      <c r="L23" s="69"/>
      <c r="M23" s="69"/>
      <c r="N23" s="69"/>
      <c r="O23" s="70"/>
      <c r="P23" s="70"/>
      <c r="Q23" s="70"/>
      <c r="R23" s="70"/>
      <c r="S23" s="70"/>
      <c r="T23" s="68"/>
      <c r="U23" s="68"/>
      <c r="V23" s="69"/>
      <c r="W23" s="69"/>
      <c r="X23" s="69"/>
      <c r="Y23" s="70"/>
      <c r="Z23" s="70"/>
      <c r="AA23" s="70"/>
      <c r="AB23" s="70"/>
      <c r="AC23" s="70"/>
      <c r="AD23" s="68"/>
      <c r="AE23" s="68"/>
      <c r="AF23" s="69"/>
      <c r="AG23" s="69"/>
      <c r="AH23" s="69"/>
      <c r="AI23" s="70"/>
      <c r="AJ23" s="70"/>
      <c r="AK23" s="70"/>
      <c r="AL23" s="70"/>
      <c r="AM23" s="70"/>
      <c r="AN23" s="68"/>
      <c r="AO23" s="68"/>
      <c r="AP23" s="69"/>
      <c r="AQ23" s="69"/>
      <c r="AR23" s="69"/>
      <c r="AS23" s="70"/>
      <c r="AT23" s="70"/>
      <c r="AU23" s="70"/>
      <c r="AV23" s="70"/>
      <c r="AW23" s="70"/>
      <c r="AX23" s="68"/>
      <c r="AY23" s="68"/>
      <c r="AZ23" s="69"/>
      <c r="BA23" s="69"/>
      <c r="BB23" s="69"/>
      <c r="BC23" s="70"/>
      <c r="BD23" s="70"/>
      <c r="BE23" s="70"/>
      <c r="BF23" s="70"/>
      <c r="BG23" s="70"/>
      <c r="BH23" s="68"/>
      <c r="BI23" s="68"/>
      <c r="BJ23" s="69"/>
      <c r="BK23" s="69"/>
      <c r="BL23" s="69"/>
      <c r="BM23" s="70"/>
      <c r="BN23" s="70"/>
      <c r="BO23" s="70"/>
      <c r="BP23" s="70"/>
      <c r="BQ23" s="70"/>
      <c r="BR23" s="68"/>
      <c r="BS23" s="68"/>
      <c r="BT23" s="69"/>
      <c r="BU23" s="69"/>
      <c r="BV23" s="69"/>
      <c r="BW23" s="70"/>
      <c r="BX23" s="70"/>
      <c r="BY23" s="70"/>
      <c r="BZ23" s="70"/>
      <c r="CA23" s="70"/>
      <c r="CB23" s="68"/>
      <c r="CC23" s="68"/>
      <c r="CD23" s="69"/>
      <c r="CE23" s="69"/>
      <c r="CF23" s="69"/>
      <c r="CG23" s="70"/>
      <c r="CH23" s="70"/>
      <c r="CI23" s="70"/>
      <c r="CJ23" s="70"/>
      <c r="CK23" s="70"/>
      <c r="CL23" s="68"/>
      <c r="CM23" s="68"/>
      <c r="CN23" s="69"/>
      <c r="CO23" s="69"/>
      <c r="CP23" s="69"/>
      <c r="CQ23" s="70"/>
      <c r="CR23" s="70"/>
      <c r="CS23" s="70"/>
      <c r="CT23" s="70"/>
      <c r="CU23" s="70"/>
      <c r="CV23" s="68"/>
      <c r="CW23" s="68"/>
      <c r="CX23" s="69"/>
      <c r="CY23" s="69"/>
      <c r="CZ23" s="69"/>
      <c r="DA23" s="70"/>
      <c r="DB23" s="70"/>
      <c r="DC23" s="70"/>
      <c r="DD23" s="70"/>
      <c r="DE23" s="70"/>
      <c r="DF23" s="68"/>
      <c r="DG23" s="68"/>
      <c r="DH23" s="69"/>
      <c r="DI23" s="69"/>
      <c r="DJ23" s="69"/>
      <c r="DK23" s="70"/>
      <c r="DL23" s="70"/>
      <c r="DM23" s="70"/>
      <c r="DN23" s="70"/>
      <c r="DO23" s="70"/>
      <c r="DP23" s="68"/>
      <c r="DQ23" s="68"/>
      <c r="DR23" s="69"/>
      <c r="DS23" s="69"/>
      <c r="DT23" s="69"/>
      <c r="DU23" s="70"/>
      <c r="DV23" s="70"/>
      <c r="DW23" s="70"/>
      <c r="DX23" s="70"/>
      <c r="DY23" s="70"/>
      <c r="DZ23" s="68"/>
      <c r="EA23" s="68"/>
      <c r="EB23" s="69"/>
      <c r="EC23" s="69"/>
      <c r="ED23" s="69"/>
      <c r="EE23" s="70"/>
      <c r="EF23" s="70"/>
      <c r="EG23" s="70"/>
      <c r="EH23" s="70"/>
      <c r="EI23" s="70"/>
      <c r="EJ23" s="68"/>
      <c r="EK23" s="68"/>
      <c r="EL23" s="69"/>
      <c r="EM23" s="69"/>
      <c r="EN23" s="69"/>
      <c r="EO23" s="70"/>
      <c r="EP23" s="70"/>
      <c r="EQ23" s="70"/>
      <c r="ER23" s="70"/>
      <c r="ES23" s="70"/>
      <c r="ET23" s="68"/>
      <c r="EU23" s="68"/>
      <c r="EV23" s="69"/>
      <c r="EW23" s="69"/>
      <c r="EX23" s="69"/>
      <c r="EY23" s="70"/>
      <c r="EZ23" s="70"/>
      <c r="FA23" s="70"/>
      <c r="FB23" s="70"/>
      <c r="FC23" s="70"/>
      <c r="FD23" s="68"/>
      <c r="FE23" s="68"/>
      <c r="FF23" s="69"/>
      <c r="FG23" s="69"/>
      <c r="FH23" s="69"/>
      <c r="FI23" s="70"/>
      <c r="FJ23" s="70"/>
      <c r="FK23" s="70"/>
      <c r="FL23" s="70"/>
      <c r="FM23" s="70"/>
      <c r="FN23" s="68"/>
      <c r="FO23" s="68"/>
      <c r="FP23" s="69"/>
      <c r="FQ23" s="69"/>
      <c r="FR23" s="69"/>
      <c r="FS23" s="70"/>
      <c r="FT23" s="70"/>
      <c r="FU23" s="70"/>
      <c r="FV23" s="70"/>
      <c r="FW23" s="70"/>
      <c r="FX23" s="68"/>
      <c r="FY23" s="68"/>
      <c r="FZ23" s="69"/>
      <c r="GA23" s="69"/>
      <c r="GB23" s="69"/>
      <c r="GC23" s="70"/>
      <c r="GD23" s="70"/>
      <c r="GE23" s="70"/>
      <c r="GF23" s="70"/>
      <c r="GG23" s="70"/>
      <c r="GH23" s="68"/>
      <c r="GI23" s="68"/>
      <c r="GJ23" s="69"/>
      <c r="GK23" s="69"/>
      <c r="GL23" s="69"/>
      <c r="GM23" s="70"/>
      <c r="GN23" s="70"/>
      <c r="GO23" s="70"/>
      <c r="GP23" s="70"/>
      <c r="GQ23" s="70"/>
      <c r="GR23" s="68"/>
      <c r="GS23" s="68"/>
      <c r="GT23" s="69"/>
      <c r="GU23" s="69"/>
      <c r="GV23" s="69"/>
      <c r="GW23" s="70"/>
      <c r="GX23" s="70"/>
      <c r="GY23" s="70"/>
      <c r="GZ23" s="70"/>
      <c r="HA23" s="70"/>
      <c r="HB23" s="68"/>
      <c r="HC23" s="68"/>
      <c r="HD23" s="69"/>
      <c r="HE23" s="69"/>
      <c r="HF23" s="69"/>
      <c r="HG23" s="70"/>
      <c r="HH23" s="70"/>
      <c r="HI23" s="70"/>
      <c r="HJ23" s="70"/>
      <c r="HK23" s="70"/>
      <c r="HL23" s="68"/>
      <c r="HM23" s="68"/>
      <c r="HN23" s="69"/>
      <c r="HO23" s="69"/>
      <c r="HP23" s="69"/>
      <c r="HQ23" s="70"/>
      <c r="HR23" s="70"/>
      <c r="HS23" s="70"/>
      <c r="HT23" s="70"/>
      <c r="HU23" s="70"/>
      <c r="HV23" s="68"/>
      <c r="HW23" s="68"/>
      <c r="HX23" s="69"/>
      <c r="HY23" s="69"/>
      <c r="HZ23" s="69"/>
      <c r="IA23" s="70"/>
      <c r="IB23" s="70"/>
      <c r="IC23" s="70"/>
      <c r="ID23" s="70"/>
      <c r="IE23" s="70"/>
      <c r="IF23" s="68"/>
      <c r="IG23" s="68"/>
      <c r="IH23" s="69"/>
      <c r="II23" s="69"/>
      <c r="IJ23" s="69"/>
      <c r="IK23" s="70"/>
      <c r="IL23" s="70"/>
      <c r="IM23" s="70"/>
      <c r="IN23" s="70"/>
      <c r="IO23" s="70"/>
      <c r="IP23" s="68"/>
      <c r="IQ23" s="68"/>
      <c r="IR23" s="69"/>
      <c r="IS23" s="69"/>
      <c r="IT23" s="69"/>
      <c r="IU23" s="70"/>
      <c r="IV23" s="70"/>
      <c r="IW23" s="70"/>
      <c r="IX23" s="70"/>
      <c r="IY23" s="70"/>
      <c r="IZ23" s="68"/>
      <c r="JA23" s="68"/>
      <c r="JB23" s="69"/>
      <c r="JC23" s="69"/>
      <c r="JD23" s="69"/>
      <c r="JE23" s="70"/>
      <c r="JF23" s="70"/>
      <c r="JG23" s="70"/>
      <c r="JH23" s="70"/>
      <c r="JI23" s="70"/>
      <c r="JJ23" s="68"/>
      <c r="JK23" s="68"/>
      <c r="JL23" s="69"/>
      <c r="JM23" s="69"/>
      <c r="JN23" s="69"/>
      <c r="JO23" s="70"/>
      <c r="JP23" s="70"/>
      <c r="JQ23" s="70"/>
      <c r="JR23" s="70"/>
      <c r="JS23" s="70"/>
      <c r="JT23" s="68"/>
      <c r="JU23" s="68"/>
      <c r="JV23" s="69"/>
      <c r="JW23" s="69"/>
      <c r="JX23" s="69"/>
      <c r="JY23" s="70"/>
      <c r="JZ23" s="70"/>
      <c r="KA23" s="70"/>
      <c r="KB23" s="70"/>
      <c r="KC23" s="70"/>
      <c r="KD23" s="68"/>
      <c r="KE23" s="68"/>
      <c r="KF23" s="69"/>
      <c r="KG23" s="69"/>
      <c r="KH23" s="69"/>
      <c r="KI23" s="70"/>
      <c r="KJ23" s="70"/>
      <c r="KK23" s="70"/>
      <c r="KL23" s="70"/>
      <c r="KM23" s="70"/>
      <c r="KN23" s="68"/>
      <c r="KO23" s="68"/>
      <c r="KP23" s="69"/>
      <c r="KQ23" s="69"/>
      <c r="KR23" s="69"/>
      <c r="KS23" s="70"/>
      <c r="KT23" s="70"/>
      <c r="KU23" s="70"/>
      <c r="KV23" s="70"/>
      <c r="KW23" s="70"/>
      <c r="KX23" s="68"/>
      <c r="KY23" s="68"/>
      <c r="KZ23" s="69"/>
      <c r="LA23" s="69"/>
      <c r="LB23" s="69"/>
      <c r="LC23" s="70"/>
      <c r="LD23" s="70"/>
      <c r="LE23" s="70"/>
      <c r="LF23" s="70"/>
      <c r="LG23" s="70"/>
      <c r="LH23" s="68"/>
      <c r="LI23" s="68"/>
      <c r="LJ23" s="69"/>
      <c r="LK23" s="69"/>
      <c r="LL23" s="69"/>
      <c r="LM23" s="70"/>
      <c r="LN23" s="70"/>
      <c r="LO23" s="70"/>
      <c r="LP23" s="70"/>
      <c r="LQ23" s="70"/>
      <c r="LR23" s="68"/>
      <c r="LS23" s="68"/>
      <c r="LT23" s="69"/>
      <c r="LU23" s="69"/>
      <c r="LV23" s="69"/>
      <c r="LW23" s="70"/>
      <c r="LX23" s="70"/>
      <c r="LY23" s="70"/>
      <c r="LZ23" s="70"/>
      <c r="MA23" s="70"/>
      <c r="MB23" s="68"/>
      <c r="MC23" s="68"/>
      <c r="MD23" s="69"/>
      <c r="ME23" s="69"/>
      <c r="MF23" s="69"/>
      <c r="MG23" s="70"/>
      <c r="MH23" s="70"/>
      <c r="MI23" s="70"/>
      <c r="MJ23" s="70"/>
      <c r="MK23" s="70"/>
      <c r="ML23" s="68"/>
      <c r="MM23" s="68"/>
      <c r="MN23" s="69"/>
      <c r="MO23" s="69"/>
      <c r="MP23" s="69"/>
      <c r="MQ23" s="70"/>
      <c r="MR23" s="70"/>
      <c r="MS23" s="70"/>
      <c r="MT23" s="70"/>
      <c r="MU23" s="70"/>
      <c r="MV23" s="68"/>
      <c r="MW23" s="68"/>
      <c r="MX23" s="69"/>
      <c r="MY23" s="69"/>
      <c r="MZ23" s="69"/>
      <c r="NA23" s="70"/>
      <c r="NB23" s="70"/>
      <c r="NC23" s="70"/>
      <c r="ND23" s="70"/>
      <c r="NE23" s="70"/>
      <c r="NF23" s="68"/>
      <c r="NG23" s="68"/>
      <c r="NH23" s="69"/>
      <c r="NI23" s="69"/>
      <c r="NJ23" s="69"/>
      <c r="NK23" s="70"/>
      <c r="NL23" s="70"/>
      <c r="NM23" s="70"/>
      <c r="NN23" s="70"/>
      <c r="NO23" s="70"/>
      <c r="NP23" s="68"/>
      <c r="NQ23" s="68"/>
      <c r="NR23" s="69"/>
      <c r="NS23" s="69"/>
      <c r="NT23" s="69"/>
      <c r="NU23" s="70"/>
      <c r="NV23" s="70"/>
      <c r="NW23" s="70"/>
      <c r="NX23" s="70"/>
      <c r="NY23" s="70"/>
      <c r="NZ23" s="68"/>
      <c r="OA23" s="68"/>
      <c r="OB23" s="69"/>
      <c r="OC23" s="69"/>
      <c r="OD23" s="69"/>
      <c r="OE23" s="70"/>
      <c r="OF23" s="70"/>
      <c r="OG23" s="70"/>
      <c r="OH23" s="70"/>
      <c r="OI23" s="70"/>
      <c r="OJ23" s="68"/>
      <c r="OK23" s="68"/>
      <c r="OL23" s="69"/>
      <c r="OM23" s="69"/>
      <c r="ON23" s="69"/>
      <c r="OO23" s="70"/>
      <c r="OP23" s="70"/>
      <c r="OQ23" s="70"/>
      <c r="OR23" s="70"/>
      <c r="OS23" s="70"/>
      <c r="OT23" s="68"/>
      <c r="OU23" s="68"/>
      <c r="OV23" s="69"/>
      <c r="OW23" s="69"/>
      <c r="OX23" s="69"/>
      <c r="OY23" s="70"/>
      <c r="OZ23" s="70"/>
      <c r="PA23" s="70"/>
      <c r="PB23" s="70"/>
      <c r="PC23" s="70"/>
      <c r="PD23" s="68"/>
      <c r="PE23" s="68"/>
      <c r="PF23" s="69"/>
      <c r="PG23" s="69"/>
      <c r="PH23" s="69"/>
      <c r="PI23" s="70"/>
      <c r="PJ23" s="70"/>
      <c r="PK23" s="70"/>
      <c r="PL23" s="70"/>
      <c r="PM23" s="70"/>
      <c r="PN23" s="68"/>
      <c r="PO23" s="68"/>
      <c r="PP23" s="69"/>
      <c r="PQ23" s="69"/>
      <c r="PR23" s="69"/>
      <c r="PS23" s="70"/>
      <c r="PT23" s="70"/>
      <c r="PU23" s="70"/>
      <c r="PV23" s="70"/>
      <c r="PW23" s="70"/>
      <c r="PX23" s="68"/>
      <c r="PY23" s="68"/>
      <c r="PZ23" s="69"/>
      <c r="QA23" s="69"/>
      <c r="QB23" s="69"/>
      <c r="QC23" s="70"/>
      <c r="QD23" s="70"/>
      <c r="QE23" s="70"/>
      <c r="QF23" s="70"/>
      <c r="QG23" s="70"/>
      <c r="QH23" s="68"/>
      <c r="QI23" s="68"/>
      <c r="QJ23" s="69"/>
      <c r="QK23" s="69"/>
      <c r="QL23" s="69"/>
      <c r="QM23" s="70"/>
      <c r="QN23" s="70"/>
      <c r="QO23" s="70"/>
      <c r="QP23" s="70"/>
      <c r="QQ23" s="70"/>
      <c r="QR23" s="68"/>
      <c r="QS23" s="68"/>
      <c r="QT23" s="69"/>
      <c r="QU23" s="69"/>
      <c r="QV23" s="69"/>
      <c r="QW23" s="70"/>
      <c r="QX23" s="70"/>
      <c r="QY23" s="70"/>
      <c r="QZ23" s="70"/>
      <c r="RA23" s="70"/>
      <c r="RB23" s="68"/>
      <c r="RC23" s="68"/>
      <c r="RD23" s="69"/>
      <c r="RE23" s="69"/>
      <c r="RF23" s="69"/>
      <c r="RG23" s="70"/>
      <c r="RH23" s="70"/>
      <c r="RI23" s="70"/>
      <c r="RJ23" s="70"/>
      <c r="RK23" s="70"/>
      <c r="RL23" s="68"/>
      <c r="RM23" s="68"/>
      <c r="RN23" s="69"/>
      <c r="RO23" s="69"/>
      <c r="RP23" s="69"/>
      <c r="RQ23" s="70"/>
      <c r="RR23" s="70"/>
      <c r="RS23" s="70"/>
      <c r="RT23" s="70"/>
      <c r="RU23" s="70"/>
      <c r="RV23" s="68"/>
      <c r="RW23" s="68"/>
      <c r="RX23" s="69"/>
      <c r="RY23" s="69"/>
      <c r="RZ23" s="69"/>
      <c r="SA23" s="70"/>
      <c r="SB23" s="70"/>
      <c r="SC23" s="70"/>
      <c r="SD23" s="70"/>
      <c r="SE23" s="70"/>
      <c r="SF23" s="68"/>
      <c r="SG23" s="68"/>
      <c r="SH23" s="69"/>
      <c r="SI23" s="69"/>
      <c r="SJ23" s="69"/>
      <c r="SK23" s="70"/>
      <c r="SL23" s="70"/>
      <c r="SM23" s="70"/>
      <c r="SN23" s="70"/>
      <c r="SO23" s="70"/>
      <c r="SP23" s="68"/>
      <c r="SQ23" s="68"/>
      <c r="SR23" s="69"/>
      <c r="SS23" s="69"/>
      <c r="ST23" s="69"/>
      <c r="SU23" s="70"/>
      <c r="SV23" s="70"/>
      <c r="SW23" s="70"/>
      <c r="SX23" s="70"/>
      <c r="SY23" s="70"/>
      <c r="SZ23" s="68"/>
      <c r="TA23" s="68"/>
      <c r="TB23" s="69"/>
      <c r="TC23" s="69"/>
      <c r="TD23" s="69"/>
      <c r="TE23" s="70"/>
      <c r="TF23" s="70"/>
      <c r="TG23" s="70"/>
      <c r="TH23" s="70"/>
      <c r="TI23" s="70"/>
      <c r="TJ23" s="68"/>
      <c r="TK23" s="68"/>
      <c r="TL23" s="69"/>
      <c r="TM23" s="69"/>
      <c r="TN23" s="69"/>
      <c r="TO23" s="70"/>
      <c r="TP23" s="70"/>
      <c r="TQ23" s="70"/>
      <c r="TR23" s="70"/>
      <c r="TS23" s="70"/>
      <c r="TT23" s="68"/>
      <c r="TU23" s="68"/>
      <c r="TV23" s="69"/>
      <c r="TW23" s="69"/>
      <c r="TX23" s="69"/>
      <c r="TY23" s="70"/>
      <c r="TZ23" s="70"/>
      <c r="UA23" s="70"/>
      <c r="UB23" s="70"/>
      <c r="UC23" s="70"/>
      <c r="UD23" s="68"/>
      <c r="UE23" s="68"/>
      <c r="UF23" s="69"/>
      <c r="UG23" s="69"/>
      <c r="UH23" s="69"/>
      <c r="UI23" s="70"/>
      <c r="UJ23" s="70"/>
      <c r="UK23" s="70"/>
      <c r="UL23" s="70"/>
      <c r="UM23" s="70"/>
      <c r="UN23" s="68"/>
      <c r="UO23" s="68"/>
      <c r="UP23" s="69"/>
      <c r="UQ23" s="69"/>
      <c r="UR23" s="69"/>
      <c r="US23" s="70"/>
      <c r="UT23" s="70"/>
      <c r="UU23" s="70"/>
      <c r="UV23" s="70"/>
      <c r="UW23" s="70"/>
      <c r="UX23" s="68"/>
      <c r="UY23" s="68"/>
      <c r="UZ23" s="69"/>
      <c r="VA23" s="69"/>
      <c r="VB23" s="69"/>
      <c r="VC23" s="70"/>
      <c r="VD23" s="70"/>
      <c r="VE23" s="70"/>
      <c r="VF23" s="70"/>
      <c r="VG23" s="70"/>
      <c r="VH23" s="68"/>
      <c r="VI23" s="68"/>
      <c r="VJ23" s="69"/>
      <c r="VK23" s="69"/>
      <c r="VL23" s="69"/>
      <c r="VM23" s="70"/>
      <c r="VN23" s="70"/>
      <c r="VO23" s="70"/>
      <c r="VP23" s="70"/>
      <c r="VQ23" s="70"/>
      <c r="VR23" s="68"/>
      <c r="VS23" s="68"/>
      <c r="VT23" s="69"/>
      <c r="VU23" s="69"/>
      <c r="VV23" s="69"/>
      <c r="VW23" s="70"/>
      <c r="VX23" s="70"/>
      <c r="VY23" s="70"/>
      <c r="VZ23" s="70"/>
      <c r="WA23" s="70"/>
      <c r="WB23" s="68"/>
      <c r="WC23" s="68"/>
      <c r="WD23" s="69"/>
      <c r="WE23" s="69"/>
      <c r="WF23" s="69"/>
      <c r="WG23" s="70"/>
      <c r="WH23" s="70"/>
      <c r="WI23" s="70"/>
      <c r="WJ23" s="70"/>
      <c r="WK23" s="70"/>
      <c r="WL23" s="68"/>
      <c r="WM23" s="68"/>
      <c r="WN23" s="69"/>
      <c r="WO23" s="69"/>
      <c r="WP23" s="69"/>
      <c r="WQ23" s="70"/>
      <c r="WR23" s="70"/>
      <c r="WS23" s="70"/>
      <c r="WT23" s="70"/>
      <c r="WU23" s="70"/>
      <c r="WV23" s="68"/>
      <c r="WW23" s="68"/>
      <c r="WX23" s="69"/>
      <c r="WY23" s="69"/>
      <c r="WZ23" s="69"/>
      <c r="XA23" s="70"/>
      <c r="XB23" s="70"/>
      <c r="XC23" s="70"/>
      <c r="XD23" s="70"/>
      <c r="XE23" s="70"/>
      <c r="XF23" s="68"/>
      <c r="XG23" s="68"/>
      <c r="XH23" s="69"/>
      <c r="XI23" s="69"/>
      <c r="XJ23" s="69"/>
      <c r="XK23" s="70"/>
      <c r="XL23" s="70"/>
      <c r="XM23" s="70"/>
      <c r="XN23" s="70"/>
      <c r="XO23" s="70"/>
      <c r="XP23" s="68"/>
      <c r="XQ23" s="68"/>
      <c r="XR23" s="69"/>
      <c r="XS23" s="69"/>
      <c r="XT23" s="69"/>
      <c r="XU23" s="70"/>
      <c r="XV23" s="70"/>
      <c r="XW23" s="70"/>
      <c r="XX23" s="70"/>
      <c r="XY23" s="70"/>
      <c r="XZ23" s="68"/>
      <c r="YA23" s="68"/>
      <c r="YB23" s="69"/>
      <c r="YC23" s="69"/>
      <c r="YD23" s="69"/>
      <c r="YE23" s="70"/>
      <c r="YF23" s="70"/>
      <c r="YG23" s="70"/>
      <c r="YH23" s="70"/>
      <c r="YI23" s="70"/>
      <c r="YJ23" s="68"/>
      <c r="YK23" s="68"/>
      <c r="YL23" s="69"/>
      <c r="YM23" s="69"/>
      <c r="YN23" s="69"/>
      <c r="YO23" s="70"/>
      <c r="YP23" s="70"/>
      <c r="YQ23" s="70"/>
      <c r="YR23" s="70"/>
      <c r="YS23" s="70"/>
      <c r="YT23" s="68"/>
      <c r="YU23" s="68"/>
      <c r="YV23" s="69"/>
      <c r="YW23" s="69"/>
      <c r="YX23" s="69"/>
      <c r="YY23" s="70"/>
      <c r="YZ23" s="70"/>
      <c r="ZA23" s="70"/>
      <c r="ZB23" s="70"/>
      <c r="ZC23" s="70"/>
      <c r="ZD23" s="68"/>
      <c r="ZE23" s="68"/>
      <c r="ZF23" s="69"/>
      <c r="ZG23" s="69"/>
      <c r="ZH23" s="69"/>
      <c r="ZI23" s="70"/>
      <c r="ZJ23" s="70"/>
      <c r="ZK23" s="70"/>
      <c r="ZL23" s="70"/>
      <c r="ZM23" s="70"/>
      <c r="ZN23" s="68"/>
      <c r="ZO23" s="68"/>
      <c r="ZP23" s="69"/>
      <c r="ZQ23" s="69"/>
      <c r="ZR23" s="69"/>
      <c r="ZS23" s="70"/>
      <c r="ZT23" s="70"/>
      <c r="ZU23" s="70"/>
      <c r="ZV23" s="70"/>
      <c r="ZW23" s="70"/>
      <c r="ZX23" s="68"/>
      <c r="ZY23" s="68"/>
      <c r="ZZ23" s="69"/>
      <c r="AAA23" s="69"/>
      <c r="AAB23" s="69"/>
      <c r="AAC23" s="70"/>
      <c r="AAD23" s="70"/>
      <c r="AAE23" s="70"/>
      <c r="AAF23" s="70"/>
      <c r="AAG23" s="70"/>
      <c r="AAH23" s="68"/>
      <c r="AAI23" s="68"/>
      <c r="AAJ23" s="69"/>
      <c r="AAK23" s="69"/>
      <c r="AAL23" s="69"/>
      <c r="AAM23" s="70"/>
      <c r="AAN23" s="70"/>
      <c r="AAO23" s="70"/>
      <c r="AAP23" s="70"/>
      <c r="AAQ23" s="70"/>
      <c r="AAR23" s="68"/>
      <c r="AAS23" s="68"/>
      <c r="AAT23" s="69"/>
      <c r="AAU23" s="69"/>
      <c r="AAV23" s="69"/>
      <c r="AAW23" s="70"/>
      <c r="AAX23" s="70"/>
      <c r="AAY23" s="70"/>
      <c r="AAZ23" s="70"/>
      <c r="ABA23" s="70"/>
      <c r="ABB23" s="68"/>
      <c r="ABC23" s="68"/>
      <c r="ABD23" s="69"/>
      <c r="ABE23" s="69"/>
      <c r="ABF23" s="69"/>
      <c r="ABG23" s="70"/>
      <c r="ABH23" s="70"/>
      <c r="ABI23" s="70"/>
      <c r="ABJ23" s="70"/>
      <c r="ABK23" s="70"/>
      <c r="ABL23" s="68"/>
      <c r="ABM23" s="68"/>
      <c r="ABN23" s="69"/>
      <c r="ABO23" s="69"/>
      <c r="ABP23" s="69"/>
      <c r="ABQ23" s="70"/>
      <c r="ABR23" s="70"/>
      <c r="ABS23" s="70"/>
      <c r="ABT23" s="70"/>
      <c r="ABU23" s="70"/>
      <c r="ABV23" s="68"/>
      <c r="ABW23" s="68"/>
      <c r="ABX23" s="69"/>
      <c r="ABY23" s="69"/>
      <c r="ABZ23" s="69"/>
      <c r="ACA23" s="70"/>
      <c r="ACB23" s="70"/>
      <c r="ACC23" s="70"/>
      <c r="ACD23" s="70"/>
      <c r="ACE23" s="70"/>
      <c r="ACF23" s="68"/>
      <c r="ACG23" s="68"/>
      <c r="ACH23" s="69"/>
      <c r="ACI23" s="69"/>
      <c r="ACJ23" s="69"/>
      <c r="ACK23" s="70"/>
      <c r="ACL23" s="70"/>
      <c r="ACM23" s="70"/>
      <c r="ACN23" s="70"/>
      <c r="ACO23" s="70"/>
      <c r="ACP23" s="68"/>
      <c r="ACQ23" s="68"/>
      <c r="ACR23" s="69"/>
      <c r="ACS23" s="69"/>
      <c r="ACT23" s="69"/>
      <c r="ACU23" s="70"/>
      <c r="ACV23" s="70"/>
      <c r="ACW23" s="70"/>
      <c r="ACX23" s="70"/>
      <c r="ACY23" s="70"/>
      <c r="ACZ23" s="68"/>
      <c r="ADA23" s="68"/>
      <c r="ADB23" s="69"/>
      <c r="ADC23" s="69"/>
      <c r="ADD23" s="69"/>
      <c r="ADE23" s="70"/>
      <c r="ADF23" s="70"/>
      <c r="ADG23" s="70"/>
      <c r="ADH23" s="70"/>
      <c r="ADI23" s="70"/>
      <c r="ADJ23" s="68"/>
      <c r="ADK23" s="68"/>
      <c r="ADL23" s="69"/>
      <c r="ADM23" s="69"/>
      <c r="ADN23" s="69"/>
      <c r="ADO23" s="70"/>
      <c r="ADP23" s="70"/>
      <c r="ADQ23" s="70"/>
      <c r="ADR23" s="70"/>
      <c r="ADS23" s="70"/>
      <c r="ADT23" s="68"/>
      <c r="ADU23" s="68"/>
      <c r="ADV23" s="69"/>
      <c r="ADW23" s="69"/>
      <c r="ADX23" s="69"/>
      <c r="ADY23" s="70"/>
      <c r="ADZ23" s="70"/>
      <c r="AEA23" s="70"/>
      <c r="AEB23" s="70"/>
      <c r="AEC23" s="70"/>
      <c r="AED23" s="68"/>
      <c r="AEE23" s="68"/>
      <c r="AEF23" s="69"/>
      <c r="AEG23" s="69"/>
      <c r="AEH23" s="69"/>
      <c r="AEI23" s="70"/>
      <c r="AEJ23" s="70"/>
      <c r="AEK23" s="70"/>
      <c r="AEL23" s="70"/>
      <c r="AEM23" s="70"/>
      <c r="AEN23" s="68"/>
      <c r="AEO23" s="68"/>
      <c r="AEP23" s="69"/>
      <c r="AEQ23" s="69"/>
      <c r="AER23" s="69"/>
      <c r="AES23" s="70"/>
      <c r="AET23" s="70"/>
      <c r="AEU23" s="70"/>
      <c r="AEV23" s="70"/>
      <c r="AEW23" s="70"/>
      <c r="AEX23" s="68"/>
      <c r="AEY23" s="68"/>
      <c r="AEZ23" s="69"/>
      <c r="AFA23" s="69"/>
      <c r="AFB23" s="69"/>
      <c r="AFC23" s="70"/>
      <c r="AFD23" s="70"/>
      <c r="AFE23" s="70"/>
      <c r="AFF23" s="70"/>
      <c r="AFG23" s="70"/>
      <c r="AFH23" s="68"/>
      <c r="AFI23" s="68"/>
      <c r="AFJ23" s="69"/>
      <c r="AFK23" s="69"/>
      <c r="AFL23" s="69"/>
      <c r="AFM23" s="70"/>
      <c r="AFN23" s="70"/>
      <c r="AFO23" s="70"/>
      <c r="AFP23" s="70"/>
      <c r="AFQ23" s="70"/>
      <c r="AFR23" s="68"/>
      <c r="AFS23" s="68"/>
      <c r="AFT23" s="69"/>
      <c r="AFU23" s="69"/>
      <c r="AFV23" s="69"/>
      <c r="AFW23" s="70"/>
      <c r="AFX23" s="70"/>
      <c r="AFY23" s="70"/>
      <c r="AFZ23" s="70"/>
      <c r="AGA23" s="70"/>
      <c r="AGB23" s="68"/>
      <c r="AGC23" s="68"/>
      <c r="AGD23" s="69"/>
      <c r="AGE23" s="69"/>
      <c r="AGF23" s="69"/>
      <c r="AGG23" s="70"/>
      <c r="AGH23" s="70"/>
      <c r="AGI23" s="70"/>
      <c r="AGJ23" s="70"/>
      <c r="AGK23" s="70"/>
      <c r="AGL23" s="68"/>
      <c r="AGM23" s="68"/>
      <c r="AGN23" s="69"/>
      <c r="AGO23" s="69"/>
      <c r="AGP23" s="69"/>
      <c r="AGQ23" s="70"/>
      <c r="AGR23" s="70"/>
      <c r="AGS23" s="70"/>
      <c r="AGT23" s="70"/>
      <c r="AGU23" s="70"/>
      <c r="AGV23" s="68"/>
      <c r="AGW23" s="68"/>
      <c r="AGX23" s="69"/>
      <c r="AGY23" s="69"/>
      <c r="AGZ23" s="69"/>
      <c r="AHA23" s="70"/>
      <c r="AHB23" s="70"/>
      <c r="AHC23" s="70"/>
      <c r="AHD23" s="70"/>
      <c r="AHE23" s="70"/>
      <c r="AHF23" s="68"/>
      <c r="AHG23" s="68"/>
      <c r="AHH23" s="69"/>
      <c r="AHI23" s="69"/>
      <c r="AHJ23" s="69"/>
      <c r="AHK23" s="70"/>
      <c r="AHL23" s="70"/>
      <c r="AHM23" s="70"/>
      <c r="AHN23" s="70"/>
      <c r="AHO23" s="70"/>
      <c r="AHP23" s="68"/>
      <c r="AHQ23" s="68"/>
      <c r="AHR23" s="69"/>
      <c r="AHS23" s="69"/>
      <c r="AHT23" s="69"/>
      <c r="AHU23" s="70"/>
      <c r="AHV23" s="70"/>
      <c r="AHW23" s="70"/>
      <c r="AHX23" s="70"/>
      <c r="AHY23" s="70"/>
      <c r="AHZ23" s="68"/>
      <c r="AIA23" s="68"/>
      <c r="AIB23" s="69"/>
      <c r="AIC23" s="69"/>
      <c r="AID23" s="69"/>
      <c r="AIE23" s="70"/>
      <c r="AIF23" s="70"/>
      <c r="AIG23" s="70"/>
      <c r="AIH23" s="70"/>
      <c r="AII23" s="70"/>
      <c r="AIJ23" s="68"/>
      <c r="AIK23" s="68"/>
      <c r="AIL23" s="69"/>
      <c r="AIM23" s="69"/>
      <c r="AIN23" s="69"/>
      <c r="AIO23" s="70"/>
      <c r="AIP23" s="70"/>
      <c r="AIQ23" s="70"/>
      <c r="AIR23" s="70"/>
      <c r="AIS23" s="70"/>
      <c r="AIT23" s="68"/>
      <c r="AIU23" s="68"/>
      <c r="AIV23" s="69"/>
      <c r="AIW23" s="69"/>
      <c r="AIX23" s="69"/>
      <c r="AIY23" s="70"/>
      <c r="AIZ23" s="70"/>
      <c r="AJA23" s="70"/>
      <c r="AJB23" s="70"/>
      <c r="AJC23" s="70"/>
      <c r="AJD23" s="68"/>
      <c r="AJE23" s="68"/>
      <c r="AJF23" s="69"/>
      <c r="AJG23" s="69"/>
      <c r="AJH23" s="69"/>
      <c r="AJI23" s="70"/>
      <c r="AJJ23" s="70"/>
      <c r="AJK23" s="70"/>
      <c r="AJL23" s="70"/>
      <c r="AJM23" s="70"/>
      <c r="AJN23" s="68"/>
      <c r="AJO23" s="68"/>
      <c r="AJP23" s="69"/>
      <c r="AJQ23" s="69"/>
      <c r="AJR23" s="69"/>
      <c r="AJS23" s="70"/>
      <c r="AJT23" s="70"/>
      <c r="AJU23" s="70"/>
      <c r="AJV23" s="70"/>
      <c r="AJW23" s="70"/>
      <c r="AJX23" s="68"/>
      <c r="AJY23" s="68"/>
      <c r="AJZ23" s="69"/>
      <c r="AKA23" s="69"/>
      <c r="AKB23" s="69"/>
      <c r="AKC23" s="70"/>
      <c r="AKD23" s="70"/>
      <c r="AKE23" s="70"/>
      <c r="AKF23" s="70"/>
      <c r="AKG23" s="70"/>
      <c r="AKH23" s="68"/>
      <c r="AKI23" s="68"/>
      <c r="AKJ23" s="69"/>
      <c r="AKK23" s="69"/>
      <c r="AKL23" s="69"/>
      <c r="AKM23" s="70"/>
      <c r="AKN23" s="70"/>
      <c r="AKO23" s="70"/>
      <c r="AKP23" s="70"/>
      <c r="AKQ23" s="70"/>
      <c r="AKR23" s="68"/>
      <c r="AKS23" s="68"/>
      <c r="AKT23" s="69"/>
      <c r="AKU23" s="69"/>
      <c r="AKV23" s="69"/>
      <c r="AKW23" s="70"/>
      <c r="AKX23" s="70"/>
      <c r="AKY23" s="70"/>
      <c r="AKZ23" s="70"/>
      <c r="ALA23" s="70"/>
      <c r="ALB23" s="68"/>
      <c r="ALC23" s="68"/>
      <c r="ALD23" s="69"/>
      <c r="ALE23" s="69"/>
      <c r="ALF23" s="69"/>
      <c r="ALG23" s="70"/>
      <c r="ALH23" s="70"/>
      <c r="ALI23" s="70"/>
      <c r="ALJ23" s="70"/>
      <c r="ALK23" s="70"/>
      <c r="ALL23" s="68"/>
      <c r="ALM23" s="68"/>
      <c r="ALN23" s="69"/>
      <c r="ALO23" s="69"/>
      <c r="ALP23" s="69"/>
      <c r="ALQ23" s="70"/>
      <c r="ALR23" s="70"/>
      <c r="ALS23" s="70"/>
      <c r="ALT23" s="70"/>
      <c r="ALU23" s="70"/>
      <c r="ALV23" s="68"/>
      <c r="ALW23" s="68"/>
      <c r="ALX23" s="69"/>
      <c r="ALY23" s="69"/>
      <c r="ALZ23" s="69"/>
      <c r="AMA23" s="70"/>
      <c r="AMB23" s="70"/>
      <c r="AMC23" s="70"/>
      <c r="AMD23" s="70"/>
      <c r="AME23" s="70"/>
      <c r="AMF23" s="68"/>
      <c r="AMG23" s="68"/>
      <c r="AMH23" s="69"/>
      <c r="AMI23" s="69"/>
      <c r="AMJ23" s="69"/>
      <c r="AMK23" s="70"/>
      <c r="AML23" s="70"/>
      <c r="AMM23" s="70"/>
      <c r="AMN23" s="70"/>
      <c r="AMO23" s="70"/>
      <c r="AMP23" s="68"/>
      <c r="AMQ23" s="68"/>
      <c r="AMR23" s="69"/>
      <c r="AMS23" s="69"/>
      <c r="AMT23" s="69"/>
      <c r="AMU23" s="70"/>
      <c r="AMV23" s="70"/>
      <c r="AMW23" s="70"/>
      <c r="AMX23" s="70"/>
      <c r="AMY23" s="70"/>
      <c r="AMZ23" s="68"/>
      <c r="ANA23" s="68"/>
      <c r="ANB23" s="69"/>
      <c r="ANC23" s="69"/>
      <c r="AND23" s="69"/>
      <c r="ANE23" s="70"/>
      <c r="ANF23" s="70"/>
      <c r="ANG23" s="70"/>
      <c r="ANH23" s="70"/>
      <c r="ANI23" s="70"/>
      <c r="ANJ23" s="68"/>
      <c r="ANK23" s="68"/>
      <c r="ANL23" s="69"/>
      <c r="ANM23" s="69"/>
      <c r="ANN23" s="69"/>
      <c r="ANO23" s="70"/>
      <c r="ANP23" s="70"/>
      <c r="ANQ23" s="70"/>
      <c r="ANR23" s="70"/>
      <c r="ANS23" s="70"/>
      <c r="ANT23" s="68"/>
      <c r="ANU23" s="68"/>
      <c r="ANV23" s="69"/>
      <c r="ANW23" s="69"/>
      <c r="ANX23" s="69"/>
      <c r="ANY23" s="70"/>
      <c r="ANZ23" s="70"/>
      <c r="AOA23" s="70"/>
      <c r="AOB23" s="70"/>
      <c r="AOC23" s="70"/>
      <c r="AOD23" s="68"/>
      <c r="AOE23" s="68"/>
      <c r="AOF23" s="69"/>
      <c r="AOG23" s="69"/>
      <c r="AOH23" s="69"/>
      <c r="AOI23" s="70"/>
      <c r="AOJ23" s="70"/>
      <c r="AOK23" s="70"/>
      <c r="AOL23" s="70"/>
      <c r="AOM23" s="70"/>
      <c r="AON23" s="68"/>
      <c r="AOO23" s="68"/>
      <c r="AOP23" s="69"/>
      <c r="AOQ23" s="69"/>
      <c r="AOR23" s="69"/>
      <c r="AOS23" s="70"/>
      <c r="AOT23" s="70"/>
      <c r="AOU23" s="70"/>
      <c r="AOV23" s="70"/>
      <c r="AOW23" s="70"/>
      <c r="AOX23" s="68"/>
      <c r="AOY23" s="68"/>
      <c r="AOZ23" s="69"/>
      <c r="APA23" s="69"/>
      <c r="APB23" s="69"/>
      <c r="APC23" s="70"/>
      <c r="APD23" s="70"/>
      <c r="APE23" s="70"/>
      <c r="APF23" s="70"/>
      <c r="APG23" s="70"/>
      <c r="APH23" s="68"/>
      <c r="API23" s="68"/>
      <c r="APJ23" s="69"/>
      <c r="APK23" s="69"/>
      <c r="APL23" s="69"/>
      <c r="APM23" s="70"/>
      <c r="APN23" s="70"/>
      <c r="APO23" s="70"/>
      <c r="APP23" s="70"/>
      <c r="APQ23" s="70"/>
      <c r="APR23" s="68"/>
      <c r="APS23" s="68"/>
      <c r="APT23" s="69"/>
      <c r="APU23" s="69"/>
      <c r="APV23" s="69"/>
      <c r="APW23" s="70"/>
      <c r="APX23" s="70"/>
      <c r="APY23" s="70"/>
      <c r="APZ23" s="70"/>
      <c r="AQA23" s="70"/>
      <c r="AQB23" s="68"/>
      <c r="AQC23" s="68"/>
      <c r="AQD23" s="69"/>
      <c r="AQE23" s="69"/>
      <c r="AQF23" s="69"/>
      <c r="AQG23" s="70"/>
      <c r="AQH23" s="70"/>
      <c r="AQI23" s="70"/>
      <c r="AQJ23" s="70"/>
      <c r="AQK23" s="70"/>
      <c r="AQL23" s="68"/>
      <c r="AQM23" s="68"/>
      <c r="AQN23" s="69"/>
      <c r="AQO23" s="69"/>
      <c r="AQP23" s="69"/>
      <c r="AQQ23" s="70"/>
      <c r="AQR23" s="70"/>
      <c r="AQS23" s="70"/>
      <c r="AQT23" s="70"/>
      <c r="AQU23" s="70"/>
      <c r="AQV23" s="68"/>
      <c r="AQW23" s="68"/>
      <c r="AQX23" s="69"/>
      <c r="AQY23" s="69"/>
      <c r="AQZ23" s="69"/>
      <c r="ARA23" s="70"/>
      <c r="ARB23" s="70"/>
      <c r="ARC23" s="70"/>
      <c r="ARD23" s="70"/>
      <c r="ARE23" s="70"/>
      <c r="ARF23" s="68"/>
      <c r="ARG23" s="68"/>
      <c r="ARH23" s="69"/>
      <c r="ARI23" s="69"/>
      <c r="ARJ23" s="69"/>
      <c r="ARK23" s="70"/>
      <c r="ARL23" s="70"/>
      <c r="ARM23" s="70"/>
      <c r="ARN23" s="70"/>
      <c r="ARO23" s="70"/>
      <c r="ARP23" s="68"/>
      <c r="ARQ23" s="68"/>
      <c r="ARR23" s="69"/>
      <c r="ARS23" s="69"/>
      <c r="ART23" s="69"/>
      <c r="ARU23" s="70"/>
      <c r="ARV23" s="70"/>
      <c r="ARW23" s="70"/>
      <c r="ARX23" s="70"/>
      <c r="ARY23" s="70"/>
      <c r="ARZ23" s="68"/>
      <c r="ASA23" s="68"/>
      <c r="ASB23" s="69"/>
      <c r="ASC23" s="69"/>
      <c r="ASD23" s="69"/>
      <c r="ASE23" s="70"/>
      <c r="ASF23" s="70"/>
      <c r="ASG23" s="70"/>
      <c r="ASH23" s="70"/>
      <c r="ASI23" s="70"/>
      <c r="ASJ23" s="68"/>
      <c r="ASK23" s="68"/>
      <c r="ASL23" s="69"/>
      <c r="ASM23" s="69"/>
      <c r="ASN23" s="69"/>
      <c r="ASO23" s="70"/>
      <c r="ASP23" s="70"/>
      <c r="ASQ23" s="70"/>
      <c r="ASR23" s="70"/>
      <c r="ASS23" s="70"/>
      <c r="AST23" s="68"/>
      <c r="ASU23" s="68"/>
      <c r="ASV23" s="69"/>
      <c r="ASW23" s="69"/>
      <c r="ASX23" s="69"/>
      <c r="ASY23" s="70"/>
      <c r="ASZ23" s="70"/>
      <c r="ATA23" s="70"/>
      <c r="ATB23" s="70"/>
      <c r="ATC23" s="70"/>
      <c r="ATD23" s="68"/>
      <c r="ATE23" s="68"/>
      <c r="ATF23" s="69"/>
      <c r="ATG23" s="69"/>
      <c r="ATH23" s="69"/>
      <c r="ATI23" s="70"/>
      <c r="ATJ23" s="70"/>
      <c r="ATK23" s="70"/>
      <c r="ATL23" s="70"/>
      <c r="ATM23" s="70"/>
      <c r="ATN23" s="68"/>
      <c r="ATO23" s="68"/>
      <c r="ATP23" s="69"/>
      <c r="ATQ23" s="69"/>
      <c r="ATR23" s="69"/>
      <c r="ATS23" s="70"/>
      <c r="ATT23" s="70"/>
      <c r="ATU23" s="70"/>
      <c r="ATV23" s="70"/>
      <c r="ATW23" s="70"/>
      <c r="ATX23" s="68"/>
      <c r="ATY23" s="68"/>
      <c r="ATZ23" s="69"/>
      <c r="AUA23" s="69"/>
      <c r="AUB23" s="69"/>
      <c r="AUC23" s="70"/>
      <c r="AUD23" s="70"/>
      <c r="AUE23" s="70"/>
      <c r="AUF23" s="70"/>
      <c r="AUG23" s="70"/>
      <c r="AUH23" s="68"/>
      <c r="AUI23" s="68"/>
      <c r="AUJ23" s="69"/>
      <c r="AUK23" s="69"/>
      <c r="AUL23" s="69"/>
      <c r="AUM23" s="70"/>
      <c r="AUN23" s="70"/>
      <c r="AUO23" s="70"/>
      <c r="AUP23" s="70"/>
      <c r="AUQ23" s="70"/>
      <c r="AUR23" s="68"/>
      <c r="AUS23" s="68"/>
      <c r="AUT23" s="69"/>
      <c r="AUU23" s="69"/>
      <c r="AUV23" s="69"/>
      <c r="AUW23" s="70"/>
      <c r="AUX23" s="70"/>
      <c r="AUY23" s="70"/>
      <c r="AUZ23" s="70"/>
      <c r="AVA23" s="70"/>
      <c r="AVB23" s="68"/>
      <c r="AVC23" s="68"/>
      <c r="AVD23" s="69"/>
      <c r="AVE23" s="69"/>
      <c r="AVF23" s="69"/>
      <c r="AVG23" s="70"/>
      <c r="AVH23" s="70"/>
      <c r="AVI23" s="70"/>
      <c r="AVJ23" s="70"/>
      <c r="AVK23" s="70"/>
      <c r="AVL23" s="68"/>
      <c r="AVM23" s="68"/>
      <c r="AVN23" s="69"/>
      <c r="AVO23" s="69"/>
      <c r="AVP23" s="69"/>
      <c r="AVQ23" s="70"/>
      <c r="AVR23" s="70"/>
      <c r="AVS23" s="70"/>
      <c r="AVT23" s="70"/>
      <c r="AVU23" s="70"/>
      <c r="AVV23" s="68"/>
      <c r="AVW23" s="68"/>
      <c r="AVX23" s="69"/>
      <c r="AVY23" s="69"/>
      <c r="AVZ23" s="69"/>
      <c r="AWA23" s="70"/>
      <c r="AWB23" s="70"/>
      <c r="AWC23" s="70"/>
      <c r="AWD23" s="70"/>
      <c r="AWE23" s="70"/>
      <c r="AWF23" s="68"/>
      <c r="AWG23" s="68"/>
      <c r="AWH23" s="69"/>
      <c r="AWI23" s="69"/>
      <c r="AWJ23" s="69"/>
      <c r="AWK23" s="70"/>
      <c r="AWL23" s="70"/>
      <c r="AWM23" s="70"/>
      <c r="AWN23" s="70"/>
      <c r="AWO23" s="70"/>
      <c r="AWP23" s="68"/>
      <c r="AWQ23" s="68"/>
      <c r="AWR23" s="69"/>
      <c r="AWS23" s="69"/>
      <c r="AWT23" s="69"/>
      <c r="AWU23" s="70"/>
      <c r="AWV23" s="70"/>
      <c r="AWW23" s="70"/>
      <c r="AWX23" s="70"/>
      <c r="AWY23" s="70"/>
      <c r="AWZ23" s="68"/>
      <c r="AXA23" s="68"/>
      <c r="AXB23" s="69"/>
      <c r="AXC23" s="69"/>
      <c r="AXD23" s="69"/>
      <c r="AXE23" s="70"/>
      <c r="AXF23" s="70"/>
      <c r="AXG23" s="70"/>
      <c r="AXH23" s="70"/>
      <c r="AXI23" s="70"/>
      <c r="AXJ23" s="68"/>
      <c r="AXK23" s="68"/>
      <c r="AXL23" s="69"/>
      <c r="AXM23" s="69"/>
      <c r="AXN23" s="69"/>
      <c r="AXO23" s="70"/>
      <c r="AXP23" s="70"/>
      <c r="AXQ23" s="70"/>
      <c r="AXR23" s="70"/>
      <c r="AXS23" s="70"/>
      <c r="AXT23" s="68"/>
      <c r="AXU23" s="68"/>
      <c r="AXV23" s="69"/>
      <c r="AXW23" s="69"/>
      <c r="AXX23" s="69"/>
      <c r="AXY23" s="70"/>
      <c r="AXZ23" s="70"/>
      <c r="AYA23" s="70"/>
      <c r="AYB23" s="70"/>
      <c r="AYC23" s="70"/>
      <c r="AYD23" s="68"/>
      <c r="AYE23" s="68"/>
      <c r="AYF23" s="69"/>
      <c r="AYG23" s="69"/>
      <c r="AYH23" s="69"/>
      <c r="AYI23" s="70"/>
      <c r="AYJ23" s="70"/>
      <c r="AYK23" s="70"/>
      <c r="AYL23" s="70"/>
      <c r="AYM23" s="70"/>
      <c r="AYN23" s="68"/>
      <c r="AYO23" s="68"/>
      <c r="AYP23" s="69"/>
      <c r="AYQ23" s="69"/>
      <c r="AYR23" s="69"/>
      <c r="AYS23" s="70"/>
      <c r="AYT23" s="70"/>
      <c r="AYU23" s="70"/>
      <c r="AYV23" s="70"/>
      <c r="AYW23" s="70"/>
      <c r="AYX23" s="68"/>
      <c r="AYY23" s="68"/>
      <c r="AYZ23" s="69"/>
      <c r="AZA23" s="69"/>
      <c r="AZB23" s="69"/>
      <c r="AZC23" s="70"/>
      <c r="AZD23" s="70"/>
      <c r="AZE23" s="70"/>
      <c r="AZF23" s="70"/>
      <c r="AZG23" s="70"/>
      <c r="AZH23" s="68"/>
      <c r="AZI23" s="68"/>
      <c r="AZJ23" s="69"/>
      <c r="AZK23" s="69"/>
      <c r="AZL23" s="69"/>
      <c r="AZM23" s="70"/>
      <c r="AZN23" s="70"/>
      <c r="AZO23" s="70"/>
      <c r="AZP23" s="70"/>
      <c r="AZQ23" s="70"/>
      <c r="AZR23" s="68"/>
      <c r="AZS23" s="68"/>
      <c r="AZT23" s="69"/>
      <c r="AZU23" s="69"/>
      <c r="AZV23" s="69"/>
      <c r="AZW23" s="70"/>
      <c r="AZX23" s="70"/>
      <c r="AZY23" s="70"/>
      <c r="AZZ23" s="70"/>
      <c r="BAA23" s="70"/>
      <c r="BAB23" s="68"/>
      <c r="BAC23" s="68"/>
      <c r="BAD23" s="69"/>
      <c r="BAE23" s="69"/>
      <c r="BAF23" s="69"/>
      <c r="BAG23" s="70"/>
      <c r="BAH23" s="70"/>
      <c r="BAI23" s="70"/>
      <c r="BAJ23" s="70"/>
      <c r="BAK23" s="70"/>
      <c r="BAL23" s="68"/>
      <c r="BAM23" s="68"/>
      <c r="BAN23" s="69"/>
      <c r="BAO23" s="69"/>
      <c r="BAP23" s="69"/>
      <c r="BAQ23" s="70"/>
      <c r="BAR23" s="70"/>
      <c r="BAS23" s="70"/>
      <c r="BAT23" s="70"/>
      <c r="BAU23" s="70"/>
      <c r="BAV23" s="68"/>
      <c r="BAW23" s="68"/>
      <c r="BAX23" s="69"/>
      <c r="BAY23" s="69"/>
      <c r="BAZ23" s="69"/>
      <c r="BBA23" s="70"/>
      <c r="BBB23" s="70"/>
      <c r="BBC23" s="70"/>
      <c r="BBD23" s="70"/>
      <c r="BBE23" s="70"/>
      <c r="BBF23" s="68"/>
      <c r="BBG23" s="68"/>
      <c r="BBH23" s="69"/>
      <c r="BBI23" s="69"/>
      <c r="BBJ23" s="69"/>
      <c r="BBK23" s="70"/>
      <c r="BBL23" s="70"/>
      <c r="BBM23" s="70"/>
      <c r="BBN23" s="70"/>
      <c r="BBO23" s="70"/>
      <c r="BBP23" s="68"/>
      <c r="BBQ23" s="68"/>
      <c r="BBR23" s="69"/>
      <c r="BBS23" s="69"/>
      <c r="BBT23" s="69"/>
      <c r="BBU23" s="70"/>
      <c r="BBV23" s="70"/>
      <c r="BBW23" s="70"/>
      <c r="BBX23" s="70"/>
      <c r="BBY23" s="70"/>
      <c r="BBZ23" s="68"/>
      <c r="BCA23" s="68"/>
      <c r="BCB23" s="69"/>
      <c r="BCC23" s="69"/>
      <c r="BCD23" s="69"/>
      <c r="BCE23" s="70"/>
      <c r="BCF23" s="70"/>
      <c r="BCG23" s="70"/>
      <c r="BCH23" s="70"/>
      <c r="BCI23" s="70"/>
      <c r="BCJ23" s="68"/>
      <c r="BCK23" s="68"/>
      <c r="BCL23" s="69"/>
      <c r="BCM23" s="69"/>
      <c r="BCN23" s="69"/>
      <c r="BCO23" s="70"/>
      <c r="BCP23" s="70"/>
      <c r="BCQ23" s="70"/>
      <c r="BCR23" s="70"/>
      <c r="BCS23" s="70"/>
      <c r="BCT23" s="68"/>
      <c r="BCU23" s="68"/>
      <c r="BCV23" s="69"/>
      <c r="BCW23" s="69"/>
      <c r="BCX23" s="69"/>
      <c r="BCY23" s="70"/>
      <c r="BCZ23" s="70"/>
      <c r="BDA23" s="70"/>
      <c r="BDB23" s="70"/>
      <c r="BDC23" s="70"/>
      <c r="BDD23" s="68"/>
      <c r="BDE23" s="68"/>
      <c r="BDF23" s="69"/>
      <c r="BDG23" s="69"/>
      <c r="BDH23" s="69"/>
      <c r="BDI23" s="70"/>
      <c r="BDJ23" s="70"/>
      <c r="BDK23" s="70"/>
      <c r="BDL23" s="70"/>
      <c r="BDM23" s="70"/>
      <c r="BDN23" s="68"/>
      <c r="BDO23" s="68"/>
      <c r="BDP23" s="69"/>
      <c r="BDQ23" s="69"/>
      <c r="BDR23" s="69"/>
      <c r="BDS23" s="70"/>
      <c r="BDT23" s="70"/>
      <c r="BDU23" s="70"/>
      <c r="BDV23" s="70"/>
      <c r="BDW23" s="70"/>
      <c r="BDX23" s="68"/>
      <c r="BDY23" s="68"/>
      <c r="BDZ23" s="69"/>
      <c r="BEA23" s="69"/>
      <c r="BEB23" s="69"/>
      <c r="BEC23" s="70"/>
      <c r="BED23" s="70"/>
      <c r="BEE23" s="70"/>
      <c r="BEF23" s="70"/>
      <c r="BEG23" s="70"/>
      <c r="BEH23" s="68"/>
      <c r="BEI23" s="68"/>
      <c r="BEJ23" s="69"/>
      <c r="BEK23" s="69"/>
      <c r="BEL23" s="69"/>
      <c r="BEM23" s="70"/>
      <c r="BEN23" s="70"/>
      <c r="BEO23" s="70"/>
      <c r="BEP23" s="70"/>
      <c r="BEQ23" s="70"/>
      <c r="BER23" s="68"/>
      <c r="BES23" s="68"/>
      <c r="BET23" s="69"/>
      <c r="BEU23" s="69"/>
      <c r="BEV23" s="69"/>
      <c r="BEW23" s="70"/>
      <c r="BEX23" s="70"/>
      <c r="BEY23" s="70"/>
      <c r="BEZ23" s="70"/>
      <c r="BFA23" s="70"/>
      <c r="BFB23" s="68"/>
      <c r="BFC23" s="68"/>
      <c r="BFD23" s="69"/>
      <c r="BFE23" s="69"/>
      <c r="BFF23" s="69"/>
      <c r="BFG23" s="70"/>
      <c r="BFH23" s="70"/>
      <c r="BFI23" s="70"/>
      <c r="BFJ23" s="70"/>
      <c r="BFK23" s="70"/>
      <c r="BFL23" s="68"/>
      <c r="BFM23" s="68"/>
      <c r="BFN23" s="69"/>
      <c r="BFO23" s="69"/>
      <c r="BFP23" s="69"/>
      <c r="BFQ23" s="70"/>
      <c r="BFR23" s="70"/>
      <c r="BFS23" s="70"/>
      <c r="BFT23" s="70"/>
      <c r="BFU23" s="70"/>
      <c r="BFV23" s="68"/>
      <c r="BFW23" s="68"/>
      <c r="BFX23" s="69"/>
      <c r="BFY23" s="69"/>
      <c r="BFZ23" s="69"/>
      <c r="BGA23" s="70"/>
      <c r="BGB23" s="70"/>
      <c r="BGC23" s="70"/>
      <c r="BGD23" s="70"/>
      <c r="BGE23" s="70"/>
      <c r="BGF23" s="68"/>
      <c r="BGG23" s="68"/>
      <c r="BGH23" s="69"/>
      <c r="BGI23" s="69"/>
      <c r="BGJ23" s="69"/>
      <c r="BGK23" s="70"/>
      <c r="BGL23" s="70"/>
      <c r="BGM23" s="70"/>
      <c r="BGN23" s="70"/>
      <c r="BGO23" s="70"/>
      <c r="BGP23" s="68"/>
      <c r="BGQ23" s="68"/>
      <c r="BGR23" s="69"/>
      <c r="BGS23" s="69"/>
      <c r="BGT23" s="69"/>
      <c r="BGU23" s="70"/>
      <c r="BGV23" s="70"/>
      <c r="BGW23" s="70"/>
      <c r="BGX23" s="70"/>
      <c r="BGY23" s="70"/>
      <c r="BGZ23" s="68"/>
      <c r="BHA23" s="68"/>
      <c r="BHB23" s="69"/>
      <c r="BHC23" s="69"/>
      <c r="BHD23" s="69"/>
      <c r="BHE23" s="70"/>
      <c r="BHF23" s="70"/>
      <c r="BHG23" s="70"/>
      <c r="BHH23" s="70"/>
      <c r="BHI23" s="70"/>
      <c r="BHJ23" s="68"/>
      <c r="BHK23" s="68"/>
      <c r="BHL23" s="69"/>
      <c r="BHM23" s="69"/>
      <c r="BHN23" s="69"/>
      <c r="BHO23" s="70"/>
      <c r="BHP23" s="70"/>
      <c r="BHQ23" s="70"/>
      <c r="BHR23" s="70"/>
      <c r="BHS23" s="70"/>
      <c r="BHT23" s="68"/>
      <c r="BHU23" s="68"/>
      <c r="BHV23" s="69"/>
      <c r="BHW23" s="69"/>
      <c r="BHX23" s="69"/>
      <c r="BHY23" s="70"/>
      <c r="BHZ23" s="70"/>
      <c r="BIA23" s="70"/>
      <c r="BIB23" s="70"/>
      <c r="BIC23" s="70"/>
      <c r="BID23" s="68"/>
      <c r="BIE23" s="68"/>
      <c r="BIF23" s="69"/>
      <c r="BIG23" s="69"/>
      <c r="BIH23" s="69"/>
      <c r="BII23" s="70"/>
      <c r="BIJ23" s="70"/>
      <c r="BIK23" s="70"/>
      <c r="BIL23" s="70"/>
      <c r="BIM23" s="70"/>
      <c r="BIN23" s="68"/>
      <c r="BIO23" s="68"/>
      <c r="BIP23" s="69"/>
      <c r="BIQ23" s="69"/>
      <c r="BIR23" s="69"/>
      <c r="BIS23" s="70"/>
      <c r="BIT23" s="70"/>
      <c r="BIU23" s="70"/>
      <c r="BIV23" s="70"/>
      <c r="BIW23" s="70"/>
      <c r="BIX23" s="68"/>
      <c r="BIY23" s="68"/>
      <c r="BIZ23" s="69"/>
      <c r="BJA23" s="69"/>
      <c r="BJB23" s="69"/>
      <c r="BJC23" s="70"/>
      <c r="BJD23" s="70"/>
      <c r="BJE23" s="70"/>
      <c r="BJF23" s="70"/>
      <c r="BJG23" s="70"/>
      <c r="BJH23" s="68"/>
      <c r="BJI23" s="68"/>
      <c r="BJJ23" s="69"/>
      <c r="BJK23" s="69"/>
      <c r="BJL23" s="69"/>
      <c r="BJM23" s="70"/>
      <c r="BJN23" s="70"/>
      <c r="BJO23" s="70"/>
      <c r="BJP23" s="70"/>
      <c r="BJQ23" s="70"/>
      <c r="BJR23" s="68"/>
      <c r="BJS23" s="68"/>
      <c r="BJT23" s="69"/>
      <c r="BJU23" s="69"/>
      <c r="BJV23" s="69"/>
      <c r="BJW23" s="70"/>
      <c r="BJX23" s="70"/>
      <c r="BJY23" s="70"/>
      <c r="BJZ23" s="70"/>
      <c r="BKA23" s="70"/>
      <c r="BKB23" s="68"/>
      <c r="BKC23" s="68"/>
      <c r="BKD23" s="69"/>
      <c r="BKE23" s="69"/>
      <c r="BKF23" s="69"/>
      <c r="BKG23" s="70"/>
      <c r="BKH23" s="70"/>
      <c r="BKI23" s="70"/>
      <c r="BKJ23" s="70"/>
      <c r="BKK23" s="70"/>
      <c r="BKL23" s="68"/>
      <c r="BKM23" s="68"/>
      <c r="BKN23" s="69"/>
      <c r="BKO23" s="69"/>
      <c r="BKP23" s="69"/>
      <c r="BKQ23" s="70"/>
      <c r="BKR23" s="70"/>
      <c r="BKS23" s="70"/>
      <c r="BKT23" s="70"/>
      <c r="BKU23" s="70"/>
      <c r="BKV23" s="68"/>
      <c r="BKW23" s="68"/>
      <c r="BKX23" s="69"/>
      <c r="BKY23" s="69"/>
      <c r="BKZ23" s="69"/>
      <c r="BLA23" s="70"/>
      <c r="BLB23" s="70"/>
      <c r="BLC23" s="70"/>
      <c r="BLD23" s="70"/>
      <c r="BLE23" s="70"/>
      <c r="BLF23" s="68"/>
      <c r="BLG23" s="68"/>
      <c r="BLH23" s="69"/>
      <c r="BLI23" s="69"/>
      <c r="BLJ23" s="69"/>
      <c r="BLK23" s="70"/>
      <c r="BLL23" s="70"/>
      <c r="BLM23" s="70"/>
      <c r="BLN23" s="70"/>
      <c r="BLO23" s="70"/>
      <c r="BLP23" s="68"/>
      <c r="BLQ23" s="68"/>
      <c r="BLR23" s="69"/>
      <c r="BLS23" s="69"/>
      <c r="BLT23" s="69"/>
      <c r="BLU23" s="70"/>
      <c r="BLV23" s="70"/>
      <c r="BLW23" s="70"/>
      <c r="BLX23" s="70"/>
      <c r="BLY23" s="70"/>
      <c r="BLZ23" s="68"/>
      <c r="BMA23" s="68"/>
      <c r="BMB23" s="69"/>
      <c r="BMC23" s="69"/>
      <c r="BMD23" s="69"/>
      <c r="BME23" s="70"/>
      <c r="BMF23" s="70"/>
      <c r="BMG23" s="70"/>
      <c r="BMH23" s="70"/>
      <c r="BMI23" s="70"/>
      <c r="BMJ23" s="68"/>
      <c r="BMK23" s="68"/>
      <c r="BML23" s="69"/>
      <c r="BMM23" s="69"/>
      <c r="BMN23" s="69"/>
      <c r="BMO23" s="70"/>
      <c r="BMP23" s="70"/>
      <c r="BMQ23" s="70"/>
      <c r="BMR23" s="70"/>
      <c r="BMS23" s="70"/>
      <c r="BMT23" s="68"/>
      <c r="BMU23" s="68"/>
      <c r="BMV23" s="69"/>
      <c r="BMW23" s="69"/>
      <c r="BMX23" s="69"/>
      <c r="BMY23" s="70"/>
      <c r="BMZ23" s="70"/>
      <c r="BNA23" s="70"/>
      <c r="BNB23" s="70"/>
      <c r="BNC23" s="70"/>
      <c r="BND23" s="68"/>
      <c r="BNE23" s="68"/>
      <c r="BNF23" s="69"/>
      <c r="BNG23" s="69"/>
      <c r="BNH23" s="69"/>
      <c r="BNI23" s="70"/>
      <c r="BNJ23" s="70"/>
      <c r="BNK23" s="70"/>
      <c r="BNL23" s="70"/>
      <c r="BNM23" s="70"/>
      <c r="BNN23" s="68"/>
      <c r="BNO23" s="68"/>
      <c r="BNP23" s="69"/>
      <c r="BNQ23" s="69"/>
      <c r="BNR23" s="69"/>
      <c r="BNS23" s="70"/>
      <c r="BNT23" s="70"/>
      <c r="BNU23" s="70"/>
      <c r="BNV23" s="70"/>
      <c r="BNW23" s="70"/>
      <c r="BNX23" s="68"/>
      <c r="BNY23" s="68"/>
      <c r="BNZ23" s="69"/>
      <c r="BOA23" s="69"/>
      <c r="BOB23" s="69"/>
      <c r="BOC23" s="70"/>
      <c r="BOD23" s="70"/>
      <c r="BOE23" s="70"/>
      <c r="BOF23" s="70"/>
      <c r="BOG23" s="70"/>
      <c r="BOH23" s="68"/>
      <c r="BOI23" s="68"/>
      <c r="BOJ23" s="69"/>
      <c r="BOK23" s="69"/>
      <c r="BOL23" s="69"/>
      <c r="BOM23" s="70"/>
      <c r="BON23" s="70"/>
      <c r="BOO23" s="70"/>
      <c r="BOP23" s="70"/>
      <c r="BOQ23" s="70"/>
      <c r="BOR23" s="68"/>
      <c r="BOS23" s="68"/>
      <c r="BOT23" s="69"/>
      <c r="BOU23" s="69"/>
      <c r="BOV23" s="69"/>
      <c r="BOW23" s="70"/>
      <c r="BOX23" s="70"/>
      <c r="BOY23" s="70"/>
      <c r="BOZ23" s="70"/>
      <c r="BPA23" s="70"/>
      <c r="BPB23" s="68"/>
      <c r="BPC23" s="68"/>
      <c r="BPD23" s="69"/>
      <c r="BPE23" s="69"/>
      <c r="BPF23" s="69"/>
      <c r="BPG23" s="70"/>
      <c r="BPH23" s="70"/>
      <c r="BPI23" s="70"/>
      <c r="BPJ23" s="70"/>
      <c r="BPK23" s="70"/>
      <c r="BPL23" s="68"/>
      <c r="BPM23" s="68"/>
      <c r="BPN23" s="69"/>
      <c r="BPO23" s="69"/>
      <c r="BPP23" s="69"/>
      <c r="BPQ23" s="70"/>
      <c r="BPR23" s="70"/>
      <c r="BPS23" s="70"/>
      <c r="BPT23" s="70"/>
      <c r="BPU23" s="70"/>
      <c r="BPV23" s="68"/>
      <c r="BPW23" s="68"/>
      <c r="BPX23" s="69"/>
      <c r="BPY23" s="69"/>
      <c r="BPZ23" s="69"/>
      <c r="BQA23" s="70"/>
      <c r="BQB23" s="70"/>
      <c r="BQC23" s="70"/>
      <c r="BQD23" s="70"/>
      <c r="BQE23" s="70"/>
      <c r="BQF23" s="68"/>
      <c r="BQG23" s="68"/>
      <c r="BQH23" s="69"/>
      <c r="BQI23" s="69"/>
      <c r="BQJ23" s="69"/>
      <c r="BQK23" s="70"/>
      <c r="BQL23" s="70"/>
      <c r="BQM23" s="70"/>
      <c r="BQN23" s="70"/>
      <c r="BQO23" s="70"/>
      <c r="BQP23" s="68"/>
      <c r="BQQ23" s="68"/>
      <c r="BQR23" s="69"/>
      <c r="BQS23" s="69"/>
      <c r="BQT23" s="69"/>
      <c r="BQU23" s="70"/>
      <c r="BQV23" s="70"/>
      <c r="BQW23" s="70"/>
      <c r="BQX23" s="70"/>
      <c r="BQY23" s="70"/>
      <c r="BQZ23" s="68"/>
      <c r="BRA23" s="68"/>
      <c r="BRB23" s="69"/>
      <c r="BRC23" s="69"/>
      <c r="BRD23" s="69"/>
      <c r="BRE23" s="70"/>
      <c r="BRF23" s="70"/>
      <c r="BRG23" s="70"/>
      <c r="BRH23" s="70"/>
      <c r="BRI23" s="70"/>
      <c r="BRJ23" s="68"/>
      <c r="BRK23" s="68"/>
      <c r="BRL23" s="69"/>
      <c r="BRM23" s="69"/>
      <c r="BRN23" s="69"/>
      <c r="BRO23" s="70"/>
      <c r="BRP23" s="70"/>
      <c r="BRQ23" s="70"/>
      <c r="BRR23" s="70"/>
      <c r="BRS23" s="70"/>
      <c r="BRT23" s="68"/>
      <c r="BRU23" s="68"/>
      <c r="BRV23" s="69"/>
      <c r="BRW23" s="69"/>
      <c r="BRX23" s="69"/>
      <c r="BRY23" s="70"/>
      <c r="BRZ23" s="70"/>
      <c r="BSA23" s="70"/>
      <c r="BSB23" s="70"/>
      <c r="BSC23" s="70"/>
      <c r="BSD23" s="68"/>
      <c r="BSE23" s="68"/>
      <c r="BSF23" s="69"/>
      <c r="BSG23" s="69"/>
      <c r="BSH23" s="69"/>
      <c r="BSI23" s="70"/>
      <c r="BSJ23" s="70"/>
      <c r="BSK23" s="70"/>
      <c r="BSL23" s="70"/>
      <c r="BSM23" s="70"/>
      <c r="BSN23" s="68"/>
      <c r="BSO23" s="68"/>
      <c r="BSP23" s="69"/>
      <c r="BSQ23" s="69"/>
      <c r="BSR23" s="69"/>
      <c r="BSS23" s="70"/>
      <c r="BST23" s="70"/>
      <c r="BSU23" s="70"/>
      <c r="BSV23" s="70"/>
      <c r="BSW23" s="70"/>
      <c r="BSX23" s="68"/>
      <c r="BSY23" s="68"/>
      <c r="BSZ23" s="69"/>
      <c r="BTA23" s="69"/>
      <c r="BTB23" s="69"/>
      <c r="BTC23" s="70"/>
      <c r="BTD23" s="70"/>
      <c r="BTE23" s="70"/>
      <c r="BTF23" s="70"/>
      <c r="BTG23" s="70"/>
      <c r="BTH23" s="68"/>
      <c r="BTI23" s="68"/>
      <c r="BTJ23" s="69"/>
      <c r="BTK23" s="69"/>
      <c r="BTL23" s="69"/>
      <c r="BTM23" s="70"/>
      <c r="BTN23" s="70"/>
      <c r="BTO23" s="70"/>
      <c r="BTP23" s="70"/>
      <c r="BTQ23" s="70"/>
      <c r="BTR23" s="68"/>
      <c r="BTS23" s="68"/>
      <c r="BTT23" s="69"/>
      <c r="BTU23" s="69"/>
      <c r="BTV23" s="69"/>
      <c r="BTW23" s="70"/>
      <c r="BTX23" s="70"/>
      <c r="BTY23" s="70"/>
      <c r="BTZ23" s="70"/>
      <c r="BUA23" s="70"/>
      <c r="BUB23" s="68"/>
      <c r="BUC23" s="68"/>
      <c r="BUD23" s="69"/>
      <c r="BUE23" s="69"/>
      <c r="BUF23" s="69"/>
      <c r="BUG23" s="70"/>
      <c r="BUH23" s="70"/>
      <c r="BUI23" s="70"/>
      <c r="BUJ23" s="70"/>
      <c r="BUK23" s="70"/>
      <c r="BUL23" s="68"/>
      <c r="BUM23" s="68"/>
      <c r="BUN23" s="69"/>
      <c r="BUO23" s="69"/>
      <c r="BUP23" s="69"/>
      <c r="BUQ23" s="70"/>
      <c r="BUR23" s="70"/>
      <c r="BUS23" s="70"/>
      <c r="BUT23" s="70"/>
      <c r="BUU23" s="70"/>
      <c r="BUV23" s="68"/>
      <c r="BUW23" s="68"/>
      <c r="BUX23" s="69"/>
      <c r="BUY23" s="69"/>
      <c r="BUZ23" s="69"/>
      <c r="BVA23" s="70"/>
      <c r="BVB23" s="70"/>
      <c r="BVC23" s="70"/>
      <c r="BVD23" s="70"/>
      <c r="BVE23" s="70"/>
      <c r="BVF23" s="68"/>
      <c r="BVG23" s="68"/>
      <c r="BVH23" s="69"/>
      <c r="BVI23" s="69"/>
      <c r="BVJ23" s="69"/>
      <c r="BVK23" s="70"/>
      <c r="BVL23" s="70"/>
      <c r="BVM23" s="70"/>
      <c r="BVN23" s="70"/>
      <c r="BVO23" s="70"/>
      <c r="BVP23" s="68"/>
      <c r="BVQ23" s="68"/>
      <c r="BVR23" s="69"/>
      <c r="BVS23" s="69"/>
      <c r="BVT23" s="69"/>
      <c r="BVU23" s="70"/>
      <c r="BVV23" s="70"/>
      <c r="BVW23" s="70"/>
      <c r="BVX23" s="70"/>
      <c r="BVY23" s="70"/>
      <c r="BVZ23" s="68"/>
      <c r="BWA23" s="68"/>
      <c r="BWB23" s="69"/>
      <c r="BWC23" s="69"/>
      <c r="BWD23" s="69"/>
      <c r="BWE23" s="70"/>
      <c r="BWF23" s="70"/>
      <c r="BWG23" s="70"/>
      <c r="BWH23" s="70"/>
      <c r="BWI23" s="70"/>
      <c r="BWJ23" s="68"/>
      <c r="BWK23" s="68"/>
      <c r="BWL23" s="69"/>
      <c r="BWM23" s="69"/>
      <c r="BWN23" s="69"/>
      <c r="BWO23" s="70"/>
      <c r="BWP23" s="70"/>
      <c r="BWQ23" s="70"/>
      <c r="BWR23" s="70"/>
      <c r="BWS23" s="70"/>
      <c r="BWT23" s="68"/>
      <c r="BWU23" s="68"/>
      <c r="BWV23" s="69"/>
      <c r="BWW23" s="69"/>
      <c r="BWX23" s="69"/>
      <c r="BWY23" s="70"/>
      <c r="BWZ23" s="70"/>
      <c r="BXA23" s="70"/>
      <c r="BXB23" s="70"/>
      <c r="BXC23" s="70"/>
      <c r="BXD23" s="68"/>
      <c r="BXE23" s="68"/>
      <c r="BXF23" s="69"/>
      <c r="BXG23" s="69"/>
      <c r="BXH23" s="69"/>
      <c r="BXI23" s="70"/>
      <c r="BXJ23" s="70"/>
      <c r="BXK23" s="70"/>
      <c r="BXL23" s="70"/>
      <c r="BXM23" s="70"/>
      <c r="BXN23" s="68"/>
      <c r="BXO23" s="68"/>
      <c r="BXP23" s="69"/>
      <c r="BXQ23" s="69"/>
      <c r="BXR23" s="69"/>
      <c r="BXS23" s="70"/>
      <c r="BXT23" s="70"/>
      <c r="BXU23" s="70"/>
      <c r="BXV23" s="70"/>
      <c r="BXW23" s="70"/>
      <c r="BXX23" s="68"/>
      <c r="BXY23" s="68"/>
      <c r="BXZ23" s="69"/>
      <c r="BYA23" s="69"/>
      <c r="BYB23" s="69"/>
      <c r="BYC23" s="70"/>
      <c r="BYD23" s="70"/>
      <c r="BYE23" s="70"/>
      <c r="BYF23" s="70"/>
      <c r="BYG23" s="70"/>
      <c r="BYH23" s="68"/>
      <c r="BYI23" s="68"/>
      <c r="BYJ23" s="69"/>
      <c r="BYK23" s="69"/>
      <c r="BYL23" s="69"/>
      <c r="BYM23" s="70"/>
      <c r="BYN23" s="70"/>
      <c r="BYO23" s="70"/>
      <c r="BYP23" s="70"/>
      <c r="BYQ23" s="70"/>
      <c r="BYR23" s="68"/>
      <c r="BYS23" s="68"/>
      <c r="BYT23" s="69"/>
      <c r="BYU23" s="69"/>
      <c r="BYV23" s="69"/>
      <c r="BYW23" s="70"/>
      <c r="BYX23" s="70"/>
      <c r="BYY23" s="70"/>
      <c r="BYZ23" s="70"/>
      <c r="BZA23" s="70"/>
      <c r="BZB23" s="68"/>
      <c r="BZC23" s="68"/>
      <c r="BZD23" s="69"/>
      <c r="BZE23" s="69"/>
      <c r="BZF23" s="69"/>
      <c r="BZG23" s="70"/>
      <c r="BZH23" s="70"/>
      <c r="BZI23" s="70"/>
      <c r="BZJ23" s="70"/>
      <c r="BZK23" s="70"/>
      <c r="BZL23" s="68"/>
      <c r="BZM23" s="68"/>
      <c r="BZN23" s="69"/>
      <c r="BZO23" s="69"/>
      <c r="BZP23" s="69"/>
      <c r="BZQ23" s="70"/>
      <c r="BZR23" s="70"/>
      <c r="BZS23" s="70"/>
      <c r="BZT23" s="70"/>
      <c r="BZU23" s="70"/>
      <c r="BZV23" s="68"/>
      <c r="BZW23" s="68"/>
      <c r="BZX23" s="69"/>
      <c r="BZY23" s="69"/>
      <c r="BZZ23" s="69"/>
      <c r="CAA23" s="70"/>
      <c r="CAB23" s="70"/>
      <c r="CAC23" s="70"/>
      <c r="CAD23" s="70"/>
      <c r="CAE23" s="70"/>
      <c r="CAF23" s="68"/>
      <c r="CAG23" s="68"/>
      <c r="CAH23" s="69"/>
      <c r="CAI23" s="69"/>
      <c r="CAJ23" s="69"/>
      <c r="CAK23" s="70"/>
      <c r="CAL23" s="70"/>
      <c r="CAM23" s="70"/>
      <c r="CAN23" s="70"/>
      <c r="CAO23" s="70"/>
      <c r="CAP23" s="68"/>
      <c r="CAQ23" s="68"/>
      <c r="CAR23" s="69"/>
      <c r="CAS23" s="69"/>
      <c r="CAT23" s="69"/>
      <c r="CAU23" s="70"/>
      <c r="CAV23" s="70"/>
      <c r="CAW23" s="70"/>
      <c r="CAX23" s="70"/>
      <c r="CAY23" s="70"/>
      <c r="CAZ23" s="68"/>
      <c r="CBA23" s="68"/>
      <c r="CBB23" s="69"/>
      <c r="CBC23" s="69"/>
      <c r="CBD23" s="69"/>
      <c r="CBE23" s="70"/>
      <c r="CBF23" s="70"/>
      <c r="CBG23" s="70"/>
      <c r="CBH23" s="70"/>
      <c r="CBI23" s="70"/>
      <c r="CBJ23" s="68"/>
      <c r="CBK23" s="68"/>
      <c r="CBL23" s="69"/>
      <c r="CBM23" s="69"/>
      <c r="CBN23" s="69"/>
      <c r="CBO23" s="70"/>
      <c r="CBP23" s="70"/>
      <c r="CBQ23" s="70"/>
      <c r="CBR23" s="70"/>
      <c r="CBS23" s="70"/>
      <c r="CBT23" s="68"/>
      <c r="CBU23" s="68"/>
      <c r="CBV23" s="69"/>
      <c r="CBW23" s="69"/>
      <c r="CBX23" s="69"/>
      <c r="CBY23" s="70"/>
      <c r="CBZ23" s="70"/>
      <c r="CCA23" s="70"/>
      <c r="CCB23" s="70"/>
      <c r="CCC23" s="70"/>
      <c r="CCD23" s="68"/>
      <c r="CCE23" s="68"/>
      <c r="CCF23" s="69"/>
      <c r="CCG23" s="69"/>
      <c r="CCH23" s="69"/>
      <c r="CCI23" s="70"/>
      <c r="CCJ23" s="70"/>
      <c r="CCK23" s="70"/>
      <c r="CCL23" s="70"/>
      <c r="CCM23" s="70"/>
      <c r="CCN23" s="68"/>
      <c r="CCO23" s="68"/>
      <c r="CCP23" s="69"/>
      <c r="CCQ23" s="69"/>
      <c r="CCR23" s="69"/>
      <c r="CCS23" s="70"/>
      <c r="CCT23" s="70"/>
      <c r="CCU23" s="70"/>
      <c r="CCV23" s="70"/>
      <c r="CCW23" s="70"/>
      <c r="CCX23" s="68"/>
      <c r="CCY23" s="68"/>
      <c r="CCZ23" s="69"/>
      <c r="CDA23" s="69"/>
      <c r="CDB23" s="69"/>
      <c r="CDC23" s="70"/>
      <c r="CDD23" s="70"/>
      <c r="CDE23" s="70"/>
      <c r="CDF23" s="70"/>
      <c r="CDG23" s="70"/>
      <c r="CDH23" s="68"/>
      <c r="CDI23" s="68"/>
      <c r="CDJ23" s="69"/>
      <c r="CDK23" s="69"/>
      <c r="CDL23" s="69"/>
      <c r="CDM23" s="70"/>
      <c r="CDN23" s="70"/>
      <c r="CDO23" s="70"/>
      <c r="CDP23" s="70"/>
      <c r="CDQ23" s="70"/>
      <c r="CDR23" s="68"/>
      <c r="CDS23" s="68"/>
      <c r="CDT23" s="69"/>
      <c r="CDU23" s="69"/>
      <c r="CDV23" s="69"/>
      <c r="CDW23" s="70"/>
      <c r="CDX23" s="70"/>
      <c r="CDY23" s="70"/>
      <c r="CDZ23" s="70"/>
      <c r="CEA23" s="70"/>
      <c r="CEB23" s="68"/>
      <c r="CEC23" s="68"/>
      <c r="CED23" s="69"/>
      <c r="CEE23" s="69"/>
      <c r="CEF23" s="69"/>
      <c r="CEG23" s="70"/>
      <c r="CEH23" s="70"/>
      <c r="CEI23" s="70"/>
      <c r="CEJ23" s="70"/>
      <c r="CEK23" s="70"/>
      <c r="CEL23" s="68"/>
      <c r="CEM23" s="68"/>
      <c r="CEN23" s="69"/>
      <c r="CEO23" s="69"/>
      <c r="CEP23" s="69"/>
      <c r="CEQ23" s="70"/>
      <c r="CER23" s="70"/>
      <c r="CES23" s="70"/>
      <c r="CET23" s="70"/>
      <c r="CEU23" s="70"/>
      <c r="CEV23" s="68"/>
      <c r="CEW23" s="68"/>
      <c r="CEX23" s="69"/>
      <c r="CEY23" s="69"/>
      <c r="CEZ23" s="69"/>
      <c r="CFA23" s="70"/>
      <c r="CFB23" s="70"/>
      <c r="CFC23" s="70"/>
      <c r="CFD23" s="70"/>
      <c r="CFE23" s="70"/>
      <c r="CFF23" s="68"/>
      <c r="CFG23" s="68"/>
      <c r="CFH23" s="69"/>
      <c r="CFI23" s="69"/>
      <c r="CFJ23" s="69"/>
      <c r="CFK23" s="70"/>
      <c r="CFL23" s="70"/>
      <c r="CFM23" s="70"/>
      <c r="CFN23" s="70"/>
      <c r="CFO23" s="70"/>
      <c r="CFP23" s="68"/>
      <c r="CFQ23" s="68"/>
      <c r="CFR23" s="69"/>
      <c r="CFS23" s="69"/>
      <c r="CFT23" s="69"/>
      <c r="CFU23" s="70"/>
      <c r="CFV23" s="70"/>
      <c r="CFW23" s="70"/>
      <c r="CFX23" s="70"/>
      <c r="CFY23" s="70"/>
      <c r="CFZ23" s="68"/>
      <c r="CGA23" s="68"/>
      <c r="CGB23" s="69"/>
      <c r="CGC23" s="69"/>
      <c r="CGD23" s="69"/>
      <c r="CGE23" s="70"/>
      <c r="CGF23" s="70"/>
      <c r="CGG23" s="70"/>
      <c r="CGH23" s="70"/>
      <c r="CGI23" s="70"/>
      <c r="CGJ23" s="68"/>
      <c r="CGK23" s="68"/>
      <c r="CGL23" s="69"/>
      <c r="CGM23" s="69"/>
      <c r="CGN23" s="69"/>
      <c r="CGO23" s="70"/>
      <c r="CGP23" s="70"/>
      <c r="CGQ23" s="70"/>
      <c r="CGR23" s="70"/>
      <c r="CGS23" s="70"/>
      <c r="CGT23" s="68"/>
      <c r="CGU23" s="68"/>
      <c r="CGV23" s="69"/>
      <c r="CGW23" s="69"/>
      <c r="CGX23" s="69"/>
      <c r="CGY23" s="70"/>
      <c r="CGZ23" s="70"/>
      <c r="CHA23" s="70"/>
      <c r="CHB23" s="70"/>
      <c r="CHC23" s="70"/>
      <c r="CHD23" s="68"/>
      <c r="CHE23" s="68"/>
      <c r="CHF23" s="69"/>
      <c r="CHG23" s="69"/>
      <c r="CHH23" s="69"/>
      <c r="CHI23" s="70"/>
      <c r="CHJ23" s="70"/>
      <c r="CHK23" s="70"/>
      <c r="CHL23" s="70"/>
      <c r="CHM23" s="70"/>
      <c r="CHN23" s="68"/>
      <c r="CHO23" s="68"/>
      <c r="CHP23" s="69"/>
      <c r="CHQ23" s="69"/>
      <c r="CHR23" s="69"/>
      <c r="CHS23" s="70"/>
      <c r="CHT23" s="70"/>
      <c r="CHU23" s="70"/>
      <c r="CHV23" s="70"/>
      <c r="CHW23" s="70"/>
      <c r="CHX23" s="68"/>
      <c r="CHY23" s="68"/>
      <c r="CHZ23" s="69"/>
      <c r="CIA23" s="69"/>
      <c r="CIB23" s="69"/>
      <c r="CIC23" s="70"/>
      <c r="CID23" s="70"/>
      <c r="CIE23" s="70"/>
      <c r="CIF23" s="70"/>
      <c r="CIG23" s="70"/>
      <c r="CIH23" s="68"/>
      <c r="CII23" s="68"/>
      <c r="CIJ23" s="69"/>
      <c r="CIK23" s="69"/>
      <c r="CIL23" s="69"/>
      <c r="CIM23" s="70"/>
      <c r="CIN23" s="70"/>
      <c r="CIO23" s="70"/>
      <c r="CIP23" s="70"/>
      <c r="CIQ23" s="70"/>
      <c r="CIR23" s="68"/>
      <c r="CIS23" s="68"/>
      <c r="CIT23" s="69"/>
      <c r="CIU23" s="69"/>
      <c r="CIV23" s="69"/>
      <c r="CIW23" s="70"/>
      <c r="CIX23" s="70"/>
      <c r="CIY23" s="70"/>
      <c r="CIZ23" s="70"/>
      <c r="CJA23" s="70"/>
      <c r="CJB23" s="68"/>
      <c r="CJC23" s="68"/>
      <c r="CJD23" s="69"/>
      <c r="CJE23" s="69"/>
      <c r="CJF23" s="69"/>
      <c r="CJG23" s="70"/>
      <c r="CJH23" s="70"/>
      <c r="CJI23" s="70"/>
      <c r="CJJ23" s="70"/>
      <c r="CJK23" s="70"/>
      <c r="CJL23" s="68"/>
      <c r="CJM23" s="68"/>
      <c r="CJN23" s="69"/>
      <c r="CJO23" s="69"/>
      <c r="CJP23" s="69"/>
      <c r="CJQ23" s="70"/>
      <c r="CJR23" s="70"/>
      <c r="CJS23" s="70"/>
      <c r="CJT23" s="70"/>
      <c r="CJU23" s="70"/>
      <c r="CJV23" s="68"/>
      <c r="CJW23" s="68"/>
      <c r="CJX23" s="69"/>
      <c r="CJY23" s="69"/>
      <c r="CJZ23" s="69"/>
      <c r="CKA23" s="70"/>
      <c r="CKB23" s="70"/>
      <c r="CKC23" s="70"/>
      <c r="CKD23" s="70"/>
      <c r="CKE23" s="70"/>
      <c r="CKF23" s="68"/>
      <c r="CKG23" s="68"/>
      <c r="CKH23" s="69"/>
      <c r="CKI23" s="69"/>
      <c r="CKJ23" s="69"/>
      <c r="CKK23" s="70"/>
      <c r="CKL23" s="70"/>
      <c r="CKM23" s="70"/>
      <c r="CKN23" s="70"/>
      <c r="CKO23" s="70"/>
      <c r="CKP23" s="68"/>
      <c r="CKQ23" s="68"/>
      <c r="CKR23" s="69"/>
      <c r="CKS23" s="69"/>
      <c r="CKT23" s="69"/>
      <c r="CKU23" s="70"/>
      <c r="CKV23" s="70"/>
      <c r="CKW23" s="70"/>
      <c r="CKX23" s="70"/>
      <c r="CKY23" s="70"/>
      <c r="CKZ23" s="68"/>
      <c r="CLA23" s="68"/>
      <c r="CLB23" s="69"/>
      <c r="CLC23" s="69"/>
      <c r="CLD23" s="69"/>
      <c r="CLE23" s="70"/>
      <c r="CLF23" s="70"/>
      <c r="CLG23" s="70"/>
      <c r="CLH23" s="70"/>
      <c r="CLI23" s="70"/>
      <c r="CLJ23" s="68"/>
      <c r="CLK23" s="68"/>
      <c r="CLL23" s="69"/>
      <c r="CLM23" s="69"/>
      <c r="CLN23" s="69"/>
      <c r="CLO23" s="70"/>
      <c r="CLP23" s="70"/>
      <c r="CLQ23" s="70"/>
      <c r="CLR23" s="70"/>
      <c r="CLS23" s="70"/>
      <c r="CLT23" s="68"/>
      <c r="CLU23" s="68"/>
      <c r="CLV23" s="69"/>
      <c r="CLW23" s="69"/>
      <c r="CLX23" s="69"/>
      <c r="CLY23" s="70"/>
      <c r="CLZ23" s="70"/>
      <c r="CMA23" s="70"/>
      <c r="CMB23" s="70"/>
      <c r="CMC23" s="70"/>
      <c r="CMD23" s="68"/>
      <c r="CME23" s="68"/>
      <c r="CMF23" s="69"/>
      <c r="CMG23" s="69"/>
      <c r="CMH23" s="69"/>
      <c r="CMI23" s="70"/>
      <c r="CMJ23" s="70"/>
      <c r="CMK23" s="70"/>
      <c r="CML23" s="70"/>
      <c r="CMM23" s="70"/>
      <c r="CMN23" s="68"/>
      <c r="CMO23" s="68"/>
      <c r="CMP23" s="69"/>
      <c r="CMQ23" s="69"/>
      <c r="CMR23" s="69"/>
      <c r="CMS23" s="70"/>
      <c r="CMT23" s="70"/>
      <c r="CMU23" s="70"/>
      <c r="CMV23" s="70"/>
      <c r="CMW23" s="70"/>
      <c r="CMX23" s="68"/>
      <c r="CMY23" s="68"/>
      <c r="CMZ23" s="69"/>
      <c r="CNA23" s="69"/>
      <c r="CNB23" s="69"/>
      <c r="CNC23" s="70"/>
      <c r="CND23" s="70"/>
      <c r="CNE23" s="70"/>
      <c r="CNF23" s="70"/>
      <c r="CNG23" s="70"/>
      <c r="CNH23" s="68"/>
      <c r="CNI23" s="68"/>
      <c r="CNJ23" s="69"/>
      <c r="CNK23" s="69"/>
      <c r="CNL23" s="69"/>
      <c r="CNM23" s="70"/>
      <c r="CNN23" s="70"/>
      <c r="CNO23" s="70"/>
      <c r="CNP23" s="70"/>
      <c r="CNQ23" s="70"/>
      <c r="CNR23" s="68"/>
      <c r="CNS23" s="68"/>
      <c r="CNT23" s="69"/>
      <c r="CNU23" s="69"/>
      <c r="CNV23" s="69"/>
      <c r="CNW23" s="70"/>
      <c r="CNX23" s="70"/>
      <c r="CNY23" s="70"/>
      <c r="CNZ23" s="70"/>
      <c r="COA23" s="70"/>
      <c r="COB23" s="68"/>
      <c r="COC23" s="68"/>
      <c r="COD23" s="69"/>
      <c r="COE23" s="69"/>
      <c r="COF23" s="69"/>
      <c r="COG23" s="70"/>
      <c r="COH23" s="70"/>
      <c r="COI23" s="70"/>
      <c r="COJ23" s="70"/>
      <c r="COK23" s="70"/>
      <c r="COL23" s="68"/>
      <c r="COM23" s="68"/>
      <c r="CON23" s="69"/>
      <c r="COO23" s="69"/>
      <c r="COP23" s="69"/>
      <c r="COQ23" s="70"/>
      <c r="COR23" s="70"/>
      <c r="COS23" s="70"/>
      <c r="COT23" s="70"/>
      <c r="COU23" s="70"/>
      <c r="COV23" s="68"/>
      <c r="COW23" s="68"/>
      <c r="COX23" s="69"/>
      <c r="COY23" s="69"/>
      <c r="COZ23" s="69"/>
      <c r="CPA23" s="70"/>
      <c r="CPB23" s="70"/>
      <c r="CPC23" s="70"/>
      <c r="CPD23" s="70"/>
      <c r="CPE23" s="70"/>
      <c r="CPF23" s="68"/>
      <c r="CPG23" s="68"/>
      <c r="CPH23" s="69"/>
      <c r="CPI23" s="69"/>
      <c r="CPJ23" s="69"/>
      <c r="CPK23" s="70"/>
      <c r="CPL23" s="70"/>
      <c r="CPM23" s="70"/>
      <c r="CPN23" s="70"/>
      <c r="CPO23" s="70"/>
      <c r="CPP23" s="68"/>
      <c r="CPQ23" s="68"/>
      <c r="CPR23" s="69"/>
      <c r="CPS23" s="69"/>
      <c r="CPT23" s="69"/>
      <c r="CPU23" s="70"/>
      <c r="CPV23" s="70"/>
      <c r="CPW23" s="70"/>
      <c r="CPX23" s="70"/>
      <c r="CPY23" s="70"/>
      <c r="CPZ23" s="68"/>
      <c r="CQA23" s="68"/>
      <c r="CQB23" s="69"/>
      <c r="CQC23" s="69"/>
      <c r="CQD23" s="69"/>
      <c r="CQE23" s="70"/>
      <c r="CQF23" s="70"/>
      <c r="CQG23" s="70"/>
      <c r="CQH23" s="70"/>
      <c r="CQI23" s="70"/>
      <c r="CQJ23" s="68"/>
      <c r="CQK23" s="68"/>
      <c r="CQL23" s="69"/>
      <c r="CQM23" s="69"/>
      <c r="CQN23" s="69"/>
      <c r="CQO23" s="70"/>
      <c r="CQP23" s="70"/>
      <c r="CQQ23" s="70"/>
      <c r="CQR23" s="70"/>
      <c r="CQS23" s="70"/>
      <c r="CQT23" s="68"/>
      <c r="CQU23" s="68"/>
      <c r="CQV23" s="69"/>
      <c r="CQW23" s="69"/>
      <c r="CQX23" s="69"/>
      <c r="CQY23" s="70"/>
      <c r="CQZ23" s="70"/>
      <c r="CRA23" s="70"/>
      <c r="CRB23" s="70"/>
      <c r="CRC23" s="70"/>
      <c r="CRD23" s="68"/>
      <c r="CRE23" s="68"/>
      <c r="CRF23" s="69"/>
      <c r="CRG23" s="69"/>
      <c r="CRH23" s="69"/>
      <c r="CRI23" s="70"/>
      <c r="CRJ23" s="70"/>
      <c r="CRK23" s="70"/>
      <c r="CRL23" s="70"/>
      <c r="CRM23" s="70"/>
      <c r="CRN23" s="68"/>
      <c r="CRO23" s="68"/>
      <c r="CRP23" s="69"/>
      <c r="CRQ23" s="69"/>
      <c r="CRR23" s="69"/>
      <c r="CRS23" s="70"/>
      <c r="CRT23" s="70"/>
      <c r="CRU23" s="70"/>
      <c r="CRV23" s="70"/>
      <c r="CRW23" s="70"/>
      <c r="CRX23" s="68"/>
      <c r="CRY23" s="68"/>
      <c r="CRZ23" s="69"/>
      <c r="CSA23" s="69"/>
      <c r="CSB23" s="69"/>
      <c r="CSC23" s="70"/>
      <c r="CSD23" s="70"/>
      <c r="CSE23" s="70"/>
      <c r="CSF23" s="70"/>
      <c r="CSG23" s="70"/>
      <c r="CSH23" s="68"/>
      <c r="CSI23" s="68"/>
      <c r="CSJ23" s="69"/>
      <c r="CSK23" s="69"/>
      <c r="CSL23" s="69"/>
      <c r="CSM23" s="70"/>
      <c r="CSN23" s="70"/>
      <c r="CSO23" s="70"/>
      <c r="CSP23" s="70"/>
      <c r="CSQ23" s="70"/>
      <c r="CSR23" s="68"/>
      <c r="CSS23" s="68"/>
      <c r="CST23" s="69"/>
      <c r="CSU23" s="69"/>
      <c r="CSV23" s="69"/>
      <c r="CSW23" s="70"/>
      <c r="CSX23" s="70"/>
      <c r="CSY23" s="70"/>
      <c r="CSZ23" s="70"/>
      <c r="CTA23" s="70"/>
      <c r="CTB23" s="68"/>
      <c r="CTC23" s="68"/>
      <c r="CTD23" s="69"/>
      <c r="CTE23" s="69"/>
      <c r="CTF23" s="69"/>
      <c r="CTG23" s="70"/>
      <c r="CTH23" s="70"/>
      <c r="CTI23" s="70"/>
      <c r="CTJ23" s="70"/>
      <c r="CTK23" s="70"/>
      <c r="CTL23" s="68"/>
      <c r="CTM23" s="68"/>
      <c r="CTN23" s="69"/>
      <c r="CTO23" s="69"/>
      <c r="CTP23" s="69"/>
      <c r="CTQ23" s="70"/>
      <c r="CTR23" s="70"/>
      <c r="CTS23" s="70"/>
      <c r="CTT23" s="70"/>
      <c r="CTU23" s="70"/>
      <c r="CTV23" s="68"/>
      <c r="CTW23" s="68"/>
      <c r="CTX23" s="69"/>
      <c r="CTY23" s="69"/>
      <c r="CTZ23" s="69"/>
      <c r="CUA23" s="70"/>
      <c r="CUB23" s="70"/>
      <c r="CUC23" s="70"/>
      <c r="CUD23" s="70"/>
      <c r="CUE23" s="70"/>
      <c r="CUF23" s="68"/>
      <c r="CUG23" s="68"/>
      <c r="CUH23" s="69"/>
      <c r="CUI23" s="69"/>
      <c r="CUJ23" s="69"/>
      <c r="CUK23" s="70"/>
      <c r="CUL23" s="70"/>
      <c r="CUM23" s="70"/>
      <c r="CUN23" s="70"/>
      <c r="CUO23" s="70"/>
      <c r="CUP23" s="68"/>
      <c r="CUQ23" s="68"/>
      <c r="CUR23" s="69"/>
      <c r="CUS23" s="69"/>
      <c r="CUT23" s="69"/>
      <c r="CUU23" s="70"/>
      <c r="CUV23" s="70"/>
      <c r="CUW23" s="70"/>
      <c r="CUX23" s="70"/>
      <c r="CUY23" s="70"/>
      <c r="CUZ23" s="68"/>
      <c r="CVA23" s="68"/>
      <c r="CVB23" s="69"/>
      <c r="CVC23" s="69"/>
      <c r="CVD23" s="69"/>
      <c r="CVE23" s="70"/>
      <c r="CVF23" s="70"/>
      <c r="CVG23" s="70"/>
      <c r="CVH23" s="70"/>
      <c r="CVI23" s="70"/>
      <c r="CVJ23" s="68"/>
      <c r="CVK23" s="68"/>
      <c r="CVL23" s="69"/>
      <c r="CVM23" s="69"/>
      <c r="CVN23" s="69"/>
      <c r="CVO23" s="70"/>
      <c r="CVP23" s="70"/>
      <c r="CVQ23" s="70"/>
      <c r="CVR23" s="70"/>
      <c r="CVS23" s="70"/>
      <c r="CVT23" s="68"/>
      <c r="CVU23" s="68"/>
      <c r="CVV23" s="69"/>
      <c r="CVW23" s="69"/>
      <c r="CVX23" s="69"/>
      <c r="CVY23" s="70"/>
      <c r="CVZ23" s="70"/>
      <c r="CWA23" s="70"/>
      <c r="CWB23" s="70"/>
      <c r="CWC23" s="70"/>
      <c r="CWD23" s="68"/>
      <c r="CWE23" s="68"/>
      <c r="CWF23" s="69"/>
      <c r="CWG23" s="69"/>
      <c r="CWH23" s="69"/>
      <c r="CWI23" s="70"/>
      <c r="CWJ23" s="70"/>
      <c r="CWK23" s="70"/>
      <c r="CWL23" s="70"/>
      <c r="CWM23" s="70"/>
      <c r="CWN23" s="68"/>
      <c r="CWO23" s="68"/>
      <c r="CWP23" s="69"/>
      <c r="CWQ23" s="69"/>
      <c r="CWR23" s="69"/>
      <c r="CWS23" s="70"/>
      <c r="CWT23" s="70"/>
      <c r="CWU23" s="70"/>
      <c r="CWV23" s="70"/>
      <c r="CWW23" s="70"/>
      <c r="CWX23" s="68"/>
      <c r="CWY23" s="68"/>
      <c r="CWZ23" s="69"/>
      <c r="CXA23" s="69"/>
      <c r="CXB23" s="69"/>
      <c r="CXC23" s="70"/>
      <c r="CXD23" s="70"/>
      <c r="CXE23" s="70"/>
      <c r="CXF23" s="70"/>
      <c r="CXG23" s="70"/>
      <c r="CXH23" s="68"/>
      <c r="CXI23" s="68"/>
      <c r="CXJ23" s="69"/>
      <c r="CXK23" s="69"/>
      <c r="CXL23" s="69"/>
      <c r="CXM23" s="70"/>
      <c r="CXN23" s="70"/>
      <c r="CXO23" s="70"/>
      <c r="CXP23" s="70"/>
      <c r="CXQ23" s="70"/>
      <c r="CXR23" s="68"/>
      <c r="CXS23" s="68"/>
      <c r="CXT23" s="69"/>
      <c r="CXU23" s="69"/>
      <c r="CXV23" s="69"/>
      <c r="CXW23" s="70"/>
      <c r="CXX23" s="70"/>
      <c r="CXY23" s="70"/>
      <c r="CXZ23" s="70"/>
      <c r="CYA23" s="70"/>
      <c r="CYB23" s="68"/>
      <c r="CYC23" s="68"/>
      <c r="CYD23" s="69"/>
      <c r="CYE23" s="69"/>
      <c r="CYF23" s="69"/>
      <c r="CYG23" s="70"/>
      <c r="CYH23" s="70"/>
      <c r="CYI23" s="70"/>
      <c r="CYJ23" s="70"/>
      <c r="CYK23" s="70"/>
      <c r="CYL23" s="68"/>
      <c r="CYM23" s="68"/>
      <c r="CYN23" s="69"/>
      <c r="CYO23" s="69"/>
      <c r="CYP23" s="69"/>
      <c r="CYQ23" s="70"/>
      <c r="CYR23" s="70"/>
      <c r="CYS23" s="70"/>
      <c r="CYT23" s="70"/>
      <c r="CYU23" s="70"/>
      <c r="CYV23" s="68"/>
      <c r="CYW23" s="68"/>
      <c r="CYX23" s="69"/>
      <c r="CYY23" s="69"/>
      <c r="CYZ23" s="69"/>
      <c r="CZA23" s="70"/>
      <c r="CZB23" s="70"/>
      <c r="CZC23" s="70"/>
      <c r="CZD23" s="70"/>
      <c r="CZE23" s="70"/>
      <c r="CZF23" s="68"/>
      <c r="CZG23" s="68"/>
      <c r="CZH23" s="69"/>
      <c r="CZI23" s="69"/>
      <c r="CZJ23" s="69"/>
      <c r="CZK23" s="70"/>
      <c r="CZL23" s="70"/>
      <c r="CZM23" s="70"/>
      <c r="CZN23" s="70"/>
      <c r="CZO23" s="70"/>
      <c r="CZP23" s="68"/>
      <c r="CZQ23" s="68"/>
      <c r="CZR23" s="69"/>
      <c r="CZS23" s="69"/>
      <c r="CZT23" s="69"/>
      <c r="CZU23" s="70"/>
      <c r="CZV23" s="70"/>
      <c r="CZW23" s="70"/>
      <c r="CZX23" s="70"/>
      <c r="CZY23" s="70"/>
      <c r="CZZ23" s="68"/>
      <c r="DAA23" s="68"/>
      <c r="DAB23" s="69"/>
      <c r="DAC23" s="69"/>
      <c r="DAD23" s="69"/>
      <c r="DAE23" s="70"/>
      <c r="DAF23" s="70"/>
      <c r="DAG23" s="70"/>
      <c r="DAH23" s="70"/>
      <c r="DAI23" s="70"/>
      <c r="DAJ23" s="68"/>
      <c r="DAK23" s="68"/>
      <c r="DAL23" s="69"/>
      <c r="DAM23" s="69"/>
      <c r="DAN23" s="69"/>
      <c r="DAO23" s="70"/>
      <c r="DAP23" s="70"/>
      <c r="DAQ23" s="70"/>
      <c r="DAR23" s="70"/>
      <c r="DAS23" s="70"/>
      <c r="DAT23" s="68"/>
      <c r="DAU23" s="68"/>
      <c r="DAV23" s="69"/>
      <c r="DAW23" s="69"/>
      <c r="DAX23" s="69"/>
      <c r="DAY23" s="70"/>
      <c r="DAZ23" s="70"/>
      <c r="DBA23" s="70"/>
      <c r="DBB23" s="70"/>
      <c r="DBC23" s="70"/>
      <c r="DBD23" s="68"/>
      <c r="DBE23" s="68"/>
      <c r="DBF23" s="69"/>
      <c r="DBG23" s="69"/>
      <c r="DBH23" s="69"/>
      <c r="DBI23" s="70"/>
      <c r="DBJ23" s="70"/>
      <c r="DBK23" s="70"/>
      <c r="DBL23" s="70"/>
      <c r="DBM23" s="70"/>
      <c r="DBN23" s="68"/>
      <c r="DBO23" s="68"/>
      <c r="DBP23" s="69"/>
      <c r="DBQ23" s="69"/>
      <c r="DBR23" s="69"/>
      <c r="DBS23" s="70"/>
      <c r="DBT23" s="70"/>
      <c r="DBU23" s="70"/>
      <c r="DBV23" s="70"/>
      <c r="DBW23" s="70"/>
      <c r="DBX23" s="68"/>
      <c r="DBY23" s="68"/>
      <c r="DBZ23" s="69"/>
      <c r="DCA23" s="69"/>
      <c r="DCB23" s="69"/>
      <c r="DCC23" s="70"/>
      <c r="DCD23" s="70"/>
      <c r="DCE23" s="70"/>
      <c r="DCF23" s="70"/>
      <c r="DCG23" s="70"/>
      <c r="DCH23" s="68"/>
      <c r="DCI23" s="68"/>
      <c r="DCJ23" s="69"/>
      <c r="DCK23" s="69"/>
      <c r="DCL23" s="69"/>
      <c r="DCM23" s="70"/>
      <c r="DCN23" s="70"/>
      <c r="DCO23" s="70"/>
      <c r="DCP23" s="70"/>
      <c r="DCQ23" s="70"/>
      <c r="DCR23" s="68"/>
      <c r="DCS23" s="68"/>
      <c r="DCT23" s="69"/>
      <c r="DCU23" s="69"/>
      <c r="DCV23" s="69"/>
      <c r="DCW23" s="70"/>
      <c r="DCX23" s="70"/>
      <c r="DCY23" s="70"/>
      <c r="DCZ23" s="70"/>
      <c r="DDA23" s="70"/>
      <c r="DDB23" s="68"/>
      <c r="DDC23" s="68"/>
      <c r="DDD23" s="69"/>
      <c r="DDE23" s="69"/>
      <c r="DDF23" s="69"/>
      <c r="DDG23" s="70"/>
      <c r="DDH23" s="70"/>
      <c r="DDI23" s="70"/>
      <c r="DDJ23" s="70"/>
      <c r="DDK23" s="70"/>
      <c r="DDL23" s="68"/>
      <c r="DDM23" s="68"/>
      <c r="DDN23" s="69"/>
      <c r="DDO23" s="69"/>
      <c r="DDP23" s="69"/>
      <c r="DDQ23" s="70"/>
      <c r="DDR23" s="70"/>
      <c r="DDS23" s="70"/>
      <c r="DDT23" s="70"/>
      <c r="DDU23" s="70"/>
      <c r="DDV23" s="68"/>
      <c r="DDW23" s="68"/>
      <c r="DDX23" s="69"/>
      <c r="DDY23" s="69"/>
      <c r="DDZ23" s="69"/>
      <c r="DEA23" s="70"/>
      <c r="DEB23" s="70"/>
      <c r="DEC23" s="70"/>
      <c r="DED23" s="70"/>
      <c r="DEE23" s="70"/>
      <c r="DEF23" s="68"/>
      <c r="DEG23" s="68"/>
      <c r="DEH23" s="69"/>
      <c r="DEI23" s="69"/>
      <c r="DEJ23" s="69"/>
      <c r="DEK23" s="70"/>
      <c r="DEL23" s="70"/>
      <c r="DEM23" s="70"/>
      <c r="DEN23" s="70"/>
      <c r="DEO23" s="70"/>
      <c r="DEP23" s="68"/>
      <c r="DEQ23" s="68"/>
      <c r="DER23" s="69"/>
      <c r="DES23" s="69"/>
      <c r="DET23" s="69"/>
      <c r="DEU23" s="70"/>
      <c r="DEV23" s="70"/>
      <c r="DEW23" s="70"/>
      <c r="DEX23" s="70"/>
      <c r="DEY23" s="70"/>
      <c r="DEZ23" s="68"/>
      <c r="DFA23" s="68"/>
      <c r="DFB23" s="69"/>
      <c r="DFC23" s="69"/>
      <c r="DFD23" s="69"/>
      <c r="DFE23" s="70"/>
      <c r="DFF23" s="70"/>
      <c r="DFG23" s="70"/>
      <c r="DFH23" s="70"/>
      <c r="DFI23" s="70"/>
      <c r="DFJ23" s="68"/>
      <c r="DFK23" s="68"/>
      <c r="DFL23" s="69"/>
      <c r="DFM23" s="69"/>
      <c r="DFN23" s="69"/>
      <c r="DFO23" s="70"/>
      <c r="DFP23" s="70"/>
      <c r="DFQ23" s="70"/>
      <c r="DFR23" s="70"/>
      <c r="DFS23" s="70"/>
      <c r="DFT23" s="68"/>
      <c r="DFU23" s="68"/>
      <c r="DFV23" s="69"/>
      <c r="DFW23" s="69"/>
      <c r="DFX23" s="69"/>
      <c r="DFY23" s="70"/>
      <c r="DFZ23" s="70"/>
      <c r="DGA23" s="70"/>
      <c r="DGB23" s="70"/>
      <c r="DGC23" s="70"/>
      <c r="DGD23" s="68"/>
      <c r="DGE23" s="68"/>
      <c r="DGF23" s="69"/>
      <c r="DGG23" s="69"/>
      <c r="DGH23" s="69"/>
      <c r="DGI23" s="70"/>
      <c r="DGJ23" s="70"/>
      <c r="DGK23" s="70"/>
      <c r="DGL23" s="70"/>
      <c r="DGM23" s="70"/>
      <c r="DGN23" s="68"/>
      <c r="DGO23" s="68"/>
      <c r="DGP23" s="69"/>
      <c r="DGQ23" s="69"/>
      <c r="DGR23" s="69"/>
      <c r="DGS23" s="70"/>
      <c r="DGT23" s="70"/>
      <c r="DGU23" s="70"/>
      <c r="DGV23" s="70"/>
      <c r="DGW23" s="70"/>
      <c r="DGX23" s="68"/>
      <c r="DGY23" s="68"/>
      <c r="DGZ23" s="69"/>
      <c r="DHA23" s="69"/>
      <c r="DHB23" s="69"/>
      <c r="DHC23" s="70"/>
      <c r="DHD23" s="70"/>
      <c r="DHE23" s="70"/>
      <c r="DHF23" s="70"/>
      <c r="DHG23" s="70"/>
      <c r="DHH23" s="68"/>
      <c r="DHI23" s="68"/>
      <c r="DHJ23" s="69"/>
      <c r="DHK23" s="69"/>
      <c r="DHL23" s="69"/>
      <c r="DHM23" s="70"/>
      <c r="DHN23" s="70"/>
      <c r="DHO23" s="70"/>
      <c r="DHP23" s="70"/>
      <c r="DHQ23" s="70"/>
      <c r="DHR23" s="68"/>
      <c r="DHS23" s="68"/>
      <c r="DHT23" s="69"/>
      <c r="DHU23" s="69"/>
      <c r="DHV23" s="69"/>
      <c r="DHW23" s="70"/>
      <c r="DHX23" s="70"/>
      <c r="DHY23" s="70"/>
      <c r="DHZ23" s="70"/>
      <c r="DIA23" s="70"/>
      <c r="DIB23" s="68"/>
      <c r="DIC23" s="68"/>
      <c r="DID23" s="69"/>
      <c r="DIE23" s="69"/>
      <c r="DIF23" s="69"/>
      <c r="DIG23" s="70"/>
      <c r="DIH23" s="70"/>
      <c r="DII23" s="70"/>
      <c r="DIJ23" s="70"/>
      <c r="DIK23" s="70"/>
      <c r="DIL23" s="68"/>
      <c r="DIM23" s="68"/>
      <c r="DIN23" s="69"/>
      <c r="DIO23" s="69"/>
      <c r="DIP23" s="69"/>
      <c r="DIQ23" s="70"/>
      <c r="DIR23" s="70"/>
      <c r="DIS23" s="70"/>
      <c r="DIT23" s="70"/>
      <c r="DIU23" s="70"/>
      <c r="DIV23" s="68"/>
      <c r="DIW23" s="68"/>
      <c r="DIX23" s="69"/>
      <c r="DIY23" s="69"/>
      <c r="DIZ23" s="69"/>
      <c r="DJA23" s="70"/>
      <c r="DJB23" s="70"/>
      <c r="DJC23" s="70"/>
      <c r="DJD23" s="70"/>
      <c r="DJE23" s="70"/>
      <c r="DJF23" s="68"/>
      <c r="DJG23" s="68"/>
      <c r="DJH23" s="69"/>
      <c r="DJI23" s="69"/>
      <c r="DJJ23" s="69"/>
      <c r="DJK23" s="70"/>
      <c r="DJL23" s="70"/>
      <c r="DJM23" s="70"/>
      <c r="DJN23" s="70"/>
      <c r="DJO23" s="70"/>
      <c r="DJP23" s="68"/>
      <c r="DJQ23" s="68"/>
      <c r="DJR23" s="69"/>
      <c r="DJS23" s="69"/>
      <c r="DJT23" s="69"/>
      <c r="DJU23" s="70"/>
      <c r="DJV23" s="70"/>
      <c r="DJW23" s="70"/>
      <c r="DJX23" s="70"/>
      <c r="DJY23" s="70"/>
      <c r="DJZ23" s="68"/>
      <c r="DKA23" s="68"/>
      <c r="DKB23" s="69"/>
      <c r="DKC23" s="69"/>
      <c r="DKD23" s="69"/>
      <c r="DKE23" s="70"/>
      <c r="DKF23" s="70"/>
      <c r="DKG23" s="70"/>
      <c r="DKH23" s="70"/>
      <c r="DKI23" s="70"/>
      <c r="DKJ23" s="68"/>
      <c r="DKK23" s="68"/>
      <c r="DKL23" s="69"/>
      <c r="DKM23" s="69"/>
      <c r="DKN23" s="69"/>
      <c r="DKO23" s="70"/>
      <c r="DKP23" s="70"/>
      <c r="DKQ23" s="70"/>
      <c r="DKR23" s="70"/>
      <c r="DKS23" s="70"/>
      <c r="DKT23" s="68"/>
      <c r="DKU23" s="68"/>
      <c r="DKV23" s="69"/>
      <c r="DKW23" s="69"/>
      <c r="DKX23" s="69"/>
      <c r="DKY23" s="70"/>
      <c r="DKZ23" s="70"/>
      <c r="DLA23" s="70"/>
      <c r="DLB23" s="70"/>
      <c r="DLC23" s="70"/>
      <c r="DLD23" s="68"/>
      <c r="DLE23" s="68"/>
      <c r="DLF23" s="69"/>
      <c r="DLG23" s="69"/>
      <c r="DLH23" s="69"/>
      <c r="DLI23" s="70"/>
      <c r="DLJ23" s="70"/>
      <c r="DLK23" s="70"/>
      <c r="DLL23" s="70"/>
      <c r="DLM23" s="70"/>
      <c r="DLN23" s="68"/>
      <c r="DLO23" s="68"/>
      <c r="DLP23" s="69"/>
      <c r="DLQ23" s="69"/>
      <c r="DLR23" s="69"/>
      <c r="DLS23" s="70"/>
      <c r="DLT23" s="70"/>
      <c r="DLU23" s="70"/>
      <c r="DLV23" s="70"/>
      <c r="DLW23" s="70"/>
      <c r="DLX23" s="68"/>
      <c r="DLY23" s="68"/>
      <c r="DLZ23" s="69"/>
      <c r="DMA23" s="69"/>
      <c r="DMB23" s="69"/>
      <c r="DMC23" s="70"/>
      <c r="DMD23" s="70"/>
      <c r="DME23" s="70"/>
      <c r="DMF23" s="70"/>
      <c r="DMG23" s="70"/>
      <c r="DMH23" s="68"/>
      <c r="DMI23" s="68"/>
      <c r="DMJ23" s="69"/>
      <c r="DMK23" s="69"/>
      <c r="DML23" s="69"/>
      <c r="DMM23" s="70"/>
      <c r="DMN23" s="70"/>
      <c r="DMO23" s="70"/>
      <c r="DMP23" s="70"/>
      <c r="DMQ23" s="70"/>
      <c r="DMR23" s="68"/>
      <c r="DMS23" s="68"/>
      <c r="DMT23" s="69"/>
      <c r="DMU23" s="69"/>
      <c r="DMV23" s="69"/>
      <c r="DMW23" s="70"/>
      <c r="DMX23" s="70"/>
      <c r="DMY23" s="70"/>
      <c r="DMZ23" s="70"/>
      <c r="DNA23" s="70"/>
      <c r="DNB23" s="68"/>
      <c r="DNC23" s="68"/>
      <c r="DND23" s="69"/>
      <c r="DNE23" s="69"/>
      <c r="DNF23" s="69"/>
      <c r="DNG23" s="70"/>
      <c r="DNH23" s="70"/>
      <c r="DNI23" s="70"/>
      <c r="DNJ23" s="70"/>
      <c r="DNK23" s="70"/>
      <c r="DNL23" s="68"/>
      <c r="DNM23" s="68"/>
      <c r="DNN23" s="69"/>
      <c r="DNO23" s="69"/>
      <c r="DNP23" s="69"/>
      <c r="DNQ23" s="70"/>
      <c r="DNR23" s="70"/>
      <c r="DNS23" s="70"/>
      <c r="DNT23" s="70"/>
      <c r="DNU23" s="70"/>
      <c r="DNV23" s="68"/>
      <c r="DNW23" s="68"/>
      <c r="DNX23" s="69"/>
      <c r="DNY23" s="69"/>
      <c r="DNZ23" s="69"/>
      <c r="DOA23" s="70"/>
      <c r="DOB23" s="70"/>
      <c r="DOC23" s="70"/>
      <c r="DOD23" s="70"/>
      <c r="DOE23" s="70"/>
      <c r="DOF23" s="68"/>
      <c r="DOG23" s="68"/>
      <c r="DOH23" s="69"/>
      <c r="DOI23" s="69"/>
      <c r="DOJ23" s="69"/>
      <c r="DOK23" s="70"/>
      <c r="DOL23" s="70"/>
      <c r="DOM23" s="70"/>
      <c r="DON23" s="70"/>
      <c r="DOO23" s="70"/>
      <c r="DOP23" s="68"/>
      <c r="DOQ23" s="68"/>
      <c r="DOR23" s="69"/>
      <c r="DOS23" s="69"/>
      <c r="DOT23" s="69"/>
      <c r="DOU23" s="70"/>
      <c r="DOV23" s="70"/>
      <c r="DOW23" s="70"/>
      <c r="DOX23" s="70"/>
      <c r="DOY23" s="70"/>
      <c r="DOZ23" s="68"/>
      <c r="DPA23" s="68"/>
      <c r="DPB23" s="69"/>
      <c r="DPC23" s="69"/>
      <c r="DPD23" s="69"/>
      <c r="DPE23" s="70"/>
      <c r="DPF23" s="70"/>
      <c r="DPG23" s="70"/>
      <c r="DPH23" s="70"/>
      <c r="DPI23" s="70"/>
      <c r="DPJ23" s="68"/>
      <c r="DPK23" s="68"/>
      <c r="DPL23" s="69"/>
      <c r="DPM23" s="69"/>
      <c r="DPN23" s="69"/>
      <c r="DPO23" s="70"/>
      <c r="DPP23" s="70"/>
      <c r="DPQ23" s="70"/>
      <c r="DPR23" s="70"/>
      <c r="DPS23" s="70"/>
      <c r="DPT23" s="68"/>
      <c r="DPU23" s="68"/>
      <c r="DPV23" s="69"/>
      <c r="DPW23" s="69"/>
      <c r="DPX23" s="69"/>
      <c r="DPY23" s="70"/>
      <c r="DPZ23" s="70"/>
      <c r="DQA23" s="70"/>
      <c r="DQB23" s="70"/>
      <c r="DQC23" s="70"/>
      <c r="DQD23" s="68"/>
      <c r="DQE23" s="68"/>
      <c r="DQF23" s="69"/>
      <c r="DQG23" s="69"/>
      <c r="DQH23" s="69"/>
      <c r="DQI23" s="70"/>
      <c r="DQJ23" s="70"/>
      <c r="DQK23" s="70"/>
      <c r="DQL23" s="70"/>
      <c r="DQM23" s="70"/>
      <c r="DQN23" s="68"/>
      <c r="DQO23" s="68"/>
      <c r="DQP23" s="69"/>
      <c r="DQQ23" s="69"/>
      <c r="DQR23" s="69"/>
      <c r="DQS23" s="70"/>
      <c r="DQT23" s="70"/>
      <c r="DQU23" s="70"/>
      <c r="DQV23" s="70"/>
      <c r="DQW23" s="70"/>
      <c r="DQX23" s="68"/>
      <c r="DQY23" s="68"/>
      <c r="DQZ23" s="69"/>
      <c r="DRA23" s="69"/>
      <c r="DRB23" s="69"/>
      <c r="DRC23" s="70"/>
      <c r="DRD23" s="70"/>
      <c r="DRE23" s="70"/>
      <c r="DRF23" s="70"/>
      <c r="DRG23" s="70"/>
      <c r="DRH23" s="68"/>
      <c r="DRI23" s="68"/>
      <c r="DRJ23" s="69"/>
      <c r="DRK23" s="69"/>
      <c r="DRL23" s="69"/>
      <c r="DRM23" s="70"/>
      <c r="DRN23" s="70"/>
      <c r="DRO23" s="70"/>
      <c r="DRP23" s="70"/>
      <c r="DRQ23" s="70"/>
      <c r="DRR23" s="68"/>
      <c r="DRS23" s="68"/>
      <c r="DRT23" s="69"/>
      <c r="DRU23" s="69"/>
      <c r="DRV23" s="69"/>
      <c r="DRW23" s="70"/>
      <c r="DRX23" s="70"/>
      <c r="DRY23" s="70"/>
      <c r="DRZ23" s="70"/>
      <c r="DSA23" s="70"/>
      <c r="DSB23" s="68"/>
      <c r="DSC23" s="68"/>
      <c r="DSD23" s="69"/>
      <c r="DSE23" s="69"/>
      <c r="DSF23" s="69"/>
      <c r="DSG23" s="70"/>
      <c r="DSH23" s="70"/>
      <c r="DSI23" s="70"/>
      <c r="DSJ23" s="70"/>
      <c r="DSK23" s="70"/>
      <c r="DSL23" s="68"/>
      <c r="DSM23" s="68"/>
      <c r="DSN23" s="69"/>
      <c r="DSO23" s="69"/>
      <c r="DSP23" s="69"/>
      <c r="DSQ23" s="70"/>
      <c r="DSR23" s="70"/>
      <c r="DSS23" s="70"/>
      <c r="DST23" s="70"/>
      <c r="DSU23" s="70"/>
      <c r="DSV23" s="68"/>
      <c r="DSW23" s="68"/>
      <c r="DSX23" s="69"/>
      <c r="DSY23" s="69"/>
      <c r="DSZ23" s="69"/>
      <c r="DTA23" s="70"/>
      <c r="DTB23" s="70"/>
      <c r="DTC23" s="70"/>
      <c r="DTD23" s="70"/>
      <c r="DTE23" s="70"/>
      <c r="DTF23" s="68"/>
      <c r="DTG23" s="68"/>
      <c r="DTH23" s="69"/>
      <c r="DTI23" s="69"/>
      <c r="DTJ23" s="69"/>
      <c r="DTK23" s="70"/>
      <c r="DTL23" s="70"/>
      <c r="DTM23" s="70"/>
      <c r="DTN23" s="70"/>
      <c r="DTO23" s="70"/>
      <c r="DTP23" s="68"/>
      <c r="DTQ23" s="68"/>
      <c r="DTR23" s="69"/>
      <c r="DTS23" s="69"/>
      <c r="DTT23" s="69"/>
      <c r="DTU23" s="70"/>
      <c r="DTV23" s="70"/>
      <c r="DTW23" s="70"/>
      <c r="DTX23" s="70"/>
      <c r="DTY23" s="70"/>
      <c r="DTZ23" s="68"/>
      <c r="DUA23" s="68"/>
      <c r="DUB23" s="69"/>
      <c r="DUC23" s="69"/>
      <c r="DUD23" s="69"/>
      <c r="DUE23" s="70"/>
      <c r="DUF23" s="70"/>
      <c r="DUG23" s="70"/>
      <c r="DUH23" s="70"/>
      <c r="DUI23" s="70"/>
      <c r="DUJ23" s="68"/>
      <c r="DUK23" s="68"/>
      <c r="DUL23" s="69"/>
      <c r="DUM23" s="69"/>
      <c r="DUN23" s="69"/>
      <c r="DUO23" s="70"/>
      <c r="DUP23" s="70"/>
      <c r="DUQ23" s="70"/>
      <c r="DUR23" s="70"/>
      <c r="DUS23" s="70"/>
      <c r="DUT23" s="68"/>
      <c r="DUU23" s="68"/>
      <c r="DUV23" s="69"/>
      <c r="DUW23" s="69"/>
      <c r="DUX23" s="69"/>
      <c r="DUY23" s="70"/>
      <c r="DUZ23" s="70"/>
      <c r="DVA23" s="70"/>
      <c r="DVB23" s="70"/>
      <c r="DVC23" s="70"/>
      <c r="DVD23" s="68"/>
      <c r="DVE23" s="68"/>
      <c r="DVF23" s="69"/>
      <c r="DVG23" s="69"/>
      <c r="DVH23" s="69"/>
      <c r="DVI23" s="70"/>
      <c r="DVJ23" s="70"/>
      <c r="DVK23" s="70"/>
      <c r="DVL23" s="70"/>
      <c r="DVM23" s="70"/>
      <c r="DVN23" s="68"/>
      <c r="DVO23" s="68"/>
      <c r="DVP23" s="69"/>
      <c r="DVQ23" s="69"/>
      <c r="DVR23" s="69"/>
      <c r="DVS23" s="70"/>
      <c r="DVT23" s="70"/>
      <c r="DVU23" s="70"/>
      <c r="DVV23" s="70"/>
      <c r="DVW23" s="70"/>
      <c r="DVX23" s="68"/>
      <c r="DVY23" s="68"/>
      <c r="DVZ23" s="69"/>
      <c r="DWA23" s="69"/>
      <c r="DWB23" s="69"/>
      <c r="DWC23" s="70"/>
      <c r="DWD23" s="70"/>
      <c r="DWE23" s="70"/>
      <c r="DWF23" s="70"/>
      <c r="DWG23" s="70"/>
      <c r="DWH23" s="68"/>
      <c r="DWI23" s="68"/>
      <c r="DWJ23" s="69"/>
      <c r="DWK23" s="69"/>
      <c r="DWL23" s="69"/>
      <c r="DWM23" s="70"/>
      <c r="DWN23" s="70"/>
      <c r="DWO23" s="70"/>
      <c r="DWP23" s="70"/>
      <c r="DWQ23" s="70"/>
      <c r="DWR23" s="68"/>
      <c r="DWS23" s="68"/>
      <c r="DWT23" s="69"/>
      <c r="DWU23" s="69"/>
      <c r="DWV23" s="69"/>
      <c r="DWW23" s="70"/>
      <c r="DWX23" s="70"/>
      <c r="DWY23" s="70"/>
      <c r="DWZ23" s="70"/>
      <c r="DXA23" s="70"/>
      <c r="DXB23" s="68"/>
      <c r="DXC23" s="68"/>
      <c r="DXD23" s="69"/>
      <c r="DXE23" s="69"/>
      <c r="DXF23" s="69"/>
      <c r="DXG23" s="70"/>
      <c r="DXH23" s="70"/>
      <c r="DXI23" s="70"/>
      <c r="DXJ23" s="70"/>
      <c r="DXK23" s="70"/>
      <c r="DXL23" s="68"/>
      <c r="DXM23" s="68"/>
      <c r="DXN23" s="69"/>
      <c r="DXO23" s="69"/>
      <c r="DXP23" s="69"/>
      <c r="DXQ23" s="70"/>
      <c r="DXR23" s="70"/>
      <c r="DXS23" s="70"/>
      <c r="DXT23" s="70"/>
      <c r="DXU23" s="70"/>
      <c r="DXV23" s="68"/>
      <c r="DXW23" s="68"/>
      <c r="DXX23" s="69"/>
      <c r="DXY23" s="69"/>
      <c r="DXZ23" s="69"/>
      <c r="DYA23" s="70"/>
      <c r="DYB23" s="70"/>
      <c r="DYC23" s="70"/>
      <c r="DYD23" s="70"/>
      <c r="DYE23" s="70"/>
      <c r="DYF23" s="68"/>
      <c r="DYG23" s="68"/>
      <c r="DYH23" s="69"/>
      <c r="DYI23" s="69"/>
      <c r="DYJ23" s="69"/>
      <c r="DYK23" s="70"/>
      <c r="DYL23" s="70"/>
      <c r="DYM23" s="70"/>
      <c r="DYN23" s="70"/>
      <c r="DYO23" s="70"/>
      <c r="DYP23" s="68"/>
      <c r="DYQ23" s="68"/>
      <c r="DYR23" s="69"/>
      <c r="DYS23" s="69"/>
      <c r="DYT23" s="69"/>
      <c r="DYU23" s="70"/>
      <c r="DYV23" s="70"/>
      <c r="DYW23" s="70"/>
      <c r="DYX23" s="70"/>
      <c r="DYY23" s="70"/>
      <c r="DYZ23" s="68"/>
      <c r="DZA23" s="68"/>
      <c r="DZB23" s="69"/>
      <c r="DZC23" s="69"/>
      <c r="DZD23" s="69"/>
      <c r="DZE23" s="70"/>
      <c r="DZF23" s="70"/>
      <c r="DZG23" s="70"/>
      <c r="DZH23" s="70"/>
      <c r="DZI23" s="70"/>
      <c r="DZJ23" s="68"/>
      <c r="DZK23" s="68"/>
      <c r="DZL23" s="69"/>
      <c r="DZM23" s="69"/>
      <c r="DZN23" s="69"/>
      <c r="DZO23" s="70"/>
      <c r="DZP23" s="70"/>
      <c r="DZQ23" s="70"/>
      <c r="DZR23" s="70"/>
      <c r="DZS23" s="70"/>
      <c r="DZT23" s="68"/>
      <c r="DZU23" s="68"/>
      <c r="DZV23" s="69"/>
      <c r="DZW23" s="69"/>
      <c r="DZX23" s="69"/>
      <c r="DZY23" s="70"/>
      <c r="DZZ23" s="70"/>
      <c r="EAA23" s="70"/>
      <c r="EAB23" s="70"/>
      <c r="EAC23" s="70"/>
      <c r="EAD23" s="68"/>
      <c r="EAE23" s="68"/>
      <c r="EAF23" s="69"/>
      <c r="EAG23" s="69"/>
      <c r="EAH23" s="69"/>
      <c r="EAI23" s="70"/>
      <c r="EAJ23" s="70"/>
      <c r="EAK23" s="70"/>
      <c r="EAL23" s="70"/>
      <c r="EAM23" s="70"/>
      <c r="EAN23" s="68"/>
      <c r="EAO23" s="68"/>
      <c r="EAP23" s="69"/>
      <c r="EAQ23" s="69"/>
      <c r="EAR23" s="69"/>
      <c r="EAS23" s="70"/>
      <c r="EAT23" s="70"/>
      <c r="EAU23" s="70"/>
      <c r="EAV23" s="70"/>
      <c r="EAW23" s="70"/>
      <c r="EAX23" s="68"/>
      <c r="EAY23" s="68"/>
      <c r="EAZ23" s="69"/>
      <c r="EBA23" s="69"/>
      <c r="EBB23" s="69"/>
      <c r="EBC23" s="70"/>
      <c r="EBD23" s="70"/>
      <c r="EBE23" s="70"/>
      <c r="EBF23" s="70"/>
      <c r="EBG23" s="70"/>
      <c r="EBH23" s="68"/>
      <c r="EBI23" s="68"/>
      <c r="EBJ23" s="69"/>
      <c r="EBK23" s="69"/>
      <c r="EBL23" s="69"/>
      <c r="EBM23" s="70"/>
      <c r="EBN23" s="70"/>
      <c r="EBO23" s="70"/>
      <c r="EBP23" s="70"/>
      <c r="EBQ23" s="70"/>
      <c r="EBR23" s="68"/>
      <c r="EBS23" s="68"/>
      <c r="EBT23" s="69"/>
      <c r="EBU23" s="69"/>
      <c r="EBV23" s="69"/>
      <c r="EBW23" s="70"/>
      <c r="EBX23" s="70"/>
      <c r="EBY23" s="70"/>
      <c r="EBZ23" s="70"/>
      <c r="ECA23" s="70"/>
      <c r="ECB23" s="68"/>
      <c r="ECC23" s="68"/>
      <c r="ECD23" s="69"/>
      <c r="ECE23" s="69"/>
      <c r="ECF23" s="69"/>
      <c r="ECG23" s="70"/>
      <c r="ECH23" s="70"/>
      <c r="ECI23" s="70"/>
      <c r="ECJ23" s="70"/>
      <c r="ECK23" s="70"/>
      <c r="ECL23" s="68"/>
      <c r="ECM23" s="68"/>
      <c r="ECN23" s="69"/>
      <c r="ECO23" s="69"/>
      <c r="ECP23" s="69"/>
      <c r="ECQ23" s="70"/>
      <c r="ECR23" s="70"/>
      <c r="ECS23" s="70"/>
      <c r="ECT23" s="70"/>
      <c r="ECU23" s="70"/>
      <c r="ECV23" s="68"/>
      <c r="ECW23" s="68"/>
      <c r="ECX23" s="69"/>
      <c r="ECY23" s="69"/>
      <c r="ECZ23" s="69"/>
      <c r="EDA23" s="70"/>
      <c r="EDB23" s="70"/>
      <c r="EDC23" s="70"/>
      <c r="EDD23" s="70"/>
      <c r="EDE23" s="70"/>
      <c r="EDF23" s="68"/>
      <c r="EDG23" s="68"/>
      <c r="EDH23" s="69"/>
      <c r="EDI23" s="69"/>
      <c r="EDJ23" s="69"/>
      <c r="EDK23" s="70"/>
      <c r="EDL23" s="70"/>
      <c r="EDM23" s="70"/>
      <c r="EDN23" s="70"/>
      <c r="EDO23" s="70"/>
      <c r="EDP23" s="68"/>
      <c r="EDQ23" s="68"/>
      <c r="EDR23" s="69"/>
      <c r="EDS23" s="69"/>
      <c r="EDT23" s="69"/>
      <c r="EDU23" s="70"/>
      <c r="EDV23" s="70"/>
      <c r="EDW23" s="70"/>
      <c r="EDX23" s="70"/>
      <c r="EDY23" s="70"/>
      <c r="EDZ23" s="68"/>
      <c r="EEA23" s="68"/>
      <c r="EEB23" s="69"/>
      <c r="EEC23" s="69"/>
      <c r="EED23" s="69"/>
      <c r="EEE23" s="70"/>
      <c r="EEF23" s="70"/>
      <c r="EEG23" s="70"/>
      <c r="EEH23" s="70"/>
      <c r="EEI23" s="70"/>
      <c r="EEJ23" s="68"/>
      <c r="EEK23" s="68"/>
      <c r="EEL23" s="69"/>
      <c r="EEM23" s="69"/>
      <c r="EEN23" s="69"/>
      <c r="EEO23" s="70"/>
      <c r="EEP23" s="70"/>
      <c r="EEQ23" s="70"/>
      <c r="EER23" s="70"/>
      <c r="EES23" s="70"/>
      <c r="EET23" s="68"/>
      <c r="EEU23" s="68"/>
      <c r="EEV23" s="69"/>
      <c r="EEW23" s="69"/>
      <c r="EEX23" s="69"/>
      <c r="EEY23" s="70"/>
      <c r="EEZ23" s="70"/>
      <c r="EFA23" s="70"/>
      <c r="EFB23" s="70"/>
      <c r="EFC23" s="70"/>
      <c r="EFD23" s="68"/>
      <c r="EFE23" s="68"/>
      <c r="EFF23" s="69"/>
      <c r="EFG23" s="69"/>
      <c r="EFH23" s="69"/>
      <c r="EFI23" s="70"/>
      <c r="EFJ23" s="70"/>
      <c r="EFK23" s="70"/>
      <c r="EFL23" s="70"/>
      <c r="EFM23" s="70"/>
      <c r="EFN23" s="68"/>
      <c r="EFO23" s="68"/>
      <c r="EFP23" s="69"/>
      <c r="EFQ23" s="69"/>
      <c r="EFR23" s="69"/>
      <c r="EFS23" s="70"/>
      <c r="EFT23" s="70"/>
      <c r="EFU23" s="70"/>
      <c r="EFV23" s="70"/>
      <c r="EFW23" s="70"/>
      <c r="EFX23" s="68"/>
      <c r="EFY23" s="68"/>
      <c r="EFZ23" s="69"/>
      <c r="EGA23" s="69"/>
      <c r="EGB23" s="69"/>
      <c r="EGC23" s="70"/>
      <c r="EGD23" s="70"/>
      <c r="EGE23" s="70"/>
      <c r="EGF23" s="70"/>
      <c r="EGG23" s="70"/>
      <c r="EGH23" s="68"/>
      <c r="EGI23" s="68"/>
      <c r="EGJ23" s="69"/>
      <c r="EGK23" s="69"/>
      <c r="EGL23" s="69"/>
      <c r="EGM23" s="70"/>
      <c r="EGN23" s="70"/>
      <c r="EGO23" s="70"/>
      <c r="EGP23" s="70"/>
      <c r="EGQ23" s="70"/>
      <c r="EGR23" s="68"/>
      <c r="EGS23" s="68"/>
      <c r="EGT23" s="69"/>
      <c r="EGU23" s="69"/>
      <c r="EGV23" s="69"/>
      <c r="EGW23" s="70"/>
      <c r="EGX23" s="70"/>
      <c r="EGY23" s="70"/>
      <c r="EGZ23" s="70"/>
      <c r="EHA23" s="70"/>
      <c r="EHB23" s="68"/>
      <c r="EHC23" s="68"/>
      <c r="EHD23" s="69"/>
      <c r="EHE23" s="69"/>
      <c r="EHF23" s="69"/>
      <c r="EHG23" s="70"/>
      <c r="EHH23" s="70"/>
      <c r="EHI23" s="70"/>
      <c r="EHJ23" s="70"/>
      <c r="EHK23" s="70"/>
      <c r="EHL23" s="68"/>
      <c r="EHM23" s="68"/>
      <c r="EHN23" s="69"/>
      <c r="EHO23" s="69"/>
      <c r="EHP23" s="69"/>
      <c r="EHQ23" s="70"/>
      <c r="EHR23" s="70"/>
      <c r="EHS23" s="70"/>
      <c r="EHT23" s="70"/>
      <c r="EHU23" s="70"/>
      <c r="EHV23" s="68"/>
      <c r="EHW23" s="68"/>
      <c r="EHX23" s="69"/>
      <c r="EHY23" s="69"/>
      <c r="EHZ23" s="69"/>
      <c r="EIA23" s="70"/>
      <c r="EIB23" s="70"/>
      <c r="EIC23" s="70"/>
      <c r="EID23" s="70"/>
      <c r="EIE23" s="70"/>
      <c r="EIF23" s="68"/>
      <c r="EIG23" s="68"/>
      <c r="EIH23" s="69"/>
      <c r="EII23" s="69"/>
      <c r="EIJ23" s="69"/>
      <c r="EIK23" s="70"/>
      <c r="EIL23" s="70"/>
      <c r="EIM23" s="70"/>
      <c r="EIN23" s="70"/>
      <c r="EIO23" s="70"/>
      <c r="EIP23" s="68"/>
      <c r="EIQ23" s="68"/>
      <c r="EIR23" s="69"/>
      <c r="EIS23" s="69"/>
      <c r="EIT23" s="69"/>
      <c r="EIU23" s="70"/>
      <c r="EIV23" s="70"/>
      <c r="EIW23" s="70"/>
      <c r="EIX23" s="70"/>
      <c r="EIY23" s="70"/>
      <c r="EIZ23" s="68"/>
      <c r="EJA23" s="68"/>
      <c r="EJB23" s="69"/>
      <c r="EJC23" s="69"/>
      <c r="EJD23" s="69"/>
      <c r="EJE23" s="70"/>
      <c r="EJF23" s="70"/>
      <c r="EJG23" s="70"/>
      <c r="EJH23" s="70"/>
      <c r="EJI23" s="70"/>
      <c r="EJJ23" s="68"/>
      <c r="EJK23" s="68"/>
      <c r="EJL23" s="69"/>
      <c r="EJM23" s="69"/>
      <c r="EJN23" s="69"/>
      <c r="EJO23" s="70"/>
      <c r="EJP23" s="70"/>
      <c r="EJQ23" s="70"/>
      <c r="EJR23" s="70"/>
      <c r="EJS23" s="70"/>
      <c r="EJT23" s="68"/>
      <c r="EJU23" s="68"/>
      <c r="EJV23" s="69"/>
      <c r="EJW23" s="69"/>
      <c r="EJX23" s="69"/>
      <c r="EJY23" s="70"/>
      <c r="EJZ23" s="70"/>
      <c r="EKA23" s="70"/>
      <c r="EKB23" s="70"/>
      <c r="EKC23" s="70"/>
      <c r="EKD23" s="68"/>
      <c r="EKE23" s="68"/>
      <c r="EKF23" s="69"/>
      <c r="EKG23" s="69"/>
      <c r="EKH23" s="69"/>
      <c r="EKI23" s="70"/>
      <c r="EKJ23" s="70"/>
      <c r="EKK23" s="70"/>
      <c r="EKL23" s="70"/>
      <c r="EKM23" s="70"/>
      <c r="EKN23" s="68"/>
      <c r="EKO23" s="68"/>
      <c r="EKP23" s="69"/>
      <c r="EKQ23" s="69"/>
      <c r="EKR23" s="69"/>
      <c r="EKS23" s="70"/>
      <c r="EKT23" s="70"/>
      <c r="EKU23" s="70"/>
      <c r="EKV23" s="70"/>
      <c r="EKW23" s="70"/>
      <c r="EKX23" s="68"/>
      <c r="EKY23" s="68"/>
      <c r="EKZ23" s="69"/>
      <c r="ELA23" s="69"/>
      <c r="ELB23" s="69"/>
      <c r="ELC23" s="70"/>
      <c r="ELD23" s="70"/>
      <c r="ELE23" s="70"/>
      <c r="ELF23" s="70"/>
      <c r="ELG23" s="70"/>
      <c r="ELH23" s="68"/>
      <c r="ELI23" s="68"/>
      <c r="ELJ23" s="69"/>
      <c r="ELK23" s="69"/>
      <c r="ELL23" s="69"/>
      <c r="ELM23" s="70"/>
      <c r="ELN23" s="70"/>
      <c r="ELO23" s="70"/>
      <c r="ELP23" s="70"/>
      <c r="ELQ23" s="70"/>
      <c r="ELR23" s="68"/>
      <c r="ELS23" s="68"/>
      <c r="ELT23" s="69"/>
      <c r="ELU23" s="69"/>
      <c r="ELV23" s="69"/>
      <c r="ELW23" s="70"/>
      <c r="ELX23" s="70"/>
      <c r="ELY23" s="70"/>
      <c r="ELZ23" s="70"/>
      <c r="EMA23" s="70"/>
      <c r="EMB23" s="68"/>
      <c r="EMC23" s="68"/>
      <c r="EMD23" s="69"/>
      <c r="EME23" s="69"/>
      <c r="EMF23" s="69"/>
      <c r="EMG23" s="70"/>
      <c r="EMH23" s="70"/>
      <c r="EMI23" s="70"/>
      <c r="EMJ23" s="70"/>
      <c r="EMK23" s="70"/>
      <c r="EML23" s="68"/>
      <c r="EMM23" s="68"/>
      <c r="EMN23" s="69"/>
      <c r="EMO23" s="69"/>
      <c r="EMP23" s="69"/>
      <c r="EMQ23" s="70"/>
      <c r="EMR23" s="70"/>
      <c r="EMS23" s="70"/>
      <c r="EMT23" s="70"/>
      <c r="EMU23" s="70"/>
      <c r="EMV23" s="68"/>
      <c r="EMW23" s="68"/>
      <c r="EMX23" s="69"/>
      <c r="EMY23" s="69"/>
      <c r="EMZ23" s="69"/>
      <c r="ENA23" s="70"/>
      <c r="ENB23" s="70"/>
      <c r="ENC23" s="70"/>
      <c r="END23" s="70"/>
      <c r="ENE23" s="70"/>
      <c r="ENF23" s="68"/>
      <c r="ENG23" s="68"/>
      <c r="ENH23" s="69"/>
      <c r="ENI23" s="69"/>
      <c r="ENJ23" s="69"/>
      <c r="ENK23" s="70"/>
      <c r="ENL23" s="70"/>
      <c r="ENM23" s="70"/>
      <c r="ENN23" s="70"/>
      <c r="ENO23" s="70"/>
      <c r="ENP23" s="68"/>
      <c r="ENQ23" s="68"/>
      <c r="ENR23" s="69"/>
      <c r="ENS23" s="69"/>
      <c r="ENT23" s="69"/>
      <c r="ENU23" s="70"/>
      <c r="ENV23" s="70"/>
      <c r="ENW23" s="70"/>
      <c r="ENX23" s="70"/>
      <c r="ENY23" s="70"/>
      <c r="ENZ23" s="68"/>
      <c r="EOA23" s="68"/>
      <c r="EOB23" s="69"/>
      <c r="EOC23" s="69"/>
      <c r="EOD23" s="69"/>
      <c r="EOE23" s="70"/>
      <c r="EOF23" s="70"/>
      <c r="EOG23" s="70"/>
      <c r="EOH23" s="70"/>
      <c r="EOI23" s="70"/>
      <c r="EOJ23" s="68"/>
      <c r="EOK23" s="68"/>
      <c r="EOL23" s="69"/>
      <c r="EOM23" s="69"/>
      <c r="EON23" s="69"/>
      <c r="EOO23" s="70"/>
      <c r="EOP23" s="70"/>
      <c r="EOQ23" s="70"/>
      <c r="EOR23" s="70"/>
      <c r="EOS23" s="70"/>
      <c r="EOT23" s="68"/>
      <c r="EOU23" s="68"/>
      <c r="EOV23" s="69"/>
      <c r="EOW23" s="69"/>
      <c r="EOX23" s="69"/>
      <c r="EOY23" s="70"/>
      <c r="EOZ23" s="70"/>
      <c r="EPA23" s="70"/>
      <c r="EPB23" s="70"/>
      <c r="EPC23" s="70"/>
      <c r="EPD23" s="68"/>
      <c r="EPE23" s="68"/>
      <c r="EPF23" s="69"/>
      <c r="EPG23" s="69"/>
      <c r="EPH23" s="69"/>
      <c r="EPI23" s="70"/>
      <c r="EPJ23" s="70"/>
      <c r="EPK23" s="70"/>
      <c r="EPL23" s="70"/>
      <c r="EPM23" s="70"/>
      <c r="EPN23" s="68"/>
      <c r="EPO23" s="68"/>
      <c r="EPP23" s="69"/>
      <c r="EPQ23" s="69"/>
      <c r="EPR23" s="69"/>
      <c r="EPS23" s="70"/>
      <c r="EPT23" s="70"/>
      <c r="EPU23" s="70"/>
      <c r="EPV23" s="70"/>
      <c r="EPW23" s="70"/>
      <c r="EPX23" s="68"/>
      <c r="EPY23" s="68"/>
      <c r="EPZ23" s="69"/>
      <c r="EQA23" s="69"/>
      <c r="EQB23" s="69"/>
      <c r="EQC23" s="70"/>
      <c r="EQD23" s="70"/>
      <c r="EQE23" s="70"/>
      <c r="EQF23" s="70"/>
      <c r="EQG23" s="70"/>
      <c r="EQH23" s="68"/>
      <c r="EQI23" s="68"/>
      <c r="EQJ23" s="69"/>
      <c r="EQK23" s="69"/>
      <c r="EQL23" s="69"/>
      <c r="EQM23" s="70"/>
      <c r="EQN23" s="70"/>
      <c r="EQO23" s="70"/>
      <c r="EQP23" s="70"/>
      <c r="EQQ23" s="70"/>
      <c r="EQR23" s="68"/>
      <c r="EQS23" s="68"/>
      <c r="EQT23" s="69"/>
      <c r="EQU23" s="69"/>
      <c r="EQV23" s="69"/>
      <c r="EQW23" s="70"/>
      <c r="EQX23" s="70"/>
      <c r="EQY23" s="70"/>
      <c r="EQZ23" s="70"/>
      <c r="ERA23" s="70"/>
      <c r="ERB23" s="68"/>
      <c r="ERC23" s="68"/>
      <c r="ERD23" s="69"/>
      <c r="ERE23" s="69"/>
      <c r="ERF23" s="69"/>
      <c r="ERG23" s="70"/>
      <c r="ERH23" s="70"/>
      <c r="ERI23" s="70"/>
      <c r="ERJ23" s="70"/>
      <c r="ERK23" s="70"/>
      <c r="ERL23" s="68"/>
      <c r="ERM23" s="68"/>
      <c r="ERN23" s="69"/>
      <c r="ERO23" s="69"/>
      <c r="ERP23" s="69"/>
      <c r="ERQ23" s="70"/>
      <c r="ERR23" s="70"/>
      <c r="ERS23" s="70"/>
      <c r="ERT23" s="70"/>
      <c r="ERU23" s="70"/>
      <c r="ERV23" s="68"/>
      <c r="ERW23" s="68"/>
      <c r="ERX23" s="69"/>
      <c r="ERY23" s="69"/>
      <c r="ERZ23" s="69"/>
      <c r="ESA23" s="70"/>
      <c r="ESB23" s="70"/>
      <c r="ESC23" s="70"/>
      <c r="ESD23" s="70"/>
      <c r="ESE23" s="70"/>
      <c r="ESF23" s="68"/>
      <c r="ESG23" s="68"/>
      <c r="ESH23" s="69"/>
      <c r="ESI23" s="69"/>
      <c r="ESJ23" s="69"/>
      <c r="ESK23" s="70"/>
      <c r="ESL23" s="70"/>
      <c r="ESM23" s="70"/>
      <c r="ESN23" s="70"/>
      <c r="ESO23" s="70"/>
      <c r="ESP23" s="68"/>
      <c r="ESQ23" s="68"/>
      <c r="ESR23" s="69"/>
      <c r="ESS23" s="69"/>
      <c r="EST23" s="69"/>
      <c r="ESU23" s="70"/>
      <c r="ESV23" s="70"/>
      <c r="ESW23" s="70"/>
      <c r="ESX23" s="70"/>
      <c r="ESY23" s="70"/>
      <c r="ESZ23" s="68"/>
      <c r="ETA23" s="68"/>
      <c r="ETB23" s="69"/>
      <c r="ETC23" s="69"/>
      <c r="ETD23" s="69"/>
      <c r="ETE23" s="70"/>
      <c r="ETF23" s="70"/>
      <c r="ETG23" s="70"/>
      <c r="ETH23" s="70"/>
      <c r="ETI23" s="70"/>
      <c r="ETJ23" s="68"/>
      <c r="ETK23" s="68"/>
      <c r="ETL23" s="69"/>
      <c r="ETM23" s="69"/>
      <c r="ETN23" s="69"/>
      <c r="ETO23" s="70"/>
      <c r="ETP23" s="70"/>
      <c r="ETQ23" s="70"/>
      <c r="ETR23" s="70"/>
      <c r="ETS23" s="70"/>
      <c r="ETT23" s="68"/>
      <c r="ETU23" s="68"/>
      <c r="ETV23" s="69"/>
      <c r="ETW23" s="69"/>
      <c r="ETX23" s="69"/>
      <c r="ETY23" s="70"/>
      <c r="ETZ23" s="70"/>
      <c r="EUA23" s="70"/>
      <c r="EUB23" s="70"/>
      <c r="EUC23" s="70"/>
      <c r="EUD23" s="68"/>
      <c r="EUE23" s="68"/>
      <c r="EUF23" s="69"/>
      <c r="EUG23" s="69"/>
      <c r="EUH23" s="69"/>
      <c r="EUI23" s="70"/>
      <c r="EUJ23" s="70"/>
      <c r="EUK23" s="70"/>
      <c r="EUL23" s="70"/>
      <c r="EUM23" s="70"/>
      <c r="EUN23" s="68"/>
      <c r="EUO23" s="68"/>
      <c r="EUP23" s="69"/>
      <c r="EUQ23" s="69"/>
      <c r="EUR23" s="69"/>
      <c r="EUS23" s="70"/>
      <c r="EUT23" s="70"/>
      <c r="EUU23" s="70"/>
      <c r="EUV23" s="70"/>
      <c r="EUW23" s="70"/>
      <c r="EUX23" s="68"/>
      <c r="EUY23" s="68"/>
      <c r="EUZ23" s="69"/>
      <c r="EVA23" s="69"/>
      <c r="EVB23" s="69"/>
      <c r="EVC23" s="70"/>
      <c r="EVD23" s="70"/>
      <c r="EVE23" s="70"/>
      <c r="EVF23" s="70"/>
      <c r="EVG23" s="70"/>
      <c r="EVH23" s="68"/>
      <c r="EVI23" s="68"/>
      <c r="EVJ23" s="69"/>
      <c r="EVK23" s="69"/>
      <c r="EVL23" s="69"/>
      <c r="EVM23" s="70"/>
      <c r="EVN23" s="70"/>
      <c r="EVO23" s="70"/>
      <c r="EVP23" s="70"/>
      <c r="EVQ23" s="70"/>
      <c r="EVR23" s="68"/>
      <c r="EVS23" s="68"/>
      <c r="EVT23" s="69"/>
      <c r="EVU23" s="69"/>
      <c r="EVV23" s="69"/>
      <c r="EVW23" s="70"/>
      <c r="EVX23" s="70"/>
      <c r="EVY23" s="70"/>
      <c r="EVZ23" s="70"/>
      <c r="EWA23" s="70"/>
      <c r="EWB23" s="68"/>
      <c r="EWC23" s="68"/>
      <c r="EWD23" s="69"/>
      <c r="EWE23" s="69"/>
      <c r="EWF23" s="69"/>
      <c r="EWG23" s="70"/>
      <c r="EWH23" s="70"/>
      <c r="EWI23" s="70"/>
      <c r="EWJ23" s="70"/>
      <c r="EWK23" s="70"/>
      <c r="EWL23" s="68"/>
      <c r="EWM23" s="68"/>
      <c r="EWN23" s="69"/>
      <c r="EWO23" s="69"/>
      <c r="EWP23" s="69"/>
      <c r="EWQ23" s="70"/>
      <c r="EWR23" s="70"/>
      <c r="EWS23" s="70"/>
      <c r="EWT23" s="70"/>
      <c r="EWU23" s="70"/>
      <c r="EWV23" s="68"/>
      <c r="EWW23" s="68"/>
      <c r="EWX23" s="69"/>
      <c r="EWY23" s="69"/>
      <c r="EWZ23" s="69"/>
      <c r="EXA23" s="70"/>
      <c r="EXB23" s="70"/>
      <c r="EXC23" s="70"/>
      <c r="EXD23" s="70"/>
      <c r="EXE23" s="70"/>
      <c r="EXF23" s="68"/>
      <c r="EXG23" s="68"/>
      <c r="EXH23" s="69"/>
      <c r="EXI23" s="69"/>
      <c r="EXJ23" s="69"/>
      <c r="EXK23" s="70"/>
      <c r="EXL23" s="70"/>
      <c r="EXM23" s="70"/>
      <c r="EXN23" s="70"/>
      <c r="EXO23" s="70"/>
      <c r="EXP23" s="68"/>
      <c r="EXQ23" s="68"/>
      <c r="EXR23" s="69"/>
      <c r="EXS23" s="69"/>
      <c r="EXT23" s="69"/>
      <c r="EXU23" s="70"/>
      <c r="EXV23" s="70"/>
      <c r="EXW23" s="70"/>
      <c r="EXX23" s="70"/>
      <c r="EXY23" s="70"/>
      <c r="EXZ23" s="68"/>
      <c r="EYA23" s="68"/>
      <c r="EYB23" s="69"/>
      <c r="EYC23" s="69"/>
      <c r="EYD23" s="69"/>
      <c r="EYE23" s="70"/>
      <c r="EYF23" s="70"/>
      <c r="EYG23" s="70"/>
      <c r="EYH23" s="70"/>
      <c r="EYI23" s="70"/>
      <c r="EYJ23" s="68"/>
      <c r="EYK23" s="68"/>
      <c r="EYL23" s="69"/>
      <c r="EYM23" s="69"/>
      <c r="EYN23" s="69"/>
      <c r="EYO23" s="70"/>
      <c r="EYP23" s="70"/>
      <c r="EYQ23" s="70"/>
      <c r="EYR23" s="70"/>
      <c r="EYS23" s="70"/>
      <c r="EYT23" s="68"/>
      <c r="EYU23" s="68"/>
      <c r="EYV23" s="69"/>
      <c r="EYW23" s="69"/>
      <c r="EYX23" s="69"/>
      <c r="EYY23" s="70"/>
      <c r="EYZ23" s="70"/>
      <c r="EZA23" s="70"/>
      <c r="EZB23" s="70"/>
      <c r="EZC23" s="70"/>
      <c r="EZD23" s="68"/>
      <c r="EZE23" s="68"/>
      <c r="EZF23" s="69"/>
      <c r="EZG23" s="69"/>
      <c r="EZH23" s="69"/>
      <c r="EZI23" s="70"/>
      <c r="EZJ23" s="70"/>
      <c r="EZK23" s="70"/>
      <c r="EZL23" s="70"/>
      <c r="EZM23" s="70"/>
      <c r="EZN23" s="68"/>
      <c r="EZO23" s="68"/>
      <c r="EZP23" s="69"/>
      <c r="EZQ23" s="69"/>
      <c r="EZR23" s="69"/>
      <c r="EZS23" s="70"/>
      <c r="EZT23" s="70"/>
      <c r="EZU23" s="70"/>
      <c r="EZV23" s="70"/>
      <c r="EZW23" s="70"/>
      <c r="EZX23" s="68"/>
      <c r="EZY23" s="68"/>
      <c r="EZZ23" s="69"/>
      <c r="FAA23" s="69"/>
      <c r="FAB23" s="69"/>
      <c r="FAC23" s="70"/>
      <c r="FAD23" s="70"/>
      <c r="FAE23" s="70"/>
      <c r="FAF23" s="70"/>
      <c r="FAG23" s="70"/>
      <c r="FAH23" s="68"/>
      <c r="FAI23" s="68"/>
      <c r="FAJ23" s="69"/>
      <c r="FAK23" s="69"/>
      <c r="FAL23" s="69"/>
      <c r="FAM23" s="70"/>
      <c r="FAN23" s="70"/>
      <c r="FAO23" s="70"/>
      <c r="FAP23" s="70"/>
      <c r="FAQ23" s="70"/>
      <c r="FAR23" s="68"/>
      <c r="FAS23" s="68"/>
      <c r="FAT23" s="69"/>
      <c r="FAU23" s="69"/>
      <c r="FAV23" s="69"/>
      <c r="FAW23" s="70"/>
      <c r="FAX23" s="70"/>
      <c r="FAY23" s="70"/>
      <c r="FAZ23" s="70"/>
      <c r="FBA23" s="70"/>
      <c r="FBB23" s="68"/>
      <c r="FBC23" s="68"/>
      <c r="FBD23" s="69"/>
      <c r="FBE23" s="69"/>
      <c r="FBF23" s="69"/>
      <c r="FBG23" s="70"/>
      <c r="FBH23" s="70"/>
      <c r="FBI23" s="70"/>
      <c r="FBJ23" s="70"/>
      <c r="FBK23" s="70"/>
      <c r="FBL23" s="68"/>
      <c r="FBM23" s="68"/>
      <c r="FBN23" s="69"/>
      <c r="FBO23" s="69"/>
      <c r="FBP23" s="69"/>
      <c r="FBQ23" s="70"/>
      <c r="FBR23" s="70"/>
      <c r="FBS23" s="70"/>
      <c r="FBT23" s="70"/>
      <c r="FBU23" s="70"/>
      <c r="FBV23" s="68"/>
      <c r="FBW23" s="68"/>
      <c r="FBX23" s="69"/>
      <c r="FBY23" s="69"/>
      <c r="FBZ23" s="69"/>
      <c r="FCA23" s="70"/>
      <c r="FCB23" s="70"/>
      <c r="FCC23" s="70"/>
      <c r="FCD23" s="70"/>
      <c r="FCE23" s="70"/>
      <c r="FCF23" s="68"/>
      <c r="FCG23" s="68"/>
      <c r="FCH23" s="69"/>
      <c r="FCI23" s="69"/>
      <c r="FCJ23" s="69"/>
      <c r="FCK23" s="70"/>
      <c r="FCL23" s="70"/>
      <c r="FCM23" s="70"/>
      <c r="FCN23" s="70"/>
      <c r="FCO23" s="70"/>
      <c r="FCP23" s="68"/>
      <c r="FCQ23" s="68"/>
      <c r="FCR23" s="69"/>
      <c r="FCS23" s="69"/>
      <c r="FCT23" s="69"/>
      <c r="FCU23" s="70"/>
      <c r="FCV23" s="70"/>
      <c r="FCW23" s="70"/>
      <c r="FCX23" s="70"/>
      <c r="FCY23" s="70"/>
      <c r="FCZ23" s="68"/>
      <c r="FDA23" s="68"/>
      <c r="FDB23" s="69"/>
      <c r="FDC23" s="69"/>
      <c r="FDD23" s="69"/>
      <c r="FDE23" s="70"/>
      <c r="FDF23" s="70"/>
      <c r="FDG23" s="70"/>
      <c r="FDH23" s="70"/>
      <c r="FDI23" s="70"/>
      <c r="FDJ23" s="68"/>
      <c r="FDK23" s="68"/>
      <c r="FDL23" s="69"/>
      <c r="FDM23" s="69"/>
      <c r="FDN23" s="69"/>
      <c r="FDO23" s="70"/>
      <c r="FDP23" s="70"/>
      <c r="FDQ23" s="70"/>
      <c r="FDR23" s="70"/>
      <c r="FDS23" s="70"/>
      <c r="FDT23" s="68"/>
      <c r="FDU23" s="68"/>
      <c r="FDV23" s="69"/>
      <c r="FDW23" s="69"/>
      <c r="FDX23" s="69"/>
      <c r="FDY23" s="70"/>
      <c r="FDZ23" s="70"/>
      <c r="FEA23" s="70"/>
      <c r="FEB23" s="70"/>
      <c r="FEC23" s="70"/>
      <c r="FED23" s="68"/>
      <c r="FEE23" s="68"/>
      <c r="FEF23" s="69"/>
      <c r="FEG23" s="69"/>
      <c r="FEH23" s="69"/>
      <c r="FEI23" s="70"/>
      <c r="FEJ23" s="70"/>
      <c r="FEK23" s="70"/>
      <c r="FEL23" s="70"/>
      <c r="FEM23" s="70"/>
      <c r="FEN23" s="68"/>
      <c r="FEO23" s="68"/>
      <c r="FEP23" s="69"/>
      <c r="FEQ23" s="69"/>
      <c r="FER23" s="69"/>
      <c r="FES23" s="70"/>
      <c r="FET23" s="70"/>
      <c r="FEU23" s="70"/>
      <c r="FEV23" s="70"/>
      <c r="FEW23" s="70"/>
      <c r="FEX23" s="68"/>
      <c r="FEY23" s="68"/>
      <c r="FEZ23" s="69"/>
      <c r="FFA23" s="69"/>
      <c r="FFB23" s="69"/>
      <c r="FFC23" s="70"/>
      <c r="FFD23" s="70"/>
      <c r="FFE23" s="70"/>
      <c r="FFF23" s="70"/>
      <c r="FFG23" s="70"/>
      <c r="FFH23" s="68"/>
      <c r="FFI23" s="68"/>
      <c r="FFJ23" s="69"/>
      <c r="FFK23" s="69"/>
      <c r="FFL23" s="69"/>
      <c r="FFM23" s="70"/>
      <c r="FFN23" s="70"/>
      <c r="FFO23" s="70"/>
      <c r="FFP23" s="70"/>
      <c r="FFQ23" s="70"/>
      <c r="FFR23" s="68"/>
      <c r="FFS23" s="68"/>
      <c r="FFT23" s="69"/>
      <c r="FFU23" s="69"/>
      <c r="FFV23" s="69"/>
      <c r="FFW23" s="70"/>
      <c r="FFX23" s="70"/>
      <c r="FFY23" s="70"/>
      <c r="FFZ23" s="70"/>
      <c r="FGA23" s="70"/>
      <c r="FGB23" s="68"/>
      <c r="FGC23" s="68"/>
      <c r="FGD23" s="69"/>
      <c r="FGE23" s="69"/>
      <c r="FGF23" s="69"/>
      <c r="FGG23" s="70"/>
      <c r="FGH23" s="70"/>
      <c r="FGI23" s="70"/>
      <c r="FGJ23" s="70"/>
      <c r="FGK23" s="70"/>
      <c r="FGL23" s="68"/>
      <c r="FGM23" s="68"/>
      <c r="FGN23" s="69"/>
      <c r="FGO23" s="69"/>
      <c r="FGP23" s="69"/>
      <c r="FGQ23" s="70"/>
      <c r="FGR23" s="70"/>
      <c r="FGS23" s="70"/>
      <c r="FGT23" s="70"/>
      <c r="FGU23" s="70"/>
      <c r="FGV23" s="68"/>
      <c r="FGW23" s="68"/>
      <c r="FGX23" s="69"/>
      <c r="FGY23" s="69"/>
      <c r="FGZ23" s="69"/>
      <c r="FHA23" s="70"/>
      <c r="FHB23" s="70"/>
      <c r="FHC23" s="70"/>
      <c r="FHD23" s="70"/>
      <c r="FHE23" s="70"/>
      <c r="FHF23" s="68"/>
      <c r="FHG23" s="68"/>
      <c r="FHH23" s="69"/>
      <c r="FHI23" s="69"/>
      <c r="FHJ23" s="69"/>
      <c r="FHK23" s="70"/>
      <c r="FHL23" s="70"/>
      <c r="FHM23" s="70"/>
      <c r="FHN23" s="70"/>
      <c r="FHO23" s="70"/>
      <c r="FHP23" s="68"/>
      <c r="FHQ23" s="68"/>
      <c r="FHR23" s="69"/>
      <c r="FHS23" s="69"/>
      <c r="FHT23" s="69"/>
      <c r="FHU23" s="70"/>
      <c r="FHV23" s="70"/>
      <c r="FHW23" s="70"/>
      <c r="FHX23" s="70"/>
      <c r="FHY23" s="70"/>
      <c r="FHZ23" s="68"/>
      <c r="FIA23" s="68"/>
      <c r="FIB23" s="69"/>
      <c r="FIC23" s="69"/>
      <c r="FID23" s="69"/>
      <c r="FIE23" s="70"/>
      <c r="FIF23" s="70"/>
      <c r="FIG23" s="70"/>
      <c r="FIH23" s="70"/>
      <c r="FII23" s="70"/>
      <c r="FIJ23" s="68"/>
      <c r="FIK23" s="68"/>
      <c r="FIL23" s="69"/>
      <c r="FIM23" s="69"/>
      <c r="FIN23" s="69"/>
      <c r="FIO23" s="70"/>
      <c r="FIP23" s="70"/>
      <c r="FIQ23" s="70"/>
      <c r="FIR23" s="70"/>
      <c r="FIS23" s="70"/>
      <c r="FIT23" s="68"/>
      <c r="FIU23" s="68"/>
      <c r="FIV23" s="69"/>
      <c r="FIW23" s="69"/>
      <c r="FIX23" s="69"/>
      <c r="FIY23" s="70"/>
      <c r="FIZ23" s="70"/>
      <c r="FJA23" s="70"/>
      <c r="FJB23" s="70"/>
      <c r="FJC23" s="70"/>
      <c r="FJD23" s="68"/>
      <c r="FJE23" s="68"/>
      <c r="FJF23" s="69"/>
      <c r="FJG23" s="69"/>
      <c r="FJH23" s="69"/>
      <c r="FJI23" s="70"/>
      <c r="FJJ23" s="70"/>
      <c r="FJK23" s="70"/>
      <c r="FJL23" s="70"/>
      <c r="FJM23" s="70"/>
      <c r="FJN23" s="68"/>
      <c r="FJO23" s="68"/>
      <c r="FJP23" s="69"/>
      <c r="FJQ23" s="69"/>
      <c r="FJR23" s="69"/>
      <c r="FJS23" s="70"/>
      <c r="FJT23" s="70"/>
      <c r="FJU23" s="70"/>
      <c r="FJV23" s="70"/>
      <c r="FJW23" s="70"/>
      <c r="FJX23" s="68"/>
      <c r="FJY23" s="68"/>
      <c r="FJZ23" s="69"/>
      <c r="FKA23" s="69"/>
      <c r="FKB23" s="69"/>
      <c r="FKC23" s="70"/>
      <c r="FKD23" s="70"/>
      <c r="FKE23" s="70"/>
      <c r="FKF23" s="70"/>
      <c r="FKG23" s="70"/>
      <c r="FKH23" s="68"/>
      <c r="FKI23" s="68"/>
      <c r="FKJ23" s="69"/>
      <c r="FKK23" s="69"/>
      <c r="FKL23" s="69"/>
      <c r="FKM23" s="70"/>
      <c r="FKN23" s="70"/>
      <c r="FKO23" s="70"/>
      <c r="FKP23" s="70"/>
      <c r="FKQ23" s="70"/>
      <c r="FKR23" s="68"/>
      <c r="FKS23" s="68"/>
      <c r="FKT23" s="69"/>
      <c r="FKU23" s="69"/>
      <c r="FKV23" s="69"/>
      <c r="FKW23" s="70"/>
      <c r="FKX23" s="70"/>
      <c r="FKY23" s="70"/>
      <c r="FKZ23" s="70"/>
      <c r="FLA23" s="70"/>
      <c r="FLB23" s="68"/>
      <c r="FLC23" s="68"/>
      <c r="FLD23" s="69"/>
      <c r="FLE23" s="69"/>
      <c r="FLF23" s="69"/>
      <c r="FLG23" s="70"/>
      <c r="FLH23" s="70"/>
      <c r="FLI23" s="70"/>
      <c r="FLJ23" s="70"/>
      <c r="FLK23" s="70"/>
      <c r="FLL23" s="68"/>
      <c r="FLM23" s="68"/>
      <c r="FLN23" s="69"/>
      <c r="FLO23" s="69"/>
      <c r="FLP23" s="69"/>
      <c r="FLQ23" s="70"/>
      <c r="FLR23" s="70"/>
      <c r="FLS23" s="70"/>
      <c r="FLT23" s="70"/>
      <c r="FLU23" s="70"/>
      <c r="FLV23" s="68"/>
      <c r="FLW23" s="68"/>
      <c r="FLX23" s="69"/>
      <c r="FLY23" s="69"/>
      <c r="FLZ23" s="69"/>
      <c r="FMA23" s="70"/>
      <c r="FMB23" s="70"/>
      <c r="FMC23" s="70"/>
      <c r="FMD23" s="70"/>
      <c r="FME23" s="70"/>
      <c r="FMF23" s="68"/>
      <c r="FMG23" s="68"/>
      <c r="FMH23" s="69"/>
      <c r="FMI23" s="69"/>
      <c r="FMJ23" s="69"/>
      <c r="FMK23" s="70"/>
      <c r="FML23" s="70"/>
      <c r="FMM23" s="70"/>
      <c r="FMN23" s="70"/>
      <c r="FMO23" s="70"/>
      <c r="FMP23" s="68"/>
      <c r="FMQ23" s="68"/>
      <c r="FMR23" s="69"/>
      <c r="FMS23" s="69"/>
      <c r="FMT23" s="69"/>
      <c r="FMU23" s="70"/>
      <c r="FMV23" s="70"/>
      <c r="FMW23" s="70"/>
      <c r="FMX23" s="70"/>
      <c r="FMY23" s="70"/>
      <c r="FMZ23" s="68"/>
      <c r="FNA23" s="68"/>
      <c r="FNB23" s="69"/>
      <c r="FNC23" s="69"/>
      <c r="FND23" s="69"/>
      <c r="FNE23" s="70"/>
      <c r="FNF23" s="70"/>
      <c r="FNG23" s="70"/>
      <c r="FNH23" s="70"/>
      <c r="FNI23" s="70"/>
      <c r="FNJ23" s="68"/>
      <c r="FNK23" s="68"/>
      <c r="FNL23" s="69"/>
      <c r="FNM23" s="69"/>
      <c r="FNN23" s="69"/>
      <c r="FNO23" s="70"/>
      <c r="FNP23" s="70"/>
      <c r="FNQ23" s="70"/>
      <c r="FNR23" s="70"/>
      <c r="FNS23" s="70"/>
      <c r="FNT23" s="68"/>
      <c r="FNU23" s="68"/>
      <c r="FNV23" s="69"/>
      <c r="FNW23" s="69"/>
      <c r="FNX23" s="69"/>
      <c r="FNY23" s="70"/>
      <c r="FNZ23" s="70"/>
      <c r="FOA23" s="70"/>
      <c r="FOB23" s="70"/>
      <c r="FOC23" s="70"/>
      <c r="FOD23" s="68"/>
      <c r="FOE23" s="68"/>
      <c r="FOF23" s="69"/>
      <c r="FOG23" s="69"/>
      <c r="FOH23" s="69"/>
      <c r="FOI23" s="70"/>
      <c r="FOJ23" s="70"/>
      <c r="FOK23" s="70"/>
      <c r="FOL23" s="70"/>
      <c r="FOM23" s="70"/>
      <c r="FON23" s="68"/>
      <c r="FOO23" s="68"/>
      <c r="FOP23" s="69"/>
      <c r="FOQ23" s="69"/>
      <c r="FOR23" s="69"/>
      <c r="FOS23" s="70"/>
      <c r="FOT23" s="70"/>
      <c r="FOU23" s="70"/>
      <c r="FOV23" s="70"/>
      <c r="FOW23" s="70"/>
      <c r="FOX23" s="68"/>
      <c r="FOY23" s="68"/>
      <c r="FOZ23" s="69"/>
      <c r="FPA23" s="69"/>
      <c r="FPB23" s="69"/>
      <c r="FPC23" s="70"/>
      <c r="FPD23" s="70"/>
      <c r="FPE23" s="70"/>
      <c r="FPF23" s="70"/>
      <c r="FPG23" s="70"/>
      <c r="FPH23" s="68"/>
      <c r="FPI23" s="68"/>
      <c r="FPJ23" s="69"/>
      <c r="FPK23" s="69"/>
      <c r="FPL23" s="69"/>
      <c r="FPM23" s="70"/>
      <c r="FPN23" s="70"/>
      <c r="FPO23" s="70"/>
      <c r="FPP23" s="70"/>
      <c r="FPQ23" s="70"/>
      <c r="FPR23" s="68"/>
      <c r="FPS23" s="68"/>
      <c r="FPT23" s="69"/>
      <c r="FPU23" s="69"/>
      <c r="FPV23" s="69"/>
      <c r="FPW23" s="70"/>
      <c r="FPX23" s="70"/>
      <c r="FPY23" s="70"/>
      <c r="FPZ23" s="70"/>
      <c r="FQA23" s="70"/>
      <c r="FQB23" s="68"/>
      <c r="FQC23" s="68"/>
      <c r="FQD23" s="69"/>
      <c r="FQE23" s="69"/>
      <c r="FQF23" s="69"/>
      <c r="FQG23" s="70"/>
      <c r="FQH23" s="70"/>
      <c r="FQI23" s="70"/>
      <c r="FQJ23" s="70"/>
      <c r="FQK23" s="70"/>
      <c r="FQL23" s="68"/>
      <c r="FQM23" s="68"/>
      <c r="FQN23" s="69"/>
      <c r="FQO23" s="69"/>
      <c r="FQP23" s="69"/>
      <c r="FQQ23" s="70"/>
      <c r="FQR23" s="70"/>
      <c r="FQS23" s="70"/>
      <c r="FQT23" s="70"/>
      <c r="FQU23" s="70"/>
      <c r="FQV23" s="68"/>
      <c r="FQW23" s="68"/>
      <c r="FQX23" s="69"/>
      <c r="FQY23" s="69"/>
      <c r="FQZ23" s="69"/>
      <c r="FRA23" s="70"/>
      <c r="FRB23" s="70"/>
      <c r="FRC23" s="70"/>
      <c r="FRD23" s="70"/>
      <c r="FRE23" s="70"/>
      <c r="FRF23" s="68"/>
      <c r="FRG23" s="68"/>
      <c r="FRH23" s="69"/>
      <c r="FRI23" s="69"/>
      <c r="FRJ23" s="69"/>
      <c r="FRK23" s="70"/>
      <c r="FRL23" s="70"/>
      <c r="FRM23" s="70"/>
      <c r="FRN23" s="70"/>
      <c r="FRO23" s="70"/>
      <c r="FRP23" s="68"/>
      <c r="FRQ23" s="68"/>
      <c r="FRR23" s="69"/>
      <c r="FRS23" s="69"/>
      <c r="FRT23" s="69"/>
      <c r="FRU23" s="70"/>
      <c r="FRV23" s="70"/>
      <c r="FRW23" s="70"/>
      <c r="FRX23" s="70"/>
      <c r="FRY23" s="70"/>
      <c r="FRZ23" s="68"/>
      <c r="FSA23" s="68"/>
      <c r="FSB23" s="69"/>
      <c r="FSC23" s="69"/>
      <c r="FSD23" s="69"/>
      <c r="FSE23" s="70"/>
      <c r="FSF23" s="70"/>
      <c r="FSG23" s="70"/>
      <c r="FSH23" s="70"/>
      <c r="FSI23" s="70"/>
      <c r="FSJ23" s="68"/>
      <c r="FSK23" s="68"/>
      <c r="FSL23" s="69"/>
      <c r="FSM23" s="69"/>
      <c r="FSN23" s="69"/>
      <c r="FSO23" s="70"/>
      <c r="FSP23" s="70"/>
      <c r="FSQ23" s="70"/>
      <c r="FSR23" s="70"/>
      <c r="FSS23" s="70"/>
      <c r="FST23" s="68"/>
      <c r="FSU23" s="68"/>
      <c r="FSV23" s="69"/>
      <c r="FSW23" s="69"/>
      <c r="FSX23" s="69"/>
      <c r="FSY23" s="70"/>
      <c r="FSZ23" s="70"/>
      <c r="FTA23" s="70"/>
      <c r="FTB23" s="70"/>
      <c r="FTC23" s="70"/>
      <c r="FTD23" s="68"/>
      <c r="FTE23" s="68"/>
      <c r="FTF23" s="69"/>
      <c r="FTG23" s="69"/>
      <c r="FTH23" s="69"/>
      <c r="FTI23" s="70"/>
      <c r="FTJ23" s="70"/>
      <c r="FTK23" s="70"/>
      <c r="FTL23" s="70"/>
      <c r="FTM23" s="70"/>
      <c r="FTN23" s="68"/>
      <c r="FTO23" s="68"/>
      <c r="FTP23" s="69"/>
      <c r="FTQ23" s="69"/>
      <c r="FTR23" s="69"/>
      <c r="FTS23" s="70"/>
      <c r="FTT23" s="70"/>
      <c r="FTU23" s="70"/>
      <c r="FTV23" s="70"/>
      <c r="FTW23" s="70"/>
      <c r="FTX23" s="68"/>
      <c r="FTY23" s="68"/>
      <c r="FTZ23" s="69"/>
      <c r="FUA23" s="69"/>
      <c r="FUB23" s="69"/>
      <c r="FUC23" s="70"/>
      <c r="FUD23" s="70"/>
      <c r="FUE23" s="70"/>
      <c r="FUF23" s="70"/>
      <c r="FUG23" s="70"/>
      <c r="FUH23" s="68"/>
      <c r="FUI23" s="68"/>
      <c r="FUJ23" s="69"/>
      <c r="FUK23" s="69"/>
      <c r="FUL23" s="69"/>
      <c r="FUM23" s="70"/>
      <c r="FUN23" s="70"/>
      <c r="FUO23" s="70"/>
      <c r="FUP23" s="70"/>
      <c r="FUQ23" s="70"/>
      <c r="FUR23" s="68"/>
      <c r="FUS23" s="68"/>
      <c r="FUT23" s="69"/>
      <c r="FUU23" s="69"/>
      <c r="FUV23" s="69"/>
      <c r="FUW23" s="70"/>
      <c r="FUX23" s="70"/>
      <c r="FUY23" s="70"/>
      <c r="FUZ23" s="70"/>
      <c r="FVA23" s="70"/>
      <c r="FVB23" s="68"/>
      <c r="FVC23" s="68"/>
      <c r="FVD23" s="69"/>
      <c r="FVE23" s="69"/>
      <c r="FVF23" s="69"/>
      <c r="FVG23" s="70"/>
      <c r="FVH23" s="70"/>
      <c r="FVI23" s="70"/>
      <c r="FVJ23" s="70"/>
      <c r="FVK23" s="70"/>
      <c r="FVL23" s="68"/>
      <c r="FVM23" s="68"/>
      <c r="FVN23" s="69"/>
      <c r="FVO23" s="69"/>
      <c r="FVP23" s="69"/>
      <c r="FVQ23" s="70"/>
      <c r="FVR23" s="70"/>
      <c r="FVS23" s="70"/>
      <c r="FVT23" s="70"/>
      <c r="FVU23" s="70"/>
      <c r="FVV23" s="68"/>
      <c r="FVW23" s="68"/>
      <c r="FVX23" s="69"/>
      <c r="FVY23" s="69"/>
      <c r="FVZ23" s="69"/>
      <c r="FWA23" s="70"/>
      <c r="FWB23" s="70"/>
      <c r="FWC23" s="70"/>
      <c r="FWD23" s="70"/>
      <c r="FWE23" s="70"/>
      <c r="FWF23" s="68"/>
      <c r="FWG23" s="68"/>
      <c r="FWH23" s="69"/>
      <c r="FWI23" s="69"/>
      <c r="FWJ23" s="69"/>
      <c r="FWK23" s="70"/>
      <c r="FWL23" s="70"/>
      <c r="FWM23" s="70"/>
      <c r="FWN23" s="70"/>
      <c r="FWO23" s="70"/>
      <c r="FWP23" s="68"/>
      <c r="FWQ23" s="68"/>
      <c r="FWR23" s="69"/>
      <c r="FWS23" s="69"/>
      <c r="FWT23" s="69"/>
      <c r="FWU23" s="70"/>
      <c r="FWV23" s="70"/>
      <c r="FWW23" s="70"/>
      <c r="FWX23" s="70"/>
      <c r="FWY23" s="70"/>
      <c r="FWZ23" s="68"/>
      <c r="FXA23" s="68"/>
      <c r="FXB23" s="69"/>
      <c r="FXC23" s="69"/>
      <c r="FXD23" s="69"/>
      <c r="FXE23" s="70"/>
      <c r="FXF23" s="70"/>
      <c r="FXG23" s="70"/>
      <c r="FXH23" s="70"/>
      <c r="FXI23" s="70"/>
      <c r="FXJ23" s="68"/>
      <c r="FXK23" s="68"/>
      <c r="FXL23" s="69"/>
      <c r="FXM23" s="69"/>
      <c r="FXN23" s="69"/>
      <c r="FXO23" s="70"/>
      <c r="FXP23" s="70"/>
      <c r="FXQ23" s="70"/>
      <c r="FXR23" s="70"/>
      <c r="FXS23" s="70"/>
      <c r="FXT23" s="68"/>
      <c r="FXU23" s="68"/>
      <c r="FXV23" s="69"/>
      <c r="FXW23" s="69"/>
      <c r="FXX23" s="69"/>
      <c r="FXY23" s="70"/>
      <c r="FXZ23" s="70"/>
      <c r="FYA23" s="70"/>
      <c r="FYB23" s="70"/>
      <c r="FYC23" s="70"/>
      <c r="FYD23" s="68"/>
      <c r="FYE23" s="68"/>
      <c r="FYF23" s="69"/>
      <c r="FYG23" s="69"/>
      <c r="FYH23" s="69"/>
      <c r="FYI23" s="70"/>
      <c r="FYJ23" s="70"/>
      <c r="FYK23" s="70"/>
      <c r="FYL23" s="70"/>
      <c r="FYM23" s="70"/>
      <c r="FYN23" s="68"/>
      <c r="FYO23" s="68"/>
      <c r="FYP23" s="69"/>
      <c r="FYQ23" s="69"/>
      <c r="FYR23" s="69"/>
      <c r="FYS23" s="70"/>
      <c r="FYT23" s="70"/>
      <c r="FYU23" s="70"/>
      <c r="FYV23" s="70"/>
      <c r="FYW23" s="70"/>
      <c r="FYX23" s="68"/>
      <c r="FYY23" s="68"/>
      <c r="FYZ23" s="69"/>
      <c r="FZA23" s="69"/>
      <c r="FZB23" s="69"/>
      <c r="FZC23" s="70"/>
      <c r="FZD23" s="70"/>
      <c r="FZE23" s="70"/>
      <c r="FZF23" s="70"/>
      <c r="FZG23" s="70"/>
      <c r="FZH23" s="68"/>
      <c r="FZI23" s="68"/>
      <c r="FZJ23" s="69"/>
      <c r="FZK23" s="69"/>
      <c r="FZL23" s="69"/>
      <c r="FZM23" s="70"/>
      <c r="FZN23" s="70"/>
      <c r="FZO23" s="70"/>
      <c r="FZP23" s="70"/>
      <c r="FZQ23" s="70"/>
      <c r="FZR23" s="68"/>
      <c r="FZS23" s="68"/>
      <c r="FZT23" s="69"/>
      <c r="FZU23" s="69"/>
      <c r="FZV23" s="69"/>
      <c r="FZW23" s="70"/>
      <c r="FZX23" s="70"/>
      <c r="FZY23" s="70"/>
      <c r="FZZ23" s="70"/>
      <c r="GAA23" s="70"/>
      <c r="GAB23" s="68"/>
      <c r="GAC23" s="68"/>
      <c r="GAD23" s="69"/>
      <c r="GAE23" s="69"/>
      <c r="GAF23" s="69"/>
      <c r="GAG23" s="70"/>
      <c r="GAH23" s="70"/>
      <c r="GAI23" s="70"/>
      <c r="GAJ23" s="70"/>
      <c r="GAK23" s="70"/>
      <c r="GAL23" s="68"/>
      <c r="GAM23" s="68"/>
      <c r="GAN23" s="69"/>
      <c r="GAO23" s="69"/>
      <c r="GAP23" s="69"/>
      <c r="GAQ23" s="70"/>
      <c r="GAR23" s="70"/>
      <c r="GAS23" s="70"/>
      <c r="GAT23" s="70"/>
      <c r="GAU23" s="70"/>
      <c r="GAV23" s="68"/>
      <c r="GAW23" s="68"/>
      <c r="GAX23" s="69"/>
      <c r="GAY23" s="69"/>
      <c r="GAZ23" s="69"/>
      <c r="GBA23" s="70"/>
      <c r="GBB23" s="70"/>
      <c r="GBC23" s="70"/>
      <c r="GBD23" s="70"/>
      <c r="GBE23" s="70"/>
      <c r="GBF23" s="68"/>
      <c r="GBG23" s="68"/>
      <c r="GBH23" s="69"/>
      <c r="GBI23" s="69"/>
      <c r="GBJ23" s="69"/>
      <c r="GBK23" s="70"/>
      <c r="GBL23" s="70"/>
      <c r="GBM23" s="70"/>
      <c r="GBN23" s="70"/>
      <c r="GBO23" s="70"/>
      <c r="GBP23" s="68"/>
      <c r="GBQ23" s="68"/>
      <c r="GBR23" s="69"/>
      <c r="GBS23" s="69"/>
      <c r="GBT23" s="69"/>
      <c r="GBU23" s="70"/>
      <c r="GBV23" s="70"/>
      <c r="GBW23" s="70"/>
      <c r="GBX23" s="70"/>
      <c r="GBY23" s="70"/>
      <c r="GBZ23" s="68"/>
      <c r="GCA23" s="68"/>
      <c r="GCB23" s="69"/>
      <c r="GCC23" s="69"/>
      <c r="GCD23" s="69"/>
      <c r="GCE23" s="70"/>
      <c r="GCF23" s="70"/>
      <c r="GCG23" s="70"/>
      <c r="GCH23" s="70"/>
      <c r="GCI23" s="70"/>
      <c r="GCJ23" s="68"/>
      <c r="GCK23" s="68"/>
      <c r="GCL23" s="69"/>
      <c r="GCM23" s="69"/>
      <c r="GCN23" s="69"/>
      <c r="GCO23" s="70"/>
      <c r="GCP23" s="70"/>
      <c r="GCQ23" s="70"/>
      <c r="GCR23" s="70"/>
      <c r="GCS23" s="70"/>
      <c r="GCT23" s="68"/>
      <c r="GCU23" s="68"/>
      <c r="GCV23" s="69"/>
      <c r="GCW23" s="69"/>
      <c r="GCX23" s="69"/>
      <c r="GCY23" s="70"/>
      <c r="GCZ23" s="70"/>
      <c r="GDA23" s="70"/>
      <c r="GDB23" s="70"/>
      <c r="GDC23" s="70"/>
      <c r="GDD23" s="68"/>
      <c r="GDE23" s="68"/>
      <c r="GDF23" s="69"/>
      <c r="GDG23" s="69"/>
      <c r="GDH23" s="69"/>
      <c r="GDI23" s="70"/>
      <c r="GDJ23" s="70"/>
      <c r="GDK23" s="70"/>
      <c r="GDL23" s="70"/>
      <c r="GDM23" s="70"/>
      <c r="GDN23" s="68"/>
      <c r="GDO23" s="68"/>
      <c r="GDP23" s="69"/>
      <c r="GDQ23" s="69"/>
      <c r="GDR23" s="69"/>
      <c r="GDS23" s="70"/>
      <c r="GDT23" s="70"/>
      <c r="GDU23" s="70"/>
      <c r="GDV23" s="70"/>
      <c r="GDW23" s="70"/>
      <c r="GDX23" s="68"/>
      <c r="GDY23" s="68"/>
      <c r="GDZ23" s="69"/>
      <c r="GEA23" s="69"/>
      <c r="GEB23" s="69"/>
      <c r="GEC23" s="70"/>
      <c r="GED23" s="70"/>
      <c r="GEE23" s="70"/>
      <c r="GEF23" s="70"/>
      <c r="GEG23" s="70"/>
      <c r="GEH23" s="68"/>
      <c r="GEI23" s="68"/>
      <c r="GEJ23" s="69"/>
      <c r="GEK23" s="69"/>
      <c r="GEL23" s="69"/>
      <c r="GEM23" s="70"/>
      <c r="GEN23" s="70"/>
      <c r="GEO23" s="70"/>
      <c r="GEP23" s="70"/>
      <c r="GEQ23" s="70"/>
      <c r="GER23" s="68"/>
      <c r="GES23" s="68"/>
      <c r="GET23" s="69"/>
      <c r="GEU23" s="69"/>
      <c r="GEV23" s="69"/>
      <c r="GEW23" s="70"/>
      <c r="GEX23" s="70"/>
      <c r="GEY23" s="70"/>
      <c r="GEZ23" s="70"/>
      <c r="GFA23" s="70"/>
      <c r="GFB23" s="68"/>
      <c r="GFC23" s="68"/>
      <c r="GFD23" s="69"/>
      <c r="GFE23" s="69"/>
      <c r="GFF23" s="69"/>
      <c r="GFG23" s="70"/>
      <c r="GFH23" s="70"/>
      <c r="GFI23" s="70"/>
      <c r="GFJ23" s="70"/>
      <c r="GFK23" s="70"/>
      <c r="GFL23" s="68"/>
      <c r="GFM23" s="68"/>
      <c r="GFN23" s="69"/>
      <c r="GFO23" s="69"/>
      <c r="GFP23" s="69"/>
      <c r="GFQ23" s="70"/>
      <c r="GFR23" s="70"/>
      <c r="GFS23" s="70"/>
      <c r="GFT23" s="70"/>
      <c r="GFU23" s="70"/>
      <c r="GFV23" s="68"/>
      <c r="GFW23" s="68"/>
      <c r="GFX23" s="69"/>
      <c r="GFY23" s="69"/>
      <c r="GFZ23" s="69"/>
      <c r="GGA23" s="70"/>
      <c r="GGB23" s="70"/>
      <c r="GGC23" s="70"/>
      <c r="GGD23" s="70"/>
      <c r="GGE23" s="70"/>
      <c r="GGF23" s="68"/>
      <c r="GGG23" s="68"/>
      <c r="GGH23" s="69"/>
      <c r="GGI23" s="69"/>
      <c r="GGJ23" s="69"/>
      <c r="GGK23" s="70"/>
      <c r="GGL23" s="70"/>
      <c r="GGM23" s="70"/>
      <c r="GGN23" s="70"/>
      <c r="GGO23" s="70"/>
      <c r="GGP23" s="68"/>
      <c r="GGQ23" s="68"/>
      <c r="GGR23" s="69"/>
      <c r="GGS23" s="69"/>
      <c r="GGT23" s="69"/>
      <c r="GGU23" s="70"/>
      <c r="GGV23" s="70"/>
      <c r="GGW23" s="70"/>
      <c r="GGX23" s="70"/>
      <c r="GGY23" s="70"/>
      <c r="GGZ23" s="68"/>
      <c r="GHA23" s="68"/>
      <c r="GHB23" s="69"/>
      <c r="GHC23" s="69"/>
      <c r="GHD23" s="69"/>
      <c r="GHE23" s="70"/>
      <c r="GHF23" s="70"/>
      <c r="GHG23" s="70"/>
      <c r="GHH23" s="70"/>
      <c r="GHI23" s="70"/>
      <c r="GHJ23" s="68"/>
      <c r="GHK23" s="68"/>
      <c r="GHL23" s="69"/>
      <c r="GHM23" s="69"/>
      <c r="GHN23" s="69"/>
      <c r="GHO23" s="70"/>
      <c r="GHP23" s="70"/>
      <c r="GHQ23" s="70"/>
      <c r="GHR23" s="70"/>
      <c r="GHS23" s="70"/>
      <c r="GHT23" s="68"/>
      <c r="GHU23" s="68"/>
      <c r="GHV23" s="69"/>
      <c r="GHW23" s="69"/>
      <c r="GHX23" s="69"/>
      <c r="GHY23" s="70"/>
      <c r="GHZ23" s="70"/>
      <c r="GIA23" s="70"/>
      <c r="GIB23" s="70"/>
      <c r="GIC23" s="70"/>
      <c r="GID23" s="68"/>
      <c r="GIE23" s="68"/>
      <c r="GIF23" s="69"/>
      <c r="GIG23" s="69"/>
      <c r="GIH23" s="69"/>
      <c r="GII23" s="70"/>
      <c r="GIJ23" s="70"/>
      <c r="GIK23" s="70"/>
      <c r="GIL23" s="70"/>
      <c r="GIM23" s="70"/>
      <c r="GIN23" s="68"/>
      <c r="GIO23" s="68"/>
      <c r="GIP23" s="69"/>
      <c r="GIQ23" s="69"/>
      <c r="GIR23" s="69"/>
      <c r="GIS23" s="70"/>
      <c r="GIT23" s="70"/>
      <c r="GIU23" s="70"/>
      <c r="GIV23" s="70"/>
      <c r="GIW23" s="70"/>
      <c r="GIX23" s="68"/>
      <c r="GIY23" s="68"/>
      <c r="GIZ23" s="69"/>
      <c r="GJA23" s="69"/>
      <c r="GJB23" s="69"/>
      <c r="GJC23" s="70"/>
      <c r="GJD23" s="70"/>
      <c r="GJE23" s="70"/>
      <c r="GJF23" s="70"/>
      <c r="GJG23" s="70"/>
      <c r="GJH23" s="68"/>
      <c r="GJI23" s="68"/>
      <c r="GJJ23" s="69"/>
      <c r="GJK23" s="69"/>
      <c r="GJL23" s="69"/>
      <c r="GJM23" s="70"/>
      <c r="GJN23" s="70"/>
      <c r="GJO23" s="70"/>
      <c r="GJP23" s="70"/>
      <c r="GJQ23" s="70"/>
      <c r="GJR23" s="68"/>
      <c r="GJS23" s="68"/>
      <c r="GJT23" s="69"/>
      <c r="GJU23" s="69"/>
      <c r="GJV23" s="69"/>
      <c r="GJW23" s="70"/>
      <c r="GJX23" s="70"/>
      <c r="GJY23" s="70"/>
      <c r="GJZ23" s="70"/>
      <c r="GKA23" s="70"/>
      <c r="GKB23" s="68"/>
      <c r="GKC23" s="68"/>
      <c r="GKD23" s="69"/>
      <c r="GKE23" s="69"/>
      <c r="GKF23" s="69"/>
      <c r="GKG23" s="70"/>
      <c r="GKH23" s="70"/>
      <c r="GKI23" s="70"/>
      <c r="GKJ23" s="70"/>
      <c r="GKK23" s="70"/>
      <c r="GKL23" s="68"/>
      <c r="GKM23" s="68"/>
      <c r="GKN23" s="69"/>
      <c r="GKO23" s="69"/>
      <c r="GKP23" s="69"/>
      <c r="GKQ23" s="70"/>
      <c r="GKR23" s="70"/>
      <c r="GKS23" s="70"/>
      <c r="GKT23" s="70"/>
      <c r="GKU23" s="70"/>
      <c r="GKV23" s="68"/>
      <c r="GKW23" s="68"/>
      <c r="GKX23" s="69"/>
      <c r="GKY23" s="69"/>
      <c r="GKZ23" s="69"/>
      <c r="GLA23" s="70"/>
      <c r="GLB23" s="70"/>
      <c r="GLC23" s="70"/>
      <c r="GLD23" s="70"/>
      <c r="GLE23" s="70"/>
      <c r="GLF23" s="68"/>
      <c r="GLG23" s="68"/>
      <c r="GLH23" s="69"/>
      <c r="GLI23" s="69"/>
      <c r="GLJ23" s="69"/>
      <c r="GLK23" s="70"/>
      <c r="GLL23" s="70"/>
      <c r="GLM23" s="70"/>
      <c r="GLN23" s="70"/>
      <c r="GLO23" s="70"/>
      <c r="GLP23" s="68"/>
      <c r="GLQ23" s="68"/>
      <c r="GLR23" s="69"/>
      <c r="GLS23" s="69"/>
      <c r="GLT23" s="69"/>
      <c r="GLU23" s="70"/>
      <c r="GLV23" s="70"/>
      <c r="GLW23" s="70"/>
      <c r="GLX23" s="70"/>
      <c r="GLY23" s="70"/>
      <c r="GLZ23" s="68"/>
      <c r="GMA23" s="68"/>
      <c r="GMB23" s="69"/>
      <c r="GMC23" s="69"/>
      <c r="GMD23" s="69"/>
      <c r="GME23" s="70"/>
      <c r="GMF23" s="70"/>
      <c r="GMG23" s="70"/>
      <c r="GMH23" s="70"/>
      <c r="GMI23" s="70"/>
      <c r="GMJ23" s="68"/>
      <c r="GMK23" s="68"/>
      <c r="GML23" s="69"/>
      <c r="GMM23" s="69"/>
      <c r="GMN23" s="69"/>
      <c r="GMO23" s="70"/>
      <c r="GMP23" s="70"/>
      <c r="GMQ23" s="70"/>
      <c r="GMR23" s="70"/>
      <c r="GMS23" s="70"/>
      <c r="GMT23" s="68"/>
      <c r="GMU23" s="68"/>
      <c r="GMV23" s="69"/>
      <c r="GMW23" s="69"/>
      <c r="GMX23" s="69"/>
      <c r="GMY23" s="70"/>
      <c r="GMZ23" s="70"/>
      <c r="GNA23" s="70"/>
      <c r="GNB23" s="70"/>
      <c r="GNC23" s="70"/>
      <c r="GND23" s="68"/>
      <c r="GNE23" s="68"/>
      <c r="GNF23" s="69"/>
      <c r="GNG23" s="69"/>
      <c r="GNH23" s="69"/>
      <c r="GNI23" s="70"/>
      <c r="GNJ23" s="70"/>
      <c r="GNK23" s="70"/>
      <c r="GNL23" s="70"/>
      <c r="GNM23" s="70"/>
      <c r="GNN23" s="68"/>
      <c r="GNO23" s="68"/>
      <c r="GNP23" s="69"/>
      <c r="GNQ23" s="69"/>
      <c r="GNR23" s="69"/>
      <c r="GNS23" s="70"/>
      <c r="GNT23" s="70"/>
      <c r="GNU23" s="70"/>
      <c r="GNV23" s="70"/>
      <c r="GNW23" s="70"/>
      <c r="GNX23" s="68"/>
      <c r="GNY23" s="68"/>
      <c r="GNZ23" s="69"/>
      <c r="GOA23" s="69"/>
      <c r="GOB23" s="69"/>
      <c r="GOC23" s="70"/>
      <c r="GOD23" s="70"/>
      <c r="GOE23" s="70"/>
      <c r="GOF23" s="70"/>
      <c r="GOG23" s="70"/>
      <c r="GOH23" s="68"/>
      <c r="GOI23" s="68"/>
      <c r="GOJ23" s="69"/>
      <c r="GOK23" s="69"/>
      <c r="GOL23" s="69"/>
      <c r="GOM23" s="70"/>
      <c r="GON23" s="70"/>
      <c r="GOO23" s="70"/>
      <c r="GOP23" s="70"/>
      <c r="GOQ23" s="70"/>
      <c r="GOR23" s="68"/>
      <c r="GOS23" s="68"/>
      <c r="GOT23" s="69"/>
      <c r="GOU23" s="69"/>
      <c r="GOV23" s="69"/>
      <c r="GOW23" s="70"/>
      <c r="GOX23" s="70"/>
      <c r="GOY23" s="70"/>
      <c r="GOZ23" s="70"/>
      <c r="GPA23" s="70"/>
      <c r="GPB23" s="68"/>
      <c r="GPC23" s="68"/>
      <c r="GPD23" s="69"/>
      <c r="GPE23" s="69"/>
      <c r="GPF23" s="69"/>
      <c r="GPG23" s="70"/>
      <c r="GPH23" s="70"/>
      <c r="GPI23" s="70"/>
      <c r="GPJ23" s="70"/>
      <c r="GPK23" s="70"/>
      <c r="GPL23" s="68"/>
      <c r="GPM23" s="68"/>
      <c r="GPN23" s="69"/>
      <c r="GPO23" s="69"/>
      <c r="GPP23" s="69"/>
      <c r="GPQ23" s="70"/>
      <c r="GPR23" s="70"/>
      <c r="GPS23" s="70"/>
      <c r="GPT23" s="70"/>
      <c r="GPU23" s="70"/>
      <c r="GPV23" s="68"/>
      <c r="GPW23" s="68"/>
      <c r="GPX23" s="69"/>
      <c r="GPY23" s="69"/>
      <c r="GPZ23" s="69"/>
      <c r="GQA23" s="70"/>
      <c r="GQB23" s="70"/>
      <c r="GQC23" s="70"/>
      <c r="GQD23" s="70"/>
      <c r="GQE23" s="70"/>
      <c r="GQF23" s="68"/>
      <c r="GQG23" s="68"/>
      <c r="GQH23" s="69"/>
      <c r="GQI23" s="69"/>
      <c r="GQJ23" s="69"/>
      <c r="GQK23" s="70"/>
      <c r="GQL23" s="70"/>
      <c r="GQM23" s="70"/>
      <c r="GQN23" s="70"/>
      <c r="GQO23" s="70"/>
      <c r="GQP23" s="68"/>
      <c r="GQQ23" s="68"/>
      <c r="GQR23" s="69"/>
      <c r="GQS23" s="69"/>
      <c r="GQT23" s="69"/>
      <c r="GQU23" s="70"/>
      <c r="GQV23" s="70"/>
      <c r="GQW23" s="70"/>
      <c r="GQX23" s="70"/>
      <c r="GQY23" s="70"/>
      <c r="GQZ23" s="68"/>
      <c r="GRA23" s="68"/>
      <c r="GRB23" s="69"/>
      <c r="GRC23" s="69"/>
      <c r="GRD23" s="69"/>
      <c r="GRE23" s="70"/>
      <c r="GRF23" s="70"/>
      <c r="GRG23" s="70"/>
      <c r="GRH23" s="70"/>
      <c r="GRI23" s="70"/>
      <c r="GRJ23" s="68"/>
      <c r="GRK23" s="68"/>
      <c r="GRL23" s="69"/>
      <c r="GRM23" s="69"/>
      <c r="GRN23" s="69"/>
      <c r="GRO23" s="70"/>
      <c r="GRP23" s="70"/>
      <c r="GRQ23" s="70"/>
      <c r="GRR23" s="70"/>
      <c r="GRS23" s="70"/>
      <c r="GRT23" s="68"/>
      <c r="GRU23" s="68"/>
      <c r="GRV23" s="69"/>
      <c r="GRW23" s="69"/>
      <c r="GRX23" s="69"/>
      <c r="GRY23" s="70"/>
      <c r="GRZ23" s="70"/>
      <c r="GSA23" s="70"/>
      <c r="GSB23" s="70"/>
      <c r="GSC23" s="70"/>
      <c r="GSD23" s="68"/>
      <c r="GSE23" s="68"/>
      <c r="GSF23" s="69"/>
      <c r="GSG23" s="69"/>
      <c r="GSH23" s="69"/>
      <c r="GSI23" s="70"/>
      <c r="GSJ23" s="70"/>
      <c r="GSK23" s="70"/>
      <c r="GSL23" s="70"/>
      <c r="GSM23" s="70"/>
      <c r="GSN23" s="68"/>
      <c r="GSO23" s="68"/>
      <c r="GSP23" s="69"/>
      <c r="GSQ23" s="69"/>
      <c r="GSR23" s="69"/>
      <c r="GSS23" s="70"/>
      <c r="GST23" s="70"/>
      <c r="GSU23" s="70"/>
      <c r="GSV23" s="70"/>
      <c r="GSW23" s="70"/>
      <c r="GSX23" s="68"/>
      <c r="GSY23" s="68"/>
      <c r="GSZ23" s="69"/>
      <c r="GTA23" s="69"/>
      <c r="GTB23" s="69"/>
      <c r="GTC23" s="70"/>
      <c r="GTD23" s="70"/>
      <c r="GTE23" s="70"/>
      <c r="GTF23" s="70"/>
      <c r="GTG23" s="70"/>
      <c r="GTH23" s="68"/>
      <c r="GTI23" s="68"/>
      <c r="GTJ23" s="69"/>
      <c r="GTK23" s="69"/>
      <c r="GTL23" s="69"/>
      <c r="GTM23" s="70"/>
      <c r="GTN23" s="70"/>
      <c r="GTO23" s="70"/>
      <c r="GTP23" s="70"/>
      <c r="GTQ23" s="70"/>
      <c r="GTR23" s="68"/>
      <c r="GTS23" s="68"/>
      <c r="GTT23" s="69"/>
      <c r="GTU23" s="69"/>
      <c r="GTV23" s="69"/>
      <c r="GTW23" s="70"/>
      <c r="GTX23" s="70"/>
      <c r="GTY23" s="70"/>
      <c r="GTZ23" s="70"/>
      <c r="GUA23" s="70"/>
      <c r="GUB23" s="68"/>
      <c r="GUC23" s="68"/>
      <c r="GUD23" s="69"/>
      <c r="GUE23" s="69"/>
      <c r="GUF23" s="69"/>
      <c r="GUG23" s="70"/>
      <c r="GUH23" s="70"/>
      <c r="GUI23" s="70"/>
      <c r="GUJ23" s="70"/>
      <c r="GUK23" s="70"/>
      <c r="GUL23" s="68"/>
      <c r="GUM23" s="68"/>
      <c r="GUN23" s="69"/>
      <c r="GUO23" s="69"/>
      <c r="GUP23" s="69"/>
      <c r="GUQ23" s="70"/>
      <c r="GUR23" s="70"/>
      <c r="GUS23" s="70"/>
      <c r="GUT23" s="70"/>
      <c r="GUU23" s="70"/>
      <c r="GUV23" s="68"/>
      <c r="GUW23" s="68"/>
      <c r="GUX23" s="69"/>
      <c r="GUY23" s="69"/>
      <c r="GUZ23" s="69"/>
      <c r="GVA23" s="70"/>
      <c r="GVB23" s="70"/>
      <c r="GVC23" s="70"/>
      <c r="GVD23" s="70"/>
      <c r="GVE23" s="70"/>
      <c r="GVF23" s="68"/>
      <c r="GVG23" s="68"/>
      <c r="GVH23" s="69"/>
      <c r="GVI23" s="69"/>
      <c r="GVJ23" s="69"/>
      <c r="GVK23" s="70"/>
      <c r="GVL23" s="70"/>
      <c r="GVM23" s="70"/>
      <c r="GVN23" s="70"/>
      <c r="GVO23" s="70"/>
      <c r="GVP23" s="68"/>
      <c r="GVQ23" s="68"/>
      <c r="GVR23" s="69"/>
      <c r="GVS23" s="69"/>
      <c r="GVT23" s="69"/>
      <c r="GVU23" s="70"/>
      <c r="GVV23" s="70"/>
      <c r="GVW23" s="70"/>
      <c r="GVX23" s="70"/>
      <c r="GVY23" s="70"/>
      <c r="GVZ23" s="68"/>
      <c r="GWA23" s="68"/>
      <c r="GWB23" s="69"/>
      <c r="GWC23" s="69"/>
      <c r="GWD23" s="69"/>
      <c r="GWE23" s="70"/>
      <c r="GWF23" s="70"/>
      <c r="GWG23" s="70"/>
      <c r="GWH23" s="70"/>
      <c r="GWI23" s="70"/>
      <c r="GWJ23" s="68"/>
      <c r="GWK23" s="68"/>
      <c r="GWL23" s="69"/>
      <c r="GWM23" s="69"/>
      <c r="GWN23" s="69"/>
      <c r="GWO23" s="70"/>
      <c r="GWP23" s="70"/>
      <c r="GWQ23" s="70"/>
      <c r="GWR23" s="70"/>
      <c r="GWS23" s="70"/>
      <c r="GWT23" s="68"/>
      <c r="GWU23" s="68"/>
      <c r="GWV23" s="69"/>
      <c r="GWW23" s="69"/>
      <c r="GWX23" s="69"/>
      <c r="GWY23" s="70"/>
      <c r="GWZ23" s="70"/>
      <c r="GXA23" s="70"/>
      <c r="GXB23" s="70"/>
      <c r="GXC23" s="70"/>
      <c r="GXD23" s="68"/>
      <c r="GXE23" s="68"/>
      <c r="GXF23" s="69"/>
      <c r="GXG23" s="69"/>
      <c r="GXH23" s="69"/>
      <c r="GXI23" s="70"/>
      <c r="GXJ23" s="70"/>
      <c r="GXK23" s="70"/>
      <c r="GXL23" s="70"/>
      <c r="GXM23" s="70"/>
      <c r="GXN23" s="68"/>
      <c r="GXO23" s="68"/>
      <c r="GXP23" s="69"/>
      <c r="GXQ23" s="69"/>
      <c r="GXR23" s="69"/>
      <c r="GXS23" s="70"/>
      <c r="GXT23" s="70"/>
      <c r="GXU23" s="70"/>
      <c r="GXV23" s="70"/>
      <c r="GXW23" s="70"/>
      <c r="GXX23" s="68"/>
      <c r="GXY23" s="68"/>
      <c r="GXZ23" s="69"/>
      <c r="GYA23" s="69"/>
      <c r="GYB23" s="69"/>
      <c r="GYC23" s="70"/>
      <c r="GYD23" s="70"/>
      <c r="GYE23" s="70"/>
      <c r="GYF23" s="70"/>
      <c r="GYG23" s="70"/>
      <c r="GYH23" s="68"/>
      <c r="GYI23" s="68"/>
      <c r="GYJ23" s="69"/>
      <c r="GYK23" s="69"/>
      <c r="GYL23" s="69"/>
      <c r="GYM23" s="70"/>
      <c r="GYN23" s="70"/>
      <c r="GYO23" s="70"/>
      <c r="GYP23" s="70"/>
      <c r="GYQ23" s="70"/>
      <c r="GYR23" s="68"/>
      <c r="GYS23" s="68"/>
      <c r="GYT23" s="69"/>
      <c r="GYU23" s="69"/>
      <c r="GYV23" s="69"/>
      <c r="GYW23" s="70"/>
      <c r="GYX23" s="70"/>
      <c r="GYY23" s="70"/>
      <c r="GYZ23" s="70"/>
      <c r="GZA23" s="70"/>
      <c r="GZB23" s="68"/>
      <c r="GZC23" s="68"/>
      <c r="GZD23" s="69"/>
      <c r="GZE23" s="69"/>
      <c r="GZF23" s="69"/>
      <c r="GZG23" s="70"/>
      <c r="GZH23" s="70"/>
      <c r="GZI23" s="70"/>
      <c r="GZJ23" s="70"/>
      <c r="GZK23" s="70"/>
      <c r="GZL23" s="68"/>
      <c r="GZM23" s="68"/>
      <c r="GZN23" s="69"/>
      <c r="GZO23" s="69"/>
      <c r="GZP23" s="69"/>
      <c r="GZQ23" s="70"/>
      <c r="GZR23" s="70"/>
      <c r="GZS23" s="70"/>
      <c r="GZT23" s="70"/>
      <c r="GZU23" s="70"/>
      <c r="GZV23" s="68"/>
      <c r="GZW23" s="68"/>
      <c r="GZX23" s="69"/>
      <c r="GZY23" s="69"/>
      <c r="GZZ23" s="69"/>
      <c r="HAA23" s="70"/>
      <c r="HAB23" s="70"/>
      <c r="HAC23" s="70"/>
      <c r="HAD23" s="70"/>
      <c r="HAE23" s="70"/>
      <c r="HAF23" s="68"/>
      <c r="HAG23" s="68"/>
      <c r="HAH23" s="69"/>
      <c r="HAI23" s="69"/>
      <c r="HAJ23" s="69"/>
      <c r="HAK23" s="70"/>
      <c r="HAL23" s="70"/>
      <c r="HAM23" s="70"/>
      <c r="HAN23" s="70"/>
      <c r="HAO23" s="70"/>
      <c r="HAP23" s="68"/>
      <c r="HAQ23" s="68"/>
      <c r="HAR23" s="69"/>
      <c r="HAS23" s="69"/>
      <c r="HAT23" s="69"/>
      <c r="HAU23" s="70"/>
      <c r="HAV23" s="70"/>
      <c r="HAW23" s="70"/>
      <c r="HAX23" s="70"/>
      <c r="HAY23" s="70"/>
      <c r="HAZ23" s="68"/>
      <c r="HBA23" s="68"/>
      <c r="HBB23" s="69"/>
      <c r="HBC23" s="69"/>
      <c r="HBD23" s="69"/>
      <c r="HBE23" s="70"/>
      <c r="HBF23" s="70"/>
      <c r="HBG23" s="70"/>
      <c r="HBH23" s="70"/>
      <c r="HBI23" s="70"/>
      <c r="HBJ23" s="68"/>
      <c r="HBK23" s="68"/>
      <c r="HBL23" s="69"/>
      <c r="HBM23" s="69"/>
      <c r="HBN23" s="69"/>
      <c r="HBO23" s="70"/>
      <c r="HBP23" s="70"/>
      <c r="HBQ23" s="70"/>
      <c r="HBR23" s="70"/>
      <c r="HBS23" s="70"/>
      <c r="HBT23" s="68"/>
      <c r="HBU23" s="68"/>
      <c r="HBV23" s="69"/>
      <c r="HBW23" s="69"/>
      <c r="HBX23" s="69"/>
      <c r="HBY23" s="70"/>
      <c r="HBZ23" s="70"/>
      <c r="HCA23" s="70"/>
      <c r="HCB23" s="70"/>
      <c r="HCC23" s="70"/>
      <c r="HCD23" s="68"/>
      <c r="HCE23" s="68"/>
      <c r="HCF23" s="69"/>
      <c r="HCG23" s="69"/>
      <c r="HCH23" s="69"/>
      <c r="HCI23" s="70"/>
      <c r="HCJ23" s="70"/>
      <c r="HCK23" s="70"/>
      <c r="HCL23" s="70"/>
      <c r="HCM23" s="70"/>
      <c r="HCN23" s="68"/>
      <c r="HCO23" s="68"/>
      <c r="HCP23" s="69"/>
      <c r="HCQ23" s="69"/>
      <c r="HCR23" s="69"/>
      <c r="HCS23" s="70"/>
      <c r="HCT23" s="70"/>
      <c r="HCU23" s="70"/>
      <c r="HCV23" s="70"/>
      <c r="HCW23" s="70"/>
      <c r="HCX23" s="68"/>
      <c r="HCY23" s="68"/>
      <c r="HCZ23" s="69"/>
      <c r="HDA23" s="69"/>
      <c r="HDB23" s="69"/>
      <c r="HDC23" s="70"/>
      <c r="HDD23" s="70"/>
      <c r="HDE23" s="70"/>
      <c r="HDF23" s="70"/>
      <c r="HDG23" s="70"/>
      <c r="HDH23" s="68"/>
      <c r="HDI23" s="68"/>
      <c r="HDJ23" s="69"/>
      <c r="HDK23" s="69"/>
      <c r="HDL23" s="69"/>
      <c r="HDM23" s="70"/>
      <c r="HDN23" s="70"/>
      <c r="HDO23" s="70"/>
      <c r="HDP23" s="70"/>
      <c r="HDQ23" s="70"/>
      <c r="HDR23" s="68"/>
      <c r="HDS23" s="68"/>
      <c r="HDT23" s="69"/>
      <c r="HDU23" s="69"/>
      <c r="HDV23" s="69"/>
      <c r="HDW23" s="70"/>
      <c r="HDX23" s="70"/>
      <c r="HDY23" s="70"/>
      <c r="HDZ23" s="70"/>
      <c r="HEA23" s="70"/>
      <c r="HEB23" s="68"/>
      <c r="HEC23" s="68"/>
      <c r="HED23" s="69"/>
      <c r="HEE23" s="69"/>
      <c r="HEF23" s="69"/>
      <c r="HEG23" s="70"/>
      <c r="HEH23" s="70"/>
      <c r="HEI23" s="70"/>
      <c r="HEJ23" s="70"/>
      <c r="HEK23" s="70"/>
      <c r="HEL23" s="68"/>
      <c r="HEM23" s="68"/>
      <c r="HEN23" s="69"/>
      <c r="HEO23" s="69"/>
      <c r="HEP23" s="69"/>
      <c r="HEQ23" s="70"/>
      <c r="HER23" s="70"/>
      <c r="HES23" s="70"/>
      <c r="HET23" s="70"/>
      <c r="HEU23" s="70"/>
      <c r="HEV23" s="68"/>
      <c r="HEW23" s="68"/>
      <c r="HEX23" s="69"/>
      <c r="HEY23" s="69"/>
      <c r="HEZ23" s="69"/>
      <c r="HFA23" s="70"/>
      <c r="HFB23" s="70"/>
      <c r="HFC23" s="70"/>
      <c r="HFD23" s="70"/>
      <c r="HFE23" s="70"/>
      <c r="HFF23" s="68"/>
      <c r="HFG23" s="68"/>
      <c r="HFH23" s="69"/>
      <c r="HFI23" s="69"/>
      <c r="HFJ23" s="69"/>
      <c r="HFK23" s="70"/>
      <c r="HFL23" s="70"/>
      <c r="HFM23" s="70"/>
      <c r="HFN23" s="70"/>
      <c r="HFO23" s="70"/>
      <c r="HFP23" s="68"/>
      <c r="HFQ23" s="68"/>
      <c r="HFR23" s="69"/>
      <c r="HFS23" s="69"/>
      <c r="HFT23" s="69"/>
      <c r="HFU23" s="70"/>
      <c r="HFV23" s="70"/>
      <c r="HFW23" s="70"/>
      <c r="HFX23" s="70"/>
      <c r="HFY23" s="70"/>
      <c r="HFZ23" s="68"/>
      <c r="HGA23" s="68"/>
      <c r="HGB23" s="69"/>
      <c r="HGC23" s="69"/>
      <c r="HGD23" s="69"/>
      <c r="HGE23" s="70"/>
      <c r="HGF23" s="70"/>
      <c r="HGG23" s="70"/>
      <c r="HGH23" s="70"/>
      <c r="HGI23" s="70"/>
      <c r="HGJ23" s="68"/>
      <c r="HGK23" s="68"/>
      <c r="HGL23" s="69"/>
      <c r="HGM23" s="69"/>
      <c r="HGN23" s="69"/>
      <c r="HGO23" s="70"/>
      <c r="HGP23" s="70"/>
      <c r="HGQ23" s="70"/>
      <c r="HGR23" s="70"/>
      <c r="HGS23" s="70"/>
      <c r="HGT23" s="68"/>
      <c r="HGU23" s="68"/>
      <c r="HGV23" s="69"/>
      <c r="HGW23" s="69"/>
      <c r="HGX23" s="69"/>
      <c r="HGY23" s="70"/>
      <c r="HGZ23" s="70"/>
      <c r="HHA23" s="70"/>
      <c r="HHB23" s="70"/>
      <c r="HHC23" s="70"/>
      <c r="HHD23" s="68"/>
      <c r="HHE23" s="68"/>
      <c r="HHF23" s="69"/>
      <c r="HHG23" s="69"/>
      <c r="HHH23" s="69"/>
      <c r="HHI23" s="70"/>
      <c r="HHJ23" s="70"/>
      <c r="HHK23" s="70"/>
      <c r="HHL23" s="70"/>
      <c r="HHM23" s="70"/>
      <c r="HHN23" s="68"/>
      <c r="HHO23" s="68"/>
      <c r="HHP23" s="69"/>
      <c r="HHQ23" s="69"/>
      <c r="HHR23" s="69"/>
      <c r="HHS23" s="70"/>
      <c r="HHT23" s="70"/>
      <c r="HHU23" s="70"/>
      <c r="HHV23" s="70"/>
      <c r="HHW23" s="70"/>
      <c r="HHX23" s="68"/>
      <c r="HHY23" s="68"/>
      <c r="HHZ23" s="69"/>
      <c r="HIA23" s="69"/>
      <c r="HIB23" s="69"/>
      <c r="HIC23" s="70"/>
      <c r="HID23" s="70"/>
      <c r="HIE23" s="70"/>
      <c r="HIF23" s="70"/>
      <c r="HIG23" s="70"/>
      <c r="HIH23" s="68"/>
      <c r="HII23" s="68"/>
      <c r="HIJ23" s="69"/>
      <c r="HIK23" s="69"/>
      <c r="HIL23" s="69"/>
      <c r="HIM23" s="70"/>
      <c r="HIN23" s="70"/>
      <c r="HIO23" s="70"/>
      <c r="HIP23" s="70"/>
      <c r="HIQ23" s="70"/>
      <c r="HIR23" s="68"/>
      <c r="HIS23" s="68"/>
      <c r="HIT23" s="69"/>
      <c r="HIU23" s="69"/>
      <c r="HIV23" s="69"/>
      <c r="HIW23" s="70"/>
      <c r="HIX23" s="70"/>
      <c r="HIY23" s="70"/>
      <c r="HIZ23" s="70"/>
      <c r="HJA23" s="70"/>
      <c r="HJB23" s="68"/>
      <c r="HJC23" s="68"/>
      <c r="HJD23" s="69"/>
      <c r="HJE23" s="69"/>
      <c r="HJF23" s="69"/>
      <c r="HJG23" s="70"/>
      <c r="HJH23" s="70"/>
      <c r="HJI23" s="70"/>
      <c r="HJJ23" s="70"/>
      <c r="HJK23" s="70"/>
      <c r="HJL23" s="68"/>
      <c r="HJM23" s="68"/>
      <c r="HJN23" s="69"/>
      <c r="HJO23" s="69"/>
      <c r="HJP23" s="69"/>
      <c r="HJQ23" s="70"/>
      <c r="HJR23" s="70"/>
      <c r="HJS23" s="70"/>
      <c r="HJT23" s="70"/>
      <c r="HJU23" s="70"/>
      <c r="HJV23" s="68"/>
      <c r="HJW23" s="68"/>
      <c r="HJX23" s="69"/>
      <c r="HJY23" s="69"/>
      <c r="HJZ23" s="69"/>
      <c r="HKA23" s="70"/>
      <c r="HKB23" s="70"/>
      <c r="HKC23" s="70"/>
      <c r="HKD23" s="70"/>
      <c r="HKE23" s="70"/>
      <c r="HKF23" s="68"/>
      <c r="HKG23" s="68"/>
      <c r="HKH23" s="69"/>
      <c r="HKI23" s="69"/>
      <c r="HKJ23" s="69"/>
      <c r="HKK23" s="70"/>
      <c r="HKL23" s="70"/>
      <c r="HKM23" s="70"/>
      <c r="HKN23" s="70"/>
      <c r="HKO23" s="70"/>
      <c r="HKP23" s="68"/>
      <c r="HKQ23" s="68"/>
      <c r="HKR23" s="69"/>
      <c r="HKS23" s="69"/>
      <c r="HKT23" s="69"/>
      <c r="HKU23" s="70"/>
      <c r="HKV23" s="70"/>
      <c r="HKW23" s="70"/>
      <c r="HKX23" s="70"/>
      <c r="HKY23" s="70"/>
      <c r="HKZ23" s="68"/>
      <c r="HLA23" s="68"/>
      <c r="HLB23" s="69"/>
      <c r="HLC23" s="69"/>
      <c r="HLD23" s="69"/>
      <c r="HLE23" s="70"/>
      <c r="HLF23" s="70"/>
      <c r="HLG23" s="70"/>
      <c r="HLH23" s="70"/>
      <c r="HLI23" s="70"/>
      <c r="HLJ23" s="68"/>
      <c r="HLK23" s="68"/>
      <c r="HLL23" s="69"/>
      <c r="HLM23" s="69"/>
      <c r="HLN23" s="69"/>
      <c r="HLO23" s="70"/>
      <c r="HLP23" s="70"/>
      <c r="HLQ23" s="70"/>
      <c r="HLR23" s="70"/>
      <c r="HLS23" s="70"/>
      <c r="HLT23" s="68"/>
      <c r="HLU23" s="68"/>
      <c r="HLV23" s="69"/>
      <c r="HLW23" s="69"/>
      <c r="HLX23" s="69"/>
      <c r="HLY23" s="70"/>
      <c r="HLZ23" s="70"/>
      <c r="HMA23" s="70"/>
      <c r="HMB23" s="70"/>
      <c r="HMC23" s="70"/>
      <c r="HMD23" s="68"/>
      <c r="HME23" s="68"/>
      <c r="HMF23" s="69"/>
      <c r="HMG23" s="69"/>
      <c r="HMH23" s="69"/>
      <c r="HMI23" s="70"/>
      <c r="HMJ23" s="70"/>
      <c r="HMK23" s="70"/>
      <c r="HML23" s="70"/>
      <c r="HMM23" s="70"/>
      <c r="HMN23" s="68"/>
      <c r="HMO23" s="68"/>
      <c r="HMP23" s="69"/>
      <c r="HMQ23" s="69"/>
      <c r="HMR23" s="69"/>
      <c r="HMS23" s="70"/>
      <c r="HMT23" s="70"/>
      <c r="HMU23" s="70"/>
      <c r="HMV23" s="70"/>
      <c r="HMW23" s="70"/>
      <c r="HMX23" s="68"/>
      <c r="HMY23" s="68"/>
      <c r="HMZ23" s="69"/>
      <c r="HNA23" s="69"/>
      <c r="HNB23" s="69"/>
      <c r="HNC23" s="70"/>
      <c r="HND23" s="70"/>
      <c r="HNE23" s="70"/>
      <c r="HNF23" s="70"/>
      <c r="HNG23" s="70"/>
      <c r="HNH23" s="68"/>
      <c r="HNI23" s="68"/>
      <c r="HNJ23" s="69"/>
      <c r="HNK23" s="69"/>
      <c r="HNL23" s="69"/>
      <c r="HNM23" s="70"/>
      <c r="HNN23" s="70"/>
      <c r="HNO23" s="70"/>
      <c r="HNP23" s="70"/>
      <c r="HNQ23" s="70"/>
      <c r="HNR23" s="68"/>
      <c r="HNS23" s="68"/>
      <c r="HNT23" s="69"/>
      <c r="HNU23" s="69"/>
      <c r="HNV23" s="69"/>
      <c r="HNW23" s="70"/>
      <c r="HNX23" s="70"/>
      <c r="HNY23" s="70"/>
      <c r="HNZ23" s="70"/>
      <c r="HOA23" s="70"/>
      <c r="HOB23" s="68"/>
      <c r="HOC23" s="68"/>
      <c r="HOD23" s="69"/>
      <c r="HOE23" s="69"/>
      <c r="HOF23" s="69"/>
      <c r="HOG23" s="70"/>
      <c r="HOH23" s="70"/>
      <c r="HOI23" s="70"/>
      <c r="HOJ23" s="70"/>
      <c r="HOK23" s="70"/>
      <c r="HOL23" s="68"/>
      <c r="HOM23" s="68"/>
      <c r="HON23" s="69"/>
      <c r="HOO23" s="69"/>
      <c r="HOP23" s="69"/>
      <c r="HOQ23" s="70"/>
      <c r="HOR23" s="70"/>
      <c r="HOS23" s="70"/>
      <c r="HOT23" s="70"/>
      <c r="HOU23" s="70"/>
      <c r="HOV23" s="68"/>
      <c r="HOW23" s="68"/>
      <c r="HOX23" s="69"/>
      <c r="HOY23" s="69"/>
      <c r="HOZ23" s="69"/>
      <c r="HPA23" s="70"/>
      <c r="HPB23" s="70"/>
      <c r="HPC23" s="70"/>
      <c r="HPD23" s="70"/>
      <c r="HPE23" s="70"/>
      <c r="HPF23" s="68"/>
      <c r="HPG23" s="68"/>
      <c r="HPH23" s="69"/>
      <c r="HPI23" s="69"/>
      <c r="HPJ23" s="69"/>
      <c r="HPK23" s="70"/>
      <c r="HPL23" s="70"/>
      <c r="HPM23" s="70"/>
      <c r="HPN23" s="70"/>
      <c r="HPO23" s="70"/>
      <c r="HPP23" s="68"/>
      <c r="HPQ23" s="68"/>
      <c r="HPR23" s="69"/>
      <c r="HPS23" s="69"/>
      <c r="HPT23" s="69"/>
      <c r="HPU23" s="70"/>
      <c r="HPV23" s="70"/>
      <c r="HPW23" s="70"/>
      <c r="HPX23" s="70"/>
      <c r="HPY23" s="70"/>
      <c r="HPZ23" s="68"/>
      <c r="HQA23" s="68"/>
      <c r="HQB23" s="69"/>
      <c r="HQC23" s="69"/>
      <c r="HQD23" s="69"/>
      <c r="HQE23" s="70"/>
      <c r="HQF23" s="70"/>
      <c r="HQG23" s="70"/>
      <c r="HQH23" s="70"/>
      <c r="HQI23" s="70"/>
      <c r="HQJ23" s="68"/>
      <c r="HQK23" s="68"/>
      <c r="HQL23" s="69"/>
      <c r="HQM23" s="69"/>
      <c r="HQN23" s="69"/>
      <c r="HQO23" s="70"/>
      <c r="HQP23" s="70"/>
      <c r="HQQ23" s="70"/>
      <c r="HQR23" s="70"/>
      <c r="HQS23" s="70"/>
      <c r="HQT23" s="68"/>
      <c r="HQU23" s="68"/>
      <c r="HQV23" s="69"/>
      <c r="HQW23" s="69"/>
      <c r="HQX23" s="69"/>
      <c r="HQY23" s="70"/>
      <c r="HQZ23" s="70"/>
      <c r="HRA23" s="70"/>
      <c r="HRB23" s="70"/>
      <c r="HRC23" s="70"/>
      <c r="HRD23" s="68"/>
      <c r="HRE23" s="68"/>
      <c r="HRF23" s="69"/>
      <c r="HRG23" s="69"/>
      <c r="HRH23" s="69"/>
      <c r="HRI23" s="70"/>
      <c r="HRJ23" s="70"/>
      <c r="HRK23" s="70"/>
      <c r="HRL23" s="70"/>
      <c r="HRM23" s="70"/>
      <c r="HRN23" s="68"/>
      <c r="HRO23" s="68"/>
      <c r="HRP23" s="69"/>
      <c r="HRQ23" s="69"/>
      <c r="HRR23" s="69"/>
      <c r="HRS23" s="70"/>
      <c r="HRT23" s="70"/>
      <c r="HRU23" s="70"/>
      <c r="HRV23" s="70"/>
      <c r="HRW23" s="70"/>
      <c r="HRX23" s="68"/>
      <c r="HRY23" s="68"/>
      <c r="HRZ23" s="69"/>
      <c r="HSA23" s="69"/>
      <c r="HSB23" s="69"/>
      <c r="HSC23" s="70"/>
      <c r="HSD23" s="70"/>
      <c r="HSE23" s="70"/>
      <c r="HSF23" s="70"/>
      <c r="HSG23" s="70"/>
      <c r="HSH23" s="68"/>
      <c r="HSI23" s="68"/>
      <c r="HSJ23" s="69"/>
      <c r="HSK23" s="69"/>
      <c r="HSL23" s="69"/>
      <c r="HSM23" s="70"/>
      <c r="HSN23" s="70"/>
      <c r="HSO23" s="70"/>
      <c r="HSP23" s="70"/>
      <c r="HSQ23" s="70"/>
      <c r="HSR23" s="68"/>
      <c r="HSS23" s="68"/>
      <c r="HST23" s="69"/>
      <c r="HSU23" s="69"/>
      <c r="HSV23" s="69"/>
      <c r="HSW23" s="70"/>
      <c r="HSX23" s="70"/>
      <c r="HSY23" s="70"/>
      <c r="HSZ23" s="70"/>
      <c r="HTA23" s="70"/>
      <c r="HTB23" s="68"/>
      <c r="HTC23" s="68"/>
      <c r="HTD23" s="69"/>
      <c r="HTE23" s="69"/>
      <c r="HTF23" s="69"/>
      <c r="HTG23" s="70"/>
      <c r="HTH23" s="70"/>
      <c r="HTI23" s="70"/>
      <c r="HTJ23" s="70"/>
      <c r="HTK23" s="70"/>
      <c r="HTL23" s="68"/>
      <c r="HTM23" s="68"/>
      <c r="HTN23" s="69"/>
      <c r="HTO23" s="69"/>
      <c r="HTP23" s="69"/>
      <c r="HTQ23" s="70"/>
      <c r="HTR23" s="70"/>
      <c r="HTS23" s="70"/>
      <c r="HTT23" s="70"/>
      <c r="HTU23" s="70"/>
      <c r="HTV23" s="68"/>
      <c r="HTW23" s="68"/>
      <c r="HTX23" s="69"/>
      <c r="HTY23" s="69"/>
      <c r="HTZ23" s="69"/>
      <c r="HUA23" s="70"/>
      <c r="HUB23" s="70"/>
      <c r="HUC23" s="70"/>
      <c r="HUD23" s="70"/>
      <c r="HUE23" s="70"/>
      <c r="HUF23" s="68"/>
      <c r="HUG23" s="68"/>
      <c r="HUH23" s="69"/>
      <c r="HUI23" s="69"/>
      <c r="HUJ23" s="69"/>
      <c r="HUK23" s="70"/>
      <c r="HUL23" s="70"/>
      <c r="HUM23" s="70"/>
      <c r="HUN23" s="70"/>
      <c r="HUO23" s="70"/>
      <c r="HUP23" s="68"/>
      <c r="HUQ23" s="68"/>
      <c r="HUR23" s="69"/>
      <c r="HUS23" s="69"/>
      <c r="HUT23" s="69"/>
      <c r="HUU23" s="70"/>
      <c r="HUV23" s="70"/>
      <c r="HUW23" s="70"/>
      <c r="HUX23" s="70"/>
      <c r="HUY23" s="70"/>
      <c r="HUZ23" s="68"/>
      <c r="HVA23" s="68"/>
      <c r="HVB23" s="69"/>
      <c r="HVC23" s="69"/>
      <c r="HVD23" s="69"/>
      <c r="HVE23" s="70"/>
      <c r="HVF23" s="70"/>
      <c r="HVG23" s="70"/>
      <c r="HVH23" s="70"/>
      <c r="HVI23" s="70"/>
      <c r="HVJ23" s="68"/>
      <c r="HVK23" s="68"/>
      <c r="HVL23" s="69"/>
      <c r="HVM23" s="69"/>
      <c r="HVN23" s="69"/>
      <c r="HVO23" s="70"/>
      <c r="HVP23" s="70"/>
      <c r="HVQ23" s="70"/>
      <c r="HVR23" s="70"/>
      <c r="HVS23" s="70"/>
      <c r="HVT23" s="68"/>
      <c r="HVU23" s="68"/>
      <c r="HVV23" s="69"/>
      <c r="HVW23" s="69"/>
      <c r="HVX23" s="69"/>
      <c r="HVY23" s="70"/>
      <c r="HVZ23" s="70"/>
      <c r="HWA23" s="70"/>
      <c r="HWB23" s="70"/>
      <c r="HWC23" s="70"/>
      <c r="HWD23" s="68"/>
      <c r="HWE23" s="68"/>
      <c r="HWF23" s="69"/>
      <c r="HWG23" s="69"/>
      <c r="HWH23" s="69"/>
      <c r="HWI23" s="70"/>
      <c r="HWJ23" s="70"/>
      <c r="HWK23" s="70"/>
      <c r="HWL23" s="70"/>
      <c r="HWM23" s="70"/>
      <c r="HWN23" s="68"/>
      <c r="HWO23" s="68"/>
      <c r="HWP23" s="69"/>
      <c r="HWQ23" s="69"/>
      <c r="HWR23" s="69"/>
      <c r="HWS23" s="70"/>
      <c r="HWT23" s="70"/>
      <c r="HWU23" s="70"/>
      <c r="HWV23" s="70"/>
      <c r="HWW23" s="70"/>
      <c r="HWX23" s="68"/>
      <c r="HWY23" s="68"/>
      <c r="HWZ23" s="69"/>
      <c r="HXA23" s="69"/>
      <c r="HXB23" s="69"/>
      <c r="HXC23" s="70"/>
      <c r="HXD23" s="70"/>
      <c r="HXE23" s="70"/>
      <c r="HXF23" s="70"/>
      <c r="HXG23" s="70"/>
      <c r="HXH23" s="68"/>
      <c r="HXI23" s="68"/>
      <c r="HXJ23" s="69"/>
      <c r="HXK23" s="69"/>
      <c r="HXL23" s="69"/>
      <c r="HXM23" s="70"/>
      <c r="HXN23" s="70"/>
      <c r="HXO23" s="70"/>
      <c r="HXP23" s="70"/>
      <c r="HXQ23" s="70"/>
      <c r="HXR23" s="68"/>
      <c r="HXS23" s="68"/>
      <c r="HXT23" s="69"/>
      <c r="HXU23" s="69"/>
      <c r="HXV23" s="69"/>
      <c r="HXW23" s="70"/>
      <c r="HXX23" s="70"/>
      <c r="HXY23" s="70"/>
      <c r="HXZ23" s="70"/>
      <c r="HYA23" s="70"/>
      <c r="HYB23" s="68"/>
      <c r="HYC23" s="68"/>
      <c r="HYD23" s="69"/>
      <c r="HYE23" s="69"/>
      <c r="HYF23" s="69"/>
      <c r="HYG23" s="70"/>
      <c r="HYH23" s="70"/>
      <c r="HYI23" s="70"/>
      <c r="HYJ23" s="70"/>
      <c r="HYK23" s="70"/>
      <c r="HYL23" s="68"/>
      <c r="HYM23" s="68"/>
      <c r="HYN23" s="69"/>
      <c r="HYO23" s="69"/>
      <c r="HYP23" s="69"/>
      <c r="HYQ23" s="70"/>
      <c r="HYR23" s="70"/>
      <c r="HYS23" s="70"/>
      <c r="HYT23" s="70"/>
      <c r="HYU23" s="70"/>
      <c r="HYV23" s="68"/>
      <c r="HYW23" s="68"/>
      <c r="HYX23" s="69"/>
      <c r="HYY23" s="69"/>
      <c r="HYZ23" s="69"/>
      <c r="HZA23" s="70"/>
      <c r="HZB23" s="70"/>
      <c r="HZC23" s="70"/>
      <c r="HZD23" s="70"/>
      <c r="HZE23" s="70"/>
      <c r="HZF23" s="68"/>
      <c r="HZG23" s="68"/>
      <c r="HZH23" s="69"/>
      <c r="HZI23" s="69"/>
      <c r="HZJ23" s="69"/>
      <c r="HZK23" s="70"/>
      <c r="HZL23" s="70"/>
      <c r="HZM23" s="70"/>
      <c r="HZN23" s="70"/>
      <c r="HZO23" s="70"/>
      <c r="HZP23" s="68"/>
      <c r="HZQ23" s="68"/>
      <c r="HZR23" s="69"/>
      <c r="HZS23" s="69"/>
      <c r="HZT23" s="69"/>
      <c r="HZU23" s="70"/>
      <c r="HZV23" s="70"/>
      <c r="HZW23" s="70"/>
      <c r="HZX23" s="70"/>
      <c r="HZY23" s="70"/>
      <c r="HZZ23" s="68"/>
      <c r="IAA23" s="68"/>
      <c r="IAB23" s="69"/>
      <c r="IAC23" s="69"/>
      <c r="IAD23" s="69"/>
      <c r="IAE23" s="70"/>
      <c r="IAF23" s="70"/>
      <c r="IAG23" s="70"/>
      <c r="IAH23" s="70"/>
      <c r="IAI23" s="70"/>
      <c r="IAJ23" s="68"/>
      <c r="IAK23" s="68"/>
      <c r="IAL23" s="69"/>
      <c r="IAM23" s="69"/>
      <c r="IAN23" s="69"/>
      <c r="IAO23" s="70"/>
      <c r="IAP23" s="70"/>
      <c r="IAQ23" s="70"/>
      <c r="IAR23" s="70"/>
      <c r="IAS23" s="70"/>
      <c r="IAT23" s="68"/>
      <c r="IAU23" s="68"/>
      <c r="IAV23" s="69"/>
      <c r="IAW23" s="69"/>
      <c r="IAX23" s="69"/>
      <c r="IAY23" s="70"/>
      <c r="IAZ23" s="70"/>
      <c r="IBA23" s="70"/>
      <c r="IBB23" s="70"/>
      <c r="IBC23" s="70"/>
      <c r="IBD23" s="68"/>
      <c r="IBE23" s="68"/>
      <c r="IBF23" s="69"/>
      <c r="IBG23" s="69"/>
      <c r="IBH23" s="69"/>
      <c r="IBI23" s="70"/>
      <c r="IBJ23" s="70"/>
      <c r="IBK23" s="70"/>
      <c r="IBL23" s="70"/>
      <c r="IBM23" s="70"/>
      <c r="IBN23" s="68"/>
      <c r="IBO23" s="68"/>
      <c r="IBP23" s="69"/>
      <c r="IBQ23" s="69"/>
      <c r="IBR23" s="69"/>
      <c r="IBS23" s="70"/>
      <c r="IBT23" s="70"/>
      <c r="IBU23" s="70"/>
      <c r="IBV23" s="70"/>
      <c r="IBW23" s="70"/>
      <c r="IBX23" s="68"/>
      <c r="IBY23" s="68"/>
      <c r="IBZ23" s="69"/>
      <c r="ICA23" s="69"/>
      <c r="ICB23" s="69"/>
      <c r="ICC23" s="70"/>
      <c r="ICD23" s="70"/>
      <c r="ICE23" s="70"/>
      <c r="ICF23" s="70"/>
      <c r="ICG23" s="70"/>
      <c r="ICH23" s="68"/>
      <c r="ICI23" s="68"/>
      <c r="ICJ23" s="69"/>
      <c r="ICK23" s="69"/>
      <c r="ICL23" s="69"/>
      <c r="ICM23" s="70"/>
      <c r="ICN23" s="70"/>
      <c r="ICO23" s="70"/>
      <c r="ICP23" s="70"/>
      <c r="ICQ23" s="70"/>
      <c r="ICR23" s="68"/>
      <c r="ICS23" s="68"/>
      <c r="ICT23" s="69"/>
      <c r="ICU23" s="69"/>
      <c r="ICV23" s="69"/>
      <c r="ICW23" s="70"/>
      <c r="ICX23" s="70"/>
      <c r="ICY23" s="70"/>
      <c r="ICZ23" s="70"/>
      <c r="IDA23" s="70"/>
      <c r="IDB23" s="68"/>
      <c r="IDC23" s="68"/>
      <c r="IDD23" s="69"/>
      <c r="IDE23" s="69"/>
      <c r="IDF23" s="69"/>
      <c r="IDG23" s="70"/>
      <c r="IDH23" s="70"/>
      <c r="IDI23" s="70"/>
      <c r="IDJ23" s="70"/>
      <c r="IDK23" s="70"/>
      <c r="IDL23" s="68"/>
      <c r="IDM23" s="68"/>
      <c r="IDN23" s="69"/>
      <c r="IDO23" s="69"/>
      <c r="IDP23" s="69"/>
      <c r="IDQ23" s="70"/>
      <c r="IDR23" s="70"/>
      <c r="IDS23" s="70"/>
      <c r="IDT23" s="70"/>
      <c r="IDU23" s="70"/>
      <c r="IDV23" s="68"/>
      <c r="IDW23" s="68"/>
      <c r="IDX23" s="69"/>
      <c r="IDY23" s="69"/>
      <c r="IDZ23" s="69"/>
      <c r="IEA23" s="70"/>
      <c r="IEB23" s="70"/>
      <c r="IEC23" s="70"/>
      <c r="IED23" s="70"/>
      <c r="IEE23" s="70"/>
      <c r="IEF23" s="68"/>
      <c r="IEG23" s="68"/>
      <c r="IEH23" s="69"/>
      <c r="IEI23" s="69"/>
      <c r="IEJ23" s="69"/>
      <c r="IEK23" s="70"/>
      <c r="IEL23" s="70"/>
      <c r="IEM23" s="70"/>
      <c r="IEN23" s="70"/>
      <c r="IEO23" s="70"/>
      <c r="IEP23" s="68"/>
      <c r="IEQ23" s="68"/>
      <c r="IER23" s="69"/>
      <c r="IES23" s="69"/>
      <c r="IET23" s="69"/>
      <c r="IEU23" s="70"/>
      <c r="IEV23" s="70"/>
      <c r="IEW23" s="70"/>
      <c r="IEX23" s="70"/>
      <c r="IEY23" s="70"/>
      <c r="IEZ23" s="68"/>
      <c r="IFA23" s="68"/>
      <c r="IFB23" s="69"/>
      <c r="IFC23" s="69"/>
      <c r="IFD23" s="69"/>
      <c r="IFE23" s="70"/>
      <c r="IFF23" s="70"/>
      <c r="IFG23" s="70"/>
      <c r="IFH23" s="70"/>
      <c r="IFI23" s="70"/>
      <c r="IFJ23" s="68"/>
      <c r="IFK23" s="68"/>
      <c r="IFL23" s="69"/>
      <c r="IFM23" s="69"/>
      <c r="IFN23" s="69"/>
      <c r="IFO23" s="70"/>
      <c r="IFP23" s="70"/>
      <c r="IFQ23" s="70"/>
      <c r="IFR23" s="70"/>
      <c r="IFS23" s="70"/>
      <c r="IFT23" s="68"/>
      <c r="IFU23" s="68"/>
      <c r="IFV23" s="69"/>
      <c r="IFW23" s="69"/>
      <c r="IFX23" s="69"/>
      <c r="IFY23" s="70"/>
      <c r="IFZ23" s="70"/>
      <c r="IGA23" s="70"/>
      <c r="IGB23" s="70"/>
      <c r="IGC23" s="70"/>
      <c r="IGD23" s="68"/>
      <c r="IGE23" s="68"/>
      <c r="IGF23" s="69"/>
      <c r="IGG23" s="69"/>
      <c r="IGH23" s="69"/>
      <c r="IGI23" s="70"/>
      <c r="IGJ23" s="70"/>
      <c r="IGK23" s="70"/>
      <c r="IGL23" s="70"/>
      <c r="IGM23" s="70"/>
      <c r="IGN23" s="68"/>
      <c r="IGO23" s="68"/>
      <c r="IGP23" s="69"/>
      <c r="IGQ23" s="69"/>
      <c r="IGR23" s="69"/>
      <c r="IGS23" s="70"/>
      <c r="IGT23" s="70"/>
      <c r="IGU23" s="70"/>
      <c r="IGV23" s="70"/>
      <c r="IGW23" s="70"/>
      <c r="IGX23" s="68"/>
      <c r="IGY23" s="68"/>
      <c r="IGZ23" s="69"/>
      <c r="IHA23" s="69"/>
      <c r="IHB23" s="69"/>
      <c r="IHC23" s="70"/>
      <c r="IHD23" s="70"/>
      <c r="IHE23" s="70"/>
      <c r="IHF23" s="70"/>
      <c r="IHG23" s="70"/>
      <c r="IHH23" s="68"/>
      <c r="IHI23" s="68"/>
      <c r="IHJ23" s="69"/>
      <c r="IHK23" s="69"/>
      <c r="IHL23" s="69"/>
      <c r="IHM23" s="70"/>
      <c r="IHN23" s="70"/>
      <c r="IHO23" s="70"/>
      <c r="IHP23" s="70"/>
      <c r="IHQ23" s="70"/>
      <c r="IHR23" s="68"/>
      <c r="IHS23" s="68"/>
      <c r="IHT23" s="69"/>
      <c r="IHU23" s="69"/>
      <c r="IHV23" s="69"/>
      <c r="IHW23" s="70"/>
      <c r="IHX23" s="70"/>
      <c r="IHY23" s="70"/>
      <c r="IHZ23" s="70"/>
      <c r="IIA23" s="70"/>
      <c r="IIB23" s="68"/>
      <c r="IIC23" s="68"/>
      <c r="IID23" s="69"/>
      <c r="IIE23" s="69"/>
      <c r="IIF23" s="69"/>
      <c r="IIG23" s="70"/>
      <c r="IIH23" s="70"/>
      <c r="III23" s="70"/>
      <c r="IIJ23" s="70"/>
      <c r="IIK23" s="70"/>
      <c r="IIL23" s="68"/>
      <c r="IIM23" s="68"/>
      <c r="IIN23" s="69"/>
      <c r="IIO23" s="69"/>
      <c r="IIP23" s="69"/>
      <c r="IIQ23" s="70"/>
      <c r="IIR23" s="70"/>
      <c r="IIS23" s="70"/>
      <c r="IIT23" s="70"/>
      <c r="IIU23" s="70"/>
      <c r="IIV23" s="68"/>
      <c r="IIW23" s="68"/>
      <c r="IIX23" s="69"/>
      <c r="IIY23" s="69"/>
      <c r="IIZ23" s="69"/>
      <c r="IJA23" s="70"/>
      <c r="IJB23" s="70"/>
      <c r="IJC23" s="70"/>
      <c r="IJD23" s="70"/>
      <c r="IJE23" s="70"/>
      <c r="IJF23" s="68"/>
      <c r="IJG23" s="68"/>
      <c r="IJH23" s="69"/>
      <c r="IJI23" s="69"/>
      <c r="IJJ23" s="69"/>
      <c r="IJK23" s="70"/>
      <c r="IJL23" s="70"/>
      <c r="IJM23" s="70"/>
      <c r="IJN23" s="70"/>
      <c r="IJO23" s="70"/>
      <c r="IJP23" s="68"/>
      <c r="IJQ23" s="68"/>
      <c r="IJR23" s="69"/>
      <c r="IJS23" s="69"/>
      <c r="IJT23" s="69"/>
      <c r="IJU23" s="70"/>
      <c r="IJV23" s="70"/>
      <c r="IJW23" s="70"/>
      <c r="IJX23" s="70"/>
      <c r="IJY23" s="70"/>
      <c r="IJZ23" s="68"/>
      <c r="IKA23" s="68"/>
      <c r="IKB23" s="69"/>
      <c r="IKC23" s="69"/>
      <c r="IKD23" s="69"/>
      <c r="IKE23" s="70"/>
      <c r="IKF23" s="70"/>
      <c r="IKG23" s="70"/>
      <c r="IKH23" s="70"/>
      <c r="IKI23" s="70"/>
      <c r="IKJ23" s="68"/>
      <c r="IKK23" s="68"/>
      <c r="IKL23" s="69"/>
      <c r="IKM23" s="69"/>
      <c r="IKN23" s="69"/>
      <c r="IKO23" s="70"/>
      <c r="IKP23" s="70"/>
      <c r="IKQ23" s="70"/>
      <c r="IKR23" s="70"/>
      <c r="IKS23" s="70"/>
      <c r="IKT23" s="68"/>
      <c r="IKU23" s="68"/>
      <c r="IKV23" s="69"/>
      <c r="IKW23" s="69"/>
      <c r="IKX23" s="69"/>
      <c r="IKY23" s="70"/>
      <c r="IKZ23" s="70"/>
      <c r="ILA23" s="70"/>
      <c r="ILB23" s="70"/>
      <c r="ILC23" s="70"/>
      <c r="ILD23" s="68"/>
      <c r="ILE23" s="68"/>
      <c r="ILF23" s="69"/>
      <c r="ILG23" s="69"/>
      <c r="ILH23" s="69"/>
      <c r="ILI23" s="70"/>
      <c r="ILJ23" s="70"/>
      <c r="ILK23" s="70"/>
      <c r="ILL23" s="70"/>
      <c r="ILM23" s="70"/>
      <c r="ILN23" s="68"/>
      <c r="ILO23" s="68"/>
      <c r="ILP23" s="69"/>
      <c r="ILQ23" s="69"/>
      <c r="ILR23" s="69"/>
      <c r="ILS23" s="70"/>
      <c r="ILT23" s="70"/>
      <c r="ILU23" s="70"/>
      <c r="ILV23" s="70"/>
      <c r="ILW23" s="70"/>
      <c r="ILX23" s="68"/>
      <c r="ILY23" s="68"/>
      <c r="ILZ23" s="69"/>
      <c r="IMA23" s="69"/>
      <c r="IMB23" s="69"/>
      <c r="IMC23" s="70"/>
      <c r="IMD23" s="70"/>
      <c r="IME23" s="70"/>
      <c r="IMF23" s="70"/>
      <c r="IMG23" s="70"/>
      <c r="IMH23" s="68"/>
      <c r="IMI23" s="68"/>
      <c r="IMJ23" s="69"/>
      <c r="IMK23" s="69"/>
      <c r="IML23" s="69"/>
      <c r="IMM23" s="70"/>
      <c r="IMN23" s="70"/>
      <c r="IMO23" s="70"/>
      <c r="IMP23" s="70"/>
      <c r="IMQ23" s="70"/>
      <c r="IMR23" s="68"/>
      <c r="IMS23" s="68"/>
      <c r="IMT23" s="69"/>
      <c r="IMU23" s="69"/>
      <c r="IMV23" s="69"/>
      <c r="IMW23" s="70"/>
      <c r="IMX23" s="70"/>
      <c r="IMY23" s="70"/>
      <c r="IMZ23" s="70"/>
      <c r="INA23" s="70"/>
      <c r="INB23" s="68"/>
      <c r="INC23" s="68"/>
      <c r="IND23" s="69"/>
      <c r="INE23" s="69"/>
      <c r="INF23" s="69"/>
      <c r="ING23" s="70"/>
      <c r="INH23" s="70"/>
      <c r="INI23" s="70"/>
      <c r="INJ23" s="70"/>
      <c r="INK23" s="70"/>
      <c r="INL23" s="68"/>
      <c r="INM23" s="68"/>
      <c r="INN23" s="69"/>
      <c r="INO23" s="69"/>
      <c r="INP23" s="69"/>
      <c r="INQ23" s="70"/>
      <c r="INR23" s="70"/>
      <c r="INS23" s="70"/>
      <c r="INT23" s="70"/>
      <c r="INU23" s="70"/>
      <c r="INV23" s="68"/>
      <c r="INW23" s="68"/>
      <c r="INX23" s="69"/>
      <c r="INY23" s="69"/>
      <c r="INZ23" s="69"/>
      <c r="IOA23" s="70"/>
      <c r="IOB23" s="70"/>
      <c r="IOC23" s="70"/>
      <c r="IOD23" s="70"/>
      <c r="IOE23" s="70"/>
      <c r="IOF23" s="68"/>
      <c r="IOG23" s="68"/>
      <c r="IOH23" s="69"/>
      <c r="IOI23" s="69"/>
      <c r="IOJ23" s="69"/>
      <c r="IOK23" s="70"/>
      <c r="IOL23" s="70"/>
      <c r="IOM23" s="70"/>
      <c r="ION23" s="70"/>
      <c r="IOO23" s="70"/>
      <c r="IOP23" s="68"/>
      <c r="IOQ23" s="68"/>
      <c r="IOR23" s="69"/>
      <c r="IOS23" s="69"/>
      <c r="IOT23" s="69"/>
      <c r="IOU23" s="70"/>
      <c r="IOV23" s="70"/>
      <c r="IOW23" s="70"/>
      <c r="IOX23" s="70"/>
      <c r="IOY23" s="70"/>
      <c r="IOZ23" s="68"/>
      <c r="IPA23" s="68"/>
      <c r="IPB23" s="69"/>
      <c r="IPC23" s="69"/>
      <c r="IPD23" s="69"/>
      <c r="IPE23" s="70"/>
      <c r="IPF23" s="70"/>
      <c r="IPG23" s="70"/>
      <c r="IPH23" s="70"/>
      <c r="IPI23" s="70"/>
      <c r="IPJ23" s="68"/>
      <c r="IPK23" s="68"/>
      <c r="IPL23" s="69"/>
      <c r="IPM23" s="69"/>
      <c r="IPN23" s="69"/>
      <c r="IPO23" s="70"/>
      <c r="IPP23" s="70"/>
      <c r="IPQ23" s="70"/>
      <c r="IPR23" s="70"/>
      <c r="IPS23" s="70"/>
      <c r="IPT23" s="68"/>
      <c r="IPU23" s="68"/>
      <c r="IPV23" s="69"/>
      <c r="IPW23" s="69"/>
      <c r="IPX23" s="69"/>
      <c r="IPY23" s="70"/>
      <c r="IPZ23" s="70"/>
      <c r="IQA23" s="70"/>
      <c r="IQB23" s="70"/>
      <c r="IQC23" s="70"/>
      <c r="IQD23" s="68"/>
      <c r="IQE23" s="68"/>
      <c r="IQF23" s="69"/>
      <c r="IQG23" s="69"/>
      <c r="IQH23" s="69"/>
      <c r="IQI23" s="70"/>
      <c r="IQJ23" s="70"/>
      <c r="IQK23" s="70"/>
      <c r="IQL23" s="70"/>
      <c r="IQM23" s="70"/>
      <c r="IQN23" s="68"/>
      <c r="IQO23" s="68"/>
      <c r="IQP23" s="69"/>
      <c r="IQQ23" s="69"/>
      <c r="IQR23" s="69"/>
      <c r="IQS23" s="70"/>
      <c r="IQT23" s="70"/>
      <c r="IQU23" s="70"/>
      <c r="IQV23" s="70"/>
      <c r="IQW23" s="70"/>
      <c r="IQX23" s="68"/>
      <c r="IQY23" s="68"/>
      <c r="IQZ23" s="69"/>
      <c r="IRA23" s="69"/>
      <c r="IRB23" s="69"/>
      <c r="IRC23" s="70"/>
      <c r="IRD23" s="70"/>
      <c r="IRE23" s="70"/>
      <c r="IRF23" s="70"/>
      <c r="IRG23" s="70"/>
      <c r="IRH23" s="68"/>
      <c r="IRI23" s="68"/>
      <c r="IRJ23" s="69"/>
      <c r="IRK23" s="69"/>
      <c r="IRL23" s="69"/>
      <c r="IRM23" s="70"/>
      <c r="IRN23" s="70"/>
      <c r="IRO23" s="70"/>
      <c r="IRP23" s="70"/>
      <c r="IRQ23" s="70"/>
      <c r="IRR23" s="68"/>
      <c r="IRS23" s="68"/>
      <c r="IRT23" s="69"/>
      <c r="IRU23" s="69"/>
      <c r="IRV23" s="69"/>
      <c r="IRW23" s="70"/>
      <c r="IRX23" s="70"/>
      <c r="IRY23" s="70"/>
      <c r="IRZ23" s="70"/>
      <c r="ISA23" s="70"/>
      <c r="ISB23" s="68"/>
      <c r="ISC23" s="68"/>
      <c r="ISD23" s="69"/>
      <c r="ISE23" s="69"/>
      <c r="ISF23" s="69"/>
      <c r="ISG23" s="70"/>
      <c r="ISH23" s="70"/>
      <c r="ISI23" s="70"/>
      <c r="ISJ23" s="70"/>
      <c r="ISK23" s="70"/>
      <c r="ISL23" s="68"/>
      <c r="ISM23" s="68"/>
      <c r="ISN23" s="69"/>
      <c r="ISO23" s="69"/>
      <c r="ISP23" s="69"/>
      <c r="ISQ23" s="70"/>
      <c r="ISR23" s="70"/>
      <c r="ISS23" s="70"/>
      <c r="IST23" s="70"/>
      <c r="ISU23" s="70"/>
      <c r="ISV23" s="68"/>
      <c r="ISW23" s="68"/>
      <c r="ISX23" s="69"/>
      <c r="ISY23" s="69"/>
      <c r="ISZ23" s="69"/>
      <c r="ITA23" s="70"/>
      <c r="ITB23" s="70"/>
      <c r="ITC23" s="70"/>
      <c r="ITD23" s="70"/>
      <c r="ITE23" s="70"/>
      <c r="ITF23" s="68"/>
      <c r="ITG23" s="68"/>
      <c r="ITH23" s="69"/>
      <c r="ITI23" s="69"/>
      <c r="ITJ23" s="69"/>
      <c r="ITK23" s="70"/>
      <c r="ITL23" s="70"/>
      <c r="ITM23" s="70"/>
      <c r="ITN23" s="70"/>
      <c r="ITO23" s="70"/>
      <c r="ITP23" s="68"/>
      <c r="ITQ23" s="68"/>
      <c r="ITR23" s="69"/>
      <c r="ITS23" s="69"/>
      <c r="ITT23" s="69"/>
      <c r="ITU23" s="70"/>
      <c r="ITV23" s="70"/>
      <c r="ITW23" s="70"/>
      <c r="ITX23" s="70"/>
      <c r="ITY23" s="70"/>
      <c r="ITZ23" s="68"/>
      <c r="IUA23" s="68"/>
      <c r="IUB23" s="69"/>
      <c r="IUC23" s="69"/>
      <c r="IUD23" s="69"/>
      <c r="IUE23" s="70"/>
      <c r="IUF23" s="70"/>
      <c r="IUG23" s="70"/>
      <c r="IUH23" s="70"/>
      <c r="IUI23" s="70"/>
      <c r="IUJ23" s="68"/>
      <c r="IUK23" s="68"/>
      <c r="IUL23" s="69"/>
      <c r="IUM23" s="69"/>
      <c r="IUN23" s="69"/>
      <c r="IUO23" s="70"/>
      <c r="IUP23" s="70"/>
      <c r="IUQ23" s="70"/>
      <c r="IUR23" s="70"/>
      <c r="IUS23" s="70"/>
      <c r="IUT23" s="68"/>
      <c r="IUU23" s="68"/>
      <c r="IUV23" s="69"/>
      <c r="IUW23" s="69"/>
      <c r="IUX23" s="69"/>
      <c r="IUY23" s="70"/>
      <c r="IUZ23" s="70"/>
      <c r="IVA23" s="70"/>
      <c r="IVB23" s="70"/>
      <c r="IVC23" s="70"/>
      <c r="IVD23" s="68"/>
      <c r="IVE23" s="68"/>
      <c r="IVF23" s="69"/>
      <c r="IVG23" s="69"/>
      <c r="IVH23" s="69"/>
      <c r="IVI23" s="70"/>
      <c r="IVJ23" s="70"/>
      <c r="IVK23" s="70"/>
      <c r="IVL23" s="70"/>
      <c r="IVM23" s="70"/>
      <c r="IVN23" s="68"/>
      <c r="IVO23" s="68"/>
      <c r="IVP23" s="69"/>
      <c r="IVQ23" s="69"/>
      <c r="IVR23" s="69"/>
      <c r="IVS23" s="70"/>
      <c r="IVT23" s="70"/>
      <c r="IVU23" s="70"/>
      <c r="IVV23" s="70"/>
      <c r="IVW23" s="70"/>
      <c r="IVX23" s="68"/>
      <c r="IVY23" s="68"/>
      <c r="IVZ23" s="69"/>
      <c r="IWA23" s="69"/>
      <c r="IWB23" s="69"/>
      <c r="IWC23" s="70"/>
      <c r="IWD23" s="70"/>
      <c r="IWE23" s="70"/>
      <c r="IWF23" s="70"/>
      <c r="IWG23" s="70"/>
      <c r="IWH23" s="68"/>
      <c r="IWI23" s="68"/>
      <c r="IWJ23" s="69"/>
      <c r="IWK23" s="69"/>
      <c r="IWL23" s="69"/>
      <c r="IWM23" s="70"/>
      <c r="IWN23" s="70"/>
      <c r="IWO23" s="70"/>
      <c r="IWP23" s="70"/>
      <c r="IWQ23" s="70"/>
      <c r="IWR23" s="68"/>
      <c r="IWS23" s="68"/>
      <c r="IWT23" s="69"/>
      <c r="IWU23" s="69"/>
      <c r="IWV23" s="69"/>
      <c r="IWW23" s="70"/>
      <c r="IWX23" s="70"/>
      <c r="IWY23" s="70"/>
      <c r="IWZ23" s="70"/>
      <c r="IXA23" s="70"/>
      <c r="IXB23" s="68"/>
      <c r="IXC23" s="68"/>
      <c r="IXD23" s="69"/>
      <c r="IXE23" s="69"/>
      <c r="IXF23" s="69"/>
      <c r="IXG23" s="70"/>
      <c r="IXH23" s="70"/>
      <c r="IXI23" s="70"/>
      <c r="IXJ23" s="70"/>
      <c r="IXK23" s="70"/>
      <c r="IXL23" s="68"/>
      <c r="IXM23" s="68"/>
      <c r="IXN23" s="69"/>
      <c r="IXO23" s="69"/>
      <c r="IXP23" s="69"/>
      <c r="IXQ23" s="70"/>
      <c r="IXR23" s="70"/>
      <c r="IXS23" s="70"/>
      <c r="IXT23" s="70"/>
      <c r="IXU23" s="70"/>
      <c r="IXV23" s="68"/>
      <c r="IXW23" s="68"/>
      <c r="IXX23" s="69"/>
      <c r="IXY23" s="69"/>
      <c r="IXZ23" s="69"/>
      <c r="IYA23" s="70"/>
      <c r="IYB23" s="70"/>
      <c r="IYC23" s="70"/>
      <c r="IYD23" s="70"/>
      <c r="IYE23" s="70"/>
      <c r="IYF23" s="68"/>
      <c r="IYG23" s="68"/>
      <c r="IYH23" s="69"/>
      <c r="IYI23" s="69"/>
      <c r="IYJ23" s="69"/>
      <c r="IYK23" s="70"/>
      <c r="IYL23" s="70"/>
      <c r="IYM23" s="70"/>
      <c r="IYN23" s="70"/>
      <c r="IYO23" s="70"/>
      <c r="IYP23" s="68"/>
      <c r="IYQ23" s="68"/>
      <c r="IYR23" s="69"/>
      <c r="IYS23" s="69"/>
      <c r="IYT23" s="69"/>
      <c r="IYU23" s="70"/>
      <c r="IYV23" s="70"/>
      <c r="IYW23" s="70"/>
      <c r="IYX23" s="70"/>
      <c r="IYY23" s="70"/>
      <c r="IYZ23" s="68"/>
      <c r="IZA23" s="68"/>
      <c r="IZB23" s="69"/>
      <c r="IZC23" s="69"/>
      <c r="IZD23" s="69"/>
      <c r="IZE23" s="70"/>
      <c r="IZF23" s="70"/>
      <c r="IZG23" s="70"/>
      <c r="IZH23" s="70"/>
      <c r="IZI23" s="70"/>
      <c r="IZJ23" s="68"/>
      <c r="IZK23" s="68"/>
      <c r="IZL23" s="69"/>
      <c r="IZM23" s="69"/>
      <c r="IZN23" s="69"/>
      <c r="IZO23" s="70"/>
      <c r="IZP23" s="70"/>
      <c r="IZQ23" s="70"/>
      <c r="IZR23" s="70"/>
      <c r="IZS23" s="70"/>
      <c r="IZT23" s="68"/>
      <c r="IZU23" s="68"/>
      <c r="IZV23" s="69"/>
      <c r="IZW23" s="69"/>
      <c r="IZX23" s="69"/>
      <c r="IZY23" s="70"/>
      <c r="IZZ23" s="70"/>
      <c r="JAA23" s="70"/>
      <c r="JAB23" s="70"/>
      <c r="JAC23" s="70"/>
      <c r="JAD23" s="68"/>
      <c r="JAE23" s="68"/>
      <c r="JAF23" s="69"/>
      <c r="JAG23" s="69"/>
      <c r="JAH23" s="69"/>
      <c r="JAI23" s="70"/>
      <c r="JAJ23" s="70"/>
      <c r="JAK23" s="70"/>
      <c r="JAL23" s="70"/>
      <c r="JAM23" s="70"/>
      <c r="JAN23" s="68"/>
      <c r="JAO23" s="68"/>
      <c r="JAP23" s="69"/>
      <c r="JAQ23" s="69"/>
      <c r="JAR23" s="69"/>
      <c r="JAS23" s="70"/>
      <c r="JAT23" s="70"/>
      <c r="JAU23" s="70"/>
      <c r="JAV23" s="70"/>
      <c r="JAW23" s="70"/>
      <c r="JAX23" s="68"/>
      <c r="JAY23" s="68"/>
      <c r="JAZ23" s="69"/>
      <c r="JBA23" s="69"/>
      <c r="JBB23" s="69"/>
      <c r="JBC23" s="70"/>
      <c r="JBD23" s="70"/>
      <c r="JBE23" s="70"/>
      <c r="JBF23" s="70"/>
      <c r="JBG23" s="70"/>
      <c r="JBH23" s="68"/>
      <c r="JBI23" s="68"/>
      <c r="JBJ23" s="69"/>
      <c r="JBK23" s="69"/>
      <c r="JBL23" s="69"/>
      <c r="JBM23" s="70"/>
      <c r="JBN23" s="70"/>
      <c r="JBO23" s="70"/>
      <c r="JBP23" s="70"/>
      <c r="JBQ23" s="70"/>
      <c r="JBR23" s="68"/>
      <c r="JBS23" s="68"/>
      <c r="JBT23" s="69"/>
      <c r="JBU23" s="69"/>
      <c r="JBV23" s="69"/>
      <c r="JBW23" s="70"/>
      <c r="JBX23" s="70"/>
      <c r="JBY23" s="70"/>
      <c r="JBZ23" s="70"/>
      <c r="JCA23" s="70"/>
      <c r="JCB23" s="68"/>
      <c r="JCC23" s="68"/>
      <c r="JCD23" s="69"/>
      <c r="JCE23" s="69"/>
      <c r="JCF23" s="69"/>
      <c r="JCG23" s="70"/>
      <c r="JCH23" s="70"/>
      <c r="JCI23" s="70"/>
      <c r="JCJ23" s="70"/>
      <c r="JCK23" s="70"/>
      <c r="JCL23" s="68"/>
      <c r="JCM23" s="68"/>
      <c r="JCN23" s="69"/>
      <c r="JCO23" s="69"/>
      <c r="JCP23" s="69"/>
      <c r="JCQ23" s="70"/>
      <c r="JCR23" s="70"/>
      <c r="JCS23" s="70"/>
      <c r="JCT23" s="70"/>
      <c r="JCU23" s="70"/>
      <c r="JCV23" s="68"/>
      <c r="JCW23" s="68"/>
      <c r="JCX23" s="69"/>
      <c r="JCY23" s="69"/>
      <c r="JCZ23" s="69"/>
      <c r="JDA23" s="70"/>
      <c r="JDB23" s="70"/>
      <c r="JDC23" s="70"/>
      <c r="JDD23" s="70"/>
      <c r="JDE23" s="70"/>
      <c r="JDF23" s="68"/>
      <c r="JDG23" s="68"/>
      <c r="JDH23" s="69"/>
      <c r="JDI23" s="69"/>
      <c r="JDJ23" s="69"/>
      <c r="JDK23" s="70"/>
      <c r="JDL23" s="70"/>
      <c r="JDM23" s="70"/>
      <c r="JDN23" s="70"/>
      <c r="JDO23" s="70"/>
      <c r="JDP23" s="68"/>
      <c r="JDQ23" s="68"/>
      <c r="JDR23" s="69"/>
      <c r="JDS23" s="69"/>
      <c r="JDT23" s="69"/>
      <c r="JDU23" s="70"/>
      <c r="JDV23" s="70"/>
      <c r="JDW23" s="70"/>
      <c r="JDX23" s="70"/>
      <c r="JDY23" s="70"/>
      <c r="JDZ23" s="68"/>
      <c r="JEA23" s="68"/>
      <c r="JEB23" s="69"/>
      <c r="JEC23" s="69"/>
      <c r="JED23" s="69"/>
      <c r="JEE23" s="70"/>
      <c r="JEF23" s="70"/>
      <c r="JEG23" s="70"/>
      <c r="JEH23" s="70"/>
      <c r="JEI23" s="70"/>
      <c r="JEJ23" s="68"/>
      <c r="JEK23" s="68"/>
      <c r="JEL23" s="69"/>
      <c r="JEM23" s="69"/>
      <c r="JEN23" s="69"/>
      <c r="JEO23" s="70"/>
      <c r="JEP23" s="70"/>
      <c r="JEQ23" s="70"/>
      <c r="JER23" s="70"/>
      <c r="JES23" s="70"/>
      <c r="JET23" s="68"/>
      <c r="JEU23" s="68"/>
      <c r="JEV23" s="69"/>
      <c r="JEW23" s="69"/>
      <c r="JEX23" s="69"/>
      <c r="JEY23" s="70"/>
      <c r="JEZ23" s="70"/>
      <c r="JFA23" s="70"/>
      <c r="JFB23" s="70"/>
      <c r="JFC23" s="70"/>
      <c r="JFD23" s="68"/>
      <c r="JFE23" s="68"/>
      <c r="JFF23" s="69"/>
      <c r="JFG23" s="69"/>
      <c r="JFH23" s="69"/>
      <c r="JFI23" s="70"/>
      <c r="JFJ23" s="70"/>
      <c r="JFK23" s="70"/>
      <c r="JFL23" s="70"/>
      <c r="JFM23" s="70"/>
      <c r="JFN23" s="68"/>
      <c r="JFO23" s="68"/>
      <c r="JFP23" s="69"/>
      <c r="JFQ23" s="69"/>
      <c r="JFR23" s="69"/>
      <c r="JFS23" s="70"/>
      <c r="JFT23" s="70"/>
      <c r="JFU23" s="70"/>
      <c r="JFV23" s="70"/>
      <c r="JFW23" s="70"/>
      <c r="JFX23" s="68"/>
      <c r="JFY23" s="68"/>
      <c r="JFZ23" s="69"/>
      <c r="JGA23" s="69"/>
      <c r="JGB23" s="69"/>
      <c r="JGC23" s="70"/>
      <c r="JGD23" s="70"/>
      <c r="JGE23" s="70"/>
      <c r="JGF23" s="70"/>
      <c r="JGG23" s="70"/>
      <c r="JGH23" s="68"/>
      <c r="JGI23" s="68"/>
      <c r="JGJ23" s="69"/>
      <c r="JGK23" s="69"/>
      <c r="JGL23" s="69"/>
      <c r="JGM23" s="70"/>
      <c r="JGN23" s="70"/>
      <c r="JGO23" s="70"/>
      <c r="JGP23" s="70"/>
      <c r="JGQ23" s="70"/>
      <c r="JGR23" s="68"/>
      <c r="JGS23" s="68"/>
      <c r="JGT23" s="69"/>
      <c r="JGU23" s="69"/>
      <c r="JGV23" s="69"/>
      <c r="JGW23" s="70"/>
      <c r="JGX23" s="70"/>
      <c r="JGY23" s="70"/>
      <c r="JGZ23" s="70"/>
      <c r="JHA23" s="70"/>
      <c r="JHB23" s="68"/>
      <c r="JHC23" s="68"/>
      <c r="JHD23" s="69"/>
      <c r="JHE23" s="69"/>
      <c r="JHF23" s="69"/>
      <c r="JHG23" s="70"/>
      <c r="JHH23" s="70"/>
      <c r="JHI23" s="70"/>
      <c r="JHJ23" s="70"/>
      <c r="JHK23" s="70"/>
      <c r="JHL23" s="68"/>
      <c r="JHM23" s="68"/>
      <c r="JHN23" s="69"/>
      <c r="JHO23" s="69"/>
      <c r="JHP23" s="69"/>
      <c r="JHQ23" s="70"/>
      <c r="JHR23" s="70"/>
      <c r="JHS23" s="70"/>
      <c r="JHT23" s="70"/>
      <c r="JHU23" s="70"/>
      <c r="JHV23" s="68"/>
      <c r="JHW23" s="68"/>
      <c r="JHX23" s="69"/>
      <c r="JHY23" s="69"/>
      <c r="JHZ23" s="69"/>
      <c r="JIA23" s="70"/>
      <c r="JIB23" s="70"/>
      <c r="JIC23" s="70"/>
      <c r="JID23" s="70"/>
      <c r="JIE23" s="70"/>
      <c r="JIF23" s="68"/>
      <c r="JIG23" s="68"/>
      <c r="JIH23" s="69"/>
      <c r="JII23" s="69"/>
      <c r="JIJ23" s="69"/>
      <c r="JIK23" s="70"/>
      <c r="JIL23" s="70"/>
      <c r="JIM23" s="70"/>
      <c r="JIN23" s="70"/>
      <c r="JIO23" s="70"/>
      <c r="JIP23" s="68"/>
      <c r="JIQ23" s="68"/>
      <c r="JIR23" s="69"/>
      <c r="JIS23" s="69"/>
      <c r="JIT23" s="69"/>
      <c r="JIU23" s="70"/>
      <c r="JIV23" s="70"/>
      <c r="JIW23" s="70"/>
      <c r="JIX23" s="70"/>
      <c r="JIY23" s="70"/>
      <c r="JIZ23" s="68"/>
      <c r="JJA23" s="68"/>
      <c r="JJB23" s="69"/>
      <c r="JJC23" s="69"/>
      <c r="JJD23" s="69"/>
      <c r="JJE23" s="70"/>
      <c r="JJF23" s="70"/>
      <c r="JJG23" s="70"/>
      <c r="JJH23" s="70"/>
      <c r="JJI23" s="70"/>
      <c r="JJJ23" s="68"/>
      <c r="JJK23" s="68"/>
      <c r="JJL23" s="69"/>
      <c r="JJM23" s="69"/>
      <c r="JJN23" s="69"/>
      <c r="JJO23" s="70"/>
      <c r="JJP23" s="70"/>
      <c r="JJQ23" s="70"/>
      <c r="JJR23" s="70"/>
      <c r="JJS23" s="70"/>
      <c r="JJT23" s="68"/>
      <c r="JJU23" s="68"/>
      <c r="JJV23" s="69"/>
      <c r="JJW23" s="69"/>
      <c r="JJX23" s="69"/>
      <c r="JJY23" s="70"/>
      <c r="JJZ23" s="70"/>
      <c r="JKA23" s="70"/>
      <c r="JKB23" s="70"/>
      <c r="JKC23" s="70"/>
      <c r="JKD23" s="68"/>
      <c r="JKE23" s="68"/>
      <c r="JKF23" s="69"/>
      <c r="JKG23" s="69"/>
      <c r="JKH23" s="69"/>
      <c r="JKI23" s="70"/>
      <c r="JKJ23" s="70"/>
      <c r="JKK23" s="70"/>
      <c r="JKL23" s="70"/>
      <c r="JKM23" s="70"/>
      <c r="JKN23" s="68"/>
      <c r="JKO23" s="68"/>
      <c r="JKP23" s="69"/>
      <c r="JKQ23" s="69"/>
      <c r="JKR23" s="69"/>
      <c r="JKS23" s="70"/>
      <c r="JKT23" s="70"/>
      <c r="JKU23" s="70"/>
      <c r="JKV23" s="70"/>
      <c r="JKW23" s="70"/>
      <c r="JKX23" s="68"/>
      <c r="JKY23" s="68"/>
      <c r="JKZ23" s="69"/>
      <c r="JLA23" s="69"/>
      <c r="JLB23" s="69"/>
      <c r="JLC23" s="70"/>
      <c r="JLD23" s="70"/>
      <c r="JLE23" s="70"/>
      <c r="JLF23" s="70"/>
      <c r="JLG23" s="70"/>
      <c r="JLH23" s="68"/>
      <c r="JLI23" s="68"/>
      <c r="JLJ23" s="69"/>
      <c r="JLK23" s="69"/>
      <c r="JLL23" s="69"/>
      <c r="JLM23" s="70"/>
      <c r="JLN23" s="70"/>
      <c r="JLO23" s="70"/>
      <c r="JLP23" s="70"/>
      <c r="JLQ23" s="70"/>
      <c r="JLR23" s="68"/>
      <c r="JLS23" s="68"/>
      <c r="JLT23" s="69"/>
      <c r="JLU23" s="69"/>
      <c r="JLV23" s="69"/>
      <c r="JLW23" s="70"/>
      <c r="JLX23" s="70"/>
      <c r="JLY23" s="70"/>
      <c r="JLZ23" s="70"/>
      <c r="JMA23" s="70"/>
      <c r="JMB23" s="68"/>
      <c r="JMC23" s="68"/>
      <c r="JMD23" s="69"/>
      <c r="JME23" s="69"/>
      <c r="JMF23" s="69"/>
      <c r="JMG23" s="70"/>
      <c r="JMH23" s="70"/>
      <c r="JMI23" s="70"/>
      <c r="JMJ23" s="70"/>
      <c r="JMK23" s="70"/>
      <c r="JML23" s="68"/>
      <c r="JMM23" s="68"/>
      <c r="JMN23" s="69"/>
      <c r="JMO23" s="69"/>
      <c r="JMP23" s="69"/>
      <c r="JMQ23" s="70"/>
      <c r="JMR23" s="70"/>
      <c r="JMS23" s="70"/>
      <c r="JMT23" s="70"/>
      <c r="JMU23" s="70"/>
      <c r="JMV23" s="68"/>
      <c r="JMW23" s="68"/>
      <c r="JMX23" s="69"/>
      <c r="JMY23" s="69"/>
      <c r="JMZ23" s="69"/>
      <c r="JNA23" s="70"/>
      <c r="JNB23" s="70"/>
      <c r="JNC23" s="70"/>
      <c r="JND23" s="70"/>
      <c r="JNE23" s="70"/>
      <c r="JNF23" s="68"/>
      <c r="JNG23" s="68"/>
      <c r="JNH23" s="69"/>
      <c r="JNI23" s="69"/>
      <c r="JNJ23" s="69"/>
      <c r="JNK23" s="70"/>
      <c r="JNL23" s="70"/>
      <c r="JNM23" s="70"/>
      <c r="JNN23" s="70"/>
      <c r="JNO23" s="70"/>
      <c r="JNP23" s="68"/>
      <c r="JNQ23" s="68"/>
      <c r="JNR23" s="69"/>
      <c r="JNS23" s="69"/>
      <c r="JNT23" s="69"/>
      <c r="JNU23" s="70"/>
      <c r="JNV23" s="70"/>
      <c r="JNW23" s="70"/>
      <c r="JNX23" s="70"/>
      <c r="JNY23" s="70"/>
      <c r="JNZ23" s="68"/>
      <c r="JOA23" s="68"/>
      <c r="JOB23" s="69"/>
      <c r="JOC23" s="69"/>
      <c r="JOD23" s="69"/>
      <c r="JOE23" s="70"/>
      <c r="JOF23" s="70"/>
      <c r="JOG23" s="70"/>
      <c r="JOH23" s="70"/>
      <c r="JOI23" s="70"/>
      <c r="JOJ23" s="68"/>
      <c r="JOK23" s="68"/>
      <c r="JOL23" s="69"/>
      <c r="JOM23" s="69"/>
      <c r="JON23" s="69"/>
      <c r="JOO23" s="70"/>
      <c r="JOP23" s="70"/>
      <c r="JOQ23" s="70"/>
      <c r="JOR23" s="70"/>
      <c r="JOS23" s="70"/>
      <c r="JOT23" s="68"/>
      <c r="JOU23" s="68"/>
      <c r="JOV23" s="69"/>
      <c r="JOW23" s="69"/>
      <c r="JOX23" s="69"/>
      <c r="JOY23" s="70"/>
      <c r="JOZ23" s="70"/>
      <c r="JPA23" s="70"/>
      <c r="JPB23" s="70"/>
      <c r="JPC23" s="70"/>
      <c r="JPD23" s="68"/>
      <c r="JPE23" s="68"/>
      <c r="JPF23" s="69"/>
      <c r="JPG23" s="69"/>
      <c r="JPH23" s="69"/>
      <c r="JPI23" s="70"/>
      <c r="JPJ23" s="70"/>
      <c r="JPK23" s="70"/>
      <c r="JPL23" s="70"/>
      <c r="JPM23" s="70"/>
      <c r="JPN23" s="68"/>
      <c r="JPO23" s="68"/>
      <c r="JPP23" s="69"/>
      <c r="JPQ23" s="69"/>
      <c r="JPR23" s="69"/>
      <c r="JPS23" s="70"/>
      <c r="JPT23" s="70"/>
      <c r="JPU23" s="70"/>
      <c r="JPV23" s="70"/>
      <c r="JPW23" s="70"/>
      <c r="JPX23" s="68"/>
      <c r="JPY23" s="68"/>
      <c r="JPZ23" s="69"/>
      <c r="JQA23" s="69"/>
      <c r="JQB23" s="69"/>
      <c r="JQC23" s="70"/>
      <c r="JQD23" s="70"/>
      <c r="JQE23" s="70"/>
      <c r="JQF23" s="70"/>
      <c r="JQG23" s="70"/>
      <c r="JQH23" s="68"/>
      <c r="JQI23" s="68"/>
      <c r="JQJ23" s="69"/>
      <c r="JQK23" s="69"/>
      <c r="JQL23" s="69"/>
      <c r="JQM23" s="70"/>
      <c r="JQN23" s="70"/>
      <c r="JQO23" s="70"/>
      <c r="JQP23" s="70"/>
      <c r="JQQ23" s="70"/>
      <c r="JQR23" s="68"/>
      <c r="JQS23" s="68"/>
      <c r="JQT23" s="69"/>
      <c r="JQU23" s="69"/>
      <c r="JQV23" s="69"/>
      <c r="JQW23" s="70"/>
      <c r="JQX23" s="70"/>
      <c r="JQY23" s="70"/>
      <c r="JQZ23" s="70"/>
      <c r="JRA23" s="70"/>
      <c r="JRB23" s="68"/>
      <c r="JRC23" s="68"/>
      <c r="JRD23" s="69"/>
      <c r="JRE23" s="69"/>
      <c r="JRF23" s="69"/>
      <c r="JRG23" s="70"/>
      <c r="JRH23" s="70"/>
      <c r="JRI23" s="70"/>
      <c r="JRJ23" s="70"/>
      <c r="JRK23" s="70"/>
      <c r="JRL23" s="68"/>
      <c r="JRM23" s="68"/>
      <c r="JRN23" s="69"/>
      <c r="JRO23" s="69"/>
      <c r="JRP23" s="69"/>
      <c r="JRQ23" s="70"/>
      <c r="JRR23" s="70"/>
      <c r="JRS23" s="70"/>
      <c r="JRT23" s="70"/>
      <c r="JRU23" s="70"/>
      <c r="JRV23" s="68"/>
      <c r="JRW23" s="68"/>
      <c r="JRX23" s="69"/>
      <c r="JRY23" s="69"/>
      <c r="JRZ23" s="69"/>
      <c r="JSA23" s="70"/>
      <c r="JSB23" s="70"/>
      <c r="JSC23" s="70"/>
      <c r="JSD23" s="70"/>
      <c r="JSE23" s="70"/>
      <c r="JSF23" s="68"/>
      <c r="JSG23" s="68"/>
      <c r="JSH23" s="69"/>
      <c r="JSI23" s="69"/>
      <c r="JSJ23" s="69"/>
      <c r="JSK23" s="70"/>
      <c r="JSL23" s="70"/>
      <c r="JSM23" s="70"/>
      <c r="JSN23" s="70"/>
      <c r="JSO23" s="70"/>
      <c r="JSP23" s="68"/>
      <c r="JSQ23" s="68"/>
      <c r="JSR23" s="69"/>
      <c r="JSS23" s="69"/>
      <c r="JST23" s="69"/>
      <c r="JSU23" s="70"/>
      <c r="JSV23" s="70"/>
      <c r="JSW23" s="70"/>
      <c r="JSX23" s="70"/>
      <c r="JSY23" s="70"/>
      <c r="JSZ23" s="68"/>
      <c r="JTA23" s="68"/>
      <c r="JTB23" s="69"/>
      <c r="JTC23" s="69"/>
      <c r="JTD23" s="69"/>
      <c r="JTE23" s="70"/>
      <c r="JTF23" s="70"/>
      <c r="JTG23" s="70"/>
      <c r="JTH23" s="70"/>
      <c r="JTI23" s="70"/>
      <c r="JTJ23" s="68"/>
      <c r="JTK23" s="68"/>
      <c r="JTL23" s="69"/>
      <c r="JTM23" s="69"/>
      <c r="JTN23" s="69"/>
      <c r="JTO23" s="70"/>
      <c r="JTP23" s="70"/>
      <c r="JTQ23" s="70"/>
      <c r="JTR23" s="70"/>
      <c r="JTS23" s="70"/>
      <c r="JTT23" s="68"/>
      <c r="JTU23" s="68"/>
      <c r="JTV23" s="69"/>
      <c r="JTW23" s="69"/>
      <c r="JTX23" s="69"/>
      <c r="JTY23" s="70"/>
      <c r="JTZ23" s="70"/>
      <c r="JUA23" s="70"/>
      <c r="JUB23" s="70"/>
      <c r="JUC23" s="70"/>
      <c r="JUD23" s="68"/>
      <c r="JUE23" s="68"/>
      <c r="JUF23" s="69"/>
      <c r="JUG23" s="69"/>
      <c r="JUH23" s="69"/>
      <c r="JUI23" s="70"/>
      <c r="JUJ23" s="70"/>
      <c r="JUK23" s="70"/>
      <c r="JUL23" s="70"/>
      <c r="JUM23" s="70"/>
      <c r="JUN23" s="68"/>
      <c r="JUO23" s="68"/>
      <c r="JUP23" s="69"/>
      <c r="JUQ23" s="69"/>
      <c r="JUR23" s="69"/>
      <c r="JUS23" s="70"/>
      <c r="JUT23" s="70"/>
      <c r="JUU23" s="70"/>
      <c r="JUV23" s="70"/>
      <c r="JUW23" s="70"/>
      <c r="JUX23" s="68"/>
      <c r="JUY23" s="68"/>
      <c r="JUZ23" s="69"/>
      <c r="JVA23" s="69"/>
      <c r="JVB23" s="69"/>
      <c r="JVC23" s="70"/>
      <c r="JVD23" s="70"/>
      <c r="JVE23" s="70"/>
      <c r="JVF23" s="70"/>
      <c r="JVG23" s="70"/>
      <c r="JVH23" s="68"/>
      <c r="JVI23" s="68"/>
      <c r="JVJ23" s="69"/>
      <c r="JVK23" s="69"/>
      <c r="JVL23" s="69"/>
      <c r="JVM23" s="70"/>
      <c r="JVN23" s="70"/>
      <c r="JVO23" s="70"/>
      <c r="JVP23" s="70"/>
      <c r="JVQ23" s="70"/>
      <c r="JVR23" s="68"/>
      <c r="JVS23" s="68"/>
      <c r="JVT23" s="69"/>
      <c r="JVU23" s="69"/>
      <c r="JVV23" s="69"/>
      <c r="JVW23" s="70"/>
      <c r="JVX23" s="70"/>
      <c r="JVY23" s="70"/>
      <c r="JVZ23" s="70"/>
      <c r="JWA23" s="70"/>
      <c r="JWB23" s="68"/>
      <c r="JWC23" s="68"/>
      <c r="JWD23" s="69"/>
      <c r="JWE23" s="69"/>
      <c r="JWF23" s="69"/>
      <c r="JWG23" s="70"/>
      <c r="JWH23" s="70"/>
      <c r="JWI23" s="70"/>
      <c r="JWJ23" s="70"/>
      <c r="JWK23" s="70"/>
      <c r="JWL23" s="68"/>
      <c r="JWM23" s="68"/>
      <c r="JWN23" s="69"/>
      <c r="JWO23" s="69"/>
      <c r="JWP23" s="69"/>
      <c r="JWQ23" s="70"/>
      <c r="JWR23" s="70"/>
      <c r="JWS23" s="70"/>
      <c r="JWT23" s="70"/>
      <c r="JWU23" s="70"/>
      <c r="JWV23" s="68"/>
      <c r="JWW23" s="68"/>
      <c r="JWX23" s="69"/>
      <c r="JWY23" s="69"/>
      <c r="JWZ23" s="69"/>
      <c r="JXA23" s="70"/>
      <c r="JXB23" s="70"/>
      <c r="JXC23" s="70"/>
      <c r="JXD23" s="70"/>
      <c r="JXE23" s="70"/>
      <c r="JXF23" s="68"/>
      <c r="JXG23" s="68"/>
      <c r="JXH23" s="69"/>
      <c r="JXI23" s="69"/>
      <c r="JXJ23" s="69"/>
      <c r="JXK23" s="70"/>
      <c r="JXL23" s="70"/>
      <c r="JXM23" s="70"/>
      <c r="JXN23" s="70"/>
      <c r="JXO23" s="70"/>
      <c r="JXP23" s="68"/>
      <c r="JXQ23" s="68"/>
      <c r="JXR23" s="69"/>
      <c r="JXS23" s="69"/>
      <c r="JXT23" s="69"/>
      <c r="JXU23" s="70"/>
      <c r="JXV23" s="70"/>
      <c r="JXW23" s="70"/>
      <c r="JXX23" s="70"/>
      <c r="JXY23" s="70"/>
      <c r="JXZ23" s="68"/>
      <c r="JYA23" s="68"/>
      <c r="JYB23" s="69"/>
      <c r="JYC23" s="69"/>
      <c r="JYD23" s="69"/>
      <c r="JYE23" s="70"/>
      <c r="JYF23" s="70"/>
      <c r="JYG23" s="70"/>
      <c r="JYH23" s="70"/>
      <c r="JYI23" s="70"/>
      <c r="JYJ23" s="68"/>
      <c r="JYK23" s="68"/>
      <c r="JYL23" s="69"/>
      <c r="JYM23" s="69"/>
      <c r="JYN23" s="69"/>
      <c r="JYO23" s="70"/>
      <c r="JYP23" s="70"/>
      <c r="JYQ23" s="70"/>
      <c r="JYR23" s="70"/>
      <c r="JYS23" s="70"/>
      <c r="JYT23" s="68"/>
      <c r="JYU23" s="68"/>
      <c r="JYV23" s="69"/>
      <c r="JYW23" s="69"/>
      <c r="JYX23" s="69"/>
      <c r="JYY23" s="70"/>
      <c r="JYZ23" s="70"/>
      <c r="JZA23" s="70"/>
      <c r="JZB23" s="70"/>
      <c r="JZC23" s="70"/>
      <c r="JZD23" s="68"/>
      <c r="JZE23" s="68"/>
      <c r="JZF23" s="69"/>
      <c r="JZG23" s="69"/>
      <c r="JZH23" s="69"/>
      <c r="JZI23" s="70"/>
      <c r="JZJ23" s="70"/>
      <c r="JZK23" s="70"/>
      <c r="JZL23" s="70"/>
      <c r="JZM23" s="70"/>
      <c r="JZN23" s="68"/>
      <c r="JZO23" s="68"/>
      <c r="JZP23" s="69"/>
      <c r="JZQ23" s="69"/>
      <c r="JZR23" s="69"/>
      <c r="JZS23" s="70"/>
      <c r="JZT23" s="70"/>
      <c r="JZU23" s="70"/>
      <c r="JZV23" s="70"/>
      <c r="JZW23" s="70"/>
      <c r="JZX23" s="68"/>
      <c r="JZY23" s="68"/>
      <c r="JZZ23" s="69"/>
      <c r="KAA23" s="69"/>
      <c r="KAB23" s="69"/>
      <c r="KAC23" s="70"/>
      <c r="KAD23" s="70"/>
      <c r="KAE23" s="70"/>
      <c r="KAF23" s="70"/>
      <c r="KAG23" s="70"/>
      <c r="KAH23" s="68"/>
      <c r="KAI23" s="68"/>
      <c r="KAJ23" s="69"/>
      <c r="KAK23" s="69"/>
      <c r="KAL23" s="69"/>
      <c r="KAM23" s="70"/>
      <c r="KAN23" s="70"/>
      <c r="KAO23" s="70"/>
      <c r="KAP23" s="70"/>
      <c r="KAQ23" s="70"/>
      <c r="KAR23" s="68"/>
      <c r="KAS23" s="68"/>
      <c r="KAT23" s="69"/>
      <c r="KAU23" s="69"/>
      <c r="KAV23" s="69"/>
      <c r="KAW23" s="70"/>
      <c r="KAX23" s="70"/>
      <c r="KAY23" s="70"/>
      <c r="KAZ23" s="70"/>
      <c r="KBA23" s="70"/>
      <c r="KBB23" s="68"/>
      <c r="KBC23" s="68"/>
      <c r="KBD23" s="69"/>
      <c r="KBE23" s="69"/>
      <c r="KBF23" s="69"/>
      <c r="KBG23" s="70"/>
      <c r="KBH23" s="70"/>
      <c r="KBI23" s="70"/>
      <c r="KBJ23" s="70"/>
      <c r="KBK23" s="70"/>
      <c r="KBL23" s="68"/>
      <c r="KBM23" s="68"/>
      <c r="KBN23" s="69"/>
      <c r="KBO23" s="69"/>
      <c r="KBP23" s="69"/>
      <c r="KBQ23" s="70"/>
      <c r="KBR23" s="70"/>
      <c r="KBS23" s="70"/>
      <c r="KBT23" s="70"/>
      <c r="KBU23" s="70"/>
      <c r="KBV23" s="68"/>
      <c r="KBW23" s="68"/>
      <c r="KBX23" s="69"/>
      <c r="KBY23" s="69"/>
      <c r="KBZ23" s="69"/>
      <c r="KCA23" s="70"/>
      <c r="KCB23" s="70"/>
      <c r="KCC23" s="70"/>
      <c r="KCD23" s="70"/>
      <c r="KCE23" s="70"/>
      <c r="KCF23" s="68"/>
      <c r="KCG23" s="68"/>
      <c r="KCH23" s="69"/>
      <c r="KCI23" s="69"/>
      <c r="KCJ23" s="69"/>
      <c r="KCK23" s="70"/>
      <c r="KCL23" s="70"/>
      <c r="KCM23" s="70"/>
      <c r="KCN23" s="70"/>
      <c r="KCO23" s="70"/>
      <c r="KCP23" s="68"/>
      <c r="KCQ23" s="68"/>
      <c r="KCR23" s="69"/>
      <c r="KCS23" s="69"/>
      <c r="KCT23" s="69"/>
      <c r="KCU23" s="70"/>
      <c r="KCV23" s="70"/>
      <c r="KCW23" s="70"/>
      <c r="KCX23" s="70"/>
      <c r="KCY23" s="70"/>
      <c r="KCZ23" s="68"/>
      <c r="KDA23" s="68"/>
      <c r="KDB23" s="69"/>
      <c r="KDC23" s="69"/>
      <c r="KDD23" s="69"/>
      <c r="KDE23" s="70"/>
      <c r="KDF23" s="70"/>
      <c r="KDG23" s="70"/>
      <c r="KDH23" s="70"/>
      <c r="KDI23" s="70"/>
      <c r="KDJ23" s="68"/>
      <c r="KDK23" s="68"/>
      <c r="KDL23" s="69"/>
      <c r="KDM23" s="69"/>
      <c r="KDN23" s="69"/>
      <c r="KDO23" s="70"/>
      <c r="KDP23" s="70"/>
      <c r="KDQ23" s="70"/>
      <c r="KDR23" s="70"/>
      <c r="KDS23" s="70"/>
      <c r="KDT23" s="68"/>
      <c r="KDU23" s="68"/>
      <c r="KDV23" s="69"/>
      <c r="KDW23" s="69"/>
      <c r="KDX23" s="69"/>
      <c r="KDY23" s="70"/>
      <c r="KDZ23" s="70"/>
      <c r="KEA23" s="70"/>
      <c r="KEB23" s="70"/>
      <c r="KEC23" s="70"/>
      <c r="KED23" s="68"/>
      <c r="KEE23" s="68"/>
      <c r="KEF23" s="69"/>
      <c r="KEG23" s="69"/>
      <c r="KEH23" s="69"/>
      <c r="KEI23" s="70"/>
      <c r="KEJ23" s="70"/>
      <c r="KEK23" s="70"/>
      <c r="KEL23" s="70"/>
      <c r="KEM23" s="70"/>
      <c r="KEN23" s="68"/>
      <c r="KEO23" s="68"/>
      <c r="KEP23" s="69"/>
      <c r="KEQ23" s="69"/>
      <c r="KER23" s="69"/>
      <c r="KES23" s="70"/>
      <c r="KET23" s="70"/>
      <c r="KEU23" s="70"/>
      <c r="KEV23" s="70"/>
      <c r="KEW23" s="70"/>
      <c r="KEX23" s="68"/>
      <c r="KEY23" s="68"/>
      <c r="KEZ23" s="69"/>
      <c r="KFA23" s="69"/>
      <c r="KFB23" s="69"/>
      <c r="KFC23" s="70"/>
      <c r="KFD23" s="70"/>
      <c r="KFE23" s="70"/>
      <c r="KFF23" s="70"/>
      <c r="KFG23" s="70"/>
      <c r="KFH23" s="68"/>
      <c r="KFI23" s="68"/>
      <c r="KFJ23" s="69"/>
      <c r="KFK23" s="69"/>
      <c r="KFL23" s="69"/>
      <c r="KFM23" s="70"/>
      <c r="KFN23" s="70"/>
      <c r="KFO23" s="70"/>
      <c r="KFP23" s="70"/>
      <c r="KFQ23" s="70"/>
      <c r="KFR23" s="68"/>
      <c r="KFS23" s="68"/>
      <c r="KFT23" s="69"/>
      <c r="KFU23" s="69"/>
      <c r="KFV23" s="69"/>
      <c r="KFW23" s="70"/>
      <c r="KFX23" s="70"/>
      <c r="KFY23" s="70"/>
      <c r="KFZ23" s="70"/>
      <c r="KGA23" s="70"/>
      <c r="KGB23" s="68"/>
      <c r="KGC23" s="68"/>
      <c r="KGD23" s="69"/>
      <c r="KGE23" s="69"/>
      <c r="KGF23" s="69"/>
      <c r="KGG23" s="70"/>
      <c r="KGH23" s="70"/>
      <c r="KGI23" s="70"/>
      <c r="KGJ23" s="70"/>
      <c r="KGK23" s="70"/>
      <c r="KGL23" s="68"/>
      <c r="KGM23" s="68"/>
      <c r="KGN23" s="69"/>
      <c r="KGO23" s="69"/>
      <c r="KGP23" s="69"/>
      <c r="KGQ23" s="70"/>
      <c r="KGR23" s="70"/>
      <c r="KGS23" s="70"/>
      <c r="KGT23" s="70"/>
      <c r="KGU23" s="70"/>
      <c r="KGV23" s="68"/>
      <c r="KGW23" s="68"/>
      <c r="KGX23" s="69"/>
      <c r="KGY23" s="69"/>
      <c r="KGZ23" s="69"/>
      <c r="KHA23" s="70"/>
      <c r="KHB23" s="70"/>
      <c r="KHC23" s="70"/>
      <c r="KHD23" s="70"/>
      <c r="KHE23" s="70"/>
      <c r="KHF23" s="68"/>
      <c r="KHG23" s="68"/>
      <c r="KHH23" s="69"/>
      <c r="KHI23" s="69"/>
      <c r="KHJ23" s="69"/>
      <c r="KHK23" s="70"/>
      <c r="KHL23" s="70"/>
      <c r="KHM23" s="70"/>
      <c r="KHN23" s="70"/>
      <c r="KHO23" s="70"/>
      <c r="KHP23" s="68"/>
      <c r="KHQ23" s="68"/>
      <c r="KHR23" s="69"/>
      <c r="KHS23" s="69"/>
      <c r="KHT23" s="69"/>
      <c r="KHU23" s="70"/>
      <c r="KHV23" s="70"/>
      <c r="KHW23" s="70"/>
      <c r="KHX23" s="70"/>
      <c r="KHY23" s="70"/>
      <c r="KHZ23" s="68"/>
      <c r="KIA23" s="68"/>
      <c r="KIB23" s="69"/>
      <c r="KIC23" s="69"/>
      <c r="KID23" s="69"/>
      <c r="KIE23" s="70"/>
      <c r="KIF23" s="70"/>
      <c r="KIG23" s="70"/>
      <c r="KIH23" s="70"/>
      <c r="KII23" s="70"/>
      <c r="KIJ23" s="68"/>
      <c r="KIK23" s="68"/>
      <c r="KIL23" s="69"/>
      <c r="KIM23" s="69"/>
      <c r="KIN23" s="69"/>
      <c r="KIO23" s="70"/>
      <c r="KIP23" s="70"/>
      <c r="KIQ23" s="70"/>
      <c r="KIR23" s="70"/>
      <c r="KIS23" s="70"/>
      <c r="KIT23" s="68"/>
      <c r="KIU23" s="68"/>
      <c r="KIV23" s="69"/>
      <c r="KIW23" s="69"/>
      <c r="KIX23" s="69"/>
      <c r="KIY23" s="70"/>
      <c r="KIZ23" s="70"/>
      <c r="KJA23" s="70"/>
      <c r="KJB23" s="70"/>
      <c r="KJC23" s="70"/>
      <c r="KJD23" s="68"/>
      <c r="KJE23" s="68"/>
      <c r="KJF23" s="69"/>
      <c r="KJG23" s="69"/>
      <c r="KJH23" s="69"/>
      <c r="KJI23" s="70"/>
      <c r="KJJ23" s="70"/>
      <c r="KJK23" s="70"/>
      <c r="KJL23" s="70"/>
      <c r="KJM23" s="70"/>
      <c r="KJN23" s="68"/>
      <c r="KJO23" s="68"/>
      <c r="KJP23" s="69"/>
      <c r="KJQ23" s="69"/>
      <c r="KJR23" s="69"/>
      <c r="KJS23" s="70"/>
      <c r="KJT23" s="70"/>
      <c r="KJU23" s="70"/>
      <c r="KJV23" s="70"/>
      <c r="KJW23" s="70"/>
      <c r="KJX23" s="68"/>
      <c r="KJY23" s="68"/>
      <c r="KJZ23" s="69"/>
      <c r="KKA23" s="69"/>
      <c r="KKB23" s="69"/>
      <c r="KKC23" s="70"/>
      <c r="KKD23" s="70"/>
      <c r="KKE23" s="70"/>
      <c r="KKF23" s="70"/>
      <c r="KKG23" s="70"/>
      <c r="KKH23" s="68"/>
      <c r="KKI23" s="68"/>
      <c r="KKJ23" s="69"/>
      <c r="KKK23" s="69"/>
      <c r="KKL23" s="69"/>
      <c r="KKM23" s="70"/>
      <c r="KKN23" s="70"/>
      <c r="KKO23" s="70"/>
      <c r="KKP23" s="70"/>
      <c r="KKQ23" s="70"/>
      <c r="KKR23" s="68"/>
      <c r="KKS23" s="68"/>
      <c r="KKT23" s="69"/>
      <c r="KKU23" s="69"/>
      <c r="KKV23" s="69"/>
      <c r="KKW23" s="70"/>
      <c r="KKX23" s="70"/>
      <c r="KKY23" s="70"/>
      <c r="KKZ23" s="70"/>
      <c r="KLA23" s="70"/>
      <c r="KLB23" s="68"/>
      <c r="KLC23" s="68"/>
      <c r="KLD23" s="69"/>
      <c r="KLE23" s="69"/>
      <c r="KLF23" s="69"/>
      <c r="KLG23" s="70"/>
      <c r="KLH23" s="70"/>
      <c r="KLI23" s="70"/>
      <c r="KLJ23" s="70"/>
      <c r="KLK23" s="70"/>
      <c r="KLL23" s="68"/>
      <c r="KLM23" s="68"/>
      <c r="KLN23" s="69"/>
      <c r="KLO23" s="69"/>
      <c r="KLP23" s="69"/>
      <c r="KLQ23" s="70"/>
      <c r="KLR23" s="70"/>
      <c r="KLS23" s="70"/>
      <c r="KLT23" s="70"/>
      <c r="KLU23" s="70"/>
      <c r="KLV23" s="68"/>
      <c r="KLW23" s="68"/>
      <c r="KLX23" s="69"/>
      <c r="KLY23" s="69"/>
      <c r="KLZ23" s="69"/>
      <c r="KMA23" s="70"/>
      <c r="KMB23" s="70"/>
      <c r="KMC23" s="70"/>
      <c r="KMD23" s="70"/>
      <c r="KME23" s="70"/>
      <c r="KMF23" s="68"/>
      <c r="KMG23" s="68"/>
      <c r="KMH23" s="69"/>
      <c r="KMI23" s="69"/>
      <c r="KMJ23" s="69"/>
      <c r="KMK23" s="70"/>
      <c r="KML23" s="70"/>
      <c r="KMM23" s="70"/>
      <c r="KMN23" s="70"/>
      <c r="KMO23" s="70"/>
      <c r="KMP23" s="68"/>
      <c r="KMQ23" s="68"/>
      <c r="KMR23" s="69"/>
      <c r="KMS23" s="69"/>
      <c r="KMT23" s="69"/>
      <c r="KMU23" s="70"/>
      <c r="KMV23" s="70"/>
      <c r="KMW23" s="70"/>
      <c r="KMX23" s="70"/>
      <c r="KMY23" s="70"/>
      <c r="KMZ23" s="68"/>
      <c r="KNA23" s="68"/>
      <c r="KNB23" s="69"/>
      <c r="KNC23" s="69"/>
      <c r="KND23" s="69"/>
      <c r="KNE23" s="70"/>
      <c r="KNF23" s="70"/>
      <c r="KNG23" s="70"/>
      <c r="KNH23" s="70"/>
      <c r="KNI23" s="70"/>
      <c r="KNJ23" s="68"/>
      <c r="KNK23" s="68"/>
      <c r="KNL23" s="69"/>
      <c r="KNM23" s="69"/>
      <c r="KNN23" s="69"/>
      <c r="KNO23" s="70"/>
      <c r="KNP23" s="70"/>
      <c r="KNQ23" s="70"/>
      <c r="KNR23" s="70"/>
      <c r="KNS23" s="70"/>
      <c r="KNT23" s="68"/>
      <c r="KNU23" s="68"/>
      <c r="KNV23" s="69"/>
      <c r="KNW23" s="69"/>
      <c r="KNX23" s="69"/>
      <c r="KNY23" s="70"/>
      <c r="KNZ23" s="70"/>
      <c r="KOA23" s="70"/>
      <c r="KOB23" s="70"/>
      <c r="KOC23" s="70"/>
      <c r="KOD23" s="68"/>
      <c r="KOE23" s="68"/>
      <c r="KOF23" s="69"/>
      <c r="KOG23" s="69"/>
      <c r="KOH23" s="69"/>
      <c r="KOI23" s="70"/>
      <c r="KOJ23" s="70"/>
      <c r="KOK23" s="70"/>
      <c r="KOL23" s="70"/>
      <c r="KOM23" s="70"/>
      <c r="KON23" s="68"/>
      <c r="KOO23" s="68"/>
      <c r="KOP23" s="69"/>
      <c r="KOQ23" s="69"/>
      <c r="KOR23" s="69"/>
      <c r="KOS23" s="70"/>
      <c r="KOT23" s="70"/>
      <c r="KOU23" s="70"/>
      <c r="KOV23" s="70"/>
      <c r="KOW23" s="70"/>
      <c r="KOX23" s="68"/>
      <c r="KOY23" s="68"/>
      <c r="KOZ23" s="69"/>
      <c r="KPA23" s="69"/>
      <c r="KPB23" s="69"/>
      <c r="KPC23" s="70"/>
      <c r="KPD23" s="70"/>
      <c r="KPE23" s="70"/>
      <c r="KPF23" s="70"/>
      <c r="KPG23" s="70"/>
      <c r="KPH23" s="68"/>
      <c r="KPI23" s="68"/>
      <c r="KPJ23" s="69"/>
      <c r="KPK23" s="69"/>
      <c r="KPL23" s="69"/>
      <c r="KPM23" s="70"/>
      <c r="KPN23" s="70"/>
      <c r="KPO23" s="70"/>
      <c r="KPP23" s="70"/>
      <c r="KPQ23" s="70"/>
      <c r="KPR23" s="68"/>
      <c r="KPS23" s="68"/>
      <c r="KPT23" s="69"/>
      <c r="KPU23" s="69"/>
      <c r="KPV23" s="69"/>
      <c r="KPW23" s="70"/>
      <c r="KPX23" s="70"/>
      <c r="KPY23" s="70"/>
      <c r="KPZ23" s="70"/>
      <c r="KQA23" s="70"/>
      <c r="KQB23" s="68"/>
      <c r="KQC23" s="68"/>
      <c r="KQD23" s="69"/>
      <c r="KQE23" s="69"/>
      <c r="KQF23" s="69"/>
      <c r="KQG23" s="70"/>
      <c r="KQH23" s="70"/>
      <c r="KQI23" s="70"/>
      <c r="KQJ23" s="70"/>
      <c r="KQK23" s="70"/>
      <c r="KQL23" s="68"/>
      <c r="KQM23" s="68"/>
      <c r="KQN23" s="69"/>
      <c r="KQO23" s="69"/>
      <c r="KQP23" s="69"/>
      <c r="KQQ23" s="70"/>
      <c r="KQR23" s="70"/>
      <c r="KQS23" s="70"/>
      <c r="KQT23" s="70"/>
      <c r="KQU23" s="70"/>
      <c r="KQV23" s="68"/>
      <c r="KQW23" s="68"/>
      <c r="KQX23" s="69"/>
      <c r="KQY23" s="69"/>
      <c r="KQZ23" s="69"/>
      <c r="KRA23" s="70"/>
      <c r="KRB23" s="70"/>
      <c r="KRC23" s="70"/>
      <c r="KRD23" s="70"/>
      <c r="KRE23" s="70"/>
      <c r="KRF23" s="68"/>
      <c r="KRG23" s="68"/>
      <c r="KRH23" s="69"/>
      <c r="KRI23" s="69"/>
      <c r="KRJ23" s="69"/>
      <c r="KRK23" s="70"/>
      <c r="KRL23" s="70"/>
      <c r="KRM23" s="70"/>
      <c r="KRN23" s="70"/>
      <c r="KRO23" s="70"/>
      <c r="KRP23" s="68"/>
      <c r="KRQ23" s="68"/>
      <c r="KRR23" s="69"/>
      <c r="KRS23" s="69"/>
      <c r="KRT23" s="69"/>
      <c r="KRU23" s="70"/>
      <c r="KRV23" s="70"/>
      <c r="KRW23" s="70"/>
      <c r="KRX23" s="70"/>
      <c r="KRY23" s="70"/>
      <c r="KRZ23" s="68"/>
      <c r="KSA23" s="68"/>
      <c r="KSB23" s="69"/>
      <c r="KSC23" s="69"/>
      <c r="KSD23" s="69"/>
      <c r="KSE23" s="70"/>
      <c r="KSF23" s="70"/>
      <c r="KSG23" s="70"/>
      <c r="KSH23" s="70"/>
      <c r="KSI23" s="70"/>
      <c r="KSJ23" s="68"/>
      <c r="KSK23" s="68"/>
      <c r="KSL23" s="69"/>
      <c r="KSM23" s="69"/>
      <c r="KSN23" s="69"/>
      <c r="KSO23" s="70"/>
      <c r="KSP23" s="70"/>
      <c r="KSQ23" s="70"/>
      <c r="KSR23" s="70"/>
      <c r="KSS23" s="70"/>
      <c r="KST23" s="68"/>
      <c r="KSU23" s="68"/>
      <c r="KSV23" s="69"/>
      <c r="KSW23" s="69"/>
      <c r="KSX23" s="69"/>
      <c r="KSY23" s="70"/>
      <c r="KSZ23" s="70"/>
      <c r="KTA23" s="70"/>
      <c r="KTB23" s="70"/>
      <c r="KTC23" s="70"/>
      <c r="KTD23" s="68"/>
      <c r="KTE23" s="68"/>
      <c r="KTF23" s="69"/>
      <c r="KTG23" s="69"/>
      <c r="KTH23" s="69"/>
      <c r="KTI23" s="70"/>
      <c r="KTJ23" s="70"/>
      <c r="KTK23" s="70"/>
      <c r="KTL23" s="70"/>
      <c r="KTM23" s="70"/>
      <c r="KTN23" s="68"/>
      <c r="KTO23" s="68"/>
      <c r="KTP23" s="69"/>
      <c r="KTQ23" s="69"/>
      <c r="KTR23" s="69"/>
      <c r="KTS23" s="70"/>
      <c r="KTT23" s="70"/>
      <c r="KTU23" s="70"/>
      <c r="KTV23" s="70"/>
      <c r="KTW23" s="70"/>
      <c r="KTX23" s="68"/>
      <c r="KTY23" s="68"/>
      <c r="KTZ23" s="69"/>
      <c r="KUA23" s="69"/>
      <c r="KUB23" s="69"/>
      <c r="KUC23" s="70"/>
      <c r="KUD23" s="70"/>
      <c r="KUE23" s="70"/>
      <c r="KUF23" s="70"/>
      <c r="KUG23" s="70"/>
      <c r="KUH23" s="68"/>
      <c r="KUI23" s="68"/>
      <c r="KUJ23" s="69"/>
      <c r="KUK23" s="69"/>
      <c r="KUL23" s="69"/>
      <c r="KUM23" s="70"/>
      <c r="KUN23" s="70"/>
      <c r="KUO23" s="70"/>
      <c r="KUP23" s="70"/>
      <c r="KUQ23" s="70"/>
      <c r="KUR23" s="68"/>
      <c r="KUS23" s="68"/>
      <c r="KUT23" s="69"/>
      <c r="KUU23" s="69"/>
      <c r="KUV23" s="69"/>
      <c r="KUW23" s="70"/>
      <c r="KUX23" s="70"/>
      <c r="KUY23" s="70"/>
      <c r="KUZ23" s="70"/>
      <c r="KVA23" s="70"/>
      <c r="KVB23" s="68"/>
      <c r="KVC23" s="68"/>
      <c r="KVD23" s="69"/>
      <c r="KVE23" s="69"/>
      <c r="KVF23" s="69"/>
      <c r="KVG23" s="70"/>
      <c r="KVH23" s="70"/>
      <c r="KVI23" s="70"/>
      <c r="KVJ23" s="70"/>
      <c r="KVK23" s="70"/>
      <c r="KVL23" s="68"/>
      <c r="KVM23" s="68"/>
      <c r="KVN23" s="69"/>
      <c r="KVO23" s="69"/>
      <c r="KVP23" s="69"/>
      <c r="KVQ23" s="70"/>
      <c r="KVR23" s="70"/>
      <c r="KVS23" s="70"/>
      <c r="KVT23" s="70"/>
      <c r="KVU23" s="70"/>
      <c r="KVV23" s="68"/>
      <c r="KVW23" s="68"/>
      <c r="KVX23" s="69"/>
      <c r="KVY23" s="69"/>
      <c r="KVZ23" s="69"/>
      <c r="KWA23" s="70"/>
      <c r="KWB23" s="70"/>
      <c r="KWC23" s="70"/>
      <c r="KWD23" s="70"/>
      <c r="KWE23" s="70"/>
      <c r="KWF23" s="68"/>
      <c r="KWG23" s="68"/>
      <c r="KWH23" s="69"/>
      <c r="KWI23" s="69"/>
      <c r="KWJ23" s="69"/>
      <c r="KWK23" s="70"/>
      <c r="KWL23" s="70"/>
      <c r="KWM23" s="70"/>
      <c r="KWN23" s="70"/>
      <c r="KWO23" s="70"/>
      <c r="KWP23" s="68"/>
      <c r="KWQ23" s="68"/>
      <c r="KWR23" s="69"/>
      <c r="KWS23" s="69"/>
      <c r="KWT23" s="69"/>
      <c r="KWU23" s="70"/>
      <c r="KWV23" s="70"/>
      <c r="KWW23" s="70"/>
      <c r="KWX23" s="70"/>
      <c r="KWY23" s="70"/>
      <c r="KWZ23" s="68"/>
      <c r="KXA23" s="68"/>
      <c r="KXB23" s="69"/>
      <c r="KXC23" s="69"/>
      <c r="KXD23" s="69"/>
      <c r="KXE23" s="70"/>
      <c r="KXF23" s="70"/>
      <c r="KXG23" s="70"/>
      <c r="KXH23" s="70"/>
      <c r="KXI23" s="70"/>
      <c r="KXJ23" s="68"/>
      <c r="KXK23" s="68"/>
      <c r="KXL23" s="69"/>
      <c r="KXM23" s="69"/>
      <c r="KXN23" s="69"/>
      <c r="KXO23" s="70"/>
      <c r="KXP23" s="70"/>
      <c r="KXQ23" s="70"/>
      <c r="KXR23" s="70"/>
      <c r="KXS23" s="70"/>
      <c r="KXT23" s="68"/>
      <c r="KXU23" s="68"/>
      <c r="KXV23" s="69"/>
      <c r="KXW23" s="69"/>
      <c r="KXX23" s="69"/>
      <c r="KXY23" s="70"/>
      <c r="KXZ23" s="70"/>
      <c r="KYA23" s="70"/>
      <c r="KYB23" s="70"/>
      <c r="KYC23" s="70"/>
      <c r="KYD23" s="68"/>
      <c r="KYE23" s="68"/>
      <c r="KYF23" s="69"/>
      <c r="KYG23" s="69"/>
      <c r="KYH23" s="69"/>
      <c r="KYI23" s="70"/>
      <c r="KYJ23" s="70"/>
      <c r="KYK23" s="70"/>
      <c r="KYL23" s="70"/>
      <c r="KYM23" s="70"/>
      <c r="KYN23" s="68"/>
      <c r="KYO23" s="68"/>
      <c r="KYP23" s="69"/>
      <c r="KYQ23" s="69"/>
      <c r="KYR23" s="69"/>
      <c r="KYS23" s="70"/>
      <c r="KYT23" s="70"/>
      <c r="KYU23" s="70"/>
      <c r="KYV23" s="70"/>
      <c r="KYW23" s="70"/>
      <c r="KYX23" s="68"/>
      <c r="KYY23" s="68"/>
      <c r="KYZ23" s="69"/>
      <c r="KZA23" s="69"/>
      <c r="KZB23" s="69"/>
      <c r="KZC23" s="70"/>
      <c r="KZD23" s="70"/>
      <c r="KZE23" s="70"/>
      <c r="KZF23" s="70"/>
      <c r="KZG23" s="70"/>
      <c r="KZH23" s="68"/>
      <c r="KZI23" s="68"/>
      <c r="KZJ23" s="69"/>
      <c r="KZK23" s="69"/>
      <c r="KZL23" s="69"/>
      <c r="KZM23" s="70"/>
      <c r="KZN23" s="70"/>
      <c r="KZO23" s="70"/>
      <c r="KZP23" s="70"/>
      <c r="KZQ23" s="70"/>
      <c r="KZR23" s="68"/>
      <c r="KZS23" s="68"/>
      <c r="KZT23" s="69"/>
      <c r="KZU23" s="69"/>
      <c r="KZV23" s="69"/>
      <c r="KZW23" s="70"/>
      <c r="KZX23" s="70"/>
      <c r="KZY23" s="70"/>
      <c r="KZZ23" s="70"/>
      <c r="LAA23" s="70"/>
      <c r="LAB23" s="68"/>
      <c r="LAC23" s="68"/>
      <c r="LAD23" s="69"/>
      <c r="LAE23" s="69"/>
      <c r="LAF23" s="69"/>
      <c r="LAG23" s="70"/>
      <c r="LAH23" s="70"/>
      <c r="LAI23" s="70"/>
      <c r="LAJ23" s="70"/>
      <c r="LAK23" s="70"/>
      <c r="LAL23" s="68"/>
      <c r="LAM23" s="68"/>
      <c r="LAN23" s="69"/>
      <c r="LAO23" s="69"/>
      <c r="LAP23" s="69"/>
      <c r="LAQ23" s="70"/>
      <c r="LAR23" s="70"/>
      <c r="LAS23" s="70"/>
      <c r="LAT23" s="70"/>
      <c r="LAU23" s="70"/>
      <c r="LAV23" s="68"/>
      <c r="LAW23" s="68"/>
      <c r="LAX23" s="69"/>
      <c r="LAY23" s="69"/>
      <c r="LAZ23" s="69"/>
      <c r="LBA23" s="70"/>
      <c r="LBB23" s="70"/>
      <c r="LBC23" s="70"/>
      <c r="LBD23" s="70"/>
      <c r="LBE23" s="70"/>
      <c r="LBF23" s="68"/>
      <c r="LBG23" s="68"/>
      <c r="LBH23" s="69"/>
      <c r="LBI23" s="69"/>
      <c r="LBJ23" s="69"/>
      <c r="LBK23" s="70"/>
      <c r="LBL23" s="70"/>
      <c r="LBM23" s="70"/>
      <c r="LBN23" s="70"/>
      <c r="LBO23" s="70"/>
      <c r="LBP23" s="68"/>
      <c r="LBQ23" s="68"/>
      <c r="LBR23" s="69"/>
      <c r="LBS23" s="69"/>
      <c r="LBT23" s="69"/>
      <c r="LBU23" s="70"/>
      <c r="LBV23" s="70"/>
      <c r="LBW23" s="70"/>
      <c r="LBX23" s="70"/>
      <c r="LBY23" s="70"/>
      <c r="LBZ23" s="68"/>
      <c r="LCA23" s="68"/>
      <c r="LCB23" s="69"/>
      <c r="LCC23" s="69"/>
      <c r="LCD23" s="69"/>
      <c r="LCE23" s="70"/>
      <c r="LCF23" s="70"/>
      <c r="LCG23" s="70"/>
      <c r="LCH23" s="70"/>
      <c r="LCI23" s="70"/>
      <c r="LCJ23" s="68"/>
      <c r="LCK23" s="68"/>
      <c r="LCL23" s="69"/>
      <c r="LCM23" s="69"/>
      <c r="LCN23" s="69"/>
      <c r="LCO23" s="70"/>
      <c r="LCP23" s="70"/>
      <c r="LCQ23" s="70"/>
      <c r="LCR23" s="70"/>
      <c r="LCS23" s="70"/>
      <c r="LCT23" s="68"/>
      <c r="LCU23" s="68"/>
      <c r="LCV23" s="69"/>
      <c r="LCW23" s="69"/>
      <c r="LCX23" s="69"/>
      <c r="LCY23" s="70"/>
      <c r="LCZ23" s="70"/>
      <c r="LDA23" s="70"/>
      <c r="LDB23" s="70"/>
      <c r="LDC23" s="70"/>
      <c r="LDD23" s="68"/>
      <c r="LDE23" s="68"/>
      <c r="LDF23" s="69"/>
      <c r="LDG23" s="69"/>
      <c r="LDH23" s="69"/>
      <c r="LDI23" s="70"/>
      <c r="LDJ23" s="70"/>
      <c r="LDK23" s="70"/>
      <c r="LDL23" s="70"/>
      <c r="LDM23" s="70"/>
      <c r="LDN23" s="68"/>
      <c r="LDO23" s="68"/>
      <c r="LDP23" s="69"/>
      <c r="LDQ23" s="69"/>
      <c r="LDR23" s="69"/>
      <c r="LDS23" s="70"/>
      <c r="LDT23" s="70"/>
      <c r="LDU23" s="70"/>
      <c r="LDV23" s="70"/>
      <c r="LDW23" s="70"/>
      <c r="LDX23" s="68"/>
      <c r="LDY23" s="68"/>
      <c r="LDZ23" s="69"/>
      <c r="LEA23" s="69"/>
      <c r="LEB23" s="69"/>
      <c r="LEC23" s="70"/>
      <c r="LED23" s="70"/>
      <c r="LEE23" s="70"/>
      <c r="LEF23" s="70"/>
      <c r="LEG23" s="70"/>
      <c r="LEH23" s="68"/>
      <c r="LEI23" s="68"/>
      <c r="LEJ23" s="69"/>
      <c r="LEK23" s="69"/>
      <c r="LEL23" s="69"/>
      <c r="LEM23" s="70"/>
      <c r="LEN23" s="70"/>
      <c r="LEO23" s="70"/>
      <c r="LEP23" s="70"/>
      <c r="LEQ23" s="70"/>
      <c r="LER23" s="68"/>
      <c r="LES23" s="68"/>
      <c r="LET23" s="69"/>
      <c r="LEU23" s="69"/>
      <c r="LEV23" s="69"/>
      <c r="LEW23" s="70"/>
      <c r="LEX23" s="70"/>
      <c r="LEY23" s="70"/>
      <c r="LEZ23" s="70"/>
      <c r="LFA23" s="70"/>
      <c r="LFB23" s="68"/>
      <c r="LFC23" s="68"/>
      <c r="LFD23" s="69"/>
      <c r="LFE23" s="69"/>
      <c r="LFF23" s="69"/>
      <c r="LFG23" s="70"/>
      <c r="LFH23" s="70"/>
      <c r="LFI23" s="70"/>
      <c r="LFJ23" s="70"/>
      <c r="LFK23" s="70"/>
      <c r="LFL23" s="68"/>
      <c r="LFM23" s="68"/>
      <c r="LFN23" s="69"/>
      <c r="LFO23" s="69"/>
      <c r="LFP23" s="69"/>
      <c r="LFQ23" s="70"/>
      <c r="LFR23" s="70"/>
      <c r="LFS23" s="70"/>
      <c r="LFT23" s="70"/>
      <c r="LFU23" s="70"/>
      <c r="LFV23" s="68"/>
      <c r="LFW23" s="68"/>
      <c r="LFX23" s="69"/>
      <c r="LFY23" s="69"/>
      <c r="LFZ23" s="69"/>
      <c r="LGA23" s="70"/>
      <c r="LGB23" s="70"/>
      <c r="LGC23" s="70"/>
      <c r="LGD23" s="70"/>
      <c r="LGE23" s="70"/>
      <c r="LGF23" s="68"/>
      <c r="LGG23" s="68"/>
      <c r="LGH23" s="69"/>
      <c r="LGI23" s="69"/>
      <c r="LGJ23" s="69"/>
      <c r="LGK23" s="70"/>
      <c r="LGL23" s="70"/>
      <c r="LGM23" s="70"/>
      <c r="LGN23" s="70"/>
      <c r="LGO23" s="70"/>
      <c r="LGP23" s="68"/>
      <c r="LGQ23" s="68"/>
      <c r="LGR23" s="69"/>
      <c r="LGS23" s="69"/>
      <c r="LGT23" s="69"/>
      <c r="LGU23" s="70"/>
      <c r="LGV23" s="70"/>
      <c r="LGW23" s="70"/>
      <c r="LGX23" s="70"/>
      <c r="LGY23" s="70"/>
      <c r="LGZ23" s="68"/>
      <c r="LHA23" s="68"/>
      <c r="LHB23" s="69"/>
      <c r="LHC23" s="69"/>
      <c r="LHD23" s="69"/>
      <c r="LHE23" s="70"/>
      <c r="LHF23" s="70"/>
      <c r="LHG23" s="70"/>
      <c r="LHH23" s="70"/>
      <c r="LHI23" s="70"/>
      <c r="LHJ23" s="68"/>
      <c r="LHK23" s="68"/>
      <c r="LHL23" s="69"/>
      <c r="LHM23" s="69"/>
      <c r="LHN23" s="69"/>
      <c r="LHO23" s="70"/>
      <c r="LHP23" s="70"/>
      <c r="LHQ23" s="70"/>
      <c r="LHR23" s="70"/>
      <c r="LHS23" s="70"/>
      <c r="LHT23" s="68"/>
      <c r="LHU23" s="68"/>
      <c r="LHV23" s="69"/>
      <c r="LHW23" s="69"/>
      <c r="LHX23" s="69"/>
      <c r="LHY23" s="70"/>
      <c r="LHZ23" s="70"/>
      <c r="LIA23" s="70"/>
      <c r="LIB23" s="70"/>
      <c r="LIC23" s="70"/>
      <c r="LID23" s="68"/>
      <c r="LIE23" s="68"/>
      <c r="LIF23" s="69"/>
      <c r="LIG23" s="69"/>
      <c r="LIH23" s="69"/>
      <c r="LII23" s="70"/>
      <c r="LIJ23" s="70"/>
      <c r="LIK23" s="70"/>
      <c r="LIL23" s="70"/>
      <c r="LIM23" s="70"/>
      <c r="LIN23" s="68"/>
      <c r="LIO23" s="68"/>
      <c r="LIP23" s="69"/>
      <c r="LIQ23" s="69"/>
      <c r="LIR23" s="69"/>
      <c r="LIS23" s="70"/>
      <c r="LIT23" s="70"/>
      <c r="LIU23" s="70"/>
      <c r="LIV23" s="70"/>
      <c r="LIW23" s="70"/>
      <c r="LIX23" s="68"/>
      <c r="LIY23" s="68"/>
      <c r="LIZ23" s="69"/>
      <c r="LJA23" s="69"/>
      <c r="LJB23" s="69"/>
      <c r="LJC23" s="70"/>
      <c r="LJD23" s="70"/>
      <c r="LJE23" s="70"/>
      <c r="LJF23" s="70"/>
      <c r="LJG23" s="70"/>
      <c r="LJH23" s="68"/>
      <c r="LJI23" s="68"/>
      <c r="LJJ23" s="69"/>
      <c r="LJK23" s="69"/>
      <c r="LJL23" s="69"/>
      <c r="LJM23" s="70"/>
      <c r="LJN23" s="70"/>
      <c r="LJO23" s="70"/>
      <c r="LJP23" s="70"/>
      <c r="LJQ23" s="70"/>
      <c r="LJR23" s="68"/>
      <c r="LJS23" s="68"/>
      <c r="LJT23" s="69"/>
      <c r="LJU23" s="69"/>
      <c r="LJV23" s="69"/>
      <c r="LJW23" s="70"/>
      <c r="LJX23" s="70"/>
      <c r="LJY23" s="70"/>
      <c r="LJZ23" s="70"/>
      <c r="LKA23" s="70"/>
      <c r="LKB23" s="68"/>
      <c r="LKC23" s="68"/>
      <c r="LKD23" s="69"/>
      <c r="LKE23" s="69"/>
      <c r="LKF23" s="69"/>
      <c r="LKG23" s="70"/>
      <c r="LKH23" s="70"/>
      <c r="LKI23" s="70"/>
      <c r="LKJ23" s="70"/>
      <c r="LKK23" s="70"/>
      <c r="LKL23" s="68"/>
      <c r="LKM23" s="68"/>
      <c r="LKN23" s="69"/>
      <c r="LKO23" s="69"/>
      <c r="LKP23" s="69"/>
      <c r="LKQ23" s="70"/>
      <c r="LKR23" s="70"/>
      <c r="LKS23" s="70"/>
      <c r="LKT23" s="70"/>
      <c r="LKU23" s="70"/>
      <c r="LKV23" s="68"/>
      <c r="LKW23" s="68"/>
      <c r="LKX23" s="69"/>
      <c r="LKY23" s="69"/>
      <c r="LKZ23" s="69"/>
      <c r="LLA23" s="70"/>
      <c r="LLB23" s="70"/>
      <c r="LLC23" s="70"/>
      <c r="LLD23" s="70"/>
      <c r="LLE23" s="70"/>
      <c r="LLF23" s="68"/>
      <c r="LLG23" s="68"/>
      <c r="LLH23" s="69"/>
      <c r="LLI23" s="69"/>
      <c r="LLJ23" s="69"/>
      <c r="LLK23" s="70"/>
      <c r="LLL23" s="70"/>
      <c r="LLM23" s="70"/>
      <c r="LLN23" s="70"/>
      <c r="LLO23" s="70"/>
      <c r="LLP23" s="68"/>
      <c r="LLQ23" s="68"/>
      <c r="LLR23" s="69"/>
      <c r="LLS23" s="69"/>
      <c r="LLT23" s="69"/>
      <c r="LLU23" s="70"/>
      <c r="LLV23" s="70"/>
      <c r="LLW23" s="70"/>
      <c r="LLX23" s="70"/>
      <c r="LLY23" s="70"/>
      <c r="LLZ23" s="68"/>
      <c r="LMA23" s="68"/>
      <c r="LMB23" s="69"/>
      <c r="LMC23" s="69"/>
      <c r="LMD23" s="69"/>
      <c r="LME23" s="70"/>
      <c r="LMF23" s="70"/>
      <c r="LMG23" s="70"/>
      <c r="LMH23" s="70"/>
      <c r="LMI23" s="70"/>
      <c r="LMJ23" s="68"/>
      <c r="LMK23" s="68"/>
      <c r="LML23" s="69"/>
      <c r="LMM23" s="69"/>
      <c r="LMN23" s="69"/>
      <c r="LMO23" s="70"/>
      <c r="LMP23" s="70"/>
      <c r="LMQ23" s="70"/>
      <c r="LMR23" s="70"/>
      <c r="LMS23" s="70"/>
      <c r="LMT23" s="68"/>
      <c r="LMU23" s="68"/>
      <c r="LMV23" s="69"/>
      <c r="LMW23" s="69"/>
      <c r="LMX23" s="69"/>
      <c r="LMY23" s="70"/>
      <c r="LMZ23" s="70"/>
      <c r="LNA23" s="70"/>
      <c r="LNB23" s="70"/>
      <c r="LNC23" s="70"/>
      <c r="LND23" s="68"/>
      <c r="LNE23" s="68"/>
      <c r="LNF23" s="69"/>
      <c r="LNG23" s="69"/>
      <c r="LNH23" s="69"/>
      <c r="LNI23" s="70"/>
      <c r="LNJ23" s="70"/>
      <c r="LNK23" s="70"/>
      <c r="LNL23" s="70"/>
      <c r="LNM23" s="70"/>
      <c r="LNN23" s="68"/>
      <c r="LNO23" s="68"/>
      <c r="LNP23" s="69"/>
      <c r="LNQ23" s="69"/>
      <c r="LNR23" s="69"/>
      <c r="LNS23" s="70"/>
      <c r="LNT23" s="70"/>
      <c r="LNU23" s="70"/>
      <c r="LNV23" s="70"/>
      <c r="LNW23" s="70"/>
      <c r="LNX23" s="68"/>
      <c r="LNY23" s="68"/>
      <c r="LNZ23" s="69"/>
      <c r="LOA23" s="69"/>
      <c r="LOB23" s="69"/>
      <c r="LOC23" s="70"/>
      <c r="LOD23" s="70"/>
      <c r="LOE23" s="70"/>
      <c r="LOF23" s="70"/>
      <c r="LOG23" s="70"/>
      <c r="LOH23" s="68"/>
      <c r="LOI23" s="68"/>
      <c r="LOJ23" s="69"/>
      <c r="LOK23" s="69"/>
      <c r="LOL23" s="69"/>
      <c r="LOM23" s="70"/>
      <c r="LON23" s="70"/>
      <c r="LOO23" s="70"/>
      <c r="LOP23" s="70"/>
      <c r="LOQ23" s="70"/>
      <c r="LOR23" s="68"/>
      <c r="LOS23" s="68"/>
      <c r="LOT23" s="69"/>
      <c r="LOU23" s="69"/>
      <c r="LOV23" s="69"/>
      <c r="LOW23" s="70"/>
      <c r="LOX23" s="70"/>
      <c r="LOY23" s="70"/>
      <c r="LOZ23" s="70"/>
      <c r="LPA23" s="70"/>
      <c r="LPB23" s="68"/>
      <c r="LPC23" s="68"/>
      <c r="LPD23" s="69"/>
      <c r="LPE23" s="69"/>
      <c r="LPF23" s="69"/>
      <c r="LPG23" s="70"/>
      <c r="LPH23" s="70"/>
      <c r="LPI23" s="70"/>
      <c r="LPJ23" s="70"/>
      <c r="LPK23" s="70"/>
      <c r="LPL23" s="68"/>
      <c r="LPM23" s="68"/>
      <c r="LPN23" s="69"/>
      <c r="LPO23" s="69"/>
      <c r="LPP23" s="69"/>
      <c r="LPQ23" s="70"/>
      <c r="LPR23" s="70"/>
      <c r="LPS23" s="70"/>
      <c r="LPT23" s="70"/>
      <c r="LPU23" s="70"/>
      <c r="LPV23" s="68"/>
      <c r="LPW23" s="68"/>
      <c r="LPX23" s="69"/>
      <c r="LPY23" s="69"/>
      <c r="LPZ23" s="69"/>
      <c r="LQA23" s="70"/>
      <c r="LQB23" s="70"/>
      <c r="LQC23" s="70"/>
      <c r="LQD23" s="70"/>
      <c r="LQE23" s="70"/>
      <c r="LQF23" s="68"/>
      <c r="LQG23" s="68"/>
      <c r="LQH23" s="69"/>
      <c r="LQI23" s="69"/>
      <c r="LQJ23" s="69"/>
      <c r="LQK23" s="70"/>
      <c r="LQL23" s="70"/>
      <c r="LQM23" s="70"/>
      <c r="LQN23" s="70"/>
      <c r="LQO23" s="70"/>
      <c r="LQP23" s="68"/>
      <c r="LQQ23" s="68"/>
      <c r="LQR23" s="69"/>
      <c r="LQS23" s="69"/>
      <c r="LQT23" s="69"/>
      <c r="LQU23" s="70"/>
      <c r="LQV23" s="70"/>
      <c r="LQW23" s="70"/>
      <c r="LQX23" s="70"/>
      <c r="LQY23" s="70"/>
      <c r="LQZ23" s="68"/>
      <c r="LRA23" s="68"/>
      <c r="LRB23" s="69"/>
      <c r="LRC23" s="69"/>
      <c r="LRD23" s="69"/>
      <c r="LRE23" s="70"/>
      <c r="LRF23" s="70"/>
      <c r="LRG23" s="70"/>
      <c r="LRH23" s="70"/>
      <c r="LRI23" s="70"/>
      <c r="LRJ23" s="68"/>
      <c r="LRK23" s="68"/>
      <c r="LRL23" s="69"/>
      <c r="LRM23" s="69"/>
      <c r="LRN23" s="69"/>
      <c r="LRO23" s="70"/>
      <c r="LRP23" s="70"/>
      <c r="LRQ23" s="70"/>
      <c r="LRR23" s="70"/>
      <c r="LRS23" s="70"/>
      <c r="LRT23" s="68"/>
      <c r="LRU23" s="68"/>
      <c r="LRV23" s="69"/>
      <c r="LRW23" s="69"/>
      <c r="LRX23" s="69"/>
      <c r="LRY23" s="70"/>
      <c r="LRZ23" s="70"/>
      <c r="LSA23" s="70"/>
      <c r="LSB23" s="70"/>
      <c r="LSC23" s="70"/>
      <c r="LSD23" s="68"/>
      <c r="LSE23" s="68"/>
      <c r="LSF23" s="69"/>
      <c r="LSG23" s="69"/>
      <c r="LSH23" s="69"/>
      <c r="LSI23" s="70"/>
      <c r="LSJ23" s="70"/>
      <c r="LSK23" s="70"/>
      <c r="LSL23" s="70"/>
      <c r="LSM23" s="70"/>
      <c r="LSN23" s="68"/>
      <c r="LSO23" s="68"/>
      <c r="LSP23" s="69"/>
      <c r="LSQ23" s="69"/>
      <c r="LSR23" s="69"/>
      <c r="LSS23" s="70"/>
      <c r="LST23" s="70"/>
      <c r="LSU23" s="70"/>
      <c r="LSV23" s="70"/>
      <c r="LSW23" s="70"/>
      <c r="LSX23" s="68"/>
      <c r="LSY23" s="68"/>
      <c r="LSZ23" s="69"/>
      <c r="LTA23" s="69"/>
      <c r="LTB23" s="69"/>
      <c r="LTC23" s="70"/>
      <c r="LTD23" s="70"/>
      <c r="LTE23" s="70"/>
      <c r="LTF23" s="70"/>
      <c r="LTG23" s="70"/>
      <c r="LTH23" s="68"/>
      <c r="LTI23" s="68"/>
      <c r="LTJ23" s="69"/>
      <c r="LTK23" s="69"/>
      <c r="LTL23" s="69"/>
      <c r="LTM23" s="70"/>
      <c r="LTN23" s="70"/>
      <c r="LTO23" s="70"/>
      <c r="LTP23" s="70"/>
      <c r="LTQ23" s="70"/>
      <c r="LTR23" s="68"/>
      <c r="LTS23" s="68"/>
      <c r="LTT23" s="69"/>
      <c r="LTU23" s="69"/>
      <c r="LTV23" s="69"/>
      <c r="LTW23" s="70"/>
      <c r="LTX23" s="70"/>
      <c r="LTY23" s="70"/>
      <c r="LTZ23" s="70"/>
      <c r="LUA23" s="70"/>
      <c r="LUB23" s="68"/>
      <c r="LUC23" s="68"/>
      <c r="LUD23" s="69"/>
      <c r="LUE23" s="69"/>
      <c r="LUF23" s="69"/>
      <c r="LUG23" s="70"/>
      <c r="LUH23" s="70"/>
      <c r="LUI23" s="70"/>
      <c r="LUJ23" s="70"/>
      <c r="LUK23" s="70"/>
      <c r="LUL23" s="68"/>
      <c r="LUM23" s="68"/>
      <c r="LUN23" s="69"/>
      <c r="LUO23" s="69"/>
      <c r="LUP23" s="69"/>
      <c r="LUQ23" s="70"/>
      <c r="LUR23" s="70"/>
      <c r="LUS23" s="70"/>
      <c r="LUT23" s="70"/>
      <c r="LUU23" s="70"/>
      <c r="LUV23" s="68"/>
      <c r="LUW23" s="68"/>
      <c r="LUX23" s="69"/>
      <c r="LUY23" s="69"/>
      <c r="LUZ23" s="69"/>
      <c r="LVA23" s="70"/>
      <c r="LVB23" s="70"/>
      <c r="LVC23" s="70"/>
      <c r="LVD23" s="70"/>
      <c r="LVE23" s="70"/>
      <c r="LVF23" s="68"/>
      <c r="LVG23" s="68"/>
      <c r="LVH23" s="69"/>
      <c r="LVI23" s="69"/>
      <c r="LVJ23" s="69"/>
      <c r="LVK23" s="70"/>
      <c r="LVL23" s="70"/>
      <c r="LVM23" s="70"/>
      <c r="LVN23" s="70"/>
      <c r="LVO23" s="70"/>
      <c r="LVP23" s="68"/>
      <c r="LVQ23" s="68"/>
      <c r="LVR23" s="69"/>
      <c r="LVS23" s="69"/>
      <c r="LVT23" s="69"/>
      <c r="LVU23" s="70"/>
      <c r="LVV23" s="70"/>
      <c r="LVW23" s="70"/>
      <c r="LVX23" s="70"/>
      <c r="LVY23" s="70"/>
      <c r="LVZ23" s="68"/>
      <c r="LWA23" s="68"/>
      <c r="LWB23" s="69"/>
      <c r="LWC23" s="69"/>
      <c r="LWD23" s="69"/>
      <c r="LWE23" s="70"/>
      <c r="LWF23" s="70"/>
      <c r="LWG23" s="70"/>
      <c r="LWH23" s="70"/>
      <c r="LWI23" s="70"/>
      <c r="LWJ23" s="68"/>
      <c r="LWK23" s="68"/>
      <c r="LWL23" s="69"/>
      <c r="LWM23" s="69"/>
      <c r="LWN23" s="69"/>
      <c r="LWO23" s="70"/>
      <c r="LWP23" s="70"/>
      <c r="LWQ23" s="70"/>
      <c r="LWR23" s="70"/>
      <c r="LWS23" s="70"/>
      <c r="LWT23" s="68"/>
      <c r="LWU23" s="68"/>
      <c r="LWV23" s="69"/>
      <c r="LWW23" s="69"/>
      <c r="LWX23" s="69"/>
      <c r="LWY23" s="70"/>
      <c r="LWZ23" s="70"/>
      <c r="LXA23" s="70"/>
      <c r="LXB23" s="70"/>
      <c r="LXC23" s="70"/>
      <c r="LXD23" s="68"/>
      <c r="LXE23" s="68"/>
      <c r="LXF23" s="69"/>
      <c r="LXG23" s="69"/>
      <c r="LXH23" s="69"/>
      <c r="LXI23" s="70"/>
      <c r="LXJ23" s="70"/>
      <c r="LXK23" s="70"/>
      <c r="LXL23" s="70"/>
      <c r="LXM23" s="70"/>
      <c r="LXN23" s="68"/>
      <c r="LXO23" s="68"/>
      <c r="LXP23" s="69"/>
      <c r="LXQ23" s="69"/>
      <c r="LXR23" s="69"/>
      <c r="LXS23" s="70"/>
      <c r="LXT23" s="70"/>
      <c r="LXU23" s="70"/>
      <c r="LXV23" s="70"/>
      <c r="LXW23" s="70"/>
      <c r="LXX23" s="68"/>
      <c r="LXY23" s="68"/>
      <c r="LXZ23" s="69"/>
      <c r="LYA23" s="69"/>
      <c r="LYB23" s="69"/>
      <c r="LYC23" s="70"/>
      <c r="LYD23" s="70"/>
      <c r="LYE23" s="70"/>
      <c r="LYF23" s="70"/>
      <c r="LYG23" s="70"/>
      <c r="LYH23" s="68"/>
      <c r="LYI23" s="68"/>
      <c r="LYJ23" s="69"/>
      <c r="LYK23" s="69"/>
      <c r="LYL23" s="69"/>
      <c r="LYM23" s="70"/>
      <c r="LYN23" s="70"/>
      <c r="LYO23" s="70"/>
      <c r="LYP23" s="70"/>
      <c r="LYQ23" s="70"/>
      <c r="LYR23" s="68"/>
      <c r="LYS23" s="68"/>
      <c r="LYT23" s="69"/>
      <c r="LYU23" s="69"/>
      <c r="LYV23" s="69"/>
      <c r="LYW23" s="70"/>
      <c r="LYX23" s="70"/>
      <c r="LYY23" s="70"/>
      <c r="LYZ23" s="70"/>
      <c r="LZA23" s="70"/>
      <c r="LZB23" s="68"/>
      <c r="LZC23" s="68"/>
      <c r="LZD23" s="69"/>
      <c r="LZE23" s="69"/>
      <c r="LZF23" s="69"/>
      <c r="LZG23" s="70"/>
      <c r="LZH23" s="70"/>
      <c r="LZI23" s="70"/>
      <c r="LZJ23" s="70"/>
      <c r="LZK23" s="70"/>
      <c r="LZL23" s="68"/>
      <c r="LZM23" s="68"/>
      <c r="LZN23" s="69"/>
      <c r="LZO23" s="69"/>
      <c r="LZP23" s="69"/>
      <c r="LZQ23" s="70"/>
      <c r="LZR23" s="70"/>
      <c r="LZS23" s="70"/>
      <c r="LZT23" s="70"/>
      <c r="LZU23" s="70"/>
      <c r="LZV23" s="68"/>
      <c r="LZW23" s="68"/>
      <c r="LZX23" s="69"/>
      <c r="LZY23" s="69"/>
      <c r="LZZ23" s="69"/>
      <c r="MAA23" s="70"/>
      <c r="MAB23" s="70"/>
      <c r="MAC23" s="70"/>
      <c r="MAD23" s="70"/>
      <c r="MAE23" s="70"/>
      <c r="MAF23" s="68"/>
      <c r="MAG23" s="68"/>
      <c r="MAH23" s="69"/>
      <c r="MAI23" s="69"/>
      <c r="MAJ23" s="69"/>
      <c r="MAK23" s="70"/>
      <c r="MAL23" s="70"/>
      <c r="MAM23" s="70"/>
      <c r="MAN23" s="70"/>
      <c r="MAO23" s="70"/>
      <c r="MAP23" s="68"/>
      <c r="MAQ23" s="68"/>
      <c r="MAR23" s="69"/>
      <c r="MAS23" s="69"/>
      <c r="MAT23" s="69"/>
      <c r="MAU23" s="70"/>
      <c r="MAV23" s="70"/>
      <c r="MAW23" s="70"/>
      <c r="MAX23" s="70"/>
      <c r="MAY23" s="70"/>
      <c r="MAZ23" s="68"/>
      <c r="MBA23" s="68"/>
      <c r="MBB23" s="69"/>
      <c r="MBC23" s="69"/>
      <c r="MBD23" s="69"/>
      <c r="MBE23" s="70"/>
      <c r="MBF23" s="70"/>
      <c r="MBG23" s="70"/>
      <c r="MBH23" s="70"/>
      <c r="MBI23" s="70"/>
      <c r="MBJ23" s="68"/>
      <c r="MBK23" s="68"/>
      <c r="MBL23" s="69"/>
      <c r="MBM23" s="69"/>
      <c r="MBN23" s="69"/>
      <c r="MBO23" s="70"/>
      <c r="MBP23" s="70"/>
      <c r="MBQ23" s="70"/>
      <c r="MBR23" s="70"/>
      <c r="MBS23" s="70"/>
      <c r="MBT23" s="68"/>
      <c r="MBU23" s="68"/>
      <c r="MBV23" s="69"/>
      <c r="MBW23" s="69"/>
      <c r="MBX23" s="69"/>
      <c r="MBY23" s="70"/>
      <c r="MBZ23" s="70"/>
      <c r="MCA23" s="70"/>
      <c r="MCB23" s="70"/>
      <c r="MCC23" s="70"/>
      <c r="MCD23" s="68"/>
      <c r="MCE23" s="68"/>
      <c r="MCF23" s="69"/>
      <c r="MCG23" s="69"/>
      <c r="MCH23" s="69"/>
      <c r="MCI23" s="70"/>
      <c r="MCJ23" s="70"/>
      <c r="MCK23" s="70"/>
      <c r="MCL23" s="70"/>
      <c r="MCM23" s="70"/>
      <c r="MCN23" s="68"/>
      <c r="MCO23" s="68"/>
      <c r="MCP23" s="69"/>
      <c r="MCQ23" s="69"/>
      <c r="MCR23" s="69"/>
      <c r="MCS23" s="70"/>
      <c r="MCT23" s="70"/>
      <c r="MCU23" s="70"/>
      <c r="MCV23" s="70"/>
      <c r="MCW23" s="70"/>
      <c r="MCX23" s="68"/>
      <c r="MCY23" s="68"/>
      <c r="MCZ23" s="69"/>
      <c r="MDA23" s="69"/>
      <c r="MDB23" s="69"/>
      <c r="MDC23" s="70"/>
      <c r="MDD23" s="70"/>
      <c r="MDE23" s="70"/>
      <c r="MDF23" s="70"/>
      <c r="MDG23" s="70"/>
      <c r="MDH23" s="68"/>
      <c r="MDI23" s="68"/>
      <c r="MDJ23" s="69"/>
      <c r="MDK23" s="69"/>
      <c r="MDL23" s="69"/>
      <c r="MDM23" s="70"/>
      <c r="MDN23" s="70"/>
      <c r="MDO23" s="70"/>
      <c r="MDP23" s="70"/>
      <c r="MDQ23" s="70"/>
      <c r="MDR23" s="68"/>
      <c r="MDS23" s="68"/>
      <c r="MDT23" s="69"/>
      <c r="MDU23" s="69"/>
      <c r="MDV23" s="69"/>
      <c r="MDW23" s="70"/>
      <c r="MDX23" s="70"/>
      <c r="MDY23" s="70"/>
      <c r="MDZ23" s="70"/>
      <c r="MEA23" s="70"/>
      <c r="MEB23" s="68"/>
      <c r="MEC23" s="68"/>
      <c r="MED23" s="69"/>
      <c r="MEE23" s="69"/>
      <c r="MEF23" s="69"/>
      <c r="MEG23" s="70"/>
      <c r="MEH23" s="70"/>
      <c r="MEI23" s="70"/>
      <c r="MEJ23" s="70"/>
      <c r="MEK23" s="70"/>
      <c r="MEL23" s="68"/>
      <c r="MEM23" s="68"/>
      <c r="MEN23" s="69"/>
      <c r="MEO23" s="69"/>
      <c r="MEP23" s="69"/>
      <c r="MEQ23" s="70"/>
      <c r="MER23" s="70"/>
      <c r="MES23" s="70"/>
      <c r="MET23" s="70"/>
      <c r="MEU23" s="70"/>
      <c r="MEV23" s="68"/>
      <c r="MEW23" s="68"/>
      <c r="MEX23" s="69"/>
      <c r="MEY23" s="69"/>
      <c r="MEZ23" s="69"/>
      <c r="MFA23" s="70"/>
      <c r="MFB23" s="70"/>
      <c r="MFC23" s="70"/>
      <c r="MFD23" s="70"/>
      <c r="MFE23" s="70"/>
      <c r="MFF23" s="68"/>
      <c r="MFG23" s="68"/>
      <c r="MFH23" s="69"/>
      <c r="MFI23" s="69"/>
      <c r="MFJ23" s="69"/>
      <c r="MFK23" s="70"/>
      <c r="MFL23" s="70"/>
      <c r="MFM23" s="70"/>
      <c r="MFN23" s="70"/>
      <c r="MFO23" s="70"/>
      <c r="MFP23" s="68"/>
      <c r="MFQ23" s="68"/>
      <c r="MFR23" s="69"/>
      <c r="MFS23" s="69"/>
      <c r="MFT23" s="69"/>
      <c r="MFU23" s="70"/>
      <c r="MFV23" s="70"/>
      <c r="MFW23" s="70"/>
      <c r="MFX23" s="70"/>
      <c r="MFY23" s="70"/>
      <c r="MFZ23" s="68"/>
      <c r="MGA23" s="68"/>
      <c r="MGB23" s="69"/>
      <c r="MGC23" s="69"/>
      <c r="MGD23" s="69"/>
      <c r="MGE23" s="70"/>
      <c r="MGF23" s="70"/>
      <c r="MGG23" s="70"/>
      <c r="MGH23" s="70"/>
      <c r="MGI23" s="70"/>
      <c r="MGJ23" s="68"/>
      <c r="MGK23" s="68"/>
      <c r="MGL23" s="69"/>
      <c r="MGM23" s="69"/>
      <c r="MGN23" s="69"/>
      <c r="MGO23" s="70"/>
      <c r="MGP23" s="70"/>
      <c r="MGQ23" s="70"/>
      <c r="MGR23" s="70"/>
      <c r="MGS23" s="70"/>
      <c r="MGT23" s="68"/>
      <c r="MGU23" s="68"/>
      <c r="MGV23" s="69"/>
      <c r="MGW23" s="69"/>
      <c r="MGX23" s="69"/>
      <c r="MGY23" s="70"/>
      <c r="MGZ23" s="70"/>
      <c r="MHA23" s="70"/>
      <c r="MHB23" s="70"/>
      <c r="MHC23" s="70"/>
      <c r="MHD23" s="68"/>
      <c r="MHE23" s="68"/>
      <c r="MHF23" s="69"/>
      <c r="MHG23" s="69"/>
      <c r="MHH23" s="69"/>
      <c r="MHI23" s="70"/>
      <c r="MHJ23" s="70"/>
      <c r="MHK23" s="70"/>
      <c r="MHL23" s="70"/>
      <c r="MHM23" s="70"/>
      <c r="MHN23" s="68"/>
      <c r="MHO23" s="68"/>
      <c r="MHP23" s="69"/>
      <c r="MHQ23" s="69"/>
      <c r="MHR23" s="69"/>
      <c r="MHS23" s="70"/>
      <c r="MHT23" s="70"/>
      <c r="MHU23" s="70"/>
      <c r="MHV23" s="70"/>
      <c r="MHW23" s="70"/>
      <c r="MHX23" s="68"/>
      <c r="MHY23" s="68"/>
      <c r="MHZ23" s="69"/>
      <c r="MIA23" s="69"/>
      <c r="MIB23" s="69"/>
      <c r="MIC23" s="70"/>
      <c r="MID23" s="70"/>
      <c r="MIE23" s="70"/>
      <c r="MIF23" s="70"/>
      <c r="MIG23" s="70"/>
      <c r="MIH23" s="68"/>
      <c r="MII23" s="68"/>
      <c r="MIJ23" s="69"/>
      <c r="MIK23" s="69"/>
      <c r="MIL23" s="69"/>
      <c r="MIM23" s="70"/>
      <c r="MIN23" s="70"/>
      <c r="MIO23" s="70"/>
      <c r="MIP23" s="70"/>
      <c r="MIQ23" s="70"/>
      <c r="MIR23" s="68"/>
      <c r="MIS23" s="68"/>
      <c r="MIT23" s="69"/>
      <c r="MIU23" s="69"/>
      <c r="MIV23" s="69"/>
      <c r="MIW23" s="70"/>
      <c r="MIX23" s="70"/>
      <c r="MIY23" s="70"/>
      <c r="MIZ23" s="70"/>
      <c r="MJA23" s="70"/>
      <c r="MJB23" s="68"/>
      <c r="MJC23" s="68"/>
      <c r="MJD23" s="69"/>
      <c r="MJE23" s="69"/>
      <c r="MJF23" s="69"/>
      <c r="MJG23" s="70"/>
      <c r="MJH23" s="70"/>
      <c r="MJI23" s="70"/>
      <c r="MJJ23" s="70"/>
      <c r="MJK23" s="70"/>
      <c r="MJL23" s="68"/>
      <c r="MJM23" s="68"/>
      <c r="MJN23" s="69"/>
      <c r="MJO23" s="69"/>
      <c r="MJP23" s="69"/>
      <c r="MJQ23" s="70"/>
      <c r="MJR23" s="70"/>
      <c r="MJS23" s="70"/>
      <c r="MJT23" s="70"/>
      <c r="MJU23" s="70"/>
      <c r="MJV23" s="68"/>
      <c r="MJW23" s="68"/>
      <c r="MJX23" s="69"/>
      <c r="MJY23" s="69"/>
      <c r="MJZ23" s="69"/>
      <c r="MKA23" s="70"/>
      <c r="MKB23" s="70"/>
      <c r="MKC23" s="70"/>
      <c r="MKD23" s="70"/>
      <c r="MKE23" s="70"/>
      <c r="MKF23" s="68"/>
      <c r="MKG23" s="68"/>
      <c r="MKH23" s="69"/>
      <c r="MKI23" s="69"/>
      <c r="MKJ23" s="69"/>
      <c r="MKK23" s="70"/>
      <c r="MKL23" s="70"/>
      <c r="MKM23" s="70"/>
      <c r="MKN23" s="70"/>
      <c r="MKO23" s="70"/>
      <c r="MKP23" s="68"/>
      <c r="MKQ23" s="68"/>
      <c r="MKR23" s="69"/>
      <c r="MKS23" s="69"/>
      <c r="MKT23" s="69"/>
      <c r="MKU23" s="70"/>
      <c r="MKV23" s="70"/>
      <c r="MKW23" s="70"/>
      <c r="MKX23" s="70"/>
      <c r="MKY23" s="70"/>
      <c r="MKZ23" s="68"/>
      <c r="MLA23" s="68"/>
      <c r="MLB23" s="69"/>
      <c r="MLC23" s="69"/>
      <c r="MLD23" s="69"/>
      <c r="MLE23" s="70"/>
      <c r="MLF23" s="70"/>
      <c r="MLG23" s="70"/>
      <c r="MLH23" s="70"/>
      <c r="MLI23" s="70"/>
      <c r="MLJ23" s="68"/>
      <c r="MLK23" s="68"/>
      <c r="MLL23" s="69"/>
      <c r="MLM23" s="69"/>
      <c r="MLN23" s="69"/>
      <c r="MLO23" s="70"/>
      <c r="MLP23" s="70"/>
      <c r="MLQ23" s="70"/>
      <c r="MLR23" s="70"/>
      <c r="MLS23" s="70"/>
      <c r="MLT23" s="68"/>
      <c r="MLU23" s="68"/>
      <c r="MLV23" s="69"/>
      <c r="MLW23" s="69"/>
      <c r="MLX23" s="69"/>
      <c r="MLY23" s="70"/>
      <c r="MLZ23" s="70"/>
      <c r="MMA23" s="70"/>
      <c r="MMB23" s="70"/>
      <c r="MMC23" s="70"/>
      <c r="MMD23" s="68"/>
      <c r="MME23" s="68"/>
      <c r="MMF23" s="69"/>
      <c r="MMG23" s="69"/>
      <c r="MMH23" s="69"/>
      <c r="MMI23" s="70"/>
      <c r="MMJ23" s="70"/>
      <c r="MMK23" s="70"/>
      <c r="MML23" s="70"/>
      <c r="MMM23" s="70"/>
      <c r="MMN23" s="68"/>
      <c r="MMO23" s="68"/>
      <c r="MMP23" s="69"/>
      <c r="MMQ23" s="69"/>
      <c r="MMR23" s="69"/>
      <c r="MMS23" s="70"/>
      <c r="MMT23" s="70"/>
      <c r="MMU23" s="70"/>
      <c r="MMV23" s="70"/>
      <c r="MMW23" s="70"/>
      <c r="MMX23" s="68"/>
      <c r="MMY23" s="68"/>
      <c r="MMZ23" s="69"/>
      <c r="MNA23" s="69"/>
      <c r="MNB23" s="69"/>
      <c r="MNC23" s="70"/>
      <c r="MND23" s="70"/>
      <c r="MNE23" s="70"/>
      <c r="MNF23" s="70"/>
      <c r="MNG23" s="70"/>
      <c r="MNH23" s="68"/>
      <c r="MNI23" s="68"/>
      <c r="MNJ23" s="69"/>
      <c r="MNK23" s="69"/>
      <c r="MNL23" s="69"/>
      <c r="MNM23" s="70"/>
      <c r="MNN23" s="70"/>
      <c r="MNO23" s="70"/>
      <c r="MNP23" s="70"/>
      <c r="MNQ23" s="70"/>
      <c r="MNR23" s="68"/>
      <c r="MNS23" s="68"/>
      <c r="MNT23" s="69"/>
      <c r="MNU23" s="69"/>
      <c r="MNV23" s="69"/>
      <c r="MNW23" s="70"/>
      <c r="MNX23" s="70"/>
      <c r="MNY23" s="70"/>
      <c r="MNZ23" s="70"/>
      <c r="MOA23" s="70"/>
      <c r="MOB23" s="68"/>
      <c r="MOC23" s="68"/>
      <c r="MOD23" s="69"/>
      <c r="MOE23" s="69"/>
      <c r="MOF23" s="69"/>
      <c r="MOG23" s="70"/>
      <c r="MOH23" s="70"/>
      <c r="MOI23" s="70"/>
      <c r="MOJ23" s="70"/>
      <c r="MOK23" s="70"/>
      <c r="MOL23" s="68"/>
      <c r="MOM23" s="68"/>
      <c r="MON23" s="69"/>
      <c r="MOO23" s="69"/>
      <c r="MOP23" s="69"/>
      <c r="MOQ23" s="70"/>
      <c r="MOR23" s="70"/>
      <c r="MOS23" s="70"/>
      <c r="MOT23" s="70"/>
      <c r="MOU23" s="70"/>
      <c r="MOV23" s="68"/>
      <c r="MOW23" s="68"/>
      <c r="MOX23" s="69"/>
      <c r="MOY23" s="69"/>
      <c r="MOZ23" s="69"/>
      <c r="MPA23" s="70"/>
      <c r="MPB23" s="70"/>
      <c r="MPC23" s="70"/>
      <c r="MPD23" s="70"/>
      <c r="MPE23" s="70"/>
      <c r="MPF23" s="68"/>
      <c r="MPG23" s="68"/>
      <c r="MPH23" s="69"/>
      <c r="MPI23" s="69"/>
      <c r="MPJ23" s="69"/>
      <c r="MPK23" s="70"/>
      <c r="MPL23" s="70"/>
      <c r="MPM23" s="70"/>
      <c r="MPN23" s="70"/>
      <c r="MPO23" s="70"/>
      <c r="MPP23" s="68"/>
      <c r="MPQ23" s="68"/>
      <c r="MPR23" s="69"/>
      <c r="MPS23" s="69"/>
      <c r="MPT23" s="69"/>
      <c r="MPU23" s="70"/>
      <c r="MPV23" s="70"/>
      <c r="MPW23" s="70"/>
      <c r="MPX23" s="70"/>
      <c r="MPY23" s="70"/>
      <c r="MPZ23" s="68"/>
      <c r="MQA23" s="68"/>
      <c r="MQB23" s="69"/>
      <c r="MQC23" s="69"/>
      <c r="MQD23" s="69"/>
      <c r="MQE23" s="70"/>
      <c r="MQF23" s="70"/>
      <c r="MQG23" s="70"/>
      <c r="MQH23" s="70"/>
      <c r="MQI23" s="70"/>
      <c r="MQJ23" s="68"/>
      <c r="MQK23" s="68"/>
      <c r="MQL23" s="69"/>
      <c r="MQM23" s="69"/>
      <c r="MQN23" s="69"/>
      <c r="MQO23" s="70"/>
      <c r="MQP23" s="70"/>
      <c r="MQQ23" s="70"/>
      <c r="MQR23" s="70"/>
      <c r="MQS23" s="70"/>
      <c r="MQT23" s="68"/>
      <c r="MQU23" s="68"/>
      <c r="MQV23" s="69"/>
      <c r="MQW23" s="69"/>
      <c r="MQX23" s="69"/>
      <c r="MQY23" s="70"/>
      <c r="MQZ23" s="70"/>
      <c r="MRA23" s="70"/>
      <c r="MRB23" s="70"/>
      <c r="MRC23" s="70"/>
      <c r="MRD23" s="68"/>
      <c r="MRE23" s="68"/>
      <c r="MRF23" s="69"/>
      <c r="MRG23" s="69"/>
      <c r="MRH23" s="69"/>
      <c r="MRI23" s="70"/>
      <c r="MRJ23" s="70"/>
      <c r="MRK23" s="70"/>
      <c r="MRL23" s="70"/>
      <c r="MRM23" s="70"/>
      <c r="MRN23" s="68"/>
      <c r="MRO23" s="68"/>
      <c r="MRP23" s="69"/>
      <c r="MRQ23" s="69"/>
      <c r="MRR23" s="69"/>
      <c r="MRS23" s="70"/>
      <c r="MRT23" s="70"/>
      <c r="MRU23" s="70"/>
      <c r="MRV23" s="70"/>
      <c r="MRW23" s="70"/>
      <c r="MRX23" s="68"/>
      <c r="MRY23" s="68"/>
      <c r="MRZ23" s="69"/>
      <c r="MSA23" s="69"/>
      <c r="MSB23" s="69"/>
      <c r="MSC23" s="70"/>
      <c r="MSD23" s="70"/>
      <c r="MSE23" s="70"/>
      <c r="MSF23" s="70"/>
      <c r="MSG23" s="70"/>
      <c r="MSH23" s="68"/>
      <c r="MSI23" s="68"/>
      <c r="MSJ23" s="69"/>
      <c r="MSK23" s="69"/>
      <c r="MSL23" s="69"/>
      <c r="MSM23" s="70"/>
      <c r="MSN23" s="70"/>
      <c r="MSO23" s="70"/>
      <c r="MSP23" s="70"/>
      <c r="MSQ23" s="70"/>
      <c r="MSR23" s="68"/>
      <c r="MSS23" s="68"/>
      <c r="MST23" s="69"/>
      <c r="MSU23" s="69"/>
      <c r="MSV23" s="69"/>
      <c r="MSW23" s="70"/>
      <c r="MSX23" s="70"/>
      <c r="MSY23" s="70"/>
      <c r="MSZ23" s="70"/>
      <c r="MTA23" s="70"/>
      <c r="MTB23" s="68"/>
      <c r="MTC23" s="68"/>
      <c r="MTD23" s="69"/>
      <c r="MTE23" s="69"/>
      <c r="MTF23" s="69"/>
      <c r="MTG23" s="70"/>
      <c r="MTH23" s="70"/>
      <c r="MTI23" s="70"/>
      <c r="MTJ23" s="70"/>
      <c r="MTK23" s="70"/>
      <c r="MTL23" s="68"/>
      <c r="MTM23" s="68"/>
      <c r="MTN23" s="69"/>
      <c r="MTO23" s="69"/>
      <c r="MTP23" s="69"/>
      <c r="MTQ23" s="70"/>
      <c r="MTR23" s="70"/>
      <c r="MTS23" s="70"/>
      <c r="MTT23" s="70"/>
      <c r="MTU23" s="70"/>
      <c r="MTV23" s="68"/>
      <c r="MTW23" s="68"/>
      <c r="MTX23" s="69"/>
      <c r="MTY23" s="69"/>
      <c r="MTZ23" s="69"/>
      <c r="MUA23" s="70"/>
      <c r="MUB23" s="70"/>
      <c r="MUC23" s="70"/>
      <c r="MUD23" s="70"/>
      <c r="MUE23" s="70"/>
      <c r="MUF23" s="68"/>
      <c r="MUG23" s="68"/>
      <c r="MUH23" s="69"/>
      <c r="MUI23" s="69"/>
      <c r="MUJ23" s="69"/>
      <c r="MUK23" s="70"/>
      <c r="MUL23" s="70"/>
      <c r="MUM23" s="70"/>
      <c r="MUN23" s="70"/>
      <c r="MUO23" s="70"/>
      <c r="MUP23" s="68"/>
      <c r="MUQ23" s="68"/>
      <c r="MUR23" s="69"/>
      <c r="MUS23" s="69"/>
      <c r="MUT23" s="69"/>
      <c r="MUU23" s="70"/>
      <c r="MUV23" s="70"/>
      <c r="MUW23" s="70"/>
      <c r="MUX23" s="70"/>
      <c r="MUY23" s="70"/>
      <c r="MUZ23" s="68"/>
      <c r="MVA23" s="68"/>
      <c r="MVB23" s="69"/>
      <c r="MVC23" s="69"/>
      <c r="MVD23" s="69"/>
      <c r="MVE23" s="70"/>
      <c r="MVF23" s="70"/>
      <c r="MVG23" s="70"/>
      <c r="MVH23" s="70"/>
      <c r="MVI23" s="70"/>
      <c r="MVJ23" s="68"/>
      <c r="MVK23" s="68"/>
      <c r="MVL23" s="69"/>
      <c r="MVM23" s="69"/>
      <c r="MVN23" s="69"/>
      <c r="MVO23" s="70"/>
      <c r="MVP23" s="70"/>
      <c r="MVQ23" s="70"/>
      <c r="MVR23" s="70"/>
      <c r="MVS23" s="70"/>
      <c r="MVT23" s="68"/>
      <c r="MVU23" s="68"/>
      <c r="MVV23" s="69"/>
      <c r="MVW23" s="69"/>
      <c r="MVX23" s="69"/>
      <c r="MVY23" s="70"/>
      <c r="MVZ23" s="70"/>
      <c r="MWA23" s="70"/>
      <c r="MWB23" s="70"/>
      <c r="MWC23" s="70"/>
      <c r="MWD23" s="68"/>
      <c r="MWE23" s="68"/>
      <c r="MWF23" s="69"/>
      <c r="MWG23" s="69"/>
      <c r="MWH23" s="69"/>
      <c r="MWI23" s="70"/>
      <c r="MWJ23" s="70"/>
      <c r="MWK23" s="70"/>
      <c r="MWL23" s="70"/>
      <c r="MWM23" s="70"/>
      <c r="MWN23" s="68"/>
      <c r="MWO23" s="68"/>
      <c r="MWP23" s="69"/>
      <c r="MWQ23" s="69"/>
      <c r="MWR23" s="69"/>
      <c r="MWS23" s="70"/>
      <c r="MWT23" s="70"/>
      <c r="MWU23" s="70"/>
      <c r="MWV23" s="70"/>
      <c r="MWW23" s="70"/>
      <c r="MWX23" s="68"/>
      <c r="MWY23" s="68"/>
      <c r="MWZ23" s="69"/>
      <c r="MXA23" s="69"/>
      <c r="MXB23" s="69"/>
      <c r="MXC23" s="70"/>
      <c r="MXD23" s="70"/>
      <c r="MXE23" s="70"/>
      <c r="MXF23" s="70"/>
      <c r="MXG23" s="70"/>
      <c r="MXH23" s="68"/>
      <c r="MXI23" s="68"/>
      <c r="MXJ23" s="69"/>
      <c r="MXK23" s="69"/>
      <c r="MXL23" s="69"/>
      <c r="MXM23" s="70"/>
      <c r="MXN23" s="70"/>
      <c r="MXO23" s="70"/>
      <c r="MXP23" s="70"/>
      <c r="MXQ23" s="70"/>
      <c r="MXR23" s="68"/>
      <c r="MXS23" s="68"/>
      <c r="MXT23" s="69"/>
      <c r="MXU23" s="69"/>
      <c r="MXV23" s="69"/>
      <c r="MXW23" s="70"/>
      <c r="MXX23" s="70"/>
      <c r="MXY23" s="70"/>
      <c r="MXZ23" s="70"/>
      <c r="MYA23" s="70"/>
      <c r="MYB23" s="68"/>
      <c r="MYC23" s="68"/>
      <c r="MYD23" s="69"/>
      <c r="MYE23" s="69"/>
      <c r="MYF23" s="69"/>
      <c r="MYG23" s="70"/>
      <c r="MYH23" s="70"/>
      <c r="MYI23" s="70"/>
      <c r="MYJ23" s="70"/>
      <c r="MYK23" s="70"/>
      <c r="MYL23" s="68"/>
      <c r="MYM23" s="68"/>
      <c r="MYN23" s="69"/>
      <c r="MYO23" s="69"/>
      <c r="MYP23" s="69"/>
      <c r="MYQ23" s="70"/>
      <c r="MYR23" s="70"/>
      <c r="MYS23" s="70"/>
      <c r="MYT23" s="70"/>
      <c r="MYU23" s="70"/>
      <c r="MYV23" s="68"/>
      <c r="MYW23" s="68"/>
      <c r="MYX23" s="69"/>
      <c r="MYY23" s="69"/>
      <c r="MYZ23" s="69"/>
      <c r="MZA23" s="70"/>
      <c r="MZB23" s="70"/>
      <c r="MZC23" s="70"/>
      <c r="MZD23" s="70"/>
      <c r="MZE23" s="70"/>
      <c r="MZF23" s="68"/>
      <c r="MZG23" s="68"/>
      <c r="MZH23" s="69"/>
      <c r="MZI23" s="69"/>
      <c r="MZJ23" s="69"/>
      <c r="MZK23" s="70"/>
      <c r="MZL23" s="70"/>
      <c r="MZM23" s="70"/>
      <c r="MZN23" s="70"/>
      <c r="MZO23" s="70"/>
      <c r="MZP23" s="68"/>
      <c r="MZQ23" s="68"/>
      <c r="MZR23" s="69"/>
      <c r="MZS23" s="69"/>
      <c r="MZT23" s="69"/>
      <c r="MZU23" s="70"/>
      <c r="MZV23" s="70"/>
      <c r="MZW23" s="70"/>
      <c r="MZX23" s="70"/>
      <c r="MZY23" s="70"/>
      <c r="MZZ23" s="68"/>
      <c r="NAA23" s="68"/>
      <c r="NAB23" s="69"/>
      <c r="NAC23" s="69"/>
      <c r="NAD23" s="69"/>
      <c r="NAE23" s="70"/>
      <c r="NAF23" s="70"/>
      <c r="NAG23" s="70"/>
      <c r="NAH23" s="70"/>
      <c r="NAI23" s="70"/>
      <c r="NAJ23" s="68"/>
      <c r="NAK23" s="68"/>
      <c r="NAL23" s="69"/>
      <c r="NAM23" s="69"/>
      <c r="NAN23" s="69"/>
      <c r="NAO23" s="70"/>
      <c r="NAP23" s="70"/>
      <c r="NAQ23" s="70"/>
      <c r="NAR23" s="70"/>
      <c r="NAS23" s="70"/>
      <c r="NAT23" s="68"/>
      <c r="NAU23" s="68"/>
      <c r="NAV23" s="69"/>
      <c r="NAW23" s="69"/>
      <c r="NAX23" s="69"/>
      <c r="NAY23" s="70"/>
      <c r="NAZ23" s="70"/>
      <c r="NBA23" s="70"/>
      <c r="NBB23" s="70"/>
      <c r="NBC23" s="70"/>
      <c r="NBD23" s="68"/>
      <c r="NBE23" s="68"/>
      <c r="NBF23" s="69"/>
      <c r="NBG23" s="69"/>
      <c r="NBH23" s="69"/>
      <c r="NBI23" s="70"/>
      <c r="NBJ23" s="70"/>
      <c r="NBK23" s="70"/>
      <c r="NBL23" s="70"/>
      <c r="NBM23" s="70"/>
      <c r="NBN23" s="68"/>
      <c r="NBO23" s="68"/>
      <c r="NBP23" s="69"/>
      <c r="NBQ23" s="69"/>
      <c r="NBR23" s="69"/>
      <c r="NBS23" s="70"/>
      <c r="NBT23" s="70"/>
      <c r="NBU23" s="70"/>
      <c r="NBV23" s="70"/>
      <c r="NBW23" s="70"/>
      <c r="NBX23" s="68"/>
      <c r="NBY23" s="68"/>
      <c r="NBZ23" s="69"/>
      <c r="NCA23" s="69"/>
      <c r="NCB23" s="69"/>
      <c r="NCC23" s="70"/>
      <c r="NCD23" s="70"/>
      <c r="NCE23" s="70"/>
      <c r="NCF23" s="70"/>
      <c r="NCG23" s="70"/>
      <c r="NCH23" s="68"/>
      <c r="NCI23" s="68"/>
      <c r="NCJ23" s="69"/>
      <c r="NCK23" s="69"/>
      <c r="NCL23" s="69"/>
      <c r="NCM23" s="70"/>
      <c r="NCN23" s="70"/>
      <c r="NCO23" s="70"/>
      <c r="NCP23" s="70"/>
      <c r="NCQ23" s="70"/>
      <c r="NCR23" s="68"/>
      <c r="NCS23" s="68"/>
      <c r="NCT23" s="69"/>
      <c r="NCU23" s="69"/>
      <c r="NCV23" s="69"/>
      <c r="NCW23" s="70"/>
      <c r="NCX23" s="70"/>
      <c r="NCY23" s="70"/>
      <c r="NCZ23" s="70"/>
      <c r="NDA23" s="70"/>
      <c r="NDB23" s="68"/>
      <c r="NDC23" s="68"/>
      <c r="NDD23" s="69"/>
      <c r="NDE23" s="69"/>
      <c r="NDF23" s="69"/>
      <c r="NDG23" s="70"/>
      <c r="NDH23" s="70"/>
      <c r="NDI23" s="70"/>
      <c r="NDJ23" s="70"/>
      <c r="NDK23" s="70"/>
      <c r="NDL23" s="68"/>
      <c r="NDM23" s="68"/>
      <c r="NDN23" s="69"/>
      <c r="NDO23" s="69"/>
      <c r="NDP23" s="69"/>
      <c r="NDQ23" s="70"/>
      <c r="NDR23" s="70"/>
      <c r="NDS23" s="70"/>
      <c r="NDT23" s="70"/>
      <c r="NDU23" s="70"/>
      <c r="NDV23" s="68"/>
      <c r="NDW23" s="68"/>
      <c r="NDX23" s="69"/>
      <c r="NDY23" s="69"/>
      <c r="NDZ23" s="69"/>
      <c r="NEA23" s="70"/>
      <c r="NEB23" s="70"/>
      <c r="NEC23" s="70"/>
      <c r="NED23" s="70"/>
      <c r="NEE23" s="70"/>
      <c r="NEF23" s="68"/>
      <c r="NEG23" s="68"/>
      <c r="NEH23" s="69"/>
      <c r="NEI23" s="69"/>
      <c r="NEJ23" s="69"/>
      <c r="NEK23" s="70"/>
      <c r="NEL23" s="70"/>
      <c r="NEM23" s="70"/>
      <c r="NEN23" s="70"/>
      <c r="NEO23" s="70"/>
      <c r="NEP23" s="68"/>
      <c r="NEQ23" s="68"/>
      <c r="NER23" s="69"/>
      <c r="NES23" s="69"/>
      <c r="NET23" s="69"/>
      <c r="NEU23" s="70"/>
      <c r="NEV23" s="70"/>
      <c r="NEW23" s="70"/>
      <c r="NEX23" s="70"/>
      <c r="NEY23" s="70"/>
      <c r="NEZ23" s="68"/>
      <c r="NFA23" s="68"/>
      <c r="NFB23" s="69"/>
      <c r="NFC23" s="69"/>
      <c r="NFD23" s="69"/>
      <c r="NFE23" s="70"/>
      <c r="NFF23" s="70"/>
      <c r="NFG23" s="70"/>
      <c r="NFH23" s="70"/>
      <c r="NFI23" s="70"/>
      <c r="NFJ23" s="68"/>
      <c r="NFK23" s="68"/>
      <c r="NFL23" s="69"/>
      <c r="NFM23" s="69"/>
      <c r="NFN23" s="69"/>
      <c r="NFO23" s="70"/>
      <c r="NFP23" s="70"/>
      <c r="NFQ23" s="70"/>
      <c r="NFR23" s="70"/>
      <c r="NFS23" s="70"/>
      <c r="NFT23" s="68"/>
      <c r="NFU23" s="68"/>
      <c r="NFV23" s="69"/>
      <c r="NFW23" s="69"/>
      <c r="NFX23" s="69"/>
      <c r="NFY23" s="70"/>
      <c r="NFZ23" s="70"/>
      <c r="NGA23" s="70"/>
      <c r="NGB23" s="70"/>
      <c r="NGC23" s="70"/>
      <c r="NGD23" s="68"/>
      <c r="NGE23" s="68"/>
      <c r="NGF23" s="69"/>
      <c r="NGG23" s="69"/>
      <c r="NGH23" s="69"/>
      <c r="NGI23" s="70"/>
      <c r="NGJ23" s="70"/>
      <c r="NGK23" s="70"/>
      <c r="NGL23" s="70"/>
      <c r="NGM23" s="70"/>
      <c r="NGN23" s="68"/>
      <c r="NGO23" s="68"/>
      <c r="NGP23" s="69"/>
      <c r="NGQ23" s="69"/>
      <c r="NGR23" s="69"/>
      <c r="NGS23" s="70"/>
      <c r="NGT23" s="70"/>
      <c r="NGU23" s="70"/>
      <c r="NGV23" s="70"/>
      <c r="NGW23" s="70"/>
      <c r="NGX23" s="68"/>
      <c r="NGY23" s="68"/>
      <c r="NGZ23" s="69"/>
      <c r="NHA23" s="69"/>
      <c r="NHB23" s="69"/>
      <c r="NHC23" s="70"/>
      <c r="NHD23" s="70"/>
      <c r="NHE23" s="70"/>
      <c r="NHF23" s="70"/>
      <c r="NHG23" s="70"/>
      <c r="NHH23" s="68"/>
      <c r="NHI23" s="68"/>
      <c r="NHJ23" s="69"/>
      <c r="NHK23" s="69"/>
      <c r="NHL23" s="69"/>
      <c r="NHM23" s="70"/>
      <c r="NHN23" s="70"/>
      <c r="NHO23" s="70"/>
      <c r="NHP23" s="70"/>
      <c r="NHQ23" s="70"/>
      <c r="NHR23" s="68"/>
      <c r="NHS23" s="68"/>
      <c r="NHT23" s="69"/>
      <c r="NHU23" s="69"/>
      <c r="NHV23" s="69"/>
      <c r="NHW23" s="70"/>
      <c r="NHX23" s="70"/>
      <c r="NHY23" s="70"/>
      <c r="NHZ23" s="70"/>
      <c r="NIA23" s="70"/>
      <c r="NIB23" s="68"/>
      <c r="NIC23" s="68"/>
      <c r="NID23" s="69"/>
      <c r="NIE23" s="69"/>
      <c r="NIF23" s="69"/>
      <c r="NIG23" s="70"/>
      <c r="NIH23" s="70"/>
      <c r="NII23" s="70"/>
      <c r="NIJ23" s="70"/>
      <c r="NIK23" s="70"/>
      <c r="NIL23" s="68"/>
      <c r="NIM23" s="68"/>
      <c r="NIN23" s="69"/>
      <c r="NIO23" s="69"/>
      <c r="NIP23" s="69"/>
      <c r="NIQ23" s="70"/>
      <c r="NIR23" s="70"/>
      <c r="NIS23" s="70"/>
      <c r="NIT23" s="70"/>
      <c r="NIU23" s="70"/>
      <c r="NIV23" s="68"/>
      <c r="NIW23" s="68"/>
      <c r="NIX23" s="69"/>
      <c r="NIY23" s="69"/>
      <c r="NIZ23" s="69"/>
      <c r="NJA23" s="70"/>
      <c r="NJB23" s="70"/>
      <c r="NJC23" s="70"/>
      <c r="NJD23" s="70"/>
      <c r="NJE23" s="70"/>
      <c r="NJF23" s="68"/>
      <c r="NJG23" s="68"/>
      <c r="NJH23" s="69"/>
      <c r="NJI23" s="69"/>
      <c r="NJJ23" s="69"/>
      <c r="NJK23" s="70"/>
      <c r="NJL23" s="70"/>
      <c r="NJM23" s="70"/>
      <c r="NJN23" s="70"/>
      <c r="NJO23" s="70"/>
      <c r="NJP23" s="68"/>
      <c r="NJQ23" s="68"/>
      <c r="NJR23" s="69"/>
      <c r="NJS23" s="69"/>
      <c r="NJT23" s="69"/>
      <c r="NJU23" s="70"/>
      <c r="NJV23" s="70"/>
      <c r="NJW23" s="70"/>
      <c r="NJX23" s="70"/>
      <c r="NJY23" s="70"/>
      <c r="NJZ23" s="68"/>
      <c r="NKA23" s="68"/>
      <c r="NKB23" s="69"/>
      <c r="NKC23" s="69"/>
      <c r="NKD23" s="69"/>
      <c r="NKE23" s="70"/>
      <c r="NKF23" s="70"/>
      <c r="NKG23" s="70"/>
      <c r="NKH23" s="70"/>
      <c r="NKI23" s="70"/>
      <c r="NKJ23" s="68"/>
      <c r="NKK23" s="68"/>
      <c r="NKL23" s="69"/>
      <c r="NKM23" s="69"/>
      <c r="NKN23" s="69"/>
      <c r="NKO23" s="70"/>
      <c r="NKP23" s="70"/>
      <c r="NKQ23" s="70"/>
      <c r="NKR23" s="70"/>
      <c r="NKS23" s="70"/>
      <c r="NKT23" s="68"/>
      <c r="NKU23" s="68"/>
      <c r="NKV23" s="69"/>
      <c r="NKW23" s="69"/>
      <c r="NKX23" s="69"/>
      <c r="NKY23" s="70"/>
      <c r="NKZ23" s="70"/>
      <c r="NLA23" s="70"/>
      <c r="NLB23" s="70"/>
      <c r="NLC23" s="70"/>
      <c r="NLD23" s="68"/>
      <c r="NLE23" s="68"/>
      <c r="NLF23" s="69"/>
      <c r="NLG23" s="69"/>
      <c r="NLH23" s="69"/>
      <c r="NLI23" s="70"/>
      <c r="NLJ23" s="70"/>
      <c r="NLK23" s="70"/>
      <c r="NLL23" s="70"/>
      <c r="NLM23" s="70"/>
      <c r="NLN23" s="68"/>
      <c r="NLO23" s="68"/>
      <c r="NLP23" s="69"/>
      <c r="NLQ23" s="69"/>
      <c r="NLR23" s="69"/>
      <c r="NLS23" s="70"/>
      <c r="NLT23" s="70"/>
      <c r="NLU23" s="70"/>
      <c r="NLV23" s="70"/>
      <c r="NLW23" s="70"/>
      <c r="NLX23" s="68"/>
      <c r="NLY23" s="68"/>
      <c r="NLZ23" s="69"/>
      <c r="NMA23" s="69"/>
      <c r="NMB23" s="69"/>
      <c r="NMC23" s="70"/>
      <c r="NMD23" s="70"/>
      <c r="NME23" s="70"/>
      <c r="NMF23" s="70"/>
      <c r="NMG23" s="70"/>
      <c r="NMH23" s="68"/>
      <c r="NMI23" s="68"/>
      <c r="NMJ23" s="69"/>
      <c r="NMK23" s="69"/>
      <c r="NML23" s="69"/>
      <c r="NMM23" s="70"/>
      <c r="NMN23" s="70"/>
      <c r="NMO23" s="70"/>
      <c r="NMP23" s="70"/>
      <c r="NMQ23" s="70"/>
      <c r="NMR23" s="68"/>
      <c r="NMS23" s="68"/>
      <c r="NMT23" s="69"/>
      <c r="NMU23" s="69"/>
      <c r="NMV23" s="69"/>
      <c r="NMW23" s="70"/>
      <c r="NMX23" s="70"/>
      <c r="NMY23" s="70"/>
      <c r="NMZ23" s="70"/>
      <c r="NNA23" s="70"/>
      <c r="NNB23" s="68"/>
      <c r="NNC23" s="68"/>
      <c r="NND23" s="69"/>
      <c r="NNE23" s="69"/>
      <c r="NNF23" s="69"/>
      <c r="NNG23" s="70"/>
      <c r="NNH23" s="70"/>
      <c r="NNI23" s="70"/>
      <c r="NNJ23" s="70"/>
      <c r="NNK23" s="70"/>
      <c r="NNL23" s="68"/>
      <c r="NNM23" s="68"/>
      <c r="NNN23" s="69"/>
      <c r="NNO23" s="69"/>
      <c r="NNP23" s="69"/>
      <c r="NNQ23" s="70"/>
      <c r="NNR23" s="70"/>
      <c r="NNS23" s="70"/>
      <c r="NNT23" s="70"/>
      <c r="NNU23" s="70"/>
      <c r="NNV23" s="68"/>
      <c r="NNW23" s="68"/>
      <c r="NNX23" s="69"/>
      <c r="NNY23" s="69"/>
      <c r="NNZ23" s="69"/>
      <c r="NOA23" s="70"/>
      <c r="NOB23" s="70"/>
      <c r="NOC23" s="70"/>
      <c r="NOD23" s="70"/>
      <c r="NOE23" s="70"/>
      <c r="NOF23" s="68"/>
      <c r="NOG23" s="68"/>
      <c r="NOH23" s="69"/>
      <c r="NOI23" s="69"/>
      <c r="NOJ23" s="69"/>
      <c r="NOK23" s="70"/>
      <c r="NOL23" s="70"/>
      <c r="NOM23" s="70"/>
      <c r="NON23" s="70"/>
      <c r="NOO23" s="70"/>
      <c r="NOP23" s="68"/>
      <c r="NOQ23" s="68"/>
      <c r="NOR23" s="69"/>
      <c r="NOS23" s="69"/>
      <c r="NOT23" s="69"/>
      <c r="NOU23" s="70"/>
      <c r="NOV23" s="70"/>
      <c r="NOW23" s="70"/>
      <c r="NOX23" s="70"/>
      <c r="NOY23" s="70"/>
      <c r="NOZ23" s="68"/>
      <c r="NPA23" s="68"/>
      <c r="NPB23" s="69"/>
      <c r="NPC23" s="69"/>
      <c r="NPD23" s="69"/>
      <c r="NPE23" s="70"/>
      <c r="NPF23" s="70"/>
      <c r="NPG23" s="70"/>
      <c r="NPH23" s="70"/>
      <c r="NPI23" s="70"/>
      <c r="NPJ23" s="68"/>
      <c r="NPK23" s="68"/>
      <c r="NPL23" s="69"/>
      <c r="NPM23" s="69"/>
      <c r="NPN23" s="69"/>
      <c r="NPO23" s="70"/>
      <c r="NPP23" s="70"/>
      <c r="NPQ23" s="70"/>
      <c r="NPR23" s="70"/>
      <c r="NPS23" s="70"/>
      <c r="NPT23" s="68"/>
      <c r="NPU23" s="68"/>
      <c r="NPV23" s="69"/>
      <c r="NPW23" s="69"/>
      <c r="NPX23" s="69"/>
      <c r="NPY23" s="70"/>
      <c r="NPZ23" s="70"/>
      <c r="NQA23" s="70"/>
      <c r="NQB23" s="70"/>
      <c r="NQC23" s="70"/>
      <c r="NQD23" s="68"/>
      <c r="NQE23" s="68"/>
      <c r="NQF23" s="69"/>
      <c r="NQG23" s="69"/>
      <c r="NQH23" s="69"/>
      <c r="NQI23" s="70"/>
      <c r="NQJ23" s="70"/>
      <c r="NQK23" s="70"/>
      <c r="NQL23" s="70"/>
      <c r="NQM23" s="70"/>
      <c r="NQN23" s="68"/>
      <c r="NQO23" s="68"/>
      <c r="NQP23" s="69"/>
      <c r="NQQ23" s="69"/>
      <c r="NQR23" s="69"/>
      <c r="NQS23" s="70"/>
      <c r="NQT23" s="70"/>
      <c r="NQU23" s="70"/>
      <c r="NQV23" s="70"/>
      <c r="NQW23" s="70"/>
      <c r="NQX23" s="68"/>
      <c r="NQY23" s="68"/>
      <c r="NQZ23" s="69"/>
      <c r="NRA23" s="69"/>
      <c r="NRB23" s="69"/>
      <c r="NRC23" s="70"/>
      <c r="NRD23" s="70"/>
      <c r="NRE23" s="70"/>
      <c r="NRF23" s="70"/>
      <c r="NRG23" s="70"/>
      <c r="NRH23" s="68"/>
      <c r="NRI23" s="68"/>
      <c r="NRJ23" s="69"/>
      <c r="NRK23" s="69"/>
      <c r="NRL23" s="69"/>
      <c r="NRM23" s="70"/>
      <c r="NRN23" s="70"/>
      <c r="NRO23" s="70"/>
      <c r="NRP23" s="70"/>
      <c r="NRQ23" s="70"/>
      <c r="NRR23" s="68"/>
      <c r="NRS23" s="68"/>
      <c r="NRT23" s="69"/>
      <c r="NRU23" s="69"/>
      <c r="NRV23" s="69"/>
      <c r="NRW23" s="70"/>
      <c r="NRX23" s="70"/>
      <c r="NRY23" s="70"/>
      <c r="NRZ23" s="70"/>
      <c r="NSA23" s="70"/>
      <c r="NSB23" s="68"/>
      <c r="NSC23" s="68"/>
      <c r="NSD23" s="69"/>
      <c r="NSE23" s="69"/>
      <c r="NSF23" s="69"/>
      <c r="NSG23" s="70"/>
      <c r="NSH23" s="70"/>
      <c r="NSI23" s="70"/>
      <c r="NSJ23" s="70"/>
      <c r="NSK23" s="70"/>
      <c r="NSL23" s="68"/>
      <c r="NSM23" s="68"/>
      <c r="NSN23" s="69"/>
      <c r="NSO23" s="69"/>
      <c r="NSP23" s="69"/>
      <c r="NSQ23" s="70"/>
      <c r="NSR23" s="70"/>
      <c r="NSS23" s="70"/>
      <c r="NST23" s="70"/>
      <c r="NSU23" s="70"/>
      <c r="NSV23" s="68"/>
      <c r="NSW23" s="68"/>
      <c r="NSX23" s="69"/>
      <c r="NSY23" s="69"/>
      <c r="NSZ23" s="69"/>
      <c r="NTA23" s="70"/>
      <c r="NTB23" s="70"/>
      <c r="NTC23" s="70"/>
      <c r="NTD23" s="70"/>
      <c r="NTE23" s="70"/>
      <c r="NTF23" s="68"/>
      <c r="NTG23" s="68"/>
      <c r="NTH23" s="69"/>
      <c r="NTI23" s="69"/>
      <c r="NTJ23" s="69"/>
      <c r="NTK23" s="70"/>
      <c r="NTL23" s="70"/>
      <c r="NTM23" s="70"/>
      <c r="NTN23" s="70"/>
      <c r="NTO23" s="70"/>
      <c r="NTP23" s="68"/>
      <c r="NTQ23" s="68"/>
      <c r="NTR23" s="69"/>
      <c r="NTS23" s="69"/>
      <c r="NTT23" s="69"/>
      <c r="NTU23" s="70"/>
      <c r="NTV23" s="70"/>
      <c r="NTW23" s="70"/>
      <c r="NTX23" s="70"/>
      <c r="NTY23" s="70"/>
      <c r="NTZ23" s="68"/>
      <c r="NUA23" s="68"/>
      <c r="NUB23" s="69"/>
      <c r="NUC23" s="69"/>
      <c r="NUD23" s="69"/>
      <c r="NUE23" s="70"/>
      <c r="NUF23" s="70"/>
      <c r="NUG23" s="70"/>
      <c r="NUH23" s="70"/>
      <c r="NUI23" s="70"/>
      <c r="NUJ23" s="68"/>
      <c r="NUK23" s="68"/>
      <c r="NUL23" s="69"/>
      <c r="NUM23" s="69"/>
      <c r="NUN23" s="69"/>
      <c r="NUO23" s="70"/>
      <c r="NUP23" s="70"/>
      <c r="NUQ23" s="70"/>
      <c r="NUR23" s="70"/>
      <c r="NUS23" s="70"/>
      <c r="NUT23" s="68"/>
      <c r="NUU23" s="68"/>
      <c r="NUV23" s="69"/>
      <c r="NUW23" s="69"/>
      <c r="NUX23" s="69"/>
      <c r="NUY23" s="70"/>
      <c r="NUZ23" s="70"/>
      <c r="NVA23" s="70"/>
      <c r="NVB23" s="70"/>
      <c r="NVC23" s="70"/>
      <c r="NVD23" s="68"/>
      <c r="NVE23" s="68"/>
      <c r="NVF23" s="69"/>
      <c r="NVG23" s="69"/>
      <c r="NVH23" s="69"/>
      <c r="NVI23" s="70"/>
      <c r="NVJ23" s="70"/>
      <c r="NVK23" s="70"/>
      <c r="NVL23" s="70"/>
      <c r="NVM23" s="70"/>
      <c r="NVN23" s="68"/>
      <c r="NVO23" s="68"/>
      <c r="NVP23" s="69"/>
      <c r="NVQ23" s="69"/>
      <c r="NVR23" s="69"/>
      <c r="NVS23" s="70"/>
      <c r="NVT23" s="70"/>
      <c r="NVU23" s="70"/>
      <c r="NVV23" s="70"/>
      <c r="NVW23" s="70"/>
      <c r="NVX23" s="68"/>
      <c r="NVY23" s="68"/>
      <c r="NVZ23" s="69"/>
      <c r="NWA23" s="69"/>
      <c r="NWB23" s="69"/>
      <c r="NWC23" s="70"/>
      <c r="NWD23" s="70"/>
      <c r="NWE23" s="70"/>
      <c r="NWF23" s="70"/>
      <c r="NWG23" s="70"/>
      <c r="NWH23" s="68"/>
      <c r="NWI23" s="68"/>
      <c r="NWJ23" s="69"/>
      <c r="NWK23" s="69"/>
      <c r="NWL23" s="69"/>
      <c r="NWM23" s="70"/>
      <c r="NWN23" s="70"/>
      <c r="NWO23" s="70"/>
      <c r="NWP23" s="70"/>
      <c r="NWQ23" s="70"/>
      <c r="NWR23" s="68"/>
      <c r="NWS23" s="68"/>
      <c r="NWT23" s="69"/>
      <c r="NWU23" s="69"/>
      <c r="NWV23" s="69"/>
      <c r="NWW23" s="70"/>
      <c r="NWX23" s="70"/>
      <c r="NWY23" s="70"/>
      <c r="NWZ23" s="70"/>
      <c r="NXA23" s="70"/>
      <c r="NXB23" s="68"/>
      <c r="NXC23" s="68"/>
      <c r="NXD23" s="69"/>
      <c r="NXE23" s="69"/>
      <c r="NXF23" s="69"/>
      <c r="NXG23" s="70"/>
      <c r="NXH23" s="70"/>
      <c r="NXI23" s="70"/>
      <c r="NXJ23" s="70"/>
      <c r="NXK23" s="70"/>
      <c r="NXL23" s="68"/>
      <c r="NXM23" s="68"/>
      <c r="NXN23" s="69"/>
      <c r="NXO23" s="69"/>
      <c r="NXP23" s="69"/>
      <c r="NXQ23" s="70"/>
      <c r="NXR23" s="70"/>
      <c r="NXS23" s="70"/>
      <c r="NXT23" s="70"/>
      <c r="NXU23" s="70"/>
      <c r="NXV23" s="68"/>
      <c r="NXW23" s="68"/>
      <c r="NXX23" s="69"/>
      <c r="NXY23" s="69"/>
      <c r="NXZ23" s="69"/>
      <c r="NYA23" s="70"/>
      <c r="NYB23" s="70"/>
      <c r="NYC23" s="70"/>
      <c r="NYD23" s="70"/>
      <c r="NYE23" s="70"/>
      <c r="NYF23" s="68"/>
      <c r="NYG23" s="68"/>
      <c r="NYH23" s="69"/>
      <c r="NYI23" s="69"/>
      <c r="NYJ23" s="69"/>
      <c r="NYK23" s="70"/>
      <c r="NYL23" s="70"/>
      <c r="NYM23" s="70"/>
      <c r="NYN23" s="70"/>
      <c r="NYO23" s="70"/>
      <c r="NYP23" s="68"/>
      <c r="NYQ23" s="68"/>
      <c r="NYR23" s="69"/>
      <c r="NYS23" s="69"/>
      <c r="NYT23" s="69"/>
      <c r="NYU23" s="70"/>
      <c r="NYV23" s="70"/>
      <c r="NYW23" s="70"/>
      <c r="NYX23" s="70"/>
      <c r="NYY23" s="70"/>
      <c r="NYZ23" s="68"/>
      <c r="NZA23" s="68"/>
      <c r="NZB23" s="69"/>
      <c r="NZC23" s="69"/>
      <c r="NZD23" s="69"/>
      <c r="NZE23" s="70"/>
      <c r="NZF23" s="70"/>
      <c r="NZG23" s="70"/>
      <c r="NZH23" s="70"/>
      <c r="NZI23" s="70"/>
      <c r="NZJ23" s="68"/>
      <c r="NZK23" s="68"/>
      <c r="NZL23" s="69"/>
      <c r="NZM23" s="69"/>
      <c r="NZN23" s="69"/>
      <c r="NZO23" s="70"/>
      <c r="NZP23" s="70"/>
      <c r="NZQ23" s="70"/>
      <c r="NZR23" s="70"/>
      <c r="NZS23" s="70"/>
      <c r="NZT23" s="68"/>
      <c r="NZU23" s="68"/>
      <c r="NZV23" s="69"/>
      <c r="NZW23" s="69"/>
      <c r="NZX23" s="69"/>
      <c r="NZY23" s="70"/>
      <c r="NZZ23" s="70"/>
      <c r="OAA23" s="70"/>
      <c r="OAB23" s="70"/>
      <c r="OAC23" s="70"/>
      <c r="OAD23" s="68"/>
      <c r="OAE23" s="68"/>
      <c r="OAF23" s="69"/>
      <c r="OAG23" s="69"/>
      <c r="OAH23" s="69"/>
      <c r="OAI23" s="70"/>
      <c r="OAJ23" s="70"/>
      <c r="OAK23" s="70"/>
      <c r="OAL23" s="70"/>
      <c r="OAM23" s="70"/>
      <c r="OAN23" s="68"/>
      <c r="OAO23" s="68"/>
      <c r="OAP23" s="69"/>
      <c r="OAQ23" s="69"/>
      <c r="OAR23" s="69"/>
      <c r="OAS23" s="70"/>
      <c r="OAT23" s="70"/>
      <c r="OAU23" s="70"/>
      <c r="OAV23" s="70"/>
      <c r="OAW23" s="70"/>
      <c r="OAX23" s="68"/>
      <c r="OAY23" s="68"/>
      <c r="OAZ23" s="69"/>
      <c r="OBA23" s="69"/>
      <c r="OBB23" s="69"/>
      <c r="OBC23" s="70"/>
      <c r="OBD23" s="70"/>
      <c r="OBE23" s="70"/>
      <c r="OBF23" s="70"/>
      <c r="OBG23" s="70"/>
      <c r="OBH23" s="68"/>
      <c r="OBI23" s="68"/>
      <c r="OBJ23" s="69"/>
      <c r="OBK23" s="69"/>
      <c r="OBL23" s="69"/>
      <c r="OBM23" s="70"/>
      <c r="OBN23" s="70"/>
      <c r="OBO23" s="70"/>
      <c r="OBP23" s="70"/>
      <c r="OBQ23" s="70"/>
      <c r="OBR23" s="68"/>
      <c r="OBS23" s="68"/>
      <c r="OBT23" s="69"/>
      <c r="OBU23" s="69"/>
      <c r="OBV23" s="69"/>
      <c r="OBW23" s="70"/>
      <c r="OBX23" s="70"/>
      <c r="OBY23" s="70"/>
      <c r="OBZ23" s="70"/>
      <c r="OCA23" s="70"/>
      <c r="OCB23" s="68"/>
      <c r="OCC23" s="68"/>
      <c r="OCD23" s="69"/>
      <c r="OCE23" s="69"/>
      <c r="OCF23" s="69"/>
      <c r="OCG23" s="70"/>
      <c r="OCH23" s="70"/>
      <c r="OCI23" s="70"/>
      <c r="OCJ23" s="70"/>
      <c r="OCK23" s="70"/>
      <c r="OCL23" s="68"/>
      <c r="OCM23" s="68"/>
      <c r="OCN23" s="69"/>
      <c r="OCO23" s="69"/>
      <c r="OCP23" s="69"/>
      <c r="OCQ23" s="70"/>
      <c r="OCR23" s="70"/>
      <c r="OCS23" s="70"/>
      <c r="OCT23" s="70"/>
      <c r="OCU23" s="70"/>
      <c r="OCV23" s="68"/>
      <c r="OCW23" s="68"/>
      <c r="OCX23" s="69"/>
      <c r="OCY23" s="69"/>
      <c r="OCZ23" s="69"/>
      <c r="ODA23" s="70"/>
      <c r="ODB23" s="70"/>
      <c r="ODC23" s="70"/>
      <c r="ODD23" s="70"/>
      <c r="ODE23" s="70"/>
      <c r="ODF23" s="68"/>
      <c r="ODG23" s="68"/>
      <c r="ODH23" s="69"/>
      <c r="ODI23" s="69"/>
      <c r="ODJ23" s="69"/>
      <c r="ODK23" s="70"/>
      <c r="ODL23" s="70"/>
      <c r="ODM23" s="70"/>
      <c r="ODN23" s="70"/>
      <c r="ODO23" s="70"/>
      <c r="ODP23" s="68"/>
      <c r="ODQ23" s="68"/>
      <c r="ODR23" s="69"/>
      <c r="ODS23" s="69"/>
      <c r="ODT23" s="69"/>
      <c r="ODU23" s="70"/>
      <c r="ODV23" s="70"/>
      <c r="ODW23" s="70"/>
      <c r="ODX23" s="70"/>
      <c r="ODY23" s="70"/>
      <c r="ODZ23" s="68"/>
      <c r="OEA23" s="68"/>
      <c r="OEB23" s="69"/>
      <c r="OEC23" s="69"/>
      <c r="OED23" s="69"/>
      <c r="OEE23" s="70"/>
      <c r="OEF23" s="70"/>
      <c r="OEG23" s="70"/>
      <c r="OEH23" s="70"/>
      <c r="OEI23" s="70"/>
      <c r="OEJ23" s="68"/>
      <c r="OEK23" s="68"/>
      <c r="OEL23" s="69"/>
      <c r="OEM23" s="69"/>
      <c r="OEN23" s="69"/>
      <c r="OEO23" s="70"/>
      <c r="OEP23" s="70"/>
      <c r="OEQ23" s="70"/>
      <c r="OER23" s="70"/>
      <c r="OES23" s="70"/>
      <c r="OET23" s="68"/>
      <c r="OEU23" s="68"/>
      <c r="OEV23" s="69"/>
      <c r="OEW23" s="69"/>
      <c r="OEX23" s="69"/>
      <c r="OEY23" s="70"/>
      <c r="OEZ23" s="70"/>
      <c r="OFA23" s="70"/>
      <c r="OFB23" s="70"/>
      <c r="OFC23" s="70"/>
      <c r="OFD23" s="68"/>
      <c r="OFE23" s="68"/>
      <c r="OFF23" s="69"/>
      <c r="OFG23" s="69"/>
      <c r="OFH23" s="69"/>
      <c r="OFI23" s="70"/>
      <c r="OFJ23" s="70"/>
      <c r="OFK23" s="70"/>
      <c r="OFL23" s="70"/>
      <c r="OFM23" s="70"/>
      <c r="OFN23" s="68"/>
      <c r="OFO23" s="68"/>
      <c r="OFP23" s="69"/>
      <c r="OFQ23" s="69"/>
      <c r="OFR23" s="69"/>
      <c r="OFS23" s="70"/>
      <c r="OFT23" s="70"/>
      <c r="OFU23" s="70"/>
      <c r="OFV23" s="70"/>
      <c r="OFW23" s="70"/>
      <c r="OFX23" s="68"/>
      <c r="OFY23" s="68"/>
      <c r="OFZ23" s="69"/>
      <c r="OGA23" s="69"/>
      <c r="OGB23" s="69"/>
      <c r="OGC23" s="70"/>
      <c r="OGD23" s="70"/>
      <c r="OGE23" s="70"/>
      <c r="OGF23" s="70"/>
      <c r="OGG23" s="70"/>
      <c r="OGH23" s="68"/>
      <c r="OGI23" s="68"/>
      <c r="OGJ23" s="69"/>
      <c r="OGK23" s="69"/>
      <c r="OGL23" s="69"/>
      <c r="OGM23" s="70"/>
      <c r="OGN23" s="70"/>
      <c r="OGO23" s="70"/>
      <c r="OGP23" s="70"/>
      <c r="OGQ23" s="70"/>
      <c r="OGR23" s="68"/>
      <c r="OGS23" s="68"/>
      <c r="OGT23" s="69"/>
      <c r="OGU23" s="69"/>
      <c r="OGV23" s="69"/>
      <c r="OGW23" s="70"/>
      <c r="OGX23" s="70"/>
      <c r="OGY23" s="70"/>
      <c r="OGZ23" s="70"/>
      <c r="OHA23" s="70"/>
      <c r="OHB23" s="68"/>
      <c r="OHC23" s="68"/>
      <c r="OHD23" s="69"/>
      <c r="OHE23" s="69"/>
      <c r="OHF23" s="69"/>
      <c r="OHG23" s="70"/>
      <c r="OHH23" s="70"/>
      <c r="OHI23" s="70"/>
      <c r="OHJ23" s="70"/>
      <c r="OHK23" s="70"/>
      <c r="OHL23" s="68"/>
      <c r="OHM23" s="68"/>
      <c r="OHN23" s="69"/>
      <c r="OHO23" s="69"/>
      <c r="OHP23" s="69"/>
      <c r="OHQ23" s="70"/>
      <c r="OHR23" s="70"/>
      <c r="OHS23" s="70"/>
      <c r="OHT23" s="70"/>
      <c r="OHU23" s="70"/>
      <c r="OHV23" s="68"/>
      <c r="OHW23" s="68"/>
      <c r="OHX23" s="69"/>
      <c r="OHY23" s="69"/>
      <c r="OHZ23" s="69"/>
      <c r="OIA23" s="70"/>
      <c r="OIB23" s="70"/>
      <c r="OIC23" s="70"/>
      <c r="OID23" s="70"/>
      <c r="OIE23" s="70"/>
      <c r="OIF23" s="68"/>
      <c r="OIG23" s="68"/>
      <c r="OIH23" s="69"/>
      <c r="OII23" s="69"/>
      <c r="OIJ23" s="69"/>
      <c r="OIK23" s="70"/>
      <c r="OIL23" s="70"/>
      <c r="OIM23" s="70"/>
      <c r="OIN23" s="70"/>
      <c r="OIO23" s="70"/>
      <c r="OIP23" s="68"/>
      <c r="OIQ23" s="68"/>
      <c r="OIR23" s="69"/>
      <c r="OIS23" s="69"/>
      <c r="OIT23" s="69"/>
      <c r="OIU23" s="70"/>
      <c r="OIV23" s="70"/>
      <c r="OIW23" s="70"/>
      <c r="OIX23" s="70"/>
      <c r="OIY23" s="70"/>
      <c r="OIZ23" s="68"/>
      <c r="OJA23" s="68"/>
      <c r="OJB23" s="69"/>
      <c r="OJC23" s="69"/>
      <c r="OJD23" s="69"/>
      <c r="OJE23" s="70"/>
      <c r="OJF23" s="70"/>
      <c r="OJG23" s="70"/>
      <c r="OJH23" s="70"/>
      <c r="OJI23" s="70"/>
      <c r="OJJ23" s="68"/>
      <c r="OJK23" s="68"/>
      <c r="OJL23" s="69"/>
      <c r="OJM23" s="69"/>
      <c r="OJN23" s="69"/>
      <c r="OJO23" s="70"/>
      <c r="OJP23" s="70"/>
      <c r="OJQ23" s="70"/>
      <c r="OJR23" s="70"/>
      <c r="OJS23" s="70"/>
      <c r="OJT23" s="68"/>
      <c r="OJU23" s="68"/>
      <c r="OJV23" s="69"/>
      <c r="OJW23" s="69"/>
      <c r="OJX23" s="69"/>
      <c r="OJY23" s="70"/>
      <c r="OJZ23" s="70"/>
      <c r="OKA23" s="70"/>
      <c r="OKB23" s="70"/>
      <c r="OKC23" s="70"/>
      <c r="OKD23" s="68"/>
      <c r="OKE23" s="68"/>
      <c r="OKF23" s="69"/>
      <c r="OKG23" s="69"/>
      <c r="OKH23" s="69"/>
      <c r="OKI23" s="70"/>
      <c r="OKJ23" s="70"/>
      <c r="OKK23" s="70"/>
      <c r="OKL23" s="70"/>
      <c r="OKM23" s="70"/>
      <c r="OKN23" s="68"/>
      <c r="OKO23" s="68"/>
      <c r="OKP23" s="69"/>
      <c r="OKQ23" s="69"/>
      <c r="OKR23" s="69"/>
      <c r="OKS23" s="70"/>
      <c r="OKT23" s="70"/>
      <c r="OKU23" s="70"/>
      <c r="OKV23" s="70"/>
      <c r="OKW23" s="70"/>
      <c r="OKX23" s="68"/>
      <c r="OKY23" s="68"/>
      <c r="OKZ23" s="69"/>
      <c r="OLA23" s="69"/>
      <c r="OLB23" s="69"/>
      <c r="OLC23" s="70"/>
      <c r="OLD23" s="70"/>
      <c r="OLE23" s="70"/>
      <c r="OLF23" s="70"/>
      <c r="OLG23" s="70"/>
      <c r="OLH23" s="68"/>
      <c r="OLI23" s="68"/>
      <c r="OLJ23" s="69"/>
      <c r="OLK23" s="69"/>
      <c r="OLL23" s="69"/>
      <c r="OLM23" s="70"/>
      <c r="OLN23" s="70"/>
      <c r="OLO23" s="70"/>
      <c r="OLP23" s="70"/>
      <c r="OLQ23" s="70"/>
      <c r="OLR23" s="68"/>
      <c r="OLS23" s="68"/>
      <c r="OLT23" s="69"/>
      <c r="OLU23" s="69"/>
      <c r="OLV23" s="69"/>
      <c r="OLW23" s="70"/>
      <c r="OLX23" s="70"/>
      <c r="OLY23" s="70"/>
      <c r="OLZ23" s="70"/>
      <c r="OMA23" s="70"/>
      <c r="OMB23" s="68"/>
      <c r="OMC23" s="68"/>
      <c r="OMD23" s="69"/>
      <c r="OME23" s="69"/>
      <c r="OMF23" s="69"/>
      <c r="OMG23" s="70"/>
      <c r="OMH23" s="70"/>
      <c r="OMI23" s="70"/>
      <c r="OMJ23" s="70"/>
      <c r="OMK23" s="70"/>
      <c r="OML23" s="68"/>
      <c r="OMM23" s="68"/>
      <c r="OMN23" s="69"/>
      <c r="OMO23" s="69"/>
      <c r="OMP23" s="69"/>
      <c r="OMQ23" s="70"/>
      <c r="OMR23" s="70"/>
      <c r="OMS23" s="70"/>
      <c r="OMT23" s="70"/>
      <c r="OMU23" s="70"/>
      <c r="OMV23" s="68"/>
      <c r="OMW23" s="68"/>
      <c r="OMX23" s="69"/>
      <c r="OMY23" s="69"/>
      <c r="OMZ23" s="69"/>
      <c r="ONA23" s="70"/>
      <c r="ONB23" s="70"/>
      <c r="ONC23" s="70"/>
      <c r="OND23" s="70"/>
      <c r="ONE23" s="70"/>
      <c r="ONF23" s="68"/>
      <c r="ONG23" s="68"/>
      <c r="ONH23" s="69"/>
      <c r="ONI23" s="69"/>
      <c r="ONJ23" s="69"/>
      <c r="ONK23" s="70"/>
      <c r="ONL23" s="70"/>
      <c r="ONM23" s="70"/>
      <c r="ONN23" s="70"/>
      <c r="ONO23" s="70"/>
      <c r="ONP23" s="68"/>
      <c r="ONQ23" s="68"/>
      <c r="ONR23" s="69"/>
      <c r="ONS23" s="69"/>
      <c r="ONT23" s="69"/>
      <c r="ONU23" s="70"/>
      <c r="ONV23" s="70"/>
      <c r="ONW23" s="70"/>
      <c r="ONX23" s="70"/>
      <c r="ONY23" s="70"/>
      <c r="ONZ23" s="68"/>
      <c r="OOA23" s="68"/>
      <c r="OOB23" s="69"/>
      <c r="OOC23" s="69"/>
      <c r="OOD23" s="69"/>
      <c r="OOE23" s="70"/>
      <c r="OOF23" s="70"/>
      <c r="OOG23" s="70"/>
      <c r="OOH23" s="70"/>
      <c r="OOI23" s="70"/>
      <c r="OOJ23" s="68"/>
      <c r="OOK23" s="68"/>
      <c r="OOL23" s="69"/>
      <c r="OOM23" s="69"/>
      <c r="OON23" s="69"/>
      <c r="OOO23" s="70"/>
      <c r="OOP23" s="70"/>
      <c r="OOQ23" s="70"/>
      <c r="OOR23" s="70"/>
      <c r="OOS23" s="70"/>
      <c r="OOT23" s="68"/>
      <c r="OOU23" s="68"/>
      <c r="OOV23" s="69"/>
      <c r="OOW23" s="69"/>
      <c r="OOX23" s="69"/>
      <c r="OOY23" s="70"/>
      <c r="OOZ23" s="70"/>
      <c r="OPA23" s="70"/>
      <c r="OPB23" s="70"/>
      <c r="OPC23" s="70"/>
      <c r="OPD23" s="68"/>
      <c r="OPE23" s="68"/>
      <c r="OPF23" s="69"/>
      <c r="OPG23" s="69"/>
      <c r="OPH23" s="69"/>
      <c r="OPI23" s="70"/>
      <c r="OPJ23" s="70"/>
      <c r="OPK23" s="70"/>
      <c r="OPL23" s="70"/>
      <c r="OPM23" s="70"/>
      <c r="OPN23" s="68"/>
      <c r="OPO23" s="68"/>
      <c r="OPP23" s="69"/>
      <c r="OPQ23" s="69"/>
      <c r="OPR23" s="69"/>
      <c r="OPS23" s="70"/>
      <c r="OPT23" s="70"/>
      <c r="OPU23" s="70"/>
      <c r="OPV23" s="70"/>
      <c r="OPW23" s="70"/>
      <c r="OPX23" s="68"/>
      <c r="OPY23" s="68"/>
      <c r="OPZ23" s="69"/>
      <c r="OQA23" s="69"/>
      <c r="OQB23" s="69"/>
      <c r="OQC23" s="70"/>
      <c r="OQD23" s="70"/>
      <c r="OQE23" s="70"/>
      <c r="OQF23" s="70"/>
      <c r="OQG23" s="70"/>
      <c r="OQH23" s="68"/>
      <c r="OQI23" s="68"/>
      <c r="OQJ23" s="69"/>
      <c r="OQK23" s="69"/>
      <c r="OQL23" s="69"/>
      <c r="OQM23" s="70"/>
      <c r="OQN23" s="70"/>
      <c r="OQO23" s="70"/>
      <c r="OQP23" s="70"/>
      <c r="OQQ23" s="70"/>
      <c r="OQR23" s="68"/>
      <c r="OQS23" s="68"/>
      <c r="OQT23" s="69"/>
      <c r="OQU23" s="69"/>
      <c r="OQV23" s="69"/>
      <c r="OQW23" s="70"/>
      <c r="OQX23" s="70"/>
      <c r="OQY23" s="70"/>
      <c r="OQZ23" s="70"/>
      <c r="ORA23" s="70"/>
      <c r="ORB23" s="68"/>
      <c r="ORC23" s="68"/>
      <c r="ORD23" s="69"/>
      <c r="ORE23" s="69"/>
      <c r="ORF23" s="69"/>
      <c r="ORG23" s="70"/>
      <c r="ORH23" s="70"/>
      <c r="ORI23" s="70"/>
      <c r="ORJ23" s="70"/>
      <c r="ORK23" s="70"/>
      <c r="ORL23" s="68"/>
      <c r="ORM23" s="68"/>
      <c r="ORN23" s="69"/>
      <c r="ORO23" s="69"/>
      <c r="ORP23" s="69"/>
      <c r="ORQ23" s="70"/>
      <c r="ORR23" s="70"/>
      <c r="ORS23" s="70"/>
      <c r="ORT23" s="70"/>
      <c r="ORU23" s="70"/>
      <c r="ORV23" s="68"/>
      <c r="ORW23" s="68"/>
      <c r="ORX23" s="69"/>
      <c r="ORY23" s="69"/>
      <c r="ORZ23" s="69"/>
      <c r="OSA23" s="70"/>
      <c r="OSB23" s="70"/>
      <c r="OSC23" s="70"/>
      <c r="OSD23" s="70"/>
      <c r="OSE23" s="70"/>
      <c r="OSF23" s="68"/>
      <c r="OSG23" s="68"/>
      <c r="OSH23" s="69"/>
      <c r="OSI23" s="69"/>
      <c r="OSJ23" s="69"/>
      <c r="OSK23" s="70"/>
      <c r="OSL23" s="70"/>
      <c r="OSM23" s="70"/>
      <c r="OSN23" s="70"/>
      <c r="OSO23" s="70"/>
      <c r="OSP23" s="68"/>
      <c r="OSQ23" s="68"/>
      <c r="OSR23" s="69"/>
      <c r="OSS23" s="69"/>
      <c r="OST23" s="69"/>
      <c r="OSU23" s="70"/>
      <c r="OSV23" s="70"/>
      <c r="OSW23" s="70"/>
      <c r="OSX23" s="70"/>
      <c r="OSY23" s="70"/>
      <c r="OSZ23" s="68"/>
      <c r="OTA23" s="68"/>
      <c r="OTB23" s="69"/>
      <c r="OTC23" s="69"/>
      <c r="OTD23" s="69"/>
      <c r="OTE23" s="70"/>
      <c r="OTF23" s="70"/>
      <c r="OTG23" s="70"/>
      <c r="OTH23" s="70"/>
      <c r="OTI23" s="70"/>
      <c r="OTJ23" s="68"/>
      <c r="OTK23" s="68"/>
      <c r="OTL23" s="69"/>
      <c r="OTM23" s="69"/>
      <c r="OTN23" s="69"/>
      <c r="OTO23" s="70"/>
      <c r="OTP23" s="70"/>
      <c r="OTQ23" s="70"/>
      <c r="OTR23" s="70"/>
      <c r="OTS23" s="70"/>
      <c r="OTT23" s="68"/>
      <c r="OTU23" s="68"/>
      <c r="OTV23" s="69"/>
      <c r="OTW23" s="69"/>
      <c r="OTX23" s="69"/>
      <c r="OTY23" s="70"/>
      <c r="OTZ23" s="70"/>
      <c r="OUA23" s="70"/>
      <c r="OUB23" s="70"/>
      <c r="OUC23" s="70"/>
      <c r="OUD23" s="68"/>
      <c r="OUE23" s="68"/>
      <c r="OUF23" s="69"/>
      <c r="OUG23" s="69"/>
      <c r="OUH23" s="69"/>
      <c r="OUI23" s="70"/>
      <c r="OUJ23" s="70"/>
      <c r="OUK23" s="70"/>
      <c r="OUL23" s="70"/>
      <c r="OUM23" s="70"/>
      <c r="OUN23" s="68"/>
      <c r="OUO23" s="68"/>
      <c r="OUP23" s="69"/>
      <c r="OUQ23" s="69"/>
      <c r="OUR23" s="69"/>
      <c r="OUS23" s="70"/>
      <c r="OUT23" s="70"/>
      <c r="OUU23" s="70"/>
      <c r="OUV23" s="70"/>
      <c r="OUW23" s="70"/>
      <c r="OUX23" s="68"/>
      <c r="OUY23" s="68"/>
      <c r="OUZ23" s="69"/>
      <c r="OVA23" s="69"/>
      <c r="OVB23" s="69"/>
      <c r="OVC23" s="70"/>
      <c r="OVD23" s="70"/>
      <c r="OVE23" s="70"/>
      <c r="OVF23" s="70"/>
      <c r="OVG23" s="70"/>
      <c r="OVH23" s="68"/>
      <c r="OVI23" s="68"/>
      <c r="OVJ23" s="69"/>
      <c r="OVK23" s="69"/>
      <c r="OVL23" s="69"/>
      <c r="OVM23" s="70"/>
      <c r="OVN23" s="70"/>
      <c r="OVO23" s="70"/>
      <c r="OVP23" s="70"/>
      <c r="OVQ23" s="70"/>
      <c r="OVR23" s="68"/>
      <c r="OVS23" s="68"/>
      <c r="OVT23" s="69"/>
      <c r="OVU23" s="69"/>
      <c r="OVV23" s="69"/>
      <c r="OVW23" s="70"/>
      <c r="OVX23" s="70"/>
      <c r="OVY23" s="70"/>
      <c r="OVZ23" s="70"/>
      <c r="OWA23" s="70"/>
      <c r="OWB23" s="68"/>
      <c r="OWC23" s="68"/>
      <c r="OWD23" s="69"/>
      <c r="OWE23" s="69"/>
      <c r="OWF23" s="69"/>
      <c r="OWG23" s="70"/>
      <c r="OWH23" s="70"/>
      <c r="OWI23" s="70"/>
      <c r="OWJ23" s="70"/>
      <c r="OWK23" s="70"/>
      <c r="OWL23" s="68"/>
      <c r="OWM23" s="68"/>
      <c r="OWN23" s="69"/>
      <c r="OWO23" s="69"/>
      <c r="OWP23" s="69"/>
      <c r="OWQ23" s="70"/>
      <c r="OWR23" s="70"/>
      <c r="OWS23" s="70"/>
      <c r="OWT23" s="70"/>
      <c r="OWU23" s="70"/>
      <c r="OWV23" s="68"/>
      <c r="OWW23" s="68"/>
      <c r="OWX23" s="69"/>
      <c r="OWY23" s="69"/>
      <c r="OWZ23" s="69"/>
      <c r="OXA23" s="70"/>
      <c r="OXB23" s="70"/>
      <c r="OXC23" s="70"/>
      <c r="OXD23" s="70"/>
      <c r="OXE23" s="70"/>
      <c r="OXF23" s="68"/>
      <c r="OXG23" s="68"/>
      <c r="OXH23" s="69"/>
      <c r="OXI23" s="69"/>
      <c r="OXJ23" s="69"/>
      <c r="OXK23" s="70"/>
      <c r="OXL23" s="70"/>
      <c r="OXM23" s="70"/>
      <c r="OXN23" s="70"/>
      <c r="OXO23" s="70"/>
      <c r="OXP23" s="68"/>
      <c r="OXQ23" s="68"/>
      <c r="OXR23" s="69"/>
      <c r="OXS23" s="69"/>
      <c r="OXT23" s="69"/>
      <c r="OXU23" s="70"/>
      <c r="OXV23" s="70"/>
      <c r="OXW23" s="70"/>
      <c r="OXX23" s="70"/>
      <c r="OXY23" s="70"/>
      <c r="OXZ23" s="68"/>
      <c r="OYA23" s="68"/>
      <c r="OYB23" s="69"/>
      <c r="OYC23" s="69"/>
      <c r="OYD23" s="69"/>
      <c r="OYE23" s="70"/>
      <c r="OYF23" s="70"/>
      <c r="OYG23" s="70"/>
      <c r="OYH23" s="70"/>
      <c r="OYI23" s="70"/>
      <c r="OYJ23" s="68"/>
      <c r="OYK23" s="68"/>
      <c r="OYL23" s="69"/>
      <c r="OYM23" s="69"/>
      <c r="OYN23" s="69"/>
      <c r="OYO23" s="70"/>
      <c r="OYP23" s="70"/>
      <c r="OYQ23" s="70"/>
      <c r="OYR23" s="70"/>
      <c r="OYS23" s="70"/>
      <c r="OYT23" s="68"/>
      <c r="OYU23" s="68"/>
      <c r="OYV23" s="69"/>
      <c r="OYW23" s="69"/>
      <c r="OYX23" s="69"/>
      <c r="OYY23" s="70"/>
      <c r="OYZ23" s="70"/>
      <c r="OZA23" s="70"/>
      <c r="OZB23" s="70"/>
      <c r="OZC23" s="70"/>
      <c r="OZD23" s="68"/>
      <c r="OZE23" s="68"/>
      <c r="OZF23" s="69"/>
      <c r="OZG23" s="69"/>
      <c r="OZH23" s="69"/>
      <c r="OZI23" s="70"/>
      <c r="OZJ23" s="70"/>
      <c r="OZK23" s="70"/>
      <c r="OZL23" s="70"/>
      <c r="OZM23" s="70"/>
      <c r="OZN23" s="68"/>
      <c r="OZO23" s="68"/>
      <c r="OZP23" s="69"/>
      <c r="OZQ23" s="69"/>
      <c r="OZR23" s="69"/>
      <c r="OZS23" s="70"/>
      <c r="OZT23" s="70"/>
      <c r="OZU23" s="70"/>
      <c r="OZV23" s="70"/>
      <c r="OZW23" s="70"/>
      <c r="OZX23" s="68"/>
      <c r="OZY23" s="68"/>
      <c r="OZZ23" s="69"/>
      <c r="PAA23" s="69"/>
      <c r="PAB23" s="69"/>
      <c r="PAC23" s="70"/>
      <c r="PAD23" s="70"/>
      <c r="PAE23" s="70"/>
      <c r="PAF23" s="70"/>
      <c r="PAG23" s="70"/>
      <c r="PAH23" s="68"/>
      <c r="PAI23" s="68"/>
      <c r="PAJ23" s="69"/>
      <c r="PAK23" s="69"/>
      <c r="PAL23" s="69"/>
      <c r="PAM23" s="70"/>
      <c r="PAN23" s="70"/>
      <c r="PAO23" s="70"/>
      <c r="PAP23" s="70"/>
      <c r="PAQ23" s="70"/>
      <c r="PAR23" s="68"/>
      <c r="PAS23" s="68"/>
      <c r="PAT23" s="69"/>
      <c r="PAU23" s="69"/>
      <c r="PAV23" s="69"/>
      <c r="PAW23" s="70"/>
      <c r="PAX23" s="70"/>
      <c r="PAY23" s="70"/>
      <c r="PAZ23" s="70"/>
      <c r="PBA23" s="70"/>
      <c r="PBB23" s="68"/>
      <c r="PBC23" s="68"/>
      <c r="PBD23" s="69"/>
      <c r="PBE23" s="69"/>
      <c r="PBF23" s="69"/>
      <c r="PBG23" s="70"/>
      <c r="PBH23" s="70"/>
      <c r="PBI23" s="70"/>
      <c r="PBJ23" s="70"/>
      <c r="PBK23" s="70"/>
      <c r="PBL23" s="68"/>
      <c r="PBM23" s="68"/>
      <c r="PBN23" s="69"/>
      <c r="PBO23" s="69"/>
      <c r="PBP23" s="69"/>
      <c r="PBQ23" s="70"/>
      <c r="PBR23" s="70"/>
      <c r="PBS23" s="70"/>
      <c r="PBT23" s="70"/>
      <c r="PBU23" s="70"/>
      <c r="PBV23" s="68"/>
      <c r="PBW23" s="68"/>
      <c r="PBX23" s="69"/>
      <c r="PBY23" s="69"/>
      <c r="PBZ23" s="69"/>
      <c r="PCA23" s="70"/>
      <c r="PCB23" s="70"/>
      <c r="PCC23" s="70"/>
      <c r="PCD23" s="70"/>
      <c r="PCE23" s="70"/>
      <c r="PCF23" s="68"/>
      <c r="PCG23" s="68"/>
      <c r="PCH23" s="69"/>
      <c r="PCI23" s="69"/>
      <c r="PCJ23" s="69"/>
      <c r="PCK23" s="70"/>
      <c r="PCL23" s="70"/>
      <c r="PCM23" s="70"/>
      <c r="PCN23" s="70"/>
      <c r="PCO23" s="70"/>
      <c r="PCP23" s="68"/>
      <c r="PCQ23" s="68"/>
      <c r="PCR23" s="69"/>
      <c r="PCS23" s="69"/>
      <c r="PCT23" s="69"/>
      <c r="PCU23" s="70"/>
      <c r="PCV23" s="70"/>
      <c r="PCW23" s="70"/>
      <c r="PCX23" s="70"/>
      <c r="PCY23" s="70"/>
      <c r="PCZ23" s="68"/>
      <c r="PDA23" s="68"/>
      <c r="PDB23" s="69"/>
      <c r="PDC23" s="69"/>
      <c r="PDD23" s="69"/>
      <c r="PDE23" s="70"/>
      <c r="PDF23" s="70"/>
      <c r="PDG23" s="70"/>
      <c r="PDH23" s="70"/>
      <c r="PDI23" s="70"/>
      <c r="PDJ23" s="68"/>
      <c r="PDK23" s="68"/>
      <c r="PDL23" s="69"/>
      <c r="PDM23" s="69"/>
      <c r="PDN23" s="69"/>
      <c r="PDO23" s="70"/>
      <c r="PDP23" s="70"/>
      <c r="PDQ23" s="70"/>
      <c r="PDR23" s="70"/>
      <c r="PDS23" s="70"/>
      <c r="PDT23" s="68"/>
      <c r="PDU23" s="68"/>
      <c r="PDV23" s="69"/>
      <c r="PDW23" s="69"/>
      <c r="PDX23" s="69"/>
      <c r="PDY23" s="70"/>
      <c r="PDZ23" s="70"/>
      <c r="PEA23" s="70"/>
      <c r="PEB23" s="70"/>
      <c r="PEC23" s="70"/>
      <c r="PED23" s="68"/>
      <c r="PEE23" s="68"/>
      <c r="PEF23" s="69"/>
      <c r="PEG23" s="69"/>
      <c r="PEH23" s="69"/>
      <c r="PEI23" s="70"/>
      <c r="PEJ23" s="70"/>
      <c r="PEK23" s="70"/>
      <c r="PEL23" s="70"/>
      <c r="PEM23" s="70"/>
      <c r="PEN23" s="68"/>
      <c r="PEO23" s="68"/>
      <c r="PEP23" s="69"/>
      <c r="PEQ23" s="69"/>
      <c r="PER23" s="69"/>
      <c r="PES23" s="70"/>
      <c r="PET23" s="70"/>
      <c r="PEU23" s="70"/>
      <c r="PEV23" s="70"/>
      <c r="PEW23" s="70"/>
      <c r="PEX23" s="68"/>
      <c r="PEY23" s="68"/>
      <c r="PEZ23" s="69"/>
      <c r="PFA23" s="69"/>
      <c r="PFB23" s="69"/>
      <c r="PFC23" s="70"/>
      <c r="PFD23" s="70"/>
      <c r="PFE23" s="70"/>
      <c r="PFF23" s="70"/>
      <c r="PFG23" s="70"/>
      <c r="PFH23" s="68"/>
      <c r="PFI23" s="68"/>
      <c r="PFJ23" s="69"/>
      <c r="PFK23" s="69"/>
      <c r="PFL23" s="69"/>
      <c r="PFM23" s="70"/>
      <c r="PFN23" s="70"/>
      <c r="PFO23" s="70"/>
      <c r="PFP23" s="70"/>
      <c r="PFQ23" s="70"/>
      <c r="PFR23" s="68"/>
      <c r="PFS23" s="68"/>
      <c r="PFT23" s="69"/>
      <c r="PFU23" s="69"/>
      <c r="PFV23" s="69"/>
      <c r="PFW23" s="70"/>
      <c r="PFX23" s="70"/>
      <c r="PFY23" s="70"/>
      <c r="PFZ23" s="70"/>
      <c r="PGA23" s="70"/>
      <c r="PGB23" s="68"/>
      <c r="PGC23" s="68"/>
      <c r="PGD23" s="69"/>
      <c r="PGE23" s="69"/>
      <c r="PGF23" s="69"/>
      <c r="PGG23" s="70"/>
      <c r="PGH23" s="70"/>
      <c r="PGI23" s="70"/>
      <c r="PGJ23" s="70"/>
      <c r="PGK23" s="70"/>
      <c r="PGL23" s="68"/>
      <c r="PGM23" s="68"/>
      <c r="PGN23" s="69"/>
      <c r="PGO23" s="69"/>
      <c r="PGP23" s="69"/>
      <c r="PGQ23" s="70"/>
      <c r="PGR23" s="70"/>
      <c r="PGS23" s="70"/>
      <c r="PGT23" s="70"/>
      <c r="PGU23" s="70"/>
      <c r="PGV23" s="68"/>
      <c r="PGW23" s="68"/>
      <c r="PGX23" s="69"/>
      <c r="PGY23" s="69"/>
      <c r="PGZ23" s="69"/>
      <c r="PHA23" s="70"/>
      <c r="PHB23" s="70"/>
      <c r="PHC23" s="70"/>
      <c r="PHD23" s="70"/>
      <c r="PHE23" s="70"/>
      <c r="PHF23" s="68"/>
      <c r="PHG23" s="68"/>
      <c r="PHH23" s="69"/>
      <c r="PHI23" s="69"/>
      <c r="PHJ23" s="69"/>
      <c r="PHK23" s="70"/>
      <c r="PHL23" s="70"/>
      <c r="PHM23" s="70"/>
      <c r="PHN23" s="70"/>
      <c r="PHO23" s="70"/>
      <c r="PHP23" s="68"/>
      <c r="PHQ23" s="68"/>
      <c r="PHR23" s="69"/>
      <c r="PHS23" s="69"/>
      <c r="PHT23" s="69"/>
      <c r="PHU23" s="70"/>
      <c r="PHV23" s="70"/>
      <c r="PHW23" s="70"/>
      <c r="PHX23" s="70"/>
      <c r="PHY23" s="70"/>
      <c r="PHZ23" s="68"/>
      <c r="PIA23" s="68"/>
      <c r="PIB23" s="69"/>
      <c r="PIC23" s="69"/>
      <c r="PID23" s="69"/>
      <c r="PIE23" s="70"/>
      <c r="PIF23" s="70"/>
      <c r="PIG23" s="70"/>
      <c r="PIH23" s="70"/>
      <c r="PII23" s="70"/>
      <c r="PIJ23" s="68"/>
      <c r="PIK23" s="68"/>
      <c r="PIL23" s="69"/>
      <c r="PIM23" s="69"/>
      <c r="PIN23" s="69"/>
      <c r="PIO23" s="70"/>
      <c r="PIP23" s="70"/>
      <c r="PIQ23" s="70"/>
      <c r="PIR23" s="70"/>
      <c r="PIS23" s="70"/>
      <c r="PIT23" s="68"/>
      <c r="PIU23" s="68"/>
      <c r="PIV23" s="69"/>
      <c r="PIW23" s="69"/>
      <c r="PIX23" s="69"/>
      <c r="PIY23" s="70"/>
      <c r="PIZ23" s="70"/>
      <c r="PJA23" s="70"/>
      <c r="PJB23" s="70"/>
      <c r="PJC23" s="70"/>
      <c r="PJD23" s="68"/>
      <c r="PJE23" s="68"/>
      <c r="PJF23" s="69"/>
      <c r="PJG23" s="69"/>
      <c r="PJH23" s="69"/>
      <c r="PJI23" s="70"/>
      <c r="PJJ23" s="70"/>
      <c r="PJK23" s="70"/>
      <c r="PJL23" s="70"/>
      <c r="PJM23" s="70"/>
      <c r="PJN23" s="68"/>
      <c r="PJO23" s="68"/>
      <c r="PJP23" s="69"/>
      <c r="PJQ23" s="69"/>
      <c r="PJR23" s="69"/>
      <c r="PJS23" s="70"/>
      <c r="PJT23" s="70"/>
      <c r="PJU23" s="70"/>
      <c r="PJV23" s="70"/>
      <c r="PJW23" s="70"/>
      <c r="PJX23" s="68"/>
      <c r="PJY23" s="68"/>
      <c r="PJZ23" s="69"/>
      <c r="PKA23" s="69"/>
      <c r="PKB23" s="69"/>
      <c r="PKC23" s="70"/>
      <c r="PKD23" s="70"/>
      <c r="PKE23" s="70"/>
      <c r="PKF23" s="70"/>
      <c r="PKG23" s="70"/>
      <c r="PKH23" s="68"/>
      <c r="PKI23" s="68"/>
      <c r="PKJ23" s="69"/>
      <c r="PKK23" s="69"/>
      <c r="PKL23" s="69"/>
      <c r="PKM23" s="70"/>
      <c r="PKN23" s="70"/>
      <c r="PKO23" s="70"/>
      <c r="PKP23" s="70"/>
      <c r="PKQ23" s="70"/>
      <c r="PKR23" s="68"/>
      <c r="PKS23" s="68"/>
      <c r="PKT23" s="69"/>
      <c r="PKU23" s="69"/>
      <c r="PKV23" s="69"/>
      <c r="PKW23" s="70"/>
      <c r="PKX23" s="70"/>
      <c r="PKY23" s="70"/>
      <c r="PKZ23" s="70"/>
      <c r="PLA23" s="70"/>
      <c r="PLB23" s="68"/>
      <c r="PLC23" s="68"/>
      <c r="PLD23" s="69"/>
      <c r="PLE23" s="69"/>
      <c r="PLF23" s="69"/>
      <c r="PLG23" s="70"/>
      <c r="PLH23" s="70"/>
      <c r="PLI23" s="70"/>
      <c r="PLJ23" s="70"/>
      <c r="PLK23" s="70"/>
      <c r="PLL23" s="68"/>
      <c r="PLM23" s="68"/>
      <c r="PLN23" s="69"/>
      <c r="PLO23" s="69"/>
      <c r="PLP23" s="69"/>
      <c r="PLQ23" s="70"/>
      <c r="PLR23" s="70"/>
      <c r="PLS23" s="70"/>
      <c r="PLT23" s="70"/>
      <c r="PLU23" s="70"/>
      <c r="PLV23" s="68"/>
      <c r="PLW23" s="68"/>
      <c r="PLX23" s="69"/>
      <c r="PLY23" s="69"/>
      <c r="PLZ23" s="69"/>
      <c r="PMA23" s="70"/>
      <c r="PMB23" s="70"/>
      <c r="PMC23" s="70"/>
      <c r="PMD23" s="70"/>
      <c r="PME23" s="70"/>
      <c r="PMF23" s="68"/>
      <c r="PMG23" s="68"/>
      <c r="PMH23" s="69"/>
      <c r="PMI23" s="69"/>
      <c r="PMJ23" s="69"/>
      <c r="PMK23" s="70"/>
      <c r="PML23" s="70"/>
      <c r="PMM23" s="70"/>
      <c r="PMN23" s="70"/>
      <c r="PMO23" s="70"/>
      <c r="PMP23" s="68"/>
      <c r="PMQ23" s="68"/>
      <c r="PMR23" s="69"/>
      <c r="PMS23" s="69"/>
      <c r="PMT23" s="69"/>
      <c r="PMU23" s="70"/>
      <c r="PMV23" s="70"/>
      <c r="PMW23" s="70"/>
      <c r="PMX23" s="70"/>
      <c r="PMY23" s="70"/>
      <c r="PMZ23" s="68"/>
      <c r="PNA23" s="68"/>
      <c r="PNB23" s="69"/>
      <c r="PNC23" s="69"/>
      <c r="PND23" s="69"/>
      <c r="PNE23" s="70"/>
      <c r="PNF23" s="70"/>
      <c r="PNG23" s="70"/>
      <c r="PNH23" s="70"/>
      <c r="PNI23" s="70"/>
      <c r="PNJ23" s="68"/>
      <c r="PNK23" s="68"/>
      <c r="PNL23" s="69"/>
      <c r="PNM23" s="69"/>
      <c r="PNN23" s="69"/>
      <c r="PNO23" s="70"/>
      <c r="PNP23" s="70"/>
      <c r="PNQ23" s="70"/>
      <c r="PNR23" s="70"/>
      <c r="PNS23" s="70"/>
      <c r="PNT23" s="68"/>
      <c r="PNU23" s="68"/>
      <c r="PNV23" s="69"/>
      <c r="PNW23" s="69"/>
      <c r="PNX23" s="69"/>
      <c r="PNY23" s="70"/>
      <c r="PNZ23" s="70"/>
      <c r="POA23" s="70"/>
      <c r="POB23" s="70"/>
      <c r="POC23" s="70"/>
      <c r="POD23" s="68"/>
      <c r="POE23" s="68"/>
      <c r="POF23" s="69"/>
      <c r="POG23" s="69"/>
      <c r="POH23" s="69"/>
      <c r="POI23" s="70"/>
      <c r="POJ23" s="70"/>
      <c r="POK23" s="70"/>
      <c r="POL23" s="70"/>
      <c r="POM23" s="70"/>
      <c r="PON23" s="68"/>
      <c r="POO23" s="68"/>
      <c r="POP23" s="69"/>
      <c r="POQ23" s="69"/>
      <c r="POR23" s="69"/>
      <c r="POS23" s="70"/>
      <c r="POT23" s="70"/>
      <c r="POU23" s="70"/>
      <c r="POV23" s="70"/>
      <c r="POW23" s="70"/>
      <c r="POX23" s="68"/>
      <c r="POY23" s="68"/>
      <c r="POZ23" s="69"/>
      <c r="PPA23" s="69"/>
      <c r="PPB23" s="69"/>
      <c r="PPC23" s="70"/>
      <c r="PPD23" s="70"/>
      <c r="PPE23" s="70"/>
      <c r="PPF23" s="70"/>
      <c r="PPG23" s="70"/>
      <c r="PPH23" s="68"/>
      <c r="PPI23" s="68"/>
      <c r="PPJ23" s="69"/>
      <c r="PPK23" s="69"/>
      <c r="PPL23" s="69"/>
      <c r="PPM23" s="70"/>
      <c r="PPN23" s="70"/>
      <c r="PPO23" s="70"/>
      <c r="PPP23" s="70"/>
      <c r="PPQ23" s="70"/>
      <c r="PPR23" s="68"/>
      <c r="PPS23" s="68"/>
      <c r="PPT23" s="69"/>
      <c r="PPU23" s="69"/>
      <c r="PPV23" s="69"/>
      <c r="PPW23" s="70"/>
      <c r="PPX23" s="70"/>
      <c r="PPY23" s="70"/>
      <c r="PPZ23" s="70"/>
      <c r="PQA23" s="70"/>
      <c r="PQB23" s="68"/>
      <c r="PQC23" s="68"/>
      <c r="PQD23" s="69"/>
      <c r="PQE23" s="69"/>
      <c r="PQF23" s="69"/>
      <c r="PQG23" s="70"/>
      <c r="PQH23" s="70"/>
      <c r="PQI23" s="70"/>
      <c r="PQJ23" s="70"/>
      <c r="PQK23" s="70"/>
      <c r="PQL23" s="68"/>
      <c r="PQM23" s="68"/>
      <c r="PQN23" s="69"/>
      <c r="PQO23" s="69"/>
      <c r="PQP23" s="69"/>
      <c r="PQQ23" s="70"/>
      <c r="PQR23" s="70"/>
      <c r="PQS23" s="70"/>
      <c r="PQT23" s="70"/>
      <c r="PQU23" s="70"/>
      <c r="PQV23" s="68"/>
      <c r="PQW23" s="68"/>
      <c r="PQX23" s="69"/>
      <c r="PQY23" s="69"/>
      <c r="PQZ23" s="69"/>
      <c r="PRA23" s="70"/>
      <c r="PRB23" s="70"/>
      <c r="PRC23" s="70"/>
      <c r="PRD23" s="70"/>
      <c r="PRE23" s="70"/>
      <c r="PRF23" s="68"/>
      <c r="PRG23" s="68"/>
      <c r="PRH23" s="69"/>
      <c r="PRI23" s="69"/>
      <c r="PRJ23" s="69"/>
      <c r="PRK23" s="70"/>
      <c r="PRL23" s="70"/>
      <c r="PRM23" s="70"/>
      <c r="PRN23" s="70"/>
      <c r="PRO23" s="70"/>
      <c r="PRP23" s="68"/>
      <c r="PRQ23" s="68"/>
      <c r="PRR23" s="69"/>
      <c r="PRS23" s="69"/>
      <c r="PRT23" s="69"/>
      <c r="PRU23" s="70"/>
      <c r="PRV23" s="70"/>
      <c r="PRW23" s="70"/>
      <c r="PRX23" s="70"/>
      <c r="PRY23" s="70"/>
      <c r="PRZ23" s="68"/>
      <c r="PSA23" s="68"/>
      <c r="PSB23" s="69"/>
      <c r="PSC23" s="69"/>
      <c r="PSD23" s="69"/>
      <c r="PSE23" s="70"/>
      <c r="PSF23" s="70"/>
      <c r="PSG23" s="70"/>
      <c r="PSH23" s="70"/>
      <c r="PSI23" s="70"/>
      <c r="PSJ23" s="68"/>
      <c r="PSK23" s="68"/>
      <c r="PSL23" s="69"/>
      <c r="PSM23" s="69"/>
      <c r="PSN23" s="69"/>
      <c r="PSO23" s="70"/>
      <c r="PSP23" s="70"/>
      <c r="PSQ23" s="70"/>
      <c r="PSR23" s="70"/>
      <c r="PSS23" s="70"/>
      <c r="PST23" s="68"/>
      <c r="PSU23" s="68"/>
      <c r="PSV23" s="69"/>
      <c r="PSW23" s="69"/>
      <c r="PSX23" s="69"/>
      <c r="PSY23" s="70"/>
      <c r="PSZ23" s="70"/>
      <c r="PTA23" s="70"/>
      <c r="PTB23" s="70"/>
      <c r="PTC23" s="70"/>
      <c r="PTD23" s="68"/>
      <c r="PTE23" s="68"/>
      <c r="PTF23" s="69"/>
      <c r="PTG23" s="69"/>
      <c r="PTH23" s="69"/>
      <c r="PTI23" s="70"/>
      <c r="PTJ23" s="70"/>
      <c r="PTK23" s="70"/>
      <c r="PTL23" s="70"/>
      <c r="PTM23" s="70"/>
      <c r="PTN23" s="68"/>
      <c r="PTO23" s="68"/>
      <c r="PTP23" s="69"/>
      <c r="PTQ23" s="69"/>
      <c r="PTR23" s="69"/>
      <c r="PTS23" s="70"/>
      <c r="PTT23" s="70"/>
      <c r="PTU23" s="70"/>
      <c r="PTV23" s="70"/>
      <c r="PTW23" s="70"/>
      <c r="PTX23" s="68"/>
      <c r="PTY23" s="68"/>
      <c r="PTZ23" s="69"/>
      <c r="PUA23" s="69"/>
      <c r="PUB23" s="69"/>
      <c r="PUC23" s="70"/>
      <c r="PUD23" s="70"/>
      <c r="PUE23" s="70"/>
      <c r="PUF23" s="70"/>
      <c r="PUG23" s="70"/>
      <c r="PUH23" s="68"/>
      <c r="PUI23" s="68"/>
      <c r="PUJ23" s="69"/>
      <c r="PUK23" s="69"/>
      <c r="PUL23" s="69"/>
      <c r="PUM23" s="70"/>
      <c r="PUN23" s="70"/>
      <c r="PUO23" s="70"/>
      <c r="PUP23" s="70"/>
      <c r="PUQ23" s="70"/>
      <c r="PUR23" s="68"/>
      <c r="PUS23" s="68"/>
      <c r="PUT23" s="69"/>
      <c r="PUU23" s="69"/>
      <c r="PUV23" s="69"/>
      <c r="PUW23" s="70"/>
      <c r="PUX23" s="70"/>
      <c r="PUY23" s="70"/>
      <c r="PUZ23" s="70"/>
      <c r="PVA23" s="70"/>
      <c r="PVB23" s="68"/>
      <c r="PVC23" s="68"/>
      <c r="PVD23" s="69"/>
      <c r="PVE23" s="69"/>
      <c r="PVF23" s="69"/>
      <c r="PVG23" s="70"/>
      <c r="PVH23" s="70"/>
      <c r="PVI23" s="70"/>
      <c r="PVJ23" s="70"/>
      <c r="PVK23" s="70"/>
      <c r="PVL23" s="68"/>
      <c r="PVM23" s="68"/>
      <c r="PVN23" s="69"/>
      <c r="PVO23" s="69"/>
      <c r="PVP23" s="69"/>
      <c r="PVQ23" s="70"/>
      <c r="PVR23" s="70"/>
      <c r="PVS23" s="70"/>
      <c r="PVT23" s="70"/>
      <c r="PVU23" s="70"/>
      <c r="PVV23" s="68"/>
      <c r="PVW23" s="68"/>
      <c r="PVX23" s="69"/>
      <c r="PVY23" s="69"/>
      <c r="PVZ23" s="69"/>
      <c r="PWA23" s="70"/>
      <c r="PWB23" s="70"/>
      <c r="PWC23" s="70"/>
      <c r="PWD23" s="70"/>
      <c r="PWE23" s="70"/>
      <c r="PWF23" s="68"/>
      <c r="PWG23" s="68"/>
      <c r="PWH23" s="69"/>
      <c r="PWI23" s="69"/>
      <c r="PWJ23" s="69"/>
      <c r="PWK23" s="70"/>
      <c r="PWL23" s="70"/>
      <c r="PWM23" s="70"/>
      <c r="PWN23" s="70"/>
      <c r="PWO23" s="70"/>
      <c r="PWP23" s="68"/>
      <c r="PWQ23" s="68"/>
      <c r="PWR23" s="69"/>
      <c r="PWS23" s="69"/>
      <c r="PWT23" s="69"/>
      <c r="PWU23" s="70"/>
      <c r="PWV23" s="70"/>
      <c r="PWW23" s="70"/>
      <c r="PWX23" s="70"/>
      <c r="PWY23" s="70"/>
      <c r="PWZ23" s="68"/>
      <c r="PXA23" s="68"/>
      <c r="PXB23" s="69"/>
      <c r="PXC23" s="69"/>
      <c r="PXD23" s="69"/>
      <c r="PXE23" s="70"/>
      <c r="PXF23" s="70"/>
      <c r="PXG23" s="70"/>
      <c r="PXH23" s="70"/>
      <c r="PXI23" s="70"/>
      <c r="PXJ23" s="68"/>
      <c r="PXK23" s="68"/>
      <c r="PXL23" s="69"/>
      <c r="PXM23" s="69"/>
      <c r="PXN23" s="69"/>
      <c r="PXO23" s="70"/>
      <c r="PXP23" s="70"/>
      <c r="PXQ23" s="70"/>
      <c r="PXR23" s="70"/>
      <c r="PXS23" s="70"/>
      <c r="PXT23" s="68"/>
      <c r="PXU23" s="68"/>
      <c r="PXV23" s="69"/>
      <c r="PXW23" s="69"/>
      <c r="PXX23" s="69"/>
      <c r="PXY23" s="70"/>
      <c r="PXZ23" s="70"/>
      <c r="PYA23" s="70"/>
      <c r="PYB23" s="70"/>
      <c r="PYC23" s="70"/>
      <c r="PYD23" s="68"/>
      <c r="PYE23" s="68"/>
      <c r="PYF23" s="69"/>
      <c r="PYG23" s="69"/>
      <c r="PYH23" s="69"/>
      <c r="PYI23" s="70"/>
      <c r="PYJ23" s="70"/>
      <c r="PYK23" s="70"/>
      <c r="PYL23" s="70"/>
      <c r="PYM23" s="70"/>
      <c r="PYN23" s="68"/>
      <c r="PYO23" s="68"/>
      <c r="PYP23" s="69"/>
      <c r="PYQ23" s="69"/>
      <c r="PYR23" s="69"/>
      <c r="PYS23" s="70"/>
      <c r="PYT23" s="70"/>
      <c r="PYU23" s="70"/>
      <c r="PYV23" s="70"/>
      <c r="PYW23" s="70"/>
      <c r="PYX23" s="68"/>
      <c r="PYY23" s="68"/>
      <c r="PYZ23" s="69"/>
      <c r="PZA23" s="69"/>
      <c r="PZB23" s="69"/>
      <c r="PZC23" s="70"/>
      <c r="PZD23" s="70"/>
      <c r="PZE23" s="70"/>
      <c r="PZF23" s="70"/>
      <c r="PZG23" s="70"/>
      <c r="PZH23" s="68"/>
      <c r="PZI23" s="68"/>
      <c r="PZJ23" s="69"/>
      <c r="PZK23" s="69"/>
      <c r="PZL23" s="69"/>
      <c r="PZM23" s="70"/>
      <c r="PZN23" s="70"/>
      <c r="PZO23" s="70"/>
      <c r="PZP23" s="70"/>
      <c r="PZQ23" s="70"/>
      <c r="PZR23" s="68"/>
      <c r="PZS23" s="68"/>
      <c r="PZT23" s="69"/>
      <c r="PZU23" s="69"/>
      <c r="PZV23" s="69"/>
      <c r="PZW23" s="70"/>
      <c r="PZX23" s="70"/>
      <c r="PZY23" s="70"/>
      <c r="PZZ23" s="70"/>
      <c r="QAA23" s="70"/>
      <c r="QAB23" s="68"/>
      <c r="QAC23" s="68"/>
      <c r="QAD23" s="69"/>
      <c r="QAE23" s="69"/>
      <c r="QAF23" s="69"/>
      <c r="QAG23" s="70"/>
      <c r="QAH23" s="70"/>
      <c r="QAI23" s="70"/>
      <c r="QAJ23" s="70"/>
      <c r="QAK23" s="70"/>
      <c r="QAL23" s="68"/>
      <c r="QAM23" s="68"/>
      <c r="QAN23" s="69"/>
      <c r="QAO23" s="69"/>
      <c r="QAP23" s="69"/>
      <c r="QAQ23" s="70"/>
      <c r="QAR23" s="70"/>
      <c r="QAS23" s="70"/>
      <c r="QAT23" s="70"/>
      <c r="QAU23" s="70"/>
      <c r="QAV23" s="68"/>
      <c r="QAW23" s="68"/>
      <c r="QAX23" s="69"/>
      <c r="QAY23" s="69"/>
      <c r="QAZ23" s="69"/>
      <c r="QBA23" s="70"/>
      <c r="QBB23" s="70"/>
      <c r="QBC23" s="70"/>
      <c r="QBD23" s="70"/>
      <c r="QBE23" s="70"/>
      <c r="QBF23" s="68"/>
      <c r="QBG23" s="68"/>
      <c r="QBH23" s="69"/>
      <c r="QBI23" s="69"/>
      <c r="QBJ23" s="69"/>
      <c r="QBK23" s="70"/>
      <c r="QBL23" s="70"/>
      <c r="QBM23" s="70"/>
      <c r="QBN23" s="70"/>
      <c r="QBO23" s="70"/>
      <c r="QBP23" s="68"/>
      <c r="QBQ23" s="68"/>
      <c r="QBR23" s="69"/>
      <c r="QBS23" s="69"/>
      <c r="QBT23" s="69"/>
      <c r="QBU23" s="70"/>
      <c r="QBV23" s="70"/>
      <c r="QBW23" s="70"/>
      <c r="QBX23" s="70"/>
      <c r="QBY23" s="70"/>
      <c r="QBZ23" s="68"/>
      <c r="QCA23" s="68"/>
      <c r="QCB23" s="69"/>
      <c r="QCC23" s="69"/>
      <c r="QCD23" s="69"/>
      <c r="QCE23" s="70"/>
      <c r="QCF23" s="70"/>
      <c r="QCG23" s="70"/>
      <c r="QCH23" s="70"/>
      <c r="QCI23" s="70"/>
      <c r="QCJ23" s="68"/>
      <c r="QCK23" s="68"/>
      <c r="QCL23" s="69"/>
      <c r="QCM23" s="69"/>
      <c r="QCN23" s="69"/>
      <c r="QCO23" s="70"/>
      <c r="QCP23" s="70"/>
      <c r="QCQ23" s="70"/>
      <c r="QCR23" s="70"/>
      <c r="QCS23" s="70"/>
      <c r="QCT23" s="68"/>
      <c r="QCU23" s="68"/>
      <c r="QCV23" s="69"/>
      <c r="QCW23" s="69"/>
      <c r="QCX23" s="69"/>
      <c r="QCY23" s="70"/>
      <c r="QCZ23" s="70"/>
      <c r="QDA23" s="70"/>
      <c r="QDB23" s="70"/>
      <c r="QDC23" s="70"/>
      <c r="QDD23" s="68"/>
      <c r="QDE23" s="68"/>
      <c r="QDF23" s="69"/>
      <c r="QDG23" s="69"/>
      <c r="QDH23" s="69"/>
      <c r="QDI23" s="70"/>
      <c r="QDJ23" s="70"/>
      <c r="QDK23" s="70"/>
      <c r="QDL23" s="70"/>
      <c r="QDM23" s="70"/>
      <c r="QDN23" s="68"/>
      <c r="QDO23" s="68"/>
      <c r="QDP23" s="69"/>
      <c r="QDQ23" s="69"/>
      <c r="QDR23" s="69"/>
      <c r="QDS23" s="70"/>
      <c r="QDT23" s="70"/>
      <c r="QDU23" s="70"/>
      <c r="QDV23" s="70"/>
      <c r="QDW23" s="70"/>
      <c r="QDX23" s="68"/>
      <c r="QDY23" s="68"/>
      <c r="QDZ23" s="69"/>
      <c r="QEA23" s="69"/>
      <c r="QEB23" s="69"/>
      <c r="QEC23" s="70"/>
      <c r="QED23" s="70"/>
      <c r="QEE23" s="70"/>
      <c r="QEF23" s="70"/>
      <c r="QEG23" s="70"/>
      <c r="QEH23" s="68"/>
      <c r="QEI23" s="68"/>
      <c r="QEJ23" s="69"/>
      <c r="QEK23" s="69"/>
      <c r="QEL23" s="69"/>
      <c r="QEM23" s="70"/>
      <c r="QEN23" s="70"/>
      <c r="QEO23" s="70"/>
      <c r="QEP23" s="70"/>
      <c r="QEQ23" s="70"/>
      <c r="QER23" s="68"/>
      <c r="QES23" s="68"/>
      <c r="QET23" s="69"/>
      <c r="QEU23" s="69"/>
      <c r="QEV23" s="69"/>
      <c r="QEW23" s="70"/>
      <c r="QEX23" s="70"/>
      <c r="QEY23" s="70"/>
      <c r="QEZ23" s="70"/>
      <c r="QFA23" s="70"/>
      <c r="QFB23" s="68"/>
      <c r="QFC23" s="68"/>
      <c r="QFD23" s="69"/>
      <c r="QFE23" s="69"/>
      <c r="QFF23" s="69"/>
      <c r="QFG23" s="70"/>
      <c r="QFH23" s="70"/>
      <c r="QFI23" s="70"/>
      <c r="QFJ23" s="70"/>
      <c r="QFK23" s="70"/>
      <c r="QFL23" s="68"/>
      <c r="QFM23" s="68"/>
      <c r="QFN23" s="69"/>
      <c r="QFO23" s="69"/>
      <c r="QFP23" s="69"/>
      <c r="QFQ23" s="70"/>
      <c r="QFR23" s="70"/>
      <c r="QFS23" s="70"/>
      <c r="QFT23" s="70"/>
      <c r="QFU23" s="70"/>
      <c r="QFV23" s="68"/>
      <c r="QFW23" s="68"/>
      <c r="QFX23" s="69"/>
      <c r="QFY23" s="69"/>
      <c r="QFZ23" s="69"/>
      <c r="QGA23" s="70"/>
      <c r="QGB23" s="70"/>
      <c r="QGC23" s="70"/>
      <c r="QGD23" s="70"/>
      <c r="QGE23" s="70"/>
      <c r="QGF23" s="68"/>
      <c r="QGG23" s="68"/>
      <c r="QGH23" s="69"/>
      <c r="QGI23" s="69"/>
      <c r="QGJ23" s="69"/>
      <c r="QGK23" s="70"/>
      <c r="QGL23" s="70"/>
      <c r="QGM23" s="70"/>
      <c r="QGN23" s="70"/>
      <c r="QGO23" s="70"/>
      <c r="QGP23" s="68"/>
      <c r="QGQ23" s="68"/>
      <c r="QGR23" s="69"/>
      <c r="QGS23" s="69"/>
      <c r="QGT23" s="69"/>
      <c r="QGU23" s="70"/>
      <c r="QGV23" s="70"/>
      <c r="QGW23" s="70"/>
      <c r="QGX23" s="70"/>
      <c r="QGY23" s="70"/>
      <c r="QGZ23" s="68"/>
      <c r="QHA23" s="68"/>
      <c r="QHB23" s="69"/>
      <c r="QHC23" s="69"/>
      <c r="QHD23" s="69"/>
      <c r="QHE23" s="70"/>
      <c r="QHF23" s="70"/>
      <c r="QHG23" s="70"/>
      <c r="QHH23" s="70"/>
      <c r="QHI23" s="70"/>
      <c r="QHJ23" s="68"/>
      <c r="QHK23" s="68"/>
      <c r="QHL23" s="69"/>
      <c r="QHM23" s="69"/>
      <c r="QHN23" s="69"/>
      <c r="QHO23" s="70"/>
      <c r="QHP23" s="70"/>
      <c r="QHQ23" s="70"/>
      <c r="QHR23" s="70"/>
      <c r="QHS23" s="70"/>
      <c r="QHT23" s="68"/>
      <c r="QHU23" s="68"/>
      <c r="QHV23" s="69"/>
      <c r="QHW23" s="69"/>
      <c r="QHX23" s="69"/>
      <c r="QHY23" s="70"/>
      <c r="QHZ23" s="70"/>
      <c r="QIA23" s="70"/>
      <c r="QIB23" s="70"/>
      <c r="QIC23" s="70"/>
      <c r="QID23" s="68"/>
      <c r="QIE23" s="68"/>
      <c r="QIF23" s="69"/>
      <c r="QIG23" s="69"/>
      <c r="QIH23" s="69"/>
      <c r="QII23" s="70"/>
      <c r="QIJ23" s="70"/>
      <c r="QIK23" s="70"/>
      <c r="QIL23" s="70"/>
      <c r="QIM23" s="70"/>
      <c r="QIN23" s="68"/>
      <c r="QIO23" s="68"/>
      <c r="QIP23" s="69"/>
      <c r="QIQ23" s="69"/>
      <c r="QIR23" s="69"/>
      <c r="QIS23" s="70"/>
      <c r="QIT23" s="70"/>
      <c r="QIU23" s="70"/>
      <c r="QIV23" s="70"/>
      <c r="QIW23" s="70"/>
      <c r="QIX23" s="68"/>
      <c r="QIY23" s="68"/>
      <c r="QIZ23" s="69"/>
      <c r="QJA23" s="69"/>
      <c r="QJB23" s="69"/>
      <c r="QJC23" s="70"/>
      <c r="QJD23" s="70"/>
      <c r="QJE23" s="70"/>
      <c r="QJF23" s="70"/>
      <c r="QJG23" s="70"/>
      <c r="QJH23" s="68"/>
      <c r="QJI23" s="68"/>
      <c r="QJJ23" s="69"/>
      <c r="QJK23" s="69"/>
      <c r="QJL23" s="69"/>
      <c r="QJM23" s="70"/>
      <c r="QJN23" s="70"/>
      <c r="QJO23" s="70"/>
      <c r="QJP23" s="70"/>
      <c r="QJQ23" s="70"/>
      <c r="QJR23" s="68"/>
      <c r="QJS23" s="68"/>
      <c r="QJT23" s="69"/>
      <c r="QJU23" s="69"/>
      <c r="QJV23" s="69"/>
      <c r="QJW23" s="70"/>
      <c r="QJX23" s="70"/>
      <c r="QJY23" s="70"/>
      <c r="QJZ23" s="70"/>
      <c r="QKA23" s="70"/>
      <c r="QKB23" s="68"/>
      <c r="QKC23" s="68"/>
      <c r="QKD23" s="69"/>
      <c r="QKE23" s="69"/>
      <c r="QKF23" s="69"/>
      <c r="QKG23" s="70"/>
      <c r="QKH23" s="70"/>
      <c r="QKI23" s="70"/>
      <c r="QKJ23" s="70"/>
      <c r="QKK23" s="70"/>
      <c r="QKL23" s="68"/>
      <c r="QKM23" s="68"/>
      <c r="QKN23" s="69"/>
      <c r="QKO23" s="69"/>
      <c r="QKP23" s="69"/>
      <c r="QKQ23" s="70"/>
      <c r="QKR23" s="70"/>
      <c r="QKS23" s="70"/>
      <c r="QKT23" s="70"/>
      <c r="QKU23" s="70"/>
      <c r="QKV23" s="68"/>
      <c r="QKW23" s="68"/>
      <c r="QKX23" s="69"/>
      <c r="QKY23" s="69"/>
      <c r="QKZ23" s="69"/>
      <c r="QLA23" s="70"/>
      <c r="QLB23" s="70"/>
      <c r="QLC23" s="70"/>
      <c r="QLD23" s="70"/>
      <c r="QLE23" s="70"/>
      <c r="QLF23" s="68"/>
      <c r="QLG23" s="68"/>
      <c r="QLH23" s="69"/>
      <c r="QLI23" s="69"/>
      <c r="QLJ23" s="69"/>
      <c r="QLK23" s="70"/>
      <c r="QLL23" s="70"/>
      <c r="QLM23" s="70"/>
      <c r="QLN23" s="70"/>
      <c r="QLO23" s="70"/>
      <c r="QLP23" s="68"/>
      <c r="QLQ23" s="68"/>
      <c r="QLR23" s="69"/>
      <c r="QLS23" s="69"/>
      <c r="QLT23" s="69"/>
      <c r="QLU23" s="70"/>
      <c r="QLV23" s="70"/>
      <c r="QLW23" s="70"/>
      <c r="QLX23" s="70"/>
      <c r="QLY23" s="70"/>
      <c r="QLZ23" s="68"/>
      <c r="QMA23" s="68"/>
      <c r="QMB23" s="69"/>
      <c r="QMC23" s="69"/>
      <c r="QMD23" s="69"/>
      <c r="QME23" s="70"/>
      <c r="QMF23" s="70"/>
      <c r="QMG23" s="70"/>
      <c r="QMH23" s="70"/>
      <c r="QMI23" s="70"/>
      <c r="QMJ23" s="68"/>
      <c r="QMK23" s="68"/>
      <c r="QML23" s="69"/>
      <c r="QMM23" s="69"/>
      <c r="QMN23" s="69"/>
      <c r="QMO23" s="70"/>
      <c r="QMP23" s="70"/>
      <c r="QMQ23" s="70"/>
      <c r="QMR23" s="70"/>
      <c r="QMS23" s="70"/>
      <c r="QMT23" s="68"/>
      <c r="QMU23" s="68"/>
      <c r="QMV23" s="69"/>
      <c r="QMW23" s="69"/>
      <c r="QMX23" s="69"/>
      <c r="QMY23" s="70"/>
      <c r="QMZ23" s="70"/>
      <c r="QNA23" s="70"/>
      <c r="QNB23" s="70"/>
      <c r="QNC23" s="70"/>
      <c r="QND23" s="68"/>
      <c r="QNE23" s="68"/>
      <c r="QNF23" s="69"/>
      <c r="QNG23" s="69"/>
      <c r="QNH23" s="69"/>
      <c r="QNI23" s="70"/>
      <c r="QNJ23" s="70"/>
      <c r="QNK23" s="70"/>
      <c r="QNL23" s="70"/>
      <c r="QNM23" s="70"/>
      <c r="QNN23" s="68"/>
      <c r="QNO23" s="68"/>
      <c r="QNP23" s="69"/>
      <c r="QNQ23" s="69"/>
      <c r="QNR23" s="69"/>
      <c r="QNS23" s="70"/>
      <c r="QNT23" s="70"/>
      <c r="QNU23" s="70"/>
      <c r="QNV23" s="70"/>
      <c r="QNW23" s="70"/>
      <c r="QNX23" s="68"/>
      <c r="QNY23" s="68"/>
      <c r="QNZ23" s="69"/>
      <c r="QOA23" s="69"/>
      <c r="QOB23" s="69"/>
      <c r="QOC23" s="70"/>
      <c r="QOD23" s="70"/>
      <c r="QOE23" s="70"/>
      <c r="QOF23" s="70"/>
      <c r="QOG23" s="70"/>
      <c r="QOH23" s="68"/>
      <c r="QOI23" s="68"/>
      <c r="QOJ23" s="69"/>
      <c r="QOK23" s="69"/>
      <c r="QOL23" s="69"/>
      <c r="QOM23" s="70"/>
      <c r="QON23" s="70"/>
      <c r="QOO23" s="70"/>
      <c r="QOP23" s="70"/>
      <c r="QOQ23" s="70"/>
      <c r="QOR23" s="68"/>
      <c r="QOS23" s="68"/>
      <c r="QOT23" s="69"/>
      <c r="QOU23" s="69"/>
      <c r="QOV23" s="69"/>
      <c r="QOW23" s="70"/>
      <c r="QOX23" s="70"/>
      <c r="QOY23" s="70"/>
      <c r="QOZ23" s="70"/>
      <c r="QPA23" s="70"/>
      <c r="QPB23" s="68"/>
      <c r="QPC23" s="68"/>
      <c r="QPD23" s="69"/>
      <c r="QPE23" s="69"/>
      <c r="QPF23" s="69"/>
      <c r="QPG23" s="70"/>
      <c r="QPH23" s="70"/>
      <c r="QPI23" s="70"/>
      <c r="QPJ23" s="70"/>
      <c r="QPK23" s="70"/>
      <c r="QPL23" s="68"/>
      <c r="QPM23" s="68"/>
      <c r="QPN23" s="69"/>
      <c r="QPO23" s="69"/>
      <c r="QPP23" s="69"/>
      <c r="QPQ23" s="70"/>
      <c r="QPR23" s="70"/>
      <c r="QPS23" s="70"/>
      <c r="QPT23" s="70"/>
      <c r="QPU23" s="70"/>
      <c r="QPV23" s="68"/>
      <c r="QPW23" s="68"/>
      <c r="QPX23" s="69"/>
      <c r="QPY23" s="69"/>
      <c r="QPZ23" s="69"/>
      <c r="QQA23" s="70"/>
      <c r="QQB23" s="70"/>
      <c r="QQC23" s="70"/>
      <c r="QQD23" s="70"/>
      <c r="QQE23" s="70"/>
      <c r="QQF23" s="68"/>
      <c r="QQG23" s="68"/>
      <c r="QQH23" s="69"/>
      <c r="QQI23" s="69"/>
      <c r="QQJ23" s="69"/>
      <c r="QQK23" s="70"/>
      <c r="QQL23" s="70"/>
      <c r="QQM23" s="70"/>
      <c r="QQN23" s="70"/>
      <c r="QQO23" s="70"/>
      <c r="QQP23" s="68"/>
      <c r="QQQ23" s="68"/>
      <c r="QQR23" s="69"/>
      <c r="QQS23" s="69"/>
      <c r="QQT23" s="69"/>
      <c r="QQU23" s="70"/>
      <c r="QQV23" s="70"/>
      <c r="QQW23" s="70"/>
      <c r="QQX23" s="70"/>
      <c r="QQY23" s="70"/>
      <c r="QQZ23" s="68"/>
      <c r="QRA23" s="68"/>
      <c r="QRB23" s="69"/>
      <c r="QRC23" s="69"/>
      <c r="QRD23" s="69"/>
      <c r="QRE23" s="70"/>
      <c r="QRF23" s="70"/>
      <c r="QRG23" s="70"/>
      <c r="QRH23" s="70"/>
      <c r="QRI23" s="70"/>
      <c r="QRJ23" s="68"/>
      <c r="QRK23" s="68"/>
      <c r="QRL23" s="69"/>
      <c r="QRM23" s="69"/>
      <c r="QRN23" s="69"/>
      <c r="QRO23" s="70"/>
      <c r="QRP23" s="70"/>
      <c r="QRQ23" s="70"/>
      <c r="QRR23" s="70"/>
      <c r="QRS23" s="70"/>
      <c r="QRT23" s="68"/>
      <c r="QRU23" s="68"/>
      <c r="QRV23" s="69"/>
      <c r="QRW23" s="69"/>
      <c r="QRX23" s="69"/>
      <c r="QRY23" s="70"/>
      <c r="QRZ23" s="70"/>
      <c r="QSA23" s="70"/>
      <c r="QSB23" s="70"/>
      <c r="QSC23" s="70"/>
      <c r="QSD23" s="68"/>
      <c r="QSE23" s="68"/>
      <c r="QSF23" s="69"/>
      <c r="QSG23" s="69"/>
      <c r="QSH23" s="69"/>
      <c r="QSI23" s="70"/>
      <c r="QSJ23" s="70"/>
      <c r="QSK23" s="70"/>
      <c r="QSL23" s="70"/>
      <c r="QSM23" s="70"/>
      <c r="QSN23" s="68"/>
      <c r="QSO23" s="68"/>
      <c r="QSP23" s="69"/>
      <c r="QSQ23" s="69"/>
      <c r="QSR23" s="69"/>
      <c r="QSS23" s="70"/>
      <c r="QST23" s="70"/>
      <c r="QSU23" s="70"/>
      <c r="QSV23" s="70"/>
      <c r="QSW23" s="70"/>
      <c r="QSX23" s="68"/>
      <c r="QSY23" s="68"/>
      <c r="QSZ23" s="69"/>
      <c r="QTA23" s="69"/>
      <c r="QTB23" s="69"/>
      <c r="QTC23" s="70"/>
      <c r="QTD23" s="70"/>
      <c r="QTE23" s="70"/>
      <c r="QTF23" s="70"/>
      <c r="QTG23" s="70"/>
      <c r="QTH23" s="68"/>
      <c r="QTI23" s="68"/>
      <c r="QTJ23" s="69"/>
      <c r="QTK23" s="69"/>
      <c r="QTL23" s="69"/>
      <c r="QTM23" s="70"/>
      <c r="QTN23" s="70"/>
      <c r="QTO23" s="70"/>
      <c r="QTP23" s="70"/>
      <c r="QTQ23" s="70"/>
      <c r="QTR23" s="68"/>
      <c r="QTS23" s="68"/>
      <c r="QTT23" s="69"/>
      <c r="QTU23" s="69"/>
      <c r="QTV23" s="69"/>
      <c r="QTW23" s="70"/>
      <c r="QTX23" s="70"/>
      <c r="QTY23" s="70"/>
      <c r="QTZ23" s="70"/>
      <c r="QUA23" s="70"/>
      <c r="QUB23" s="68"/>
      <c r="QUC23" s="68"/>
      <c r="QUD23" s="69"/>
      <c r="QUE23" s="69"/>
      <c r="QUF23" s="69"/>
      <c r="QUG23" s="70"/>
      <c r="QUH23" s="70"/>
      <c r="QUI23" s="70"/>
      <c r="QUJ23" s="70"/>
      <c r="QUK23" s="70"/>
      <c r="QUL23" s="68"/>
      <c r="QUM23" s="68"/>
      <c r="QUN23" s="69"/>
      <c r="QUO23" s="69"/>
      <c r="QUP23" s="69"/>
      <c r="QUQ23" s="70"/>
      <c r="QUR23" s="70"/>
      <c r="QUS23" s="70"/>
      <c r="QUT23" s="70"/>
      <c r="QUU23" s="70"/>
      <c r="QUV23" s="68"/>
      <c r="QUW23" s="68"/>
      <c r="QUX23" s="69"/>
      <c r="QUY23" s="69"/>
      <c r="QUZ23" s="69"/>
      <c r="QVA23" s="70"/>
      <c r="QVB23" s="70"/>
      <c r="QVC23" s="70"/>
      <c r="QVD23" s="70"/>
      <c r="QVE23" s="70"/>
      <c r="QVF23" s="68"/>
      <c r="QVG23" s="68"/>
      <c r="QVH23" s="69"/>
      <c r="QVI23" s="69"/>
      <c r="QVJ23" s="69"/>
      <c r="QVK23" s="70"/>
      <c r="QVL23" s="70"/>
      <c r="QVM23" s="70"/>
      <c r="QVN23" s="70"/>
      <c r="QVO23" s="70"/>
      <c r="QVP23" s="68"/>
      <c r="QVQ23" s="68"/>
      <c r="QVR23" s="69"/>
      <c r="QVS23" s="69"/>
      <c r="QVT23" s="69"/>
      <c r="QVU23" s="70"/>
      <c r="QVV23" s="70"/>
      <c r="QVW23" s="70"/>
      <c r="QVX23" s="70"/>
      <c r="QVY23" s="70"/>
      <c r="QVZ23" s="68"/>
      <c r="QWA23" s="68"/>
      <c r="QWB23" s="69"/>
      <c r="QWC23" s="69"/>
      <c r="QWD23" s="69"/>
      <c r="QWE23" s="70"/>
      <c r="QWF23" s="70"/>
      <c r="QWG23" s="70"/>
      <c r="QWH23" s="70"/>
      <c r="QWI23" s="70"/>
      <c r="QWJ23" s="68"/>
      <c r="QWK23" s="68"/>
      <c r="QWL23" s="69"/>
      <c r="QWM23" s="69"/>
      <c r="QWN23" s="69"/>
      <c r="QWO23" s="70"/>
      <c r="QWP23" s="70"/>
      <c r="QWQ23" s="70"/>
      <c r="QWR23" s="70"/>
      <c r="QWS23" s="70"/>
      <c r="QWT23" s="68"/>
      <c r="QWU23" s="68"/>
      <c r="QWV23" s="69"/>
      <c r="QWW23" s="69"/>
      <c r="QWX23" s="69"/>
      <c r="QWY23" s="70"/>
      <c r="QWZ23" s="70"/>
      <c r="QXA23" s="70"/>
      <c r="QXB23" s="70"/>
      <c r="QXC23" s="70"/>
      <c r="QXD23" s="68"/>
      <c r="QXE23" s="68"/>
      <c r="QXF23" s="69"/>
      <c r="QXG23" s="69"/>
      <c r="QXH23" s="69"/>
      <c r="QXI23" s="70"/>
      <c r="QXJ23" s="70"/>
      <c r="QXK23" s="70"/>
      <c r="QXL23" s="70"/>
      <c r="QXM23" s="70"/>
      <c r="QXN23" s="68"/>
      <c r="QXO23" s="68"/>
      <c r="QXP23" s="69"/>
      <c r="QXQ23" s="69"/>
      <c r="QXR23" s="69"/>
      <c r="QXS23" s="70"/>
      <c r="QXT23" s="70"/>
      <c r="QXU23" s="70"/>
      <c r="QXV23" s="70"/>
      <c r="QXW23" s="70"/>
      <c r="QXX23" s="68"/>
      <c r="QXY23" s="68"/>
      <c r="QXZ23" s="69"/>
      <c r="QYA23" s="69"/>
      <c r="QYB23" s="69"/>
      <c r="QYC23" s="70"/>
      <c r="QYD23" s="70"/>
      <c r="QYE23" s="70"/>
      <c r="QYF23" s="70"/>
      <c r="QYG23" s="70"/>
      <c r="QYH23" s="68"/>
      <c r="QYI23" s="68"/>
      <c r="QYJ23" s="69"/>
      <c r="QYK23" s="69"/>
      <c r="QYL23" s="69"/>
      <c r="QYM23" s="70"/>
      <c r="QYN23" s="70"/>
      <c r="QYO23" s="70"/>
      <c r="QYP23" s="70"/>
      <c r="QYQ23" s="70"/>
      <c r="QYR23" s="68"/>
      <c r="QYS23" s="68"/>
      <c r="QYT23" s="69"/>
      <c r="QYU23" s="69"/>
      <c r="QYV23" s="69"/>
      <c r="QYW23" s="70"/>
      <c r="QYX23" s="70"/>
      <c r="QYY23" s="70"/>
      <c r="QYZ23" s="70"/>
      <c r="QZA23" s="70"/>
      <c r="QZB23" s="68"/>
      <c r="QZC23" s="68"/>
      <c r="QZD23" s="69"/>
      <c r="QZE23" s="69"/>
      <c r="QZF23" s="69"/>
      <c r="QZG23" s="70"/>
      <c r="QZH23" s="70"/>
      <c r="QZI23" s="70"/>
      <c r="QZJ23" s="70"/>
      <c r="QZK23" s="70"/>
      <c r="QZL23" s="68"/>
      <c r="QZM23" s="68"/>
      <c r="QZN23" s="69"/>
      <c r="QZO23" s="69"/>
      <c r="QZP23" s="69"/>
      <c r="QZQ23" s="70"/>
      <c r="QZR23" s="70"/>
      <c r="QZS23" s="70"/>
      <c r="QZT23" s="70"/>
      <c r="QZU23" s="70"/>
      <c r="QZV23" s="68"/>
      <c r="QZW23" s="68"/>
      <c r="QZX23" s="69"/>
      <c r="QZY23" s="69"/>
      <c r="QZZ23" s="69"/>
      <c r="RAA23" s="70"/>
      <c r="RAB23" s="70"/>
      <c r="RAC23" s="70"/>
      <c r="RAD23" s="70"/>
      <c r="RAE23" s="70"/>
      <c r="RAF23" s="68"/>
      <c r="RAG23" s="68"/>
      <c r="RAH23" s="69"/>
      <c r="RAI23" s="69"/>
      <c r="RAJ23" s="69"/>
      <c r="RAK23" s="70"/>
      <c r="RAL23" s="70"/>
      <c r="RAM23" s="70"/>
      <c r="RAN23" s="70"/>
      <c r="RAO23" s="70"/>
      <c r="RAP23" s="68"/>
      <c r="RAQ23" s="68"/>
      <c r="RAR23" s="69"/>
      <c r="RAS23" s="69"/>
      <c r="RAT23" s="69"/>
      <c r="RAU23" s="70"/>
      <c r="RAV23" s="70"/>
      <c r="RAW23" s="70"/>
      <c r="RAX23" s="70"/>
      <c r="RAY23" s="70"/>
      <c r="RAZ23" s="68"/>
      <c r="RBA23" s="68"/>
      <c r="RBB23" s="69"/>
      <c r="RBC23" s="69"/>
      <c r="RBD23" s="69"/>
      <c r="RBE23" s="70"/>
      <c r="RBF23" s="70"/>
      <c r="RBG23" s="70"/>
      <c r="RBH23" s="70"/>
      <c r="RBI23" s="70"/>
      <c r="RBJ23" s="68"/>
      <c r="RBK23" s="68"/>
      <c r="RBL23" s="69"/>
      <c r="RBM23" s="69"/>
      <c r="RBN23" s="69"/>
      <c r="RBO23" s="70"/>
      <c r="RBP23" s="70"/>
      <c r="RBQ23" s="70"/>
      <c r="RBR23" s="70"/>
      <c r="RBS23" s="70"/>
      <c r="RBT23" s="68"/>
      <c r="RBU23" s="68"/>
      <c r="RBV23" s="69"/>
      <c r="RBW23" s="69"/>
      <c r="RBX23" s="69"/>
      <c r="RBY23" s="70"/>
      <c r="RBZ23" s="70"/>
      <c r="RCA23" s="70"/>
      <c r="RCB23" s="70"/>
      <c r="RCC23" s="70"/>
      <c r="RCD23" s="68"/>
      <c r="RCE23" s="68"/>
      <c r="RCF23" s="69"/>
      <c r="RCG23" s="69"/>
      <c r="RCH23" s="69"/>
      <c r="RCI23" s="70"/>
      <c r="RCJ23" s="70"/>
      <c r="RCK23" s="70"/>
      <c r="RCL23" s="70"/>
      <c r="RCM23" s="70"/>
      <c r="RCN23" s="68"/>
      <c r="RCO23" s="68"/>
      <c r="RCP23" s="69"/>
      <c r="RCQ23" s="69"/>
      <c r="RCR23" s="69"/>
      <c r="RCS23" s="70"/>
      <c r="RCT23" s="70"/>
      <c r="RCU23" s="70"/>
      <c r="RCV23" s="70"/>
      <c r="RCW23" s="70"/>
      <c r="RCX23" s="68"/>
      <c r="RCY23" s="68"/>
      <c r="RCZ23" s="69"/>
      <c r="RDA23" s="69"/>
      <c r="RDB23" s="69"/>
      <c r="RDC23" s="70"/>
      <c r="RDD23" s="70"/>
      <c r="RDE23" s="70"/>
      <c r="RDF23" s="70"/>
      <c r="RDG23" s="70"/>
      <c r="RDH23" s="68"/>
      <c r="RDI23" s="68"/>
      <c r="RDJ23" s="69"/>
      <c r="RDK23" s="69"/>
      <c r="RDL23" s="69"/>
      <c r="RDM23" s="70"/>
      <c r="RDN23" s="70"/>
      <c r="RDO23" s="70"/>
      <c r="RDP23" s="70"/>
      <c r="RDQ23" s="70"/>
      <c r="RDR23" s="68"/>
      <c r="RDS23" s="68"/>
      <c r="RDT23" s="69"/>
      <c r="RDU23" s="69"/>
      <c r="RDV23" s="69"/>
      <c r="RDW23" s="70"/>
      <c r="RDX23" s="70"/>
      <c r="RDY23" s="70"/>
      <c r="RDZ23" s="70"/>
      <c r="REA23" s="70"/>
      <c r="REB23" s="68"/>
      <c r="REC23" s="68"/>
      <c r="RED23" s="69"/>
      <c r="REE23" s="69"/>
      <c r="REF23" s="69"/>
      <c r="REG23" s="70"/>
      <c r="REH23" s="70"/>
      <c r="REI23" s="70"/>
      <c r="REJ23" s="70"/>
      <c r="REK23" s="70"/>
      <c r="REL23" s="68"/>
      <c r="REM23" s="68"/>
      <c r="REN23" s="69"/>
      <c r="REO23" s="69"/>
      <c r="REP23" s="69"/>
      <c r="REQ23" s="70"/>
      <c r="RER23" s="70"/>
      <c r="RES23" s="70"/>
      <c r="RET23" s="70"/>
      <c r="REU23" s="70"/>
      <c r="REV23" s="68"/>
      <c r="REW23" s="68"/>
      <c r="REX23" s="69"/>
      <c r="REY23" s="69"/>
      <c r="REZ23" s="69"/>
      <c r="RFA23" s="70"/>
      <c r="RFB23" s="70"/>
      <c r="RFC23" s="70"/>
      <c r="RFD23" s="70"/>
      <c r="RFE23" s="70"/>
      <c r="RFF23" s="68"/>
      <c r="RFG23" s="68"/>
      <c r="RFH23" s="69"/>
      <c r="RFI23" s="69"/>
      <c r="RFJ23" s="69"/>
      <c r="RFK23" s="70"/>
      <c r="RFL23" s="70"/>
      <c r="RFM23" s="70"/>
      <c r="RFN23" s="70"/>
      <c r="RFO23" s="70"/>
      <c r="RFP23" s="68"/>
      <c r="RFQ23" s="68"/>
      <c r="RFR23" s="69"/>
      <c r="RFS23" s="69"/>
      <c r="RFT23" s="69"/>
      <c r="RFU23" s="70"/>
      <c r="RFV23" s="70"/>
      <c r="RFW23" s="70"/>
      <c r="RFX23" s="70"/>
      <c r="RFY23" s="70"/>
      <c r="RFZ23" s="68"/>
      <c r="RGA23" s="68"/>
      <c r="RGB23" s="69"/>
      <c r="RGC23" s="69"/>
      <c r="RGD23" s="69"/>
      <c r="RGE23" s="70"/>
      <c r="RGF23" s="70"/>
      <c r="RGG23" s="70"/>
      <c r="RGH23" s="70"/>
      <c r="RGI23" s="70"/>
      <c r="RGJ23" s="68"/>
      <c r="RGK23" s="68"/>
      <c r="RGL23" s="69"/>
      <c r="RGM23" s="69"/>
      <c r="RGN23" s="69"/>
      <c r="RGO23" s="70"/>
      <c r="RGP23" s="70"/>
      <c r="RGQ23" s="70"/>
      <c r="RGR23" s="70"/>
      <c r="RGS23" s="70"/>
      <c r="RGT23" s="68"/>
      <c r="RGU23" s="68"/>
      <c r="RGV23" s="69"/>
      <c r="RGW23" s="69"/>
      <c r="RGX23" s="69"/>
      <c r="RGY23" s="70"/>
      <c r="RGZ23" s="70"/>
      <c r="RHA23" s="70"/>
      <c r="RHB23" s="70"/>
      <c r="RHC23" s="70"/>
      <c r="RHD23" s="68"/>
      <c r="RHE23" s="68"/>
      <c r="RHF23" s="69"/>
      <c r="RHG23" s="69"/>
      <c r="RHH23" s="69"/>
      <c r="RHI23" s="70"/>
      <c r="RHJ23" s="70"/>
      <c r="RHK23" s="70"/>
      <c r="RHL23" s="70"/>
      <c r="RHM23" s="70"/>
      <c r="RHN23" s="68"/>
      <c r="RHO23" s="68"/>
      <c r="RHP23" s="69"/>
      <c r="RHQ23" s="69"/>
      <c r="RHR23" s="69"/>
      <c r="RHS23" s="70"/>
      <c r="RHT23" s="70"/>
      <c r="RHU23" s="70"/>
      <c r="RHV23" s="70"/>
      <c r="RHW23" s="70"/>
      <c r="RHX23" s="68"/>
      <c r="RHY23" s="68"/>
      <c r="RHZ23" s="69"/>
      <c r="RIA23" s="69"/>
      <c r="RIB23" s="69"/>
      <c r="RIC23" s="70"/>
      <c r="RID23" s="70"/>
      <c r="RIE23" s="70"/>
      <c r="RIF23" s="70"/>
      <c r="RIG23" s="70"/>
      <c r="RIH23" s="68"/>
      <c r="RII23" s="68"/>
      <c r="RIJ23" s="69"/>
      <c r="RIK23" s="69"/>
      <c r="RIL23" s="69"/>
      <c r="RIM23" s="70"/>
      <c r="RIN23" s="70"/>
      <c r="RIO23" s="70"/>
      <c r="RIP23" s="70"/>
      <c r="RIQ23" s="70"/>
      <c r="RIR23" s="68"/>
      <c r="RIS23" s="68"/>
      <c r="RIT23" s="69"/>
      <c r="RIU23" s="69"/>
      <c r="RIV23" s="69"/>
      <c r="RIW23" s="70"/>
      <c r="RIX23" s="70"/>
      <c r="RIY23" s="70"/>
      <c r="RIZ23" s="70"/>
      <c r="RJA23" s="70"/>
      <c r="RJB23" s="68"/>
      <c r="RJC23" s="68"/>
      <c r="RJD23" s="69"/>
      <c r="RJE23" s="69"/>
      <c r="RJF23" s="69"/>
      <c r="RJG23" s="70"/>
      <c r="RJH23" s="70"/>
      <c r="RJI23" s="70"/>
      <c r="RJJ23" s="70"/>
      <c r="RJK23" s="70"/>
      <c r="RJL23" s="68"/>
      <c r="RJM23" s="68"/>
      <c r="RJN23" s="69"/>
      <c r="RJO23" s="69"/>
      <c r="RJP23" s="69"/>
      <c r="RJQ23" s="70"/>
      <c r="RJR23" s="70"/>
      <c r="RJS23" s="70"/>
      <c r="RJT23" s="70"/>
      <c r="RJU23" s="70"/>
      <c r="RJV23" s="68"/>
      <c r="RJW23" s="68"/>
      <c r="RJX23" s="69"/>
      <c r="RJY23" s="69"/>
      <c r="RJZ23" s="69"/>
      <c r="RKA23" s="70"/>
      <c r="RKB23" s="70"/>
      <c r="RKC23" s="70"/>
      <c r="RKD23" s="70"/>
      <c r="RKE23" s="70"/>
      <c r="RKF23" s="68"/>
      <c r="RKG23" s="68"/>
      <c r="RKH23" s="69"/>
      <c r="RKI23" s="69"/>
      <c r="RKJ23" s="69"/>
      <c r="RKK23" s="70"/>
      <c r="RKL23" s="70"/>
      <c r="RKM23" s="70"/>
      <c r="RKN23" s="70"/>
      <c r="RKO23" s="70"/>
      <c r="RKP23" s="68"/>
      <c r="RKQ23" s="68"/>
      <c r="RKR23" s="69"/>
      <c r="RKS23" s="69"/>
      <c r="RKT23" s="69"/>
      <c r="RKU23" s="70"/>
      <c r="RKV23" s="70"/>
      <c r="RKW23" s="70"/>
      <c r="RKX23" s="70"/>
      <c r="RKY23" s="70"/>
      <c r="RKZ23" s="68"/>
      <c r="RLA23" s="68"/>
      <c r="RLB23" s="69"/>
      <c r="RLC23" s="69"/>
      <c r="RLD23" s="69"/>
      <c r="RLE23" s="70"/>
      <c r="RLF23" s="70"/>
      <c r="RLG23" s="70"/>
      <c r="RLH23" s="70"/>
      <c r="RLI23" s="70"/>
      <c r="RLJ23" s="68"/>
      <c r="RLK23" s="68"/>
      <c r="RLL23" s="69"/>
      <c r="RLM23" s="69"/>
      <c r="RLN23" s="69"/>
      <c r="RLO23" s="70"/>
      <c r="RLP23" s="70"/>
      <c r="RLQ23" s="70"/>
      <c r="RLR23" s="70"/>
      <c r="RLS23" s="70"/>
      <c r="RLT23" s="68"/>
      <c r="RLU23" s="68"/>
      <c r="RLV23" s="69"/>
      <c r="RLW23" s="69"/>
      <c r="RLX23" s="69"/>
      <c r="RLY23" s="70"/>
      <c r="RLZ23" s="70"/>
      <c r="RMA23" s="70"/>
      <c r="RMB23" s="70"/>
      <c r="RMC23" s="70"/>
      <c r="RMD23" s="68"/>
      <c r="RME23" s="68"/>
      <c r="RMF23" s="69"/>
      <c r="RMG23" s="69"/>
      <c r="RMH23" s="69"/>
      <c r="RMI23" s="70"/>
      <c r="RMJ23" s="70"/>
      <c r="RMK23" s="70"/>
      <c r="RML23" s="70"/>
      <c r="RMM23" s="70"/>
      <c r="RMN23" s="68"/>
      <c r="RMO23" s="68"/>
      <c r="RMP23" s="69"/>
      <c r="RMQ23" s="69"/>
      <c r="RMR23" s="69"/>
      <c r="RMS23" s="70"/>
      <c r="RMT23" s="70"/>
      <c r="RMU23" s="70"/>
      <c r="RMV23" s="70"/>
      <c r="RMW23" s="70"/>
      <c r="RMX23" s="68"/>
      <c r="RMY23" s="68"/>
      <c r="RMZ23" s="69"/>
      <c r="RNA23" s="69"/>
      <c r="RNB23" s="69"/>
      <c r="RNC23" s="70"/>
      <c r="RND23" s="70"/>
      <c r="RNE23" s="70"/>
      <c r="RNF23" s="70"/>
      <c r="RNG23" s="70"/>
      <c r="RNH23" s="68"/>
      <c r="RNI23" s="68"/>
      <c r="RNJ23" s="69"/>
      <c r="RNK23" s="69"/>
      <c r="RNL23" s="69"/>
      <c r="RNM23" s="70"/>
      <c r="RNN23" s="70"/>
      <c r="RNO23" s="70"/>
      <c r="RNP23" s="70"/>
      <c r="RNQ23" s="70"/>
      <c r="RNR23" s="68"/>
      <c r="RNS23" s="68"/>
      <c r="RNT23" s="69"/>
      <c r="RNU23" s="69"/>
      <c r="RNV23" s="69"/>
      <c r="RNW23" s="70"/>
      <c r="RNX23" s="70"/>
      <c r="RNY23" s="70"/>
      <c r="RNZ23" s="70"/>
      <c r="ROA23" s="70"/>
      <c r="ROB23" s="68"/>
      <c r="ROC23" s="68"/>
      <c r="ROD23" s="69"/>
      <c r="ROE23" s="69"/>
      <c r="ROF23" s="69"/>
      <c r="ROG23" s="70"/>
      <c r="ROH23" s="70"/>
      <c r="ROI23" s="70"/>
      <c r="ROJ23" s="70"/>
      <c r="ROK23" s="70"/>
      <c r="ROL23" s="68"/>
      <c r="ROM23" s="68"/>
      <c r="RON23" s="69"/>
      <c r="ROO23" s="69"/>
      <c r="ROP23" s="69"/>
      <c r="ROQ23" s="70"/>
      <c r="ROR23" s="70"/>
      <c r="ROS23" s="70"/>
      <c r="ROT23" s="70"/>
      <c r="ROU23" s="70"/>
      <c r="ROV23" s="68"/>
      <c r="ROW23" s="68"/>
      <c r="ROX23" s="69"/>
      <c r="ROY23" s="69"/>
      <c r="ROZ23" s="69"/>
      <c r="RPA23" s="70"/>
      <c r="RPB23" s="70"/>
      <c r="RPC23" s="70"/>
      <c r="RPD23" s="70"/>
      <c r="RPE23" s="70"/>
      <c r="RPF23" s="68"/>
      <c r="RPG23" s="68"/>
      <c r="RPH23" s="69"/>
      <c r="RPI23" s="69"/>
      <c r="RPJ23" s="69"/>
      <c r="RPK23" s="70"/>
      <c r="RPL23" s="70"/>
      <c r="RPM23" s="70"/>
      <c r="RPN23" s="70"/>
      <c r="RPO23" s="70"/>
      <c r="RPP23" s="68"/>
      <c r="RPQ23" s="68"/>
      <c r="RPR23" s="69"/>
      <c r="RPS23" s="69"/>
      <c r="RPT23" s="69"/>
      <c r="RPU23" s="70"/>
      <c r="RPV23" s="70"/>
      <c r="RPW23" s="70"/>
      <c r="RPX23" s="70"/>
      <c r="RPY23" s="70"/>
      <c r="RPZ23" s="68"/>
      <c r="RQA23" s="68"/>
      <c r="RQB23" s="69"/>
      <c r="RQC23" s="69"/>
      <c r="RQD23" s="69"/>
      <c r="RQE23" s="70"/>
      <c r="RQF23" s="70"/>
      <c r="RQG23" s="70"/>
      <c r="RQH23" s="70"/>
      <c r="RQI23" s="70"/>
      <c r="RQJ23" s="68"/>
      <c r="RQK23" s="68"/>
      <c r="RQL23" s="69"/>
      <c r="RQM23" s="69"/>
      <c r="RQN23" s="69"/>
      <c r="RQO23" s="70"/>
      <c r="RQP23" s="70"/>
      <c r="RQQ23" s="70"/>
      <c r="RQR23" s="70"/>
      <c r="RQS23" s="70"/>
      <c r="RQT23" s="68"/>
      <c r="RQU23" s="68"/>
      <c r="RQV23" s="69"/>
      <c r="RQW23" s="69"/>
      <c r="RQX23" s="69"/>
      <c r="RQY23" s="70"/>
      <c r="RQZ23" s="70"/>
      <c r="RRA23" s="70"/>
      <c r="RRB23" s="70"/>
      <c r="RRC23" s="70"/>
      <c r="RRD23" s="68"/>
      <c r="RRE23" s="68"/>
      <c r="RRF23" s="69"/>
      <c r="RRG23" s="69"/>
      <c r="RRH23" s="69"/>
      <c r="RRI23" s="70"/>
      <c r="RRJ23" s="70"/>
      <c r="RRK23" s="70"/>
      <c r="RRL23" s="70"/>
      <c r="RRM23" s="70"/>
      <c r="RRN23" s="68"/>
      <c r="RRO23" s="68"/>
      <c r="RRP23" s="69"/>
      <c r="RRQ23" s="69"/>
      <c r="RRR23" s="69"/>
      <c r="RRS23" s="70"/>
      <c r="RRT23" s="70"/>
      <c r="RRU23" s="70"/>
      <c r="RRV23" s="70"/>
      <c r="RRW23" s="70"/>
      <c r="RRX23" s="68"/>
      <c r="RRY23" s="68"/>
      <c r="RRZ23" s="69"/>
      <c r="RSA23" s="69"/>
      <c r="RSB23" s="69"/>
      <c r="RSC23" s="70"/>
      <c r="RSD23" s="70"/>
      <c r="RSE23" s="70"/>
      <c r="RSF23" s="70"/>
      <c r="RSG23" s="70"/>
      <c r="RSH23" s="68"/>
      <c r="RSI23" s="68"/>
      <c r="RSJ23" s="69"/>
      <c r="RSK23" s="69"/>
      <c r="RSL23" s="69"/>
      <c r="RSM23" s="70"/>
      <c r="RSN23" s="70"/>
      <c r="RSO23" s="70"/>
      <c r="RSP23" s="70"/>
      <c r="RSQ23" s="70"/>
      <c r="RSR23" s="68"/>
      <c r="RSS23" s="68"/>
      <c r="RST23" s="69"/>
      <c r="RSU23" s="69"/>
      <c r="RSV23" s="69"/>
      <c r="RSW23" s="70"/>
      <c r="RSX23" s="70"/>
      <c r="RSY23" s="70"/>
      <c r="RSZ23" s="70"/>
      <c r="RTA23" s="70"/>
      <c r="RTB23" s="68"/>
      <c r="RTC23" s="68"/>
      <c r="RTD23" s="69"/>
      <c r="RTE23" s="69"/>
      <c r="RTF23" s="69"/>
      <c r="RTG23" s="70"/>
      <c r="RTH23" s="70"/>
      <c r="RTI23" s="70"/>
      <c r="RTJ23" s="70"/>
      <c r="RTK23" s="70"/>
      <c r="RTL23" s="68"/>
      <c r="RTM23" s="68"/>
      <c r="RTN23" s="69"/>
      <c r="RTO23" s="69"/>
      <c r="RTP23" s="69"/>
      <c r="RTQ23" s="70"/>
      <c r="RTR23" s="70"/>
      <c r="RTS23" s="70"/>
      <c r="RTT23" s="70"/>
      <c r="RTU23" s="70"/>
      <c r="RTV23" s="68"/>
      <c r="RTW23" s="68"/>
      <c r="RTX23" s="69"/>
      <c r="RTY23" s="69"/>
      <c r="RTZ23" s="69"/>
      <c r="RUA23" s="70"/>
      <c r="RUB23" s="70"/>
      <c r="RUC23" s="70"/>
      <c r="RUD23" s="70"/>
      <c r="RUE23" s="70"/>
      <c r="RUF23" s="68"/>
      <c r="RUG23" s="68"/>
      <c r="RUH23" s="69"/>
      <c r="RUI23" s="69"/>
      <c r="RUJ23" s="69"/>
      <c r="RUK23" s="70"/>
      <c r="RUL23" s="70"/>
      <c r="RUM23" s="70"/>
      <c r="RUN23" s="70"/>
      <c r="RUO23" s="70"/>
      <c r="RUP23" s="68"/>
      <c r="RUQ23" s="68"/>
      <c r="RUR23" s="69"/>
      <c r="RUS23" s="69"/>
      <c r="RUT23" s="69"/>
      <c r="RUU23" s="70"/>
      <c r="RUV23" s="70"/>
      <c r="RUW23" s="70"/>
      <c r="RUX23" s="70"/>
      <c r="RUY23" s="70"/>
      <c r="RUZ23" s="68"/>
      <c r="RVA23" s="68"/>
      <c r="RVB23" s="69"/>
      <c r="RVC23" s="69"/>
      <c r="RVD23" s="69"/>
      <c r="RVE23" s="70"/>
      <c r="RVF23" s="70"/>
      <c r="RVG23" s="70"/>
      <c r="RVH23" s="70"/>
      <c r="RVI23" s="70"/>
      <c r="RVJ23" s="68"/>
      <c r="RVK23" s="68"/>
      <c r="RVL23" s="69"/>
      <c r="RVM23" s="69"/>
      <c r="RVN23" s="69"/>
      <c r="RVO23" s="70"/>
      <c r="RVP23" s="70"/>
      <c r="RVQ23" s="70"/>
      <c r="RVR23" s="70"/>
      <c r="RVS23" s="70"/>
      <c r="RVT23" s="68"/>
      <c r="RVU23" s="68"/>
      <c r="RVV23" s="69"/>
      <c r="RVW23" s="69"/>
      <c r="RVX23" s="69"/>
      <c r="RVY23" s="70"/>
      <c r="RVZ23" s="70"/>
      <c r="RWA23" s="70"/>
      <c r="RWB23" s="70"/>
      <c r="RWC23" s="70"/>
      <c r="RWD23" s="68"/>
      <c r="RWE23" s="68"/>
      <c r="RWF23" s="69"/>
      <c r="RWG23" s="69"/>
      <c r="RWH23" s="69"/>
      <c r="RWI23" s="70"/>
      <c r="RWJ23" s="70"/>
      <c r="RWK23" s="70"/>
      <c r="RWL23" s="70"/>
      <c r="RWM23" s="70"/>
      <c r="RWN23" s="68"/>
      <c r="RWO23" s="68"/>
      <c r="RWP23" s="69"/>
      <c r="RWQ23" s="69"/>
      <c r="RWR23" s="69"/>
      <c r="RWS23" s="70"/>
      <c r="RWT23" s="70"/>
      <c r="RWU23" s="70"/>
      <c r="RWV23" s="70"/>
      <c r="RWW23" s="70"/>
      <c r="RWX23" s="68"/>
      <c r="RWY23" s="68"/>
      <c r="RWZ23" s="69"/>
      <c r="RXA23" s="69"/>
      <c r="RXB23" s="69"/>
      <c r="RXC23" s="70"/>
      <c r="RXD23" s="70"/>
      <c r="RXE23" s="70"/>
      <c r="RXF23" s="70"/>
      <c r="RXG23" s="70"/>
      <c r="RXH23" s="68"/>
      <c r="RXI23" s="68"/>
      <c r="RXJ23" s="69"/>
      <c r="RXK23" s="69"/>
      <c r="RXL23" s="69"/>
      <c r="RXM23" s="70"/>
      <c r="RXN23" s="70"/>
      <c r="RXO23" s="70"/>
      <c r="RXP23" s="70"/>
      <c r="RXQ23" s="70"/>
      <c r="RXR23" s="68"/>
      <c r="RXS23" s="68"/>
      <c r="RXT23" s="69"/>
      <c r="RXU23" s="69"/>
      <c r="RXV23" s="69"/>
      <c r="RXW23" s="70"/>
      <c r="RXX23" s="70"/>
      <c r="RXY23" s="70"/>
      <c r="RXZ23" s="70"/>
      <c r="RYA23" s="70"/>
      <c r="RYB23" s="68"/>
      <c r="RYC23" s="68"/>
      <c r="RYD23" s="69"/>
      <c r="RYE23" s="69"/>
      <c r="RYF23" s="69"/>
      <c r="RYG23" s="70"/>
      <c r="RYH23" s="70"/>
      <c r="RYI23" s="70"/>
      <c r="RYJ23" s="70"/>
      <c r="RYK23" s="70"/>
      <c r="RYL23" s="68"/>
      <c r="RYM23" s="68"/>
      <c r="RYN23" s="69"/>
      <c r="RYO23" s="69"/>
      <c r="RYP23" s="69"/>
      <c r="RYQ23" s="70"/>
      <c r="RYR23" s="70"/>
      <c r="RYS23" s="70"/>
      <c r="RYT23" s="70"/>
      <c r="RYU23" s="70"/>
      <c r="RYV23" s="68"/>
      <c r="RYW23" s="68"/>
      <c r="RYX23" s="69"/>
      <c r="RYY23" s="69"/>
      <c r="RYZ23" s="69"/>
      <c r="RZA23" s="70"/>
      <c r="RZB23" s="70"/>
      <c r="RZC23" s="70"/>
      <c r="RZD23" s="70"/>
      <c r="RZE23" s="70"/>
      <c r="RZF23" s="68"/>
      <c r="RZG23" s="68"/>
      <c r="RZH23" s="69"/>
      <c r="RZI23" s="69"/>
      <c r="RZJ23" s="69"/>
      <c r="RZK23" s="70"/>
      <c r="RZL23" s="70"/>
      <c r="RZM23" s="70"/>
      <c r="RZN23" s="70"/>
      <c r="RZO23" s="70"/>
      <c r="RZP23" s="68"/>
      <c r="RZQ23" s="68"/>
      <c r="RZR23" s="69"/>
      <c r="RZS23" s="69"/>
      <c r="RZT23" s="69"/>
      <c r="RZU23" s="70"/>
      <c r="RZV23" s="70"/>
      <c r="RZW23" s="70"/>
      <c r="RZX23" s="70"/>
      <c r="RZY23" s="70"/>
      <c r="RZZ23" s="68"/>
      <c r="SAA23" s="68"/>
      <c r="SAB23" s="69"/>
      <c r="SAC23" s="69"/>
      <c r="SAD23" s="69"/>
      <c r="SAE23" s="70"/>
      <c r="SAF23" s="70"/>
      <c r="SAG23" s="70"/>
      <c r="SAH23" s="70"/>
      <c r="SAI23" s="70"/>
      <c r="SAJ23" s="68"/>
      <c r="SAK23" s="68"/>
      <c r="SAL23" s="69"/>
      <c r="SAM23" s="69"/>
      <c r="SAN23" s="69"/>
      <c r="SAO23" s="70"/>
      <c r="SAP23" s="70"/>
      <c r="SAQ23" s="70"/>
      <c r="SAR23" s="70"/>
      <c r="SAS23" s="70"/>
      <c r="SAT23" s="68"/>
      <c r="SAU23" s="68"/>
      <c r="SAV23" s="69"/>
      <c r="SAW23" s="69"/>
      <c r="SAX23" s="69"/>
      <c r="SAY23" s="70"/>
      <c r="SAZ23" s="70"/>
      <c r="SBA23" s="70"/>
      <c r="SBB23" s="70"/>
      <c r="SBC23" s="70"/>
      <c r="SBD23" s="68"/>
      <c r="SBE23" s="68"/>
      <c r="SBF23" s="69"/>
      <c r="SBG23" s="69"/>
      <c r="SBH23" s="69"/>
      <c r="SBI23" s="70"/>
      <c r="SBJ23" s="70"/>
      <c r="SBK23" s="70"/>
      <c r="SBL23" s="70"/>
      <c r="SBM23" s="70"/>
      <c r="SBN23" s="68"/>
      <c r="SBO23" s="68"/>
      <c r="SBP23" s="69"/>
      <c r="SBQ23" s="69"/>
      <c r="SBR23" s="69"/>
      <c r="SBS23" s="70"/>
      <c r="SBT23" s="70"/>
      <c r="SBU23" s="70"/>
      <c r="SBV23" s="70"/>
      <c r="SBW23" s="70"/>
      <c r="SBX23" s="68"/>
      <c r="SBY23" s="68"/>
      <c r="SBZ23" s="69"/>
      <c r="SCA23" s="69"/>
      <c r="SCB23" s="69"/>
      <c r="SCC23" s="70"/>
      <c r="SCD23" s="70"/>
      <c r="SCE23" s="70"/>
      <c r="SCF23" s="70"/>
      <c r="SCG23" s="70"/>
      <c r="SCH23" s="68"/>
      <c r="SCI23" s="68"/>
      <c r="SCJ23" s="69"/>
      <c r="SCK23" s="69"/>
      <c r="SCL23" s="69"/>
      <c r="SCM23" s="70"/>
      <c r="SCN23" s="70"/>
      <c r="SCO23" s="70"/>
      <c r="SCP23" s="70"/>
      <c r="SCQ23" s="70"/>
      <c r="SCR23" s="68"/>
      <c r="SCS23" s="68"/>
      <c r="SCT23" s="69"/>
      <c r="SCU23" s="69"/>
      <c r="SCV23" s="69"/>
      <c r="SCW23" s="70"/>
      <c r="SCX23" s="70"/>
      <c r="SCY23" s="70"/>
      <c r="SCZ23" s="70"/>
      <c r="SDA23" s="70"/>
      <c r="SDB23" s="68"/>
      <c r="SDC23" s="68"/>
      <c r="SDD23" s="69"/>
      <c r="SDE23" s="69"/>
      <c r="SDF23" s="69"/>
      <c r="SDG23" s="70"/>
      <c r="SDH23" s="70"/>
      <c r="SDI23" s="70"/>
      <c r="SDJ23" s="70"/>
      <c r="SDK23" s="70"/>
      <c r="SDL23" s="68"/>
      <c r="SDM23" s="68"/>
      <c r="SDN23" s="69"/>
      <c r="SDO23" s="69"/>
      <c r="SDP23" s="69"/>
      <c r="SDQ23" s="70"/>
      <c r="SDR23" s="70"/>
      <c r="SDS23" s="70"/>
      <c r="SDT23" s="70"/>
      <c r="SDU23" s="70"/>
      <c r="SDV23" s="68"/>
      <c r="SDW23" s="68"/>
      <c r="SDX23" s="69"/>
      <c r="SDY23" s="69"/>
      <c r="SDZ23" s="69"/>
      <c r="SEA23" s="70"/>
      <c r="SEB23" s="70"/>
      <c r="SEC23" s="70"/>
      <c r="SED23" s="70"/>
      <c r="SEE23" s="70"/>
      <c r="SEF23" s="68"/>
      <c r="SEG23" s="68"/>
      <c r="SEH23" s="69"/>
      <c r="SEI23" s="69"/>
      <c r="SEJ23" s="69"/>
      <c r="SEK23" s="70"/>
      <c r="SEL23" s="70"/>
      <c r="SEM23" s="70"/>
      <c r="SEN23" s="70"/>
      <c r="SEO23" s="70"/>
      <c r="SEP23" s="68"/>
      <c r="SEQ23" s="68"/>
      <c r="SER23" s="69"/>
      <c r="SES23" s="69"/>
      <c r="SET23" s="69"/>
      <c r="SEU23" s="70"/>
      <c r="SEV23" s="70"/>
      <c r="SEW23" s="70"/>
      <c r="SEX23" s="70"/>
      <c r="SEY23" s="70"/>
      <c r="SEZ23" s="68"/>
      <c r="SFA23" s="68"/>
      <c r="SFB23" s="69"/>
      <c r="SFC23" s="69"/>
      <c r="SFD23" s="69"/>
      <c r="SFE23" s="70"/>
      <c r="SFF23" s="70"/>
      <c r="SFG23" s="70"/>
      <c r="SFH23" s="70"/>
      <c r="SFI23" s="70"/>
      <c r="SFJ23" s="68"/>
      <c r="SFK23" s="68"/>
      <c r="SFL23" s="69"/>
      <c r="SFM23" s="69"/>
      <c r="SFN23" s="69"/>
      <c r="SFO23" s="70"/>
      <c r="SFP23" s="70"/>
      <c r="SFQ23" s="70"/>
      <c r="SFR23" s="70"/>
      <c r="SFS23" s="70"/>
      <c r="SFT23" s="68"/>
      <c r="SFU23" s="68"/>
      <c r="SFV23" s="69"/>
      <c r="SFW23" s="69"/>
      <c r="SFX23" s="69"/>
      <c r="SFY23" s="70"/>
      <c r="SFZ23" s="70"/>
      <c r="SGA23" s="70"/>
      <c r="SGB23" s="70"/>
      <c r="SGC23" s="70"/>
      <c r="SGD23" s="68"/>
      <c r="SGE23" s="68"/>
      <c r="SGF23" s="69"/>
      <c r="SGG23" s="69"/>
      <c r="SGH23" s="69"/>
      <c r="SGI23" s="70"/>
      <c r="SGJ23" s="70"/>
      <c r="SGK23" s="70"/>
      <c r="SGL23" s="70"/>
      <c r="SGM23" s="70"/>
      <c r="SGN23" s="68"/>
      <c r="SGO23" s="68"/>
      <c r="SGP23" s="69"/>
      <c r="SGQ23" s="69"/>
      <c r="SGR23" s="69"/>
      <c r="SGS23" s="70"/>
      <c r="SGT23" s="70"/>
      <c r="SGU23" s="70"/>
      <c r="SGV23" s="70"/>
      <c r="SGW23" s="70"/>
      <c r="SGX23" s="68"/>
      <c r="SGY23" s="68"/>
      <c r="SGZ23" s="69"/>
      <c r="SHA23" s="69"/>
      <c r="SHB23" s="69"/>
      <c r="SHC23" s="70"/>
      <c r="SHD23" s="70"/>
      <c r="SHE23" s="70"/>
      <c r="SHF23" s="70"/>
      <c r="SHG23" s="70"/>
      <c r="SHH23" s="68"/>
      <c r="SHI23" s="68"/>
      <c r="SHJ23" s="69"/>
      <c r="SHK23" s="69"/>
      <c r="SHL23" s="69"/>
      <c r="SHM23" s="70"/>
      <c r="SHN23" s="70"/>
      <c r="SHO23" s="70"/>
      <c r="SHP23" s="70"/>
      <c r="SHQ23" s="70"/>
      <c r="SHR23" s="68"/>
      <c r="SHS23" s="68"/>
      <c r="SHT23" s="69"/>
      <c r="SHU23" s="69"/>
      <c r="SHV23" s="69"/>
      <c r="SHW23" s="70"/>
      <c r="SHX23" s="70"/>
      <c r="SHY23" s="70"/>
      <c r="SHZ23" s="70"/>
      <c r="SIA23" s="70"/>
      <c r="SIB23" s="68"/>
      <c r="SIC23" s="68"/>
      <c r="SID23" s="69"/>
      <c r="SIE23" s="69"/>
      <c r="SIF23" s="69"/>
      <c r="SIG23" s="70"/>
      <c r="SIH23" s="70"/>
      <c r="SII23" s="70"/>
      <c r="SIJ23" s="70"/>
      <c r="SIK23" s="70"/>
      <c r="SIL23" s="68"/>
      <c r="SIM23" s="68"/>
      <c r="SIN23" s="69"/>
      <c r="SIO23" s="69"/>
      <c r="SIP23" s="69"/>
      <c r="SIQ23" s="70"/>
      <c r="SIR23" s="70"/>
      <c r="SIS23" s="70"/>
      <c r="SIT23" s="70"/>
      <c r="SIU23" s="70"/>
      <c r="SIV23" s="68"/>
      <c r="SIW23" s="68"/>
      <c r="SIX23" s="69"/>
      <c r="SIY23" s="69"/>
      <c r="SIZ23" s="69"/>
      <c r="SJA23" s="70"/>
      <c r="SJB23" s="70"/>
      <c r="SJC23" s="70"/>
      <c r="SJD23" s="70"/>
      <c r="SJE23" s="70"/>
      <c r="SJF23" s="68"/>
      <c r="SJG23" s="68"/>
      <c r="SJH23" s="69"/>
      <c r="SJI23" s="69"/>
      <c r="SJJ23" s="69"/>
      <c r="SJK23" s="70"/>
      <c r="SJL23" s="70"/>
      <c r="SJM23" s="70"/>
      <c r="SJN23" s="70"/>
      <c r="SJO23" s="70"/>
      <c r="SJP23" s="68"/>
      <c r="SJQ23" s="68"/>
      <c r="SJR23" s="69"/>
      <c r="SJS23" s="69"/>
      <c r="SJT23" s="69"/>
      <c r="SJU23" s="70"/>
      <c r="SJV23" s="70"/>
      <c r="SJW23" s="70"/>
      <c r="SJX23" s="70"/>
      <c r="SJY23" s="70"/>
      <c r="SJZ23" s="68"/>
      <c r="SKA23" s="68"/>
      <c r="SKB23" s="69"/>
      <c r="SKC23" s="69"/>
      <c r="SKD23" s="69"/>
      <c r="SKE23" s="70"/>
      <c r="SKF23" s="70"/>
      <c r="SKG23" s="70"/>
      <c r="SKH23" s="70"/>
      <c r="SKI23" s="70"/>
      <c r="SKJ23" s="68"/>
      <c r="SKK23" s="68"/>
      <c r="SKL23" s="69"/>
      <c r="SKM23" s="69"/>
      <c r="SKN23" s="69"/>
      <c r="SKO23" s="70"/>
      <c r="SKP23" s="70"/>
      <c r="SKQ23" s="70"/>
      <c r="SKR23" s="70"/>
      <c r="SKS23" s="70"/>
      <c r="SKT23" s="68"/>
      <c r="SKU23" s="68"/>
      <c r="SKV23" s="69"/>
      <c r="SKW23" s="69"/>
      <c r="SKX23" s="69"/>
      <c r="SKY23" s="70"/>
      <c r="SKZ23" s="70"/>
      <c r="SLA23" s="70"/>
      <c r="SLB23" s="70"/>
      <c r="SLC23" s="70"/>
      <c r="SLD23" s="68"/>
      <c r="SLE23" s="68"/>
      <c r="SLF23" s="69"/>
      <c r="SLG23" s="69"/>
      <c r="SLH23" s="69"/>
      <c r="SLI23" s="70"/>
      <c r="SLJ23" s="70"/>
      <c r="SLK23" s="70"/>
      <c r="SLL23" s="70"/>
      <c r="SLM23" s="70"/>
      <c r="SLN23" s="68"/>
      <c r="SLO23" s="68"/>
      <c r="SLP23" s="69"/>
      <c r="SLQ23" s="69"/>
      <c r="SLR23" s="69"/>
      <c r="SLS23" s="70"/>
      <c r="SLT23" s="70"/>
      <c r="SLU23" s="70"/>
      <c r="SLV23" s="70"/>
      <c r="SLW23" s="70"/>
      <c r="SLX23" s="68"/>
      <c r="SLY23" s="68"/>
      <c r="SLZ23" s="69"/>
      <c r="SMA23" s="69"/>
      <c r="SMB23" s="69"/>
      <c r="SMC23" s="70"/>
      <c r="SMD23" s="70"/>
      <c r="SME23" s="70"/>
      <c r="SMF23" s="70"/>
      <c r="SMG23" s="70"/>
      <c r="SMH23" s="68"/>
      <c r="SMI23" s="68"/>
      <c r="SMJ23" s="69"/>
      <c r="SMK23" s="69"/>
      <c r="SML23" s="69"/>
      <c r="SMM23" s="70"/>
      <c r="SMN23" s="70"/>
      <c r="SMO23" s="70"/>
      <c r="SMP23" s="70"/>
      <c r="SMQ23" s="70"/>
      <c r="SMR23" s="68"/>
      <c r="SMS23" s="68"/>
      <c r="SMT23" s="69"/>
      <c r="SMU23" s="69"/>
      <c r="SMV23" s="69"/>
      <c r="SMW23" s="70"/>
      <c r="SMX23" s="70"/>
      <c r="SMY23" s="70"/>
      <c r="SMZ23" s="70"/>
      <c r="SNA23" s="70"/>
      <c r="SNB23" s="68"/>
      <c r="SNC23" s="68"/>
      <c r="SND23" s="69"/>
      <c r="SNE23" s="69"/>
      <c r="SNF23" s="69"/>
      <c r="SNG23" s="70"/>
      <c r="SNH23" s="70"/>
      <c r="SNI23" s="70"/>
      <c r="SNJ23" s="70"/>
      <c r="SNK23" s="70"/>
      <c r="SNL23" s="68"/>
      <c r="SNM23" s="68"/>
      <c r="SNN23" s="69"/>
      <c r="SNO23" s="69"/>
      <c r="SNP23" s="69"/>
      <c r="SNQ23" s="70"/>
      <c r="SNR23" s="70"/>
      <c r="SNS23" s="70"/>
      <c r="SNT23" s="70"/>
      <c r="SNU23" s="70"/>
      <c r="SNV23" s="68"/>
      <c r="SNW23" s="68"/>
      <c r="SNX23" s="69"/>
      <c r="SNY23" s="69"/>
      <c r="SNZ23" s="69"/>
      <c r="SOA23" s="70"/>
      <c r="SOB23" s="70"/>
      <c r="SOC23" s="70"/>
      <c r="SOD23" s="70"/>
      <c r="SOE23" s="70"/>
      <c r="SOF23" s="68"/>
      <c r="SOG23" s="68"/>
      <c r="SOH23" s="69"/>
      <c r="SOI23" s="69"/>
      <c r="SOJ23" s="69"/>
      <c r="SOK23" s="70"/>
      <c r="SOL23" s="70"/>
      <c r="SOM23" s="70"/>
      <c r="SON23" s="70"/>
      <c r="SOO23" s="70"/>
      <c r="SOP23" s="68"/>
      <c r="SOQ23" s="68"/>
      <c r="SOR23" s="69"/>
      <c r="SOS23" s="69"/>
      <c r="SOT23" s="69"/>
      <c r="SOU23" s="70"/>
      <c r="SOV23" s="70"/>
      <c r="SOW23" s="70"/>
      <c r="SOX23" s="70"/>
      <c r="SOY23" s="70"/>
      <c r="SOZ23" s="68"/>
      <c r="SPA23" s="68"/>
      <c r="SPB23" s="69"/>
      <c r="SPC23" s="69"/>
      <c r="SPD23" s="69"/>
      <c r="SPE23" s="70"/>
      <c r="SPF23" s="70"/>
      <c r="SPG23" s="70"/>
      <c r="SPH23" s="70"/>
      <c r="SPI23" s="70"/>
      <c r="SPJ23" s="68"/>
      <c r="SPK23" s="68"/>
      <c r="SPL23" s="69"/>
      <c r="SPM23" s="69"/>
      <c r="SPN23" s="69"/>
      <c r="SPO23" s="70"/>
      <c r="SPP23" s="70"/>
      <c r="SPQ23" s="70"/>
      <c r="SPR23" s="70"/>
      <c r="SPS23" s="70"/>
      <c r="SPT23" s="68"/>
      <c r="SPU23" s="68"/>
      <c r="SPV23" s="69"/>
      <c r="SPW23" s="69"/>
      <c r="SPX23" s="69"/>
      <c r="SPY23" s="70"/>
      <c r="SPZ23" s="70"/>
      <c r="SQA23" s="70"/>
      <c r="SQB23" s="70"/>
      <c r="SQC23" s="70"/>
      <c r="SQD23" s="68"/>
      <c r="SQE23" s="68"/>
      <c r="SQF23" s="69"/>
      <c r="SQG23" s="69"/>
      <c r="SQH23" s="69"/>
      <c r="SQI23" s="70"/>
      <c r="SQJ23" s="70"/>
      <c r="SQK23" s="70"/>
      <c r="SQL23" s="70"/>
      <c r="SQM23" s="70"/>
      <c r="SQN23" s="68"/>
      <c r="SQO23" s="68"/>
      <c r="SQP23" s="69"/>
      <c r="SQQ23" s="69"/>
      <c r="SQR23" s="69"/>
      <c r="SQS23" s="70"/>
      <c r="SQT23" s="70"/>
      <c r="SQU23" s="70"/>
      <c r="SQV23" s="70"/>
      <c r="SQW23" s="70"/>
      <c r="SQX23" s="68"/>
      <c r="SQY23" s="68"/>
      <c r="SQZ23" s="69"/>
      <c r="SRA23" s="69"/>
      <c r="SRB23" s="69"/>
      <c r="SRC23" s="70"/>
      <c r="SRD23" s="70"/>
      <c r="SRE23" s="70"/>
      <c r="SRF23" s="70"/>
      <c r="SRG23" s="70"/>
      <c r="SRH23" s="68"/>
      <c r="SRI23" s="68"/>
      <c r="SRJ23" s="69"/>
      <c r="SRK23" s="69"/>
      <c r="SRL23" s="69"/>
      <c r="SRM23" s="70"/>
      <c r="SRN23" s="70"/>
      <c r="SRO23" s="70"/>
      <c r="SRP23" s="70"/>
      <c r="SRQ23" s="70"/>
      <c r="SRR23" s="68"/>
      <c r="SRS23" s="68"/>
      <c r="SRT23" s="69"/>
      <c r="SRU23" s="69"/>
      <c r="SRV23" s="69"/>
      <c r="SRW23" s="70"/>
      <c r="SRX23" s="70"/>
      <c r="SRY23" s="70"/>
      <c r="SRZ23" s="70"/>
      <c r="SSA23" s="70"/>
      <c r="SSB23" s="68"/>
      <c r="SSC23" s="68"/>
      <c r="SSD23" s="69"/>
      <c r="SSE23" s="69"/>
      <c r="SSF23" s="69"/>
      <c r="SSG23" s="70"/>
      <c r="SSH23" s="70"/>
      <c r="SSI23" s="70"/>
      <c r="SSJ23" s="70"/>
      <c r="SSK23" s="70"/>
      <c r="SSL23" s="68"/>
      <c r="SSM23" s="68"/>
      <c r="SSN23" s="69"/>
      <c r="SSO23" s="69"/>
      <c r="SSP23" s="69"/>
      <c r="SSQ23" s="70"/>
      <c r="SSR23" s="70"/>
      <c r="SSS23" s="70"/>
      <c r="SST23" s="70"/>
      <c r="SSU23" s="70"/>
      <c r="SSV23" s="68"/>
      <c r="SSW23" s="68"/>
      <c r="SSX23" s="69"/>
      <c r="SSY23" s="69"/>
      <c r="SSZ23" s="69"/>
      <c r="STA23" s="70"/>
      <c r="STB23" s="70"/>
      <c r="STC23" s="70"/>
      <c r="STD23" s="70"/>
      <c r="STE23" s="70"/>
      <c r="STF23" s="68"/>
      <c r="STG23" s="68"/>
      <c r="STH23" s="69"/>
      <c r="STI23" s="69"/>
      <c r="STJ23" s="69"/>
      <c r="STK23" s="70"/>
      <c r="STL23" s="70"/>
      <c r="STM23" s="70"/>
      <c r="STN23" s="70"/>
      <c r="STO23" s="70"/>
      <c r="STP23" s="68"/>
      <c r="STQ23" s="68"/>
      <c r="STR23" s="69"/>
      <c r="STS23" s="69"/>
      <c r="STT23" s="69"/>
      <c r="STU23" s="70"/>
      <c r="STV23" s="70"/>
      <c r="STW23" s="70"/>
      <c r="STX23" s="70"/>
      <c r="STY23" s="70"/>
      <c r="STZ23" s="68"/>
      <c r="SUA23" s="68"/>
      <c r="SUB23" s="69"/>
      <c r="SUC23" s="69"/>
      <c r="SUD23" s="69"/>
      <c r="SUE23" s="70"/>
      <c r="SUF23" s="70"/>
      <c r="SUG23" s="70"/>
      <c r="SUH23" s="70"/>
      <c r="SUI23" s="70"/>
      <c r="SUJ23" s="68"/>
      <c r="SUK23" s="68"/>
      <c r="SUL23" s="69"/>
      <c r="SUM23" s="69"/>
      <c r="SUN23" s="69"/>
      <c r="SUO23" s="70"/>
      <c r="SUP23" s="70"/>
      <c r="SUQ23" s="70"/>
      <c r="SUR23" s="70"/>
      <c r="SUS23" s="70"/>
      <c r="SUT23" s="68"/>
      <c r="SUU23" s="68"/>
      <c r="SUV23" s="69"/>
      <c r="SUW23" s="69"/>
      <c r="SUX23" s="69"/>
      <c r="SUY23" s="70"/>
      <c r="SUZ23" s="70"/>
      <c r="SVA23" s="70"/>
      <c r="SVB23" s="70"/>
      <c r="SVC23" s="70"/>
      <c r="SVD23" s="68"/>
      <c r="SVE23" s="68"/>
      <c r="SVF23" s="69"/>
      <c r="SVG23" s="69"/>
      <c r="SVH23" s="69"/>
      <c r="SVI23" s="70"/>
      <c r="SVJ23" s="70"/>
      <c r="SVK23" s="70"/>
      <c r="SVL23" s="70"/>
      <c r="SVM23" s="70"/>
      <c r="SVN23" s="68"/>
      <c r="SVO23" s="68"/>
      <c r="SVP23" s="69"/>
      <c r="SVQ23" s="69"/>
      <c r="SVR23" s="69"/>
      <c r="SVS23" s="70"/>
      <c r="SVT23" s="70"/>
      <c r="SVU23" s="70"/>
      <c r="SVV23" s="70"/>
      <c r="SVW23" s="70"/>
      <c r="SVX23" s="68"/>
      <c r="SVY23" s="68"/>
      <c r="SVZ23" s="69"/>
      <c r="SWA23" s="69"/>
      <c r="SWB23" s="69"/>
      <c r="SWC23" s="70"/>
      <c r="SWD23" s="70"/>
      <c r="SWE23" s="70"/>
      <c r="SWF23" s="70"/>
      <c r="SWG23" s="70"/>
      <c r="SWH23" s="68"/>
      <c r="SWI23" s="68"/>
      <c r="SWJ23" s="69"/>
      <c r="SWK23" s="69"/>
      <c r="SWL23" s="69"/>
      <c r="SWM23" s="70"/>
      <c r="SWN23" s="70"/>
      <c r="SWO23" s="70"/>
      <c r="SWP23" s="70"/>
      <c r="SWQ23" s="70"/>
      <c r="SWR23" s="68"/>
      <c r="SWS23" s="68"/>
      <c r="SWT23" s="69"/>
      <c r="SWU23" s="69"/>
      <c r="SWV23" s="69"/>
      <c r="SWW23" s="70"/>
      <c r="SWX23" s="70"/>
      <c r="SWY23" s="70"/>
      <c r="SWZ23" s="70"/>
      <c r="SXA23" s="70"/>
      <c r="SXB23" s="68"/>
      <c r="SXC23" s="68"/>
      <c r="SXD23" s="69"/>
      <c r="SXE23" s="69"/>
      <c r="SXF23" s="69"/>
      <c r="SXG23" s="70"/>
      <c r="SXH23" s="70"/>
      <c r="SXI23" s="70"/>
      <c r="SXJ23" s="70"/>
      <c r="SXK23" s="70"/>
      <c r="SXL23" s="68"/>
      <c r="SXM23" s="68"/>
      <c r="SXN23" s="69"/>
      <c r="SXO23" s="69"/>
      <c r="SXP23" s="69"/>
      <c r="SXQ23" s="70"/>
      <c r="SXR23" s="70"/>
      <c r="SXS23" s="70"/>
      <c r="SXT23" s="70"/>
      <c r="SXU23" s="70"/>
      <c r="SXV23" s="68"/>
      <c r="SXW23" s="68"/>
      <c r="SXX23" s="69"/>
      <c r="SXY23" s="69"/>
      <c r="SXZ23" s="69"/>
      <c r="SYA23" s="70"/>
      <c r="SYB23" s="70"/>
      <c r="SYC23" s="70"/>
      <c r="SYD23" s="70"/>
      <c r="SYE23" s="70"/>
      <c r="SYF23" s="68"/>
      <c r="SYG23" s="68"/>
      <c r="SYH23" s="69"/>
      <c r="SYI23" s="69"/>
      <c r="SYJ23" s="69"/>
      <c r="SYK23" s="70"/>
      <c r="SYL23" s="70"/>
      <c r="SYM23" s="70"/>
      <c r="SYN23" s="70"/>
      <c r="SYO23" s="70"/>
      <c r="SYP23" s="68"/>
      <c r="SYQ23" s="68"/>
      <c r="SYR23" s="69"/>
      <c r="SYS23" s="69"/>
      <c r="SYT23" s="69"/>
      <c r="SYU23" s="70"/>
      <c r="SYV23" s="70"/>
      <c r="SYW23" s="70"/>
      <c r="SYX23" s="70"/>
      <c r="SYY23" s="70"/>
      <c r="SYZ23" s="68"/>
      <c r="SZA23" s="68"/>
      <c r="SZB23" s="69"/>
      <c r="SZC23" s="69"/>
      <c r="SZD23" s="69"/>
      <c r="SZE23" s="70"/>
      <c r="SZF23" s="70"/>
      <c r="SZG23" s="70"/>
      <c r="SZH23" s="70"/>
      <c r="SZI23" s="70"/>
      <c r="SZJ23" s="68"/>
      <c r="SZK23" s="68"/>
      <c r="SZL23" s="69"/>
      <c r="SZM23" s="69"/>
      <c r="SZN23" s="69"/>
      <c r="SZO23" s="70"/>
      <c r="SZP23" s="70"/>
      <c r="SZQ23" s="70"/>
      <c r="SZR23" s="70"/>
      <c r="SZS23" s="70"/>
      <c r="SZT23" s="68"/>
      <c r="SZU23" s="68"/>
      <c r="SZV23" s="69"/>
      <c r="SZW23" s="69"/>
      <c r="SZX23" s="69"/>
      <c r="SZY23" s="70"/>
      <c r="SZZ23" s="70"/>
      <c r="TAA23" s="70"/>
      <c r="TAB23" s="70"/>
      <c r="TAC23" s="70"/>
      <c r="TAD23" s="68"/>
      <c r="TAE23" s="68"/>
      <c r="TAF23" s="69"/>
      <c r="TAG23" s="69"/>
      <c r="TAH23" s="69"/>
      <c r="TAI23" s="70"/>
      <c r="TAJ23" s="70"/>
      <c r="TAK23" s="70"/>
      <c r="TAL23" s="70"/>
      <c r="TAM23" s="70"/>
      <c r="TAN23" s="68"/>
      <c r="TAO23" s="68"/>
      <c r="TAP23" s="69"/>
      <c r="TAQ23" s="69"/>
      <c r="TAR23" s="69"/>
      <c r="TAS23" s="70"/>
      <c r="TAT23" s="70"/>
      <c r="TAU23" s="70"/>
      <c r="TAV23" s="70"/>
      <c r="TAW23" s="70"/>
      <c r="TAX23" s="68"/>
      <c r="TAY23" s="68"/>
      <c r="TAZ23" s="69"/>
      <c r="TBA23" s="69"/>
      <c r="TBB23" s="69"/>
      <c r="TBC23" s="70"/>
      <c r="TBD23" s="70"/>
      <c r="TBE23" s="70"/>
      <c r="TBF23" s="70"/>
      <c r="TBG23" s="70"/>
      <c r="TBH23" s="68"/>
      <c r="TBI23" s="68"/>
      <c r="TBJ23" s="69"/>
      <c r="TBK23" s="69"/>
      <c r="TBL23" s="69"/>
      <c r="TBM23" s="70"/>
      <c r="TBN23" s="70"/>
      <c r="TBO23" s="70"/>
      <c r="TBP23" s="70"/>
      <c r="TBQ23" s="70"/>
      <c r="TBR23" s="68"/>
      <c r="TBS23" s="68"/>
      <c r="TBT23" s="69"/>
      <c r="TBU23" s="69"/>
      <c r="TBV23" s="69"/>
      <c r="TBW23" s="70"/>
      <c r="TBX23" s="70"/>
      <c r="TBY23" s="70"/>
      <c r="TBZ23" s="70"/>
      <c r="TCA23" s="70"/>
      <c r="TCB23" s="68"/>
      <c r="TCC23" s="68"/>
      <c r="TCD23" s="69"/>
      <c r="TCE23" s="69"/>
      <c r="TCF23" s="69"/>
      <c r="TCG23" s="70"/>
      <c r="TCH23" s="70"/>
      <c r="TCI23" s="70"/>
      <c r="TCJ23" s="70"/>
      <c r="TCK23" s="70"/>
      <c r="TCL23" s="68"/>
      <c r="TCM23" s="68"/>
      <c r="TCN23" s="69"/>
      <c r="TCO23" s="69"/>
      <c r="TCP23" s="69"/>
      <c r="TCQ23" s="70"/>
      <c r="TCR23" s="70"/>
      <c r="TCS23" s="70"/>
      <c r="TCT23" s="70"/>
      <c r="TCU23" s="70"/>
      <c r="TCV23" s="68"/>
      <c r="TCW23" s="68"/>
      <c r="TCX23" s="69"/>
      <c r="TCY23" s="69"/>
      <c r="TCZ23" s="69"/>
      <c r="TDA23" s="70"/>
      <c r="TDB23" s="70"/>
      <c r="TDC23" s="70"/>
      <c r="TDD23" s="70"/>
      <c r="TDE23" s="70"/>
      <c r="TDF23" s="68"/>
      <c r="TDG23" s="68"/>
      <c r="TDH23" s="69"/>
      <c r="TDI23" s="69"/>
      <c r="TDJ23" s="69"/>
      <c r="TDK23" s="70"/>
      <c r="TDL23" s="70"/>
      <c r="TDM23" s="70"/>
      <c r="TDN23" s="70"/>
      <c r="TDO23" s="70"/>
      <c r="TDP23" s="68"/>
      <c r="TDQ23" s="68"/>
      <c r="TDR23" s="69"/>
      <c r="TDS23" s="69"/>
      <c r="TDT23" s="69"/>
      <c r="TDU23" s="70"/>
      <c r="TDV23" s="70"/>
      <c r="TDW23" s="70"/>
      <c r="TDX23" s="70"/>
      <c r="TDY23" s="70"/>
      <c r="TDZ23" s="68"/>
      <c r="TEA23" s="68"/>
      <c r="TEB23" s="69"/>
      <c r="TEC23" s="69"/>
      <c r="TED23" s="69"/>
      <c r="TEE23" s="70"/>
      <c r="TEF23" s="70"/>
      <c r="TEG23" s="70"/>
      <c r="TEH23" s="70"/>
      <c r="TEI23" s="70"/>
      <c r="TEJ23" s="68"/>
      <c r="TEK23" s="68"/>
      <c r="TEL23" s="69"/>
      <c r="TEM23" s="69"/>
      <c r="TEN23" s="69"/>
      <c r="TEO23" s="70"/>
      <c r="TEP23" s="70"/>
      <c r="TEQ23" s="70"/>
      <c r="TER23" s="70"/>
      <c r="TES23" s="70"/>
      <c r="TET23" s="68"/>
      <c r="TEU23" s="68"/>
      <c r="TEV23" s="69"/>
      <c r="TEW23" s="69"/>
      <c r="TEX23" s="69"/>
      <c r="TEY23" s="70"/>
      <c r="TEZ23" s="70"/>
      <c r="TFA23" s="70"/>
      <c r="TFB23" s="70"/>
      <c r="TFC23" s="70"/>
      <c r="TFD23" s="68"/>
      <c r="TFE23" s="68"/>
      <c r="TFF23" s="69"/>
      <c r="TFG23" s="69"/>
      <c r="TFH23" s="69"/>
      <c r="TFI23" s="70"/>
      <c r="TFJ23" s="70"/>
      <c r="TFK23" s="70"/>
      <c r="TFL23" s="70"/>
      <c r="TFM23" s="70"/>
      <c r="TFN23" s="68"/>
      <c r="TFO23" s="68"/>
      <c r="TFP23" s="69"/>
      <c r="TFQ23" s="69"/>
      <c r="TFR23" s="69"/>
      <c r="TFS23" s="70"/>
      <c r="TFT23" s="70"/>
      <c r="TFU23" s="70"/>
      <c r="TFV23" s="70"/>
      <c r="TFW23" s="70"/>
      <c r="TFX23" s="68"/>
      <c r="TFY23" s="68"/>
      <c r="TFZ23" s="69"/>
      <c r="TGA23" s="69"/>
      <c r="TGB23" s="69"/>
      <c r="TGC23" s="70"/>
      <c r="TGD23" s="70"/>
      <c r="TGE23" s="70"/>
      <c r="TGF23" s="70"/>
      <c r="TGG23" s="70"/>
      <c r="TGH23" s="68"/>
      <c r="TGI23" s="68"/>
      <c r="TGJ23" s="69"/>
      <c r="TGK23" s="69"/>
      <c r="TGL23" s="69"/>
      <c r="TGM23" s="70"/>
      <c r="TGN23" s="70"/>
      <c r="TGO23" s="70"/>
      <c r="TGP23" s="70"/>
      <c r="TGQ23" s="70"/>
      <c r="TGR23" s="68"/>
      <c r="TGS23" s="68"/>
      <c r="TGT23" s="69"/>
      <c r="TGU23" s="69"/>
      <c r="TGV23" s="69"/>
      <c r="TGW23" s="70"/>
      <c r="TGX23" s="70"/>
      <c r="TGY23" s="70"/>
      <c r="TGZ23" s="70"/>
      <c r="THA23" s="70"/>
      <c r="THB23" s="68"/>
      <c r="THC23" s="68"/>
      <c r="THD23" s="69"/>
      <c r="THE23" s="69"/>
      <c r="THF23" s="69"/>
      <c r="THG23" s="70"/>
      <c r="THH23" s="70"/>
      <c r="THI23" s="70"/>
      <c r="THJ23" s="70"/>
      <c r="THK23" s="70"/>
      <c r="THL23" s="68"/>
      <c r="THM23" s="68"/>
      <c r="THN23" s="69"/>
      <c r="THO23" s="69"/>
      <c r="THP23" s="69"/>
      <c r="THQ23" s="70"/>
      <c r="THR23" s="70"/>
      <c r="THS23" s="70"/>
      <c r="THT23" s="70"/>
      <c r="THU23" s="70"/>
      <c r="THV23" s="68"/>
      <c r="THW23" s="68"/>
      <c r="THX23" s="69"/>
      <c r="THY23" s="69"/>
      <c r="THZ23" s="69"/>
      <c r="TIA23" s="70"/>
      <c r="TIB23" s="70"/>
      <c r="TIC23" s="70"/>
      <c r="TID23" s="70"/>
      <c r="TIE23" s="70"/>
      <c r="TIF23" s="68"/>
      <c r="TIG23" s="68"/>
      <c r="TIH23" s="69"/>
      <c r="TII23" s="69"/>
      <c r="TIJ23" s="69"/>
      <c r="TIK23" s="70"/>
      <c r="TIL23" s="70"/>
      <c r="TIM23" s="70"/>
      <c r="TIN23" s="70"/>
      <c r="TIO23" s="70"/>
      <c r="TIP23" s="68"/>
      <c r="TIQ23" s="68"/>
      <c r="TIR23" s="69"/>
      <c r="TIS23" s="69"/>
      <c r="TIT23" s="69"/>
      <c r="TIU23" s="70"/>
      <c r="TIV23" s="70"/>
      <c r="TIW23" s="70"/>
      <c r="TIX23" s="70"/>
      <c r="TIY23" s="70"/>
      <c r="TIZ23" s="68"/>
      <c r="TJA23" s="68"/>
      <c r="TJB23" s="69"/>
      <c r="TJC23" s="69"/>
      <c r="TJD23" s="69"/>
      <c r="TJE23" s="70"/>
      <c r="TJF23" s="70"/>
      <c r="TJG23" s="70"/>
      <c r="TJH23" s="70"/>
      <c r="TJI23" s="70"/>
      <c r="TJJ23" s="68"/>
      <c r="TJK23" s="68"/>
      <c r="TJL23" s="69"/>
      <c r="TJM23" s="69"/>
      <c r="TJN23" s="69"/>
      <c r="TJO23" s="70"/>
      <c r="TJP23" s="70"/>
      <c r="TJQ23" s="70"/>
      <c r="TJR23" s="70"/>
      <c r="TJS23" s="70"/>
      <c r="TJT23" s="68"/>
      <c r="TJU23" s="68"/>
      <c r="TJV23" s="69"/>
      <c r="TJW23" s="69"/>
      <c r="TJX23" s="69"/>
      <c r="TJY23" s="70"/>
      <c r="TJZ23" s="70"/>
      <c r="TKA23" s="70"/>
      <c r="TKB23" s="70"/>
      <c r="TKC23" s="70"/>
      <c r="TKD23" s="68"/>
      <c r="TKE23" s="68"/>
      <c r="TKF23" s="69"/>
      <c r="TKG23" s="69"/>
      <c r="TKH23" s="69"/>
      <c r="TKI23" s="70"/>
      <c r="TKJ23" s="70"/>
      <c r="TKK23" s="70"/>
      <c r="TKL23" s="70"/>
      <c r="TKM23" s="70"/>
      <c r="TKN23" s="68"/>
      <c r="TKO23" s="68"/>
      <c r="TKP23" s="69"/>
      <c r="TKQ23" s="69"/>
      <c r="TKR23" s="69"/>
      <c r="TKS23" s="70"/>
      <c r="TKT23" s="70"/>
      <c r="TKU23" s="70"/>
      <c r="TKV23" s="70"/>
      <c r="TKW23" s="70"/>
      <c r="TKX23" s="68"/>
      <c r="TKY23" s="68"/>
      <c r="TKZ23" s="69"/>
      <c r="TLA23" s="69"/>
      <c r="TLB23" s="69"/>
      <c r="TLC23" s="70"/>
      <c r="TLD23" s="70"/>
      <c r="TLE23" s="70"/>
      <c r="TLF23" s="70"/>
      <c r="TLG23" s="70"/>
      <c r="TLH23" s="68"/>
      <c r="TLI23" s="68"/>
      <c r="TLJ23" s="69"/>
      <c r="TLK23" s="69"/>
      <c r="TLL23" s="69"/>
      <c r="TLM23" s="70"/>
      <c r="TLN23" s="70"/>
      <c r="TLO23" s="70"/>
      <c r="TLP23" s="70"/>
      <c r="TLQ23" s="70"/>
      <c r="TLR23" s="68"/>
      <c r="TLS23" s="68"/>
      <c r="TLT23" s="69"/>
      <c r="TLU23" s="69"/>
      <c r="TLV23" s="69"/>
      <c r="TLW23" s="70"/>
      <c r="TLX23" s="70"/>
      <c r="TLY23" s="70"/>
      <c r="TLZ23" s="70"/>
      <c r="TMA23" s="70"/>
      <c r="TMB23" s="68"/>
      <c r="TMC23" s="68"/>
      <c r="TMD23" s="69"/>
      <c r="TME23" s="69"/>
      <c r="TMF23" s="69"/>
      <c r="TMG23" s="70"/>
      <c r="TMH23" s="70"/>
      <c r="TMI23" s="70"/>
      <c r="TMJ23" s="70"/>
      <c r="TMK23" s="70"/>
      <c r="TML23" s="68"/>
      <c r="TMM23" s="68"/>
      <c r="TMN23" s="69"/>
      <c r="TMO23" s="69"/>
      <c r="TMP23" s="69"/>
      <c r="TMQ23" s="70"/>
      <c r="TMR23" s="70"/>
      <c r="TMS23" s="70"/>
      <c r="TMT23" s="70"/>
      <c r="TMU23" s="70"/>
      <c r="TMV23" s="68"/>
      <c r="TMW23" s="68"/>
      <c r="TMX23" s="69"/>
      <c r="TMY23" s="69"/>
      <c r="TMZ23" s="69"/>
      <c r="TNA23" s="70"/>
      <c r="TNB23" s="70"/>
      <c r="TNC23" s="70"/>
      <c r="TND23" s="70"/>
      <c r="TNE23" s="70"/>
      <c r="TNF23" s="68"/>
      <c r="TNG23" s="68"/>
      <c r="TNH23" s="69"/>
      <c r="TNI23" s="69"/>
      <c r="TNJ23" s="69"/>
      <c r="TNK23" s="70"/>
      <c r="TNL23" s="70"/>
      <c r="TNM23" s="70"/>
      <c r="TNN23" s="70"/>
      <c r="TNO23" s="70"/>
      <c r="TNP23" s="68"/>
      <c r="TNQ23" s="68"/>
      <c r="TNR23" s="69"/>
      <c r="TNS23" s="69"/>
      <c r="TNT23" s="69"/>
      <c r="TNU23" s="70"/>
      <c r="TNV23" s="70"/>
      <c r="TNW23" s="70"/>
      <c r="TNX23" s="70"/>
      <c r="TNY23" s="70"/>
      <c r="TNZ23" s="68"/>
      <c r="TOA23" s="68"/>
      <c r="TOB23" s="69"/>
      <c r="TOC23" s="69"/>
      <c r="TOD23" s="69"/>
      <c r="TOE23" s="70"/>
      <c r="TOF23" s="70"/>
      <c r="TOG23" s="70"/>
      <c r="TOH23" s="70"/>
      <c r="TOI23" s="70"/>
      <c r="TOJ23" s="68"/>
      <c r="TOK23" s="68"/>
      <c r="TOL23" s="69"/>
      <c r="TOM23" s="69"/>
      <c r="TON23" s="69"/>
      <c r="TOO23" s="70"/>
      <c r="TOP23" s="70"/>
      <c r="TOQ23" s="70"/>
      <c r="TOR23" s="70"/>
      <c r="TOS23" s="70"/>
      <c r="TOT23" s="68"/>
      <c r="TOU23" s="68"/>
      <c r="TOV23" s="69"/>
      <c r="TOW23" s="69"/>
      <c r="TOX23" s="69"/>
      <c r="TOY23" s="70"/>
      <c r="TOZ23" s="70"/>
      <c r="TPA23" s="70"/>
      <c r="TPB23" s="70"/>
      <c r="TPC23" s="70"/>
      <c r="TPD23" s="68"/>
      <c r="TPE23" s="68"/>
      <c r="TPF23" s="69"/>
      <c r="TPG23" s="69"/>
      <c r="TPH23" s="69"/>
      <c r="TPI23" s="70"/>
      <c r="TPJ23" s="70"/>
      <c r="TPK23" s="70"/>
      <c r="TPL23" s="70"/>
      <c r="TPM23" s="70"/>
      <c r="TPN23" s="68"/>
      <c r="TPO23" s="68"/>
      <c r="TPP23" s="69"/>
      <c r="TPQ23" s="69"/>
      <c r="TPR23" s="69"/>
      <c r="TPS23" s="70"/>
      <c r="TPT23" s="70"/>
      <c r="TPU23" s="70"/>
      <c r="TPV23" s="70"/>
      <c r="TPW23" s="70"/>
      <c r="TPX23" s="68"/>
      <c r="TPY23" s="68"/>
      <c r="TPZ23" s="69"/>
      <c r="TQA23" s="69"/>
      <c r="TQB23" s="69"/>
      <c r="TQC23" s="70"/>
      <c r="TQD23" s="70"/>
      <c r="TQE23" s="70"/>
      <c r="TQF23" s="70"/>
      <c r="TQG23" s="70"/>
      <c r="TQH23" s="68"/>
      <c r="TQI23" s="68"/>
      <c r="TQJ23" s="69"/>
      <c r="TQK23" s="69"/>
      <c r="TQL23" s="69"/>
      <c r="TQM23" s="70"/>
      <c r="TQN23" s="70"/>
      <c r="TQO23" s="70"/>
      <c r="TQP23" s="70"/>
      <c r="TQQ23" s="70"/>
      <c r="TQR23" s="68"/>
      <c r="TQS23" s="68"/>
      <c r="TQT23" s="69"/>
      <c r="TQU23" s="69"/>
      <c r="TQV23" s="69"/>
      <c r="TQW23" s="70"/>
      <c r="TQX23" s="70"/>
      <c r="TQY23" s="70"/>
      <c r="TQZ23" s="70"/>
      <c r="TRA23" s="70"/>
      <c r="TRB23" s="68"/>
      <c r="TRC23" s="68"/>
      <c r="TRD23" s="69"/>
      <c r="TRE23" s="69"/>
      <c r="TRF23" s="69"/>
      <c r="TRG23" s="70"/>
      <c r="TRH23" s="70"/>
      <c r="TRI23" s="70"/>
      <c r="TRJ23" s="70"/>
      <c r="TRK23" s="70"/>
      <c r="TRL23" s="68"/>
      <c r="TRM23" s="68"/>
      <c r="TRN23" s="69"/>
      <c r="TRO23" s="69"/>
      <c r="TRP23" s="69"/>
      <c r="TRQ23" s="70"/>
      <c r="TRR23" s="70"/>
      <c r="TRS23" s="70"/>
      <c r="TRT23" s="70"/>
      <c r="TRU23" s="70"/>
      <c r="TRV23" s="68"/>
      <c r="TRW23" s="68"/>
      <c r="TRX23" s="69"/>
      <c r="TRY23" s="69"/>
      <c r="TRZ23" s="69"/>
      <c r="TSA23" s="70"/>
      <c r="TSB23" s="70"/>
      <c r="TSC23" s="70"/>
      <c r="TSD23" s="70"/>
      <c r="TSE23" s="70"/>
      <c r="TSF23" s="68"/>
      <c r="TSG23" s="68"/>
      <c r="TSH23" s="69"/>
      <c r="TSI23" s="69"/>
      <c r="TSJ23" s="69"/>
      <c r="TSK23" s="70"/>
      <c r="TSL23" s="70"/>
      <c r="TSM23" s="70"/>
      <c r="TSN23" s="70"/>
      <c r="TSO23" s="70"/>
      <c r="TSP23" s="68"/>
      <c r="TSQ23" s="68"/>
      <c r="TSR23" s="69"/>
      <c r="TSS23" s="69"/>
      <c r="TST23" s="69"/>
      <c r="TSU23" s="70"/>
      <c r="TSV23" s="70"/>
      <c r="TSW23" s="70"/>
      <c r="TSX23" s="70"/>
      <c r="TSY23" s="70"/>
      <c r="TSZ23" s="68"/>
      <c r="TTA23" s="68"/>
      <c r="TTB23" s="69"/>
      <c r="TTC23" s="69"/>
      <c r="TTD23" s="69"/>
      <c r="TTE23" s="70"/>
      <c r="TTF23" s="70"/>
      <c r="TTG23" s="70"/>
      <c r="TTH23" s="70"/>
      <c r="TTI23" s="70"/>
      <c r="TTJ23" s="68"/>
      <c r="TTK23" s="68"/>
      <c r="TTL23" s="69"/>
      <c r="TTM23" s="69"/>
      <c r="TTN23" s="69"/>
      <c r="TTO23" s="70"/>
      <c r="TTP23" s="70"/>
      <c r="TTQ23" s="70"/>
      <c r="TTR23" s="70"/>
      <c r="TTS23" s="70"/>
      <c r="TTT23" s="68"/>
      <c r="TTU23" s="68"/>
      <c r="TTV23" s="69"/>
      <c r="TTW23" s="69"/>
      <c r="TTX23" s="69"/>
      <c r="TTY23" s="70"/>
      <c r="TTZ23" s="70"/>
      <c r="TUA23" s="70"/>
      <c r="TUB23" s="70"/>
      <c r="TUC23" s="70"/>
      <c r="TUD23" s="68"/>
      <c r="TUE23" s="68"/>
      <c r="TUF23" s="69"/>
      <c r="TUG23" s="69"/>
      <c r="TUH23" s="69"/>
      <c r="TUI23" s="70"/>
      <c r="TUJ23" s="70"/>
      <c r="TUK23" s="70"/>
      <c r="TUL23" s="70"/>
      <c r="TUM23" s="70"/>
      <c r="TUN23" s="68"/>
      <c r="TUO23" s="68"/>
      <c r="TUP23" s="69"/>
      <c r="TUQ23" s="69"/>
      <c r="TUR23" s="69"/>
      <c r="TUS23" s="70"/>
      <c r="TUT23" s="70"/>
      <c r="TUU23" s="70"/>
      <c r="TUV23" s="70"/>
      <c r="TUW23" s="70"/>
      <c r="TUX23" s="68"/>
      <c r="TUY23" s="68"/>
      <c r="TUZ23" s="69"/>
      <c r="TVA23" s="69"/>
      <c r="TVB23" s="69"/>
      <c r="TVC23" s="70"/>
      <c r="TVD23" s="70"/>
      <c r="TVE23" s="70"/>
      <c r="TVF23" s="70"/>
      <c r="TVG23" s="70"/>
      <c r="TVH23" s="68"/>
      <c r="TVI23" s="68"/>
      <c r="TVJ23" s="69"/>
      <c r="TVK23" s="69"/>
      <c r="TVL23" s="69"/>
      <c r="TVM23" s="70"/>
      <c r="TVN23" s="70"/>
      <c r="TVO23" s="70"/>
      <c r="TVP23" s="70"/>
      <c r="TVQ23" s="70"/>
      <c r="TVR23" s="68"/>
      <c r="TVS23" s="68"/>
      <c r="TVT23" s="69"/>
      <c r="TVU23" s="69"/>
      <c r="TVV23" s="69"/>
      <c r="TVW23" s="70"/>
      <c r="TVX23" s="70"/>
      <c r="TVY23" s="70"/>
      <c r="TVZ23" s="70"/>
      <c r="TWA23" s="70"/>
      <c r="TWB23" s="68"/>
      <c r="TWC23" s="68"/>
      <c r="TWD23" s="69"/>
      <c r="TWE23" s="69"/>
      <c r="TWF23" s="69"/>
      <c r="TWG23" s="70"/>
      <c r="TWH23" s="70"/>
      <c r="TWI23" s="70"/>
      <c r="TWJ23" s="70"/>
      <c r="TWK23" s="70"/>
      <c r="TWL23" s="68"/>
      <c r="TWM23" s="68"/>
      <c r="TWN23" s="69"/>
      <c r="TWO23" s="69"/>
      <c r="TWP23" s="69"/>
      <c r="TWQ23" s="70"/>
      <c r="TWR23" s="70"/>
      <c r="TWS23" s="70"/>
      <c r="TWT23" s="70"/>
      <c r="TWU23" s="70"/>
      <c r="TWV23" s="68"/>
      <c r="TWW23" s="68"/>
      <c r="TWX23" s="69"/>
      <c r="TWY23" s="69"/>
      <c r="TWZ23" s="69"/>
      <c r="TXA23" s="70"/>
      <c r="TXB23" s="70"/>
      <c r="TXC23" s="70"/>
      <c r="TXD23" s="70"/>
      <c r="TXE23" s="70"/>
      <c r="TXF23" s="68"/>
      <c r="TXG23" s="68"/>
      <c r="TXH23" s="69"/>
      <c r="TXI23" s="69"/>
      <c r="TXJ23" s="69"/>
      <c r="TXK23" s="70"/>
      <c r="TXL23" s="70"/>
      <c r="TXM23" s="70"/>
      <c r="TXN23" s="70"/>
      <c r="TXO23" s="70"/>
      <c r="TXP23" s="68"/>
      <c r="TXQ23" s="68"/>
      <c r="TXR23" s="69"/>
      <c r="TXS23" s="69"/>
      <c r="TXT23" s="69"/>
      <c r="TXU23" s="70"/>
      <c r="TXV23" s="70"/>
      <c r="TXW23" s="70"/>
      <c r="TXX23" s="70"/>
      <c r="TXY23" s="70"/>
      <c r="TXZ23" s="68"/>
      <c r="TYA23" s="68"/>
      <c r="TYB23" s="69"/>
      <c r="TYC23" s="69"/>
      <c r="TYD23" s="69"/>
      <c r="TYE23" s="70"/>
      <c r="TYF23" s="70"/>
      <c r="TYG23" s="70"/>
      <c r="TYH23" s="70"/>
      <c r="TYI23" s="70"/>
      <c r="TYJ23" s="68"/>
      <c r="TYK23" s="68"/>
      <c r="TYL23" s="69"/>
      <c r="TYM23" s="69"/>
      <c r="TYN23" s="69"/>
      <c r="TYO23" s="70"/>
      <c r="TYP23" s="70"/>
      <c r="TYQ23" s="70"/>
      <c r="TYR23" s="70"/>
      <c r="TYS23" s="70"/>
      <c r="TYT23" s="68"/>
      <c r="TYU23" s="68"/>
      <c r="TYV23" s="69"/>
      <c r="TYW23" s="69"/>
      <c r="TYX23" s="69"/>
      <c r="TYY23" s="70"/>
      <c r="TYZ23" s="70"/>
      <c r="TZA23" s="70"/>
      <c r="TZB23" s="70"/>
      <c r="TZC23" s="70"/>
      <c r="TZD23" s="68"/>
      <c r="TZE23" s="68"/>
      <c r="TZF23" s="69"/>
      <c r="TZG23" s="69"/>
      <c r="TZH23" s="69"/>
      <c r="TZI23" s="70"/>
      <c r="TZJ23" s="70"/>
      <c r="TZK23" s="70"/>
      <c r="TZL23" s="70"/>
      <c r="TZM23" s="70"/>
      <c r="TZN23" s="68"/>
      <c r="TZO23" s="68"/>
      <c r="TZP23" s="69"/>
      <c r="TZQ23" s="69"/>
      <c r="TZR23" s="69"/>
      <c r="TZS23" s="70"/>
      <c r="TZT23" s="70"/>
      <c r="TZU23" s="70"/>
      <c r="TZV23" s="70"/>
      <c r="TZW23" s="70"/>
      <c r="TZX23" s="68"/>
      <c r="TZY23" s="68"/>
      <c r="TZZ23" s="69"/>
      <c r="UAA23" s="69"/>
      <c r="UAB23" s="69"/>
      <c r="UAC23" s="70"/>
      <c r="UAD23" s="70"/>
      <c r="UAE23" s="70"/>
      <c r="UAF23" s="70"/>
      <c r="UAG23" s="70"/>
      <c r="UAH23" s="68"/>
      <c r="UAI23" s="68"/>
      <c r="UAJ23" s="69"/>
      <c r="UAK23" s="69"/>
      <c r="UAL23" s="69"/>
      <c r="UAM23" s="70"/>
      <c r="UAN23" s="70"/>
      <c r="UAO23" s="70"/>
      <c r="UAP23" s="70"/>
      <c r="UAQ23" s="70"/>
      <c r="UAR23" s="68"/>
      <c r="UAS23" s="68"/>
      <c r="UAT23" s="69"/>
      <c r="UAU23" s="69"/>
      <c r="UAV23" s="69"/>
      <c r="UAW23" s="70"/>
      <c r="UAX23" s="70"/>
      <c r="UAY23" s="70"/>
      <c r="UAZ23" s="70"/>
      <c r="UBA23" s="70"/>
      <c r="UBB23" s="68"/>
      <c r="UBC23" s="68"/>
      <c r="UBD23" s="69"/>
      <c r="UBE23" s="69"/>
      <c r="UBF23" s="69"/>
      <c r="UBG23" s="70"/>
      <c r="UBH23" s="70"/>
      <c r="UBI23" s="70"/>
      <c r="UBJ23" s="70"/>
      <c r="UBK23" s="70"/>
      <c r="UBL23" s="68"/>
      <c r="UBM23" s="68"/>
      <c r="UBN23" s="69"/>
      <c r="UBO23" s="69"/>
      <c r="UBP23" s="69"/>
      <c r="UBQ23" s="70"/>
      <c r="UBR23" s="70"/>
      <c r="UBS23" s="70"/>
      <c r="UBT23" s="70"/>
      <c r="UBU23" s="70"/>
      <c r="UBV23" s="68"/>
      <c r="UBW23" s="68"/>
      <c r="UBX23" s="69"/>
      <c r="UBY23" s="69"/>
      <c r="UBZ23" s="69"/>
      <c r="UCA23" s="70"/>
      <c r="UCB23" s="70"/>
      <c r="UCC23" s="70"/>
      <c r="UCD23" s="70"/>
      <c r="UCE23" s="70"/>
      <c r="UCF23" s="68"/>
      <c r="UCG23" s="68"/>
      <c r="UCH23" s="69"/>
      <c r="UCI23" s="69"/>
      <c r="UCJ23" s="69"/>
      <c r="UCK23" s="70"/>
      <c r="UCL23" s="70"/>
      <c r="UCM23" s="70"/>
      <c r="UCN23" s="70"/>
      <c r="UCO23" s="70"/>
      <c r="UCP23" s="68"/>
      <c r="UCQ23" s="68"/>
      <c r="UCR23" s="69"/>
      <c r="UCS23" s="69"/>
      <c r="UCT23" s="69"/>
      <c r="UCU23" s="70"/>
      <c r="UCV23" s="70"/>
      <c r="UCW23" s="70"/>
      <c r="UCX23" s="70"/>
      <c r="UCY23" s="70"/>
      <c r="UCZ23" s="68"/>
      <c r="UDA23" s="68"/>
      <c r="UDB23" s="69"/>
      <c r="UDC23" s="69"/>
      <c r="UDD23" s="69"/>
      <c r="UDE23" s="70"/>
      <c r="UDF23" s="70"/>
      <c r="UDG23" s="70"/>
      <c r="UDH23" s="70"/>
      <c r="UDI23" s="70"/>
      <c r="UDJ23" s="68"/>
      <c r="UDK23" s="68"/>
      <c r="UDL23" s="69"/>
      <c r="UDM23" s="69"/>
      <c r="UDN23" s="69"/>
      <c r="UDO23" s="70"/>
      <c r="UDP23" s="70"/>
      <c r="UDQ23" s="70"/>
      <c r="UDR23" s="70"/>
      <c r="UDS23" s="70"/>
      <c r="UDT23" s="68"/>
      <c r="UDU23" s="68"/>
      <c r="UDV23" s="69"/>
      <c r="UDW23" s="69"/>
      <c r="UDX23" s="69"/>
      <c r="UDY23" s="70"/>
      <c r="UDZ23" s="70"/>
      <c r="UEA23" s="70"/>
      <c r="UEB23" s="70"/>
      <c r="UEC23" s="70"/>
      <c r="UED23" s="68"/>
      <c r="UEE23" s="68"/>
      <c r="UEF23" s="69"/>
      <c r="UEG23" s="69"/>
      <c r="UEH23" s="69"/>
      <c r="UEI23" s="70"/>
      <c r="UEJ23" s="70"/>
      <c r="UEK23" s="70"/>
      <c r="UEL23" s="70"/>
      <c r="UEM23" s="70"/>
      <c r="UEN23" s="68"/>
      <c r="UEO23" s="68"/>
      <c r="UEP23" s="69"/>
      <c r="UEQ23" s="69"/>
      <c r="UER23" s="69"/>
      <c r="UES23" s="70"/>
      <c r="UET23" s="70"/>
      <c r="UEU23" s="70"/>
      <c r="UEV23" s="70"/>
      <c r="UEW23" s="70"/>
      <c r="UEX23" s="68"/>
      <c r="UEY23" s="68"/>
      <c r="UEZ23" s="69"/>
      <c r="UFA23" s="69"/>
      <c r="UFB23" s="69"/>
      <c r="UFC23" s="70"/>
      <c r="UFD23" s="70"/>
      <c r="UFE23" s="70"/>
      <c r="UFF23" s="70"/>
      <c r="UFG23" s="70"/>
      <c r="UFH23" s="68"/>
      <c r="UFI23" s="68"/>
      <c r="UFJ23" s="69"/>
      <c r="UFK23" s="69"/>
      <c r="UFL23" s="69"/>
      <c r="UFM23" s="70"/>
      <c r="UFN23" s="70"/>
      <c r="UFO23" s="70"/>
      <c r="UFP23" s="70"/>
      <c r="UFQ23" s="70"/>
      <c r="UFR23" s="68"/>
      <c r="UFS23" s="68"/>
      <c r="UFT23" s="69"/>
      <c r="UFU23" s="69"/>
      <c r="UFV23" s="69"/>
      <c r="UFW23" s="70"/>
      <c r="UFX23" s="70"/>
      <c r="UFY23" s="70"/>
      <c r="UFZ23" s="70"/>
      <c r="UGA23" s="70"/>
      <c r="UGB23" s="68"/>
      <c r="UGC23" s="68"/>
      <c r="UGD23" s="69"/>
      <c r="UGE23" s="69"/>
      <c r="UGF23" s="69"/>
      <c r="UGG23" s="70"/>
      <c r="UGH23" s="70"/>
      <c r="UGI23" s="70"/>
      <c r="UGJ23" s="70"/>
      <c r="UGK23" s="70"/>
      <c r="UGL23" s="68"/>
      <c r="UGM23" s="68"/>
      <c r="UGN23" s="69"/>
      <c r="UGO23" s="69"/>
      <c r="UGP23" s="69"/>
      <c r="UGQ23" s="70"/>
      <c r="UGR23" s="70"/>
      <c r="UGS23" s="70"/>
      <c r="UGT23" s="70"/>
      <c r="UGU23" s="70"/>
      <c r="UGV23" s="68"/>
      <c r="UGW23" s="68"/>
      <c r="UGX23" s="69"/>
      <c r="UGY23" s="69"/>
      <c r="UGZ23" s="69"/>
      <c r="UHA23" s="70"/>
      <c r="UHB23" s="70"/>
      <c r="UHC23" s="70"/>
      <c r="UHD23" s="70"/>
      <c r="UHE23" s="70"/>
      <c r="UHF23" s="68"/>
      <c r="UHG23" s="68"/>
      <c r="UHH23" s="69"/>
      <c r="UHI23" s="69"/>
      <c r="UHJ23" s="69"/>
      <c r="UHK23" s="70"/>
      <c r="UHL23" s="70"/>
      <c r="UHM23" s="70"/>
      <c r="UHN23" s="70"/>
      <c r="UHO23" s="70"/>
      <c r="UHP23" s="68"/>
      <c r="UHQ23" s="68"/>
      <c r="UHR23" s="69"/>
      <c r="UHS23" s="69"/>
      <c r="UHT23" s="69"/>
      <c r="UHU23" s="70"/>
      <c r="UHV23" s="70"/>
      <c r="UHW23" s="70"/>
      <c r="UHX23" s="70"/>
      <c r="UHY23" s="70"/>
      <c r="UHZ23" s="68"/>
      <c r="UIA23" s="68"/>
      <c r="UIB23" s="69"/>
      <c r="UIC23" s="69"/>
      <c r="UID23" s="69"/>
      <c r="UIE23" s="70"/>
      <c r="UIF23" s="70"/>
      <c r="UIG23" s="70"/>
      <c r="UIH23" s="70"/>
      <c r="UII23" s="70"/>
      <c r="UIJ23" s="68"/>
      <c r="UIK23" s="68"/>
      <c r="UIL23" s="69"/>
      <c r="UIM23" s="69"/>
      <c r="UIN23" s="69"/>
      <c r="UIO23" s="70"/>
      <c r="UIP23" s="70"/>
      <c r="UIQ23" s="70"/>
      <c r="UIR23" s="70"/>
      <c r="UIS23" s="70"/>
      <c r="UIT23" s="68"/>
      <c r="UIU23" s="68"/>
      <c r="UIV23" s="69"/>
      <c r="UIW23" s="69"/>
      <c r="UIX23" s="69"/>
      <c r="UIY23" s="70"/>
      <c r="UIZ23" s="70"/>
      <c r="UJA23" s="70"/>
      <c r="UJB23" s="70"/>
      <c r="UJC23" s="70"/>
      <c r="UJD23" s="68"/>
      <c r="UJE23" s="68"/>
      <c r="UJF23" s="69"/>
      <c r="UJG23" s="69"/>
      <c r="UJH23" s="69"/>
      <c r="UJI23" s="70"/>
      <c r="UJJ23" s="70"/>
      <c r="UJK23" s="70"/>
      <c r="UJL23" s="70"/>
      <c r="UJM23" s="70"/>
      <c r="UJN23" s="68"/>
      <c r="UJO23" s="68"/>
      <c r="UJP23" s="69"/>
      <c r="UJQ23" s="69"/>
      <c r="UJR23" s="69"/>
      <c r="UJS23" s="70"/>
      <c r="UJT23" s="70"/>
      <c r="UJU23" s="70"/>
      <c r="UJV23" s="70"/>
      <c r="UJW23" s="70"/>
      <c r="UJX23" s="68"/>
      <c r="UJY23" s="68"/>
      <c r="UJZ23" s="69"/>
      <c r="UKA23" s="69"/>
      <c r="UKB23" s="69"/>
      <c r="UKC23" s="70"/>
      <c r="UKD23" s="70"/>
      <c r="UKE23" s="70"/>
      <c r="UKF23" s="70"/>
      <c r="UKG23" s="70"/>
      <c r="UKH23" s="68"/>
      <c r="UKI23" s="68"/>
      <c r="UKJ23" s="69"/>
      <c r="UKK23" s="69"/>
      <c r="UKL23" s="69"/>
      <c r="UKM23" s="70"/>
      <c r="UKN23" s="70"/>
      <c r="UKO23" s="70"/>
      <c r="UKP23" s="70"/>
      <c r="UKQ23" s="70"/>
      <c r="UKR23" s="68"/>
      <c r="UKS23" s="68"/>
      <c r="UKT23" s="69"/>
      <c r="UKU23" s="69"/>
      <c r="UKV23" s="69"/>
      <c r="UKW23" s="70"/>
      <c r="UKX23" s="70"/>
      <c r="UKY23" s="70"/>
      <c r="UKZ23" s="70"/>
      <c r="ULA23" s="70"/>
      <c r="ULB23" s="68"/>
      <c r="ULC23" s="68"/>
      <c r="ULD23" s="69"/>
      <c r="ULE23" s="69"/>
      <c r="ULF23" s="69"/>
      <c r="ULG23" s="70"/>
      <c r="ULH23" s="70"/>
      <c r="ULI23" s="70"/>
      <c r="ULJ23" s="70"/>
      <c r="ULK23" s="70"/>
      <c r="ULL23" s="68"/>
      <c r="ULM23" s="68"/>
      <c r="ULN23" s="69"/>
      <c r="ULO23" s="69"/>
      <c r="ULP23" s="69"/>
      <c r="ULQ23" s="70"/>
      <c r="ULR23" s="70"/>
      <c r="ULS23" s="70"/>
      <c r="ULT23" s="70"/>
      <c r="ULU23" s="70"/>
      <c r="ULV23" s="68"/>
      <c r="ULW23" s="68"/>
      <c r="ULX23" s="69"/>
      <c r="ULY23" s="69"/>
      <c r="ULZ23" s="69"/>
      <c r="UMA23" s="70"/>
      <c r="UMB23" s="70"/>
      <c r="UMC23" s="70"/>
      <c r="UMD23" s="70"/>
      <c r="UME23" s="70"/>
      <c r="UMF23" s="68"/>
      <c r="UMG23" s="68"/>
      <c r="UMH23" s="69"/>
      <c r="UMI23" s="69"/>
      <c r="UMJ23" s="69"/>
      <c r="UMK23" s="70"/>
      <c r="UML23" s="70"/>
      <c r="UMM23" s="70"/>
      <c r="UMN23" s="70"/>
      <c r="UMO23" s="70"/>
      <c r="UMP23" s="68"/>
      <c r="UMQ23" s="68"/>
      <c r="UMR23" s="69"/>
      <c r="UMS23" s="69"/>
      <c r="UMT23" s="69"/>
      <c r="UMU23" s="70"/>
      <c r="UMV23" s="70"/>
      <c r="UMW23" s="70"/>
      <c r="UMX23" s="70"/>
      <c r="UMY23" s="70"/>
      <c r="UMZ23" s="68"/>
      <c r="UNA23" s="68"/>
      <c r="UNB23" s="69"/>
      <c r="UNC23" s="69"/>
      <c r="UND23" s="69"/>
      <c r="UNE23" s="70"/>
      <c r="UNF23" s="70"/>
      <c r="UNG23" s="70"/>
      <c r="UNH23" s="70"/>
      <c r="UNI23" s="70"/>
      <c r="UNJ23" s="68"/>
      <c r="UNK23" s="68"/>
      <c r="UNL23" s="69"/>
      <c r="UNM23" s="69"/>
      <c r="UNN23" s="69"/>
      <c r="UNO23" s="70"/>
      <c r="UNP23" s="70"/>
      <c r="UNQ23" s="70"/>
      <c r="UNR23" s="70"/>
      <c r="UNS23" s="70"/>
      <c r="UNT23" s="68"/>
      <c r="UNU23" s="68"/>
      <c r="UNV23" s="69"/>
      <c r="UNW23" s="69"/>
      <c r="UNX23" s="69"/>
      <c r="UNY23" s="70"/>
      <c r="UNZ23" s="70"/>
      <c r="UOA23" s="70"/>
      <c r="UOB23" s="70"/>
      <c r="UOC23" s="70"/>
      <c r="UOD23" s="68"/>
      <c r="UOE23" s="68"/>
      <c r="UOF23" s="69"/>
      <c r="UOG23" s="69"/>
      <c r="UOH23" s="69"/>
      <c r="UOI23" s="70"/>
      <c r="UOJ23" s="70"/>
      <c r="UOK23" s="70"/>
      <c r="UOL23" s="70"/>
      <c r="UOM23" s="70"/>
      <c r="UON23" s="68"/>
      <c r="UOO23" s="68"/>
      <c r="UOP23" s="69"/>
      <c r="UOQ23" s="69"/>
      <c r="UOR23" s="69"/>
      <c r="UOS23" s="70"/>
      <c r="UOT23" s="70"/>
      <c r="UOU23" s="70"/>
      <c r="UOV23" s="70"/>
      <c r="UOW23" s="70"/>
      <c r="UOX23" s="68"/>
      <c r="UOY23" s="68"/>
      <c r="UOZ23" s="69"/>
      <c r="UPA23" s="69"/>
      <c r="UPB23" s="69"/>
      <c r="UPC23" s="70"/>
      <c r="UPD23" s="70"/>
      <c r="UPE23" s="70"/>
      <c r="UPF23" s="70"/>
      <c r="UPG23" s="70"/>
      <c r="UPH23" s="68"/>
      <c r="UPI23" s="68"/>
      <c r="UPJ23" s="69"/>
      <c r="UPK23" s="69"/>
      <c r="UPL23" s="69"/>
      <c r="UPM23" s="70"/>
      <c r="UPN23" s="70"/>
      <c r="UPO23" s="70"/>
      <c r="UPP23" s="70"/>
      <c r="UPQ23" s="70"/>
      <c r="UPR23" s="68"/>
      <c r="UPS23" s="68"/>
      <c r="UPT23" s="69"/>
      <c r="UPU23" s="69"/>
      <c r="UPV23" s="69"/>
      <c r="UPW23" s="70"/>
      <c r="UPX23" s="70"/>
      <c r="UPY23" s="70"/>
      <c r="UPZ23" s="70"/>
      <c r="UQA23" s="70"/>
      <c r="UQB23" s="68"/>
      <c r="UQC23" s="68"/>
      <c r="UQD23" s="69"/>
      <c r="UQE23" s="69"/>
      <c r="UQF23" s="69"/>
      <c r="UQG23" s="70"/>
      <c r="UQH23" s="70"/>
      <c r="UQI23" s="70"/>
      <c r="UQJ23" s="70"/>
      <c r="UQK23" s="70"/>
      <c r="UQL23" s="68"/>
      <c r="UQM23" s="68"/>
      <c r="UQN23" s="69"/>
      <c r="UQO23" s="69"/>
      <c r="UQP23" s="69"/>
      <c r="UQQ23" s="70"/>
      <c r="UQR23" s="70"/>
      <c r="UQS23" s="70"/>
      <c r="UQT23" s="70"/>
      <c r="UQU23" s="70"/>
      <c r="UQV23" s="68"/>
      <c r="UQW23" s="68"/>
      <c r="UQX23" s="69"/>
      <c r="UQY23" s="69"/>
      <c r="UQZ23" s="69"/>
      <c r="URA23" s="70"/>
      <c r="URB23" s="70"/>
      <c r="URC23" s="70"/>
      <c r="URD23" s="70"/>
      <c r="URE23" s="70"/>
      <c r="URF23" s="68"/>
      <c r="URG23" s="68"/>
      <c r="URH23" s="69"/>
      <c r="URI23" s="69"/>
      <c r="URJ23" s="69"/>
      <c r="URK23" s="70"/>
      <c r="URL23" s="70"/>
      <c r="URM23" s="70"/>
      <c r="URN23" s="70"/>
      <c r="URO23" s="70"/>
      <c r="URP23" s="68"/>
      <c r="URQ23" s="68"/>
      <c r="URR23" s="69"/>
      <c r="URS23" s="69"/>
      <c r="URT23" s="69"/>
      <c r="URU23" s="70"/>
      <c r="URV23" s="70"/>
      <c r="URW23" s="70"/>
      <c r="URX23" s="70"/>
      <c r="URY23" s="70"/>
      <c r="URZ23" s="68"/>
      <c r="USA23" s="68"/>
      <c r="USB23" s="69"/>
      <c r="USC23" s="69"/>
      <c r="USD23" s="69"/>
      <c r="USE23" s="70"/>
      <c r="USF23" s="70"/>
      <c r="USG23" s="70"/>
      <c r="USH23" s="70"/>
      <c r="USI23" s="70"/>
      <c r="USJ23" s="68"/>
      <c r="USK23" s="68"/>
      <c r="USL23" s="69"/>
      <c r="USM23" s="69"/>
      <c r="USN23" s="69"/>
      <c r="USO23" s="70"/>
      <c r="USP23" s="70"/>
      <c r="USQ23" s="70"/>
      <c r="USR23" s="70"/>
      <c r="USS23" s="70"/>
      <c r="UST23" s="68"/>
      <c r="USU23" s="68"/>
      <c r="USV23" s="69"/>
      <c r="USW23" s="69"/>
      <c r="USX23" s="69"/>
      <c r="USY23" s="70"/>
      <c r="USZ23" s="70"/>
      <c r="UTA23" s="70"/>
      <c r="UTB23" s="70"/>
      <c r="UTC23" s="70"/>
      <c r="UTD23" s="68"/>
      <c r="UTE23" s="68"/>
      <c r="UTF23" s="69"/>
      <c r="UTG23" s="69"/>
      <c r="UTH23" s="69"/>
      <c r="UTI23" s="70"/>
      <c r="UTJ23" s="70"/>
      <c r="UTK23" s="70"/>
      <c r="UTL23" s="70"/>
      <c r="UTM23" s="70"/>
      <c r="UTN23" s="68"/>
      <c r="UTO23" s="68"/>
      <c r="UTP23" s="69"/>
      <c r="UTQ23" s="69"/>
      <c r="UTR23" s="69"/>
      <c r="UTS23" s="70"/>
      <c r="UTT23" s="70"/>
      <c r="UTU23" s="70"/>
      <c r="UTV23" s="70"/>
      <c r="UTW23" s="70"/>
      <c r="UTX23" s="68"/>
      <c r="UTY23" s="68"/>
      <c r="UTZ23" s="69"/>
      <c r="UUA23" s="69"/>
      <c r="UUB23" s="69"/>
      <c r="UUC23" s="70"/>
      <c r="UUD23" s="70"/>
      <c r="UUE23" s="70"/>
      <c r="UUF23" s="70"/>
      <c r="UUG23" s="70"/>
      <c r="UUH23" s="68"/>
      <c r="UUI23" s="68"/>
      <c r="UUJ23" s="69"/>
      <c r="UUK23" s="69"/>
      <c r="UUL23" s="69"/>
      <c r="UUM23" s="70"/>
      <c r="UUN23" s="70"/>
      <c r="UUO23" s="70"/>
      <c r="UUP23" s="70"/>
      <c r="UUQ23" s="70"/>
      <c r="UUR23" s="68"/>
      <c r="UUS23" s="68"/>
      <c r="UUT23" s="69"/>
      <c r="UUU23" s="69"/>
      <c r="UUV23" s="69"/>
      <c r="UUW23" s="70"/>
      <c r="UUX23" s="70"/>
      <c r="UUY23" s="70"/>
      <c r="UUZ23" s="70"/>
      <c r="UVA23" s="70"/>
      <c r="UVB23" s="68"/>
      <c r="UVC23" s="68"/>
      <c r="UVD23" s="69"/>
      <c r="UVE23" s="69"/>
      <c r="UVF23" s="69"/>
      <c r="UVG23" s="70"/>
      <c r="UVH23" s="70"/>
      <c r="UVI23" s="70"/>
      <c r="UVJ23" s="70"/>
      <c r="UVK23" s="70"/>
      <c r="UVL23" s="68"/>
      <c r="UVM23" s="68"/>
      <c r="UVN23" s="69"/>
      <c r="UVO23" s="69"/>
      <c r="UVP23" s="69"/>
      <c r="UVQ23" s="70"/>
      <c r="UVR23" s="70"/>
      <c r="UVS23" s="70"/>
      <c r="UVT23" s="70"/>
      <c r="UVU23" s="70"/>
      <c r="UVV23" s="68"/>
      <c r="UVW23" s="68"/>
      <c r="UVX23" s="69"/>
      <c r="UVY23" s="69"/>
      <c r="UVZ23" s="69"/>
      <c r="UWA23" s="70"/>
      <c r="UWB23" s="70"/>
      <c r="UWC23" s="70"/>
      <c r="UWD23" s="70"/>
      <c r="UWE23" s="70"/>
      <c r="UWF23" s="68"/>
      <c r="UWG23" s="68"/>
      <c r="UWH23" s="69"/>
      <c r="UWI23" s="69"/>
      <c r="UWJ23" s="69"/>
      <c r="UWK23" s="70"/>
      <c r="UWL23" s="70"/>
      <c r="UWM23" s="70"/>
      <c r="UWN23" s="70"/>
      <c r="UWO23" s="70"/>
      <c r="UWP23" s="68"/>
      <c r="UWQ23" s="68"/>
      <c r="UWR23" s="69"/>
      <c r="UWS23" s="69"/>
      <c r="UWT23" s="69"/>
      <c r="UWU23" s="70"/>
      <c r="UWV23" s="70"/>
      <c r="UWW23" s="70"/>
      <c r="UWX23" s="70"/>
      <c r="UWY23" s="70"/>
      <c r="UWZ23" s="68"/>
      <c r="UXA23" s="68"/>
      <c r="UXB23" s="69"/>
      <c r="UXC23" s="69"/>
      <c r="UXD23" s="69"/>
      <c r="UXE23" s="70"/>
      <c r="UXF23" s="70"/>
      <c r="UXG23" s="70"/>
      <c r="UXH23" s="70"/>
      <c r="UXI23" s="70"/>
      <c r="UXJ23" s="68"/>
      <c r="UXK23" s="68"/>
      <c r="UXL23" s="69"/>
      <c r="UXM23" s="69"/>
      <c r="UXN23" s="69"/>
      <c r="UXO23" s="70"/>
      <c r="UXP23" s="70"/>
      <c r="UXQ23" s="70"/>
      <c r="UXR23" s="70"/>
      <c r="UXS23" s="70"/>
      <c r="UXT23" s="68"/>
      <c r="UXU23" s="68"/>
      <c r="UXV23" s="69"/>
      <c r="UXW23" s="69"/>
      <c r="UXX23" s="69"/>
      <c r="UXY23" s="70"/>
      <c r="UXZ23" s="70"/>
      <c r="UYA23" s="70"/>
      <c r="UYB23" s="70"/>
      <c r="UYC23" s="70"/>
      <c r="UYD23" s="68"/>
      <c r="UYE23" s="68"/>
      <c r="UYF23" s="69"/>
      <c r="UYG23" s="69"/>
      <c r="UYH23" s="69"/>
      <c r="UYI23" s="70"/>
      <c r="UYJ23" s="70"/>
      <c r="UYK23" s="70"/>
      <c r="UYL23" s="70"/>
      <c r="UYM23" s="70"/>
      <c r="UYN23" s="68"/>
      <c r="UYO23" s="68"/>
      <c r="UYP23" s="69"/>
      <c r="UYQ23" s="69"/>
      <c r="UYR23" s="69"/>
      <c r="UYS23" s="70"/>
      <c r="UYT23" s="70"/>
      <c r="UYU23" s="70"/>
      <c r="UYV23" s="70"/>
      <c r="UYW23" s="70"/>
      <c r="UYX23" s="68"/>
      <c r="UYY23" s="68"/>
      <c r="UYZ23" s="69"/>
      <c r="UZA23" s="69"/>
      <c r="UZB23" s="69"/>
      <c r="UZC23" s="70"/>
      <c r="UZD23" s="70"/>
      <c r="UZE23" s="70"/>
      <c r="UZF23" s="70"/>
      <c r="UZG23" s="70"/>
      <c r="UZH23" s="68"/>
      <c r="UZI23" s="68"/>
      <c r="UZJ23" s="69"/>
      <c r="UZK23" s="69"/>
      <c r="UZL23" s="69"/>
      <c r="UZM23" s="70"/>
      <c r="UZN23" s="70"/>
      <c r="UZO23" s="70"/>
      <c r="UZP23" s="70"/>
      <c r="UZQ23" s="70"/>
      <c r="UZR23" s="68"/>
      <c r="UZS23" s="68"/>
      <c r="UZT23" s="69"/>
      <c r="UZU23" s="69"/>
      <c r="UZV23" s="69"/>
      <c r="UZW23" s="70"/>
      <c r="UZX23" s="70"/>
      <c r="UZY23" s="70"/>
      <c r="UZZ23" s="70"/>
      <c r="VAA23" s="70"/>
      <c r="VAB23" s="68"/>
      <c r="VAC23" s="68"/>
      <c r="VAD23" s="69"/>
      <c r="VAE23" s="69"/>
      <c r="VAF23" s="69"/>
      <c r="VAG23" s="70"/>
      <c r="VAH23" s="70"/>
      <c r="VAI23" s="70"/>
      <c r="VAJ23" s="70"/>
      <c r="VAK23" s="70"/>
      <c r="VAL23" s="68"/>
      <c r="VAM23" s="68"/>
      <c r="VAN23" s="69"/>
      <c r="VAO23" s="69"/>
      <c r="VAP23" s="69"/>
      <c r="VAQ23" s="70"/>
      <c r="VAR23" s="70"/>
      <c r="VAS23" s="70"/>
      <c r="VAT23" s="70"/>
      <c r="VAU23" s="70"/>
      <c r="VAV23" s="68"/>
      <c r="VAW23" s="68"/>
      <c r="VAX23" s="69"/>
      <c r="VAY23" s="69"/>
      <c r="VAZ23" s="69"/>
      <c r="VBA23" s="70"/>
      <c r="VBB23" s="70"/>
      <c r="VBC23" s="70"/>
      <c r="VBD23" s="70"/>
      <c r="VBE23" s="70"/>
      <c r="VBF23" s="68"/>
      <c r="VBG23" s="68"/>
      <c r="VBH23" s="69"/>
      <c r="VBI23" s="69"/>
      <c r="VBJ23" s="69"/>
      <c r="VBK23" s="70"/>
      <c r="VBL23" s="70"/>
      <c r="VBM23" s="70"/>
      <c r="VBN23" s="70"/>
      <c r="VBO23" s="70"/>
      <c r="VBP23" s="68"/>
      <c r="VBQ23" s="68"/>
      <c r="VBR23" s="69"/>
      <c r="VBS23" s="69"/>
      <c r="VBT23" s="69"/>
      <c r="VBU23" s="70"/>
      <c r="VBV23" s="70"/>
      <c r="VBW23" s="70"/>
      <c r="VBX23" s="70"/>
      <c r="VBY23" s="70"/>
      <c r="VBZ23" s="68"/>
      <c r="VCA23" s="68"/>
      <c r="VCB23" s="69"/>
      <c r="VCC23" s="69"/>
      <c r="VCD23" s="69"/>
      <c r="VCE23" s="70"/>
      <c r="VCF23" s="70"/>
      <c r="VCG23" s="70"/>
      <c r="VCH23" s="70"/>
      <c r="VCI23" s="70"/>
      <c r="VCJ23" s="68"/>
      <c r="VCK23" s="68"/>
      <c r="VCL23" s="69"/>
      <c r="VCM23" s="69"/>
      <c r="VCN23" s="69"/>
      <c r="VCO23" s="70"/>
      <c r="VCP23" s="70"/>
      <c r="VCQ23" s="70"/>
      <c r="VCR23" s="70"/>
      <c r="VCS23" s="70"/>
      <c r="VCT23" s="68"/>
      <c r="VCU23" s="68"/>
      <c r="VCV23" s="69"/>
      <c r="VCW23" s="69"/>
      <c r="VCX23" s="69"/>
      <c r="VCY23" s="70"/>
      <c r="VCZ23" s="70"/>
      <c r="VDA23" s="70"/>
      <c r="VDB23" s="70"/>
      <c r="VDC23" s="70"/>
      <c r="VDD23" s="68"/>
      <c r="VDE23" s="68"/>
      <c r="VDF23" s="69"/>
      <c r="VDG23" s="69"/>
      <c r="VDH23" s="69"/>
      <c r="VDI23" s="70"/>
      <c r="VDJ23" s="70"/>
      <c r="VDK23" s="70"/>
      <c r="VDL23" s="70"/>
      <c r="VDM23" s="70"/>
      <c r="VDN23" s="68"/>
      <c r="VDO23" s="68"/>
      <c r="VDP23" s="69"/>
      <c r="VDQ23" s="69"/>
      <c r="VDR23" s="69"/>
      <c r="VDS23" s="70"/>
      <c r="VDT23" s="70"/>
      <c r="VDU23" s="70"/>
      <c r="VDV23" s="70"/>
      <c r="VDW23" s="70"/>
      <c r="VDX23" s="68"/>
      <c r="VDY23" s="68"/>
      <c r="VDZ23" s="69"/>
      <c r="VEA23" s="69"/>
      <c r="VEB23" s="69"/>
      <c r="VEC23" s="70"/>
      <c r="VED23" s="70"/>
      <c r="VEE23" s="70"/>
      <c r="VEF23" s="70"/>
      <c r="VEG23" s="70"/>
      <c r="VEH23" s="68"/>
      <c r="VEI23" s="68"/>
      <c r="VEJ23" s="69"/>
      <c r="VEK23" s="69"/>
      <c r="VEL23" s="69"/>
      <c r="VEM23" s="70"/>
      <c r="VEN23" s="70"/>
      <c r="VEO23" s="70"/>
      <c r="VEP23" s="70"/>
      <c r="VEQ23" s="70"/>
      <c r="VER23" s="68"/>
      <c r="VES23" s="68"/>
      <c r="VET23" s="69"/>
      <c r="VEU23" s="69"/>
      <c r="VEV23" s="69"/>
      <c r="VEW23" s="70"/>
      <c r="VEX23" s="70"/>
      <c r="VEY23" s="70"/>
      <c r="VEZ23" s="70"/>
      <c r="VFA23" s="70"/>
      <c r="VFB23" s="68"/>
      <c r="VFC23" s="68"/>
      <c r="VFD23" s="69"/>
      <c r="VFE23" s="69"/>
      <c r="VFF23" s="69"/>
      <c r="VFG23" s="70"/>
      <c r="VFH23" s="70"/>
      <c r="VFI23" s="70"/>
      <c r="VFJ23" s="70"/>
      <c r="VFK23" s="70"/>
      <c r="VFL23" s="68"/>
      <c r="VFM23" s="68"/>
      <c r="VFN23" s="69"/>
      <c r="VFO23" s="69"/>
      <c r="VFP23" s="69"/>
      <c r="VFQ23" s="70"/>
      <c r="VFR23" s="70"/>
      <c r="VFS23" s="70"/>
      <c r="VFT23" s="70"/>
      <c r="VFU23" s="70"/>
      <c r="VFV23" s="68"/>
      <c r="VFW23" s="68"/>
      <c r="VFX23" s="69"/>
      <c r="VFY23" s="69"/>
      <c r="VFZ23" s="69"/>
      <c r="VGA23" s="70"/>
      <c r="VGB23" s="70"/>
      <c r="VGC23" s="70"/>
      <c r="VGD23" s="70"/>
      <c r="VGE23" s="70"/>
      <c r="VGF23" s="68"/>
      <c r="VGG23" s="68"/>
      <c r="VGH23" s="69"/>
      <c r="VGI23" s="69"/>
      <c r="VGJ23" s="69"/>
      <c r="VGK23" s="70"/>
      <c r="VGL23" s="70"/>
      <c r="VGM23" s="70"/>
      <c r="VGN23" s="70"/>
      <c r="VGO23" s="70"/>
      <c r="VGP23" s="68"/>
      <c r="VGQ23" s="68"/>
      <c r="VGR23" s="69"/>
      <c r="VGS23" s="69"/>
      <c r="VGT23" s="69"/>
      <c r="VGU23" s="70"/>
      <c r="VGV23" s="70"/>
      <c r="VGW23" s="70"/>
      <c r="VGX23" s="70"/>
      <c r="VGY23" s="70"/>
      <c r="VGZ23" s="68"/>
      <c r="VHA23" s="68"/>
      <c r="VHB23" s="69"/>
      <c r="VHC23" s="69"/>
      <c r="VHD23" s="69"/>
      <c r="VHE23" s="70"/>
      <c r="VHF23" s="70"/>
      <c r="VHG23" s="70"/>
      <c r="VHH23" s="70"/>
      <c r="VHI23" s="70"/>
      <c r="VHJ23" s="68"/>
      <c r="VHK23" s="68"/>
      <c r="VHL23" s="69"/>
      <c r="VHM23" s="69"/>
      <c r="VHN23" s="69"/>
      <c r="VHO23" s="70"/>
      <c r="VHP23" s="70"/>
      <c r="VHQ23" s="70"/>
      <c r="VHR23" s="70"/>
      <c r="VHS23" s="70"/>
      <c r="VHT23" s="68"/>
      <c r="VHU23" s="68"/>
      <c r="VHV23" s="69"/>
      <c r="VHW23" s="69"/>
      <c r="VHX23" s="69"/>
      <c r="VHY23" s="70"/>
      <c r="VHZ23" s="70"/>
      <c r="VIA23" s="70"/>
      <c r="VIB23" s="70"/>
      <c r="VIC23" s="70"/>
      <c r="VID23" s="68"/>
      <c r="VIE23" s="68"/>
      <c r="VIF23" s="69"/>
      <c r="VIG23" s="69"/>
      <c r="VIH23" s="69"/>
      <c r="VII23" s="70"/>
      <c r="VIJ23" s="70"/>
      <c r="VIK23" s="70"/>
      <c r="VIL23" s="70"/>
      <c r="VIM23" s="70"/>
      <c r="VIN23" s="68"/>
      <c r="VIO23" s="68"/>
      <c r="VIP23" s="69"/>
      <c r="VIQ23" s="69"/>
      <c r="VIR23" s="69"/>
      <c r="VIS23" s="70"/>
      <c r="VIT23" s="70"/>
      <c r="VIU23" s="70"/>
      <c r="VIV23" s="70"/>
      <c r="VIW23" s="70"/>
      <c r="VIX23" s="68"/>
      <c r="VIY23" s="68"/>
      <c r="VIZ23" s="69"/>
      <c r="VJA23" s="69"/>
      <c r="VJB23" s="69"/>
      <c r="VJC23" s="70"/>
      <c r="VJD23" s="70"/>
      <c r="VJE23" s="70"/>
      <c r="VJF23" s="70"/>
      <c r="VJG23" s="70"/>
      <c r="VJH23" s="68"/>
      <c r="VJI23" s="68"/>
      <c r="VJJ23" s="69"/>
      <c r="VJK23" s="69"/>
      <c r="VJL23" s="69"/>
      <c r="VJM23" s="70"/>
      <c r="VJN23" s="70"/>
      <c r="VJO23" s="70"/>
      <c r="VJP23" s="70"/>
      <c r="VJQ23" s="70"/>
      <c r="VJR23" s="68"/>
      <c r="VJS23" s="68"/>
      <c r="VJT23" s="69"/>
      <c r="VJU23" s="69"/>
      <c r="VJV23" s="69"/>
      <c r="VJW23" s="70"/>
      <c r="VJX23" s="70"/>
      <c r="VJY23" s="70"/>
      <c r="VJZ23" s="70"/>
      <c r="VKA23" s="70"/>
      <c r="VKB23" s="68"/>
      <c r="VKC23" s="68"/>
      <c r="VKD23" s="69"/>
      <c r="VKE23" s="69"/>
      <c r="VKF23" s="69"/>
      <c r="VKG23" s="70"/>
      <c r="VKH23" s="70"/>
      <c r="VKI23" s="70"/>
      <c r="VKJ23" s="70"/>
      <c r="VKK23" s="70"/>
      <c r="VKL23" s="68"/>
      <c r="VKM23" s="68"/>
      <c r="VKN23" s="69"/>
      <c r="VKO23" s="69"/>
      <c r="VKP23" s="69"/>
      <c r="VKQ23" s="70"/>
      <c r="VKR23" s="70"/>
      <c r="VKS23" s="70"/>
      <c r="VKT23" s="70"/>
      <c r="VKU23" s="70"/>
      <c r="VKV23" s="68"/>
      <c r="VKW23" s="68"/>
      <c r="VKX23" s="69"/>
      <c r="VKY23" s="69"/>
      <c r="VKZ23" s="69"/>
      <c r="VLA23" s="70"/>
      <c r="VLB23" s="70"/>
      <c r="VLC23" s="70"/>
      <c r="VLD23" s="70"/>
      <c r="VLE23" s="70"/>
      <c r="VLF23" s="68"/>
      <c r="VLG23" s="68"/>
      <c r="VLH23" s="69"/>
      <c r="VLI23" s="69"/>
      <c r="VLJ23" s="69"/>
      <c r="VLK23" s="70"/>
      <c r="VLL23" s="70"/>
      <c r="VLM23" s="70"/>
      <c r="VLN23" s="70"/>
      <c r="VLO23" s="70"/>
      <c r="VLP23" s="68"/>
      <c r="VLQ23" s="68"/>
      <c r="VLR23" s="69"/>
      <c r="VLS23" s="69"/>
      <c r="VLT23" s="69"/>
      <c r="VLU23" s="70"/>
      <c r="VLV23" s="70"/>
      <c r="VLW23" s="70"/>
      <c r="VLX23" s="70"/>
      <c r="VLY23" s="70"/>
      <c r="VLZ23" s="68"/>
      <c r="VMA23" s="68"/>
      <c r="VMB23" s="69"/>
      <c r="VMC23" s="69"/>
      <c r="VMD23" s="69"/>
      <c r="VME23" s="70"/>
      <c r="VMF23" s="70"/>
      <c r="VMG23" s="70"/>
      <c r="VMH23" s="70"/>
      <c r="VMI23" s="70"/>
      <c r="VMJ23" s="68"/>
      <c r="VMK23" s="68"/>
      <c r="VML23" s="69"/>
      <c r="VMM23" s="69"/>
      <c r="VMN23" s="69"/>
      <c r="VMO23" s="70"/>
      <c r="VMP23" s="70"/>
      <c r="VMQ23" s="70"/>
      <c r="VMR23" s="70"/>
      <c r="VMS23" s="70"/>
      <c r="VMT23" s="68"/>
      <c r="VMU23" s="68"/>
      <c r="VMV23" s="69"/>
      <c r="VMW23" s="69"/>
      <c r="VMX23" s="69"/>
      <c r="VMY23" s="70"/>
      <c r="VMZ23" s="70"/>
      <c r="VNA23" s="70"/>
      <c r="VNB23" s="70"/>
      <c r="VNC23" s="70"/>
      <c r="VND23" s="68"/>
      <c r="VNE23" s="68"/>
      <c r="VNF23" s="69"/>
      <c r="VNG23" s="69"/>
      <c r="VNH23" s="69"/>
      <c r="VNI23" s="70"/>
      <c r="VNJ23" s="70"/>
      <c r="VNK23" s="70"/>
      <c r="VNL23" s="70"/>
      <c r="VNM23" s="70"/>
      <c r="VNN23" s="68"/>
      <c r="VNO23" s="68"/>
      <c r="VNP23" s="69"/>
      <c r="VNQ23" s="69"/>
      <c r="VNR23" s="69"/>
      <c r="VNS23" s="70"/>
      <c r="VNT23" s="70"/>
      <c r="VNU23" s="70"/>
      <c r="VNV23" s="70"/>
      <c r="VNW23" s="70"/>
      <c r="VNX23" s="68"/>
      <c r="VNY23" s="68"/>
      <c r="VNZ23" s="69"/>
      <c r="VOA23" s="69"/>
      <c r="VOB23" s="69"/>
      <c r="VOC23" s="70"/>
      <c r="VOD23" s="70"/>
      <c r="VOE23" s="70"/>
      <c r="VOF23" s="70"/>
      <c r="VOG23" s="70"/>
      <c r="VOH23" s="68"/>
      <c r="VOI23" s="68"/>
      <c r="VOJ23" s="69"/>
      <c r="VOK23" s="69"/>
      <c r="VOL23" s="69"/>
      <c r="VOM23" s="70"/>
      <c r="VON23" s="70"/>
      <c r="VOO23" s="70"/>
      <c r="VOP23" s="70"/>
      <c r="VOQ23" s="70"/>
      <c r="VOR23" s="68"/>
      <c r="VOS23" s="68"/>
      <c r="VOT23" s="69"/>
      <c r="VOU23" s="69"/>
      <c r="VOV23" s="69"/>
      <c r="VOW23" s="70"/>
      <c r="VOX23" s="70"/>
      <c r="VOY23" s="70"/>
      <c r="VOZ23" s="70"/>
      <c r="VPA23" s="70"/>
      <c r="VPB23" s="68"/>
      <c r="VPC23" s="68"/>
      <c r="VPD23" s="69"/>
      <c r="VPE23" s="69"/>
      <c r="VPF23" s="69"/>
      <c r="VPG23" s="70"/>
      <c r="VPH23" s="70"/>
      <c r="VPI23" s="70"/>
      <c r="VPJ23" s="70"/>
      <c r="VPK23" s="70"/>
      <c r="VPL23" s="68"/>
      <c r="VPM23" s="68"/>
      <c r="VPN23" s="69"/>
      <c r="VPO23" s="69"/>
      <c r="VPP23" s="69"/>
      <c r="VPQ23" s="70"/>
      <c r="VPR23" s="70"/>
      <c r="VPS23" s="70"/>
      <c r="VPT23" s="70"/>
      <c r="VPU23" s="70"/>
      <c r="VPV23" s="68"/>
      <c r="VPW23" s="68"/>
      <c r="VPX23" s="69"/>
      <c r="VPY23" s="69"/>
      <c r="VPZ23" s="69"/>
      <c r="VQA23" s="70"/>
      <c r="VQB23" s="70"/>
      <c r="VQC23" s="70"/>
      <c r="VQD23" s="70"/>
      <c r="VQE23" s="70"/>
      <c r="VQF23" s="68"/>
      <c r="VQG23" s="68"/>
      <c r="VQH23" s="69"/>
      <c r="VQI23" s="69"/>
      <c r="VQJ23" s="69"/>
      <c r="VQK23" s="70"/>
      <c r="VQL23" s="70"/>
      <c r="VQM23" s="70"/>
      <c r="VQN23" s="70"/>
      <c r="VQO23" s="70"/>
      <c r="VQP23" s="68"/>
      <c r="VQQ23" s="68"/>
      <c r="VQR23" s="69"/>
      <c r="VQS23" s="69"/>
      <c r="VQT23" s="69"/>
      <c r="VQU23" s="70"/>
      <c r="VQV23" s="70"/>
      <c r="VQW23" s="70"/>
      <c r="VQX23" s="70"/>
      <c r="VQY23" s="70"/>
      <c r="VQZ23" s="68"/>
      <c r="VRA23" s="68"/>
      <c r="VRB23" s="69"/>
      <c r="VRC23" s="69"/>
      <c r="VRD23" s="69"/>
      <c r="VRE23" s="70"/>
      <c r="VRF23" s="70"/>
      <c r="VRG23" s="70"/>
      <c r="VRH23" s="70"/>
      <c r="VRI23" s="70"/>
      <c r="VRJ23" s="68"/>
      <c r="VRK23" s="68"/>
      <c r="VRL23" s="69"/>
      <c r="VRM23" s="69"/>
      <c r="VRN23" s="69"/>
      <c r="VRO23" s="70"/>
      <c r="VRP23" s="70"/>
      <c r="VRQ23" s="70"/>
      <c r="VRR23" s="70"/>
      <c r="VRS23" s="70"/>
      <c r="VRT23" s="68"/>
      <c r="VRU23" s="68"/>
      <c r="VRV23" s="69"/>
      <c r="VRW23" s="69"/>
      <c r="VRX23" s="69"/>
      <c r="VRY23" s="70"/>
      <c r="VRZ23" s="70"/>
      <c r="VSA23" s="70"/>
      <c r="VSB23" s="70"/>
      <c r="VSC23" s="70"/>
      <c r="VSD23" s="68"/>
      <c r="VSE23" s="68"/>
      <c r="VSF23" s="69"/>
      <c r="VSG23" s="69"/>
      <c r="VSH23" s="69"/>
      <c r="VSI23" s="70"/>
      <c r="VSJ23" s="70"/>
      <c r="VSK23" s="70"/>
      <c r="VSL23" s="70"/>
      <c r="VSM23" s="70"/>
      <c r="VSN23" s="68"/>
      <c r="VSO23" s="68"/>
      <c r="VSP23" s="69"/>
      <c r="VSQ23" s="69"/>
      <c r="VSR23" s="69"/>
      <c r="VSS23" s="70"/>
      <c r="VST23" s="70"/>
      <c r="VSU23" s="70"/>
      <c r="VSV23" s="70"/>
      <c r="VSW23" s="70"/>
      <c r="VSX23" s="68"/>
      <c r="VSY23" s="68"/>
      <c r="VSZ23" s="69"/>
      <c r="VTA23" s="69"/>
      <c r="VTB23" s="69"/>
      <c r="VTC23" s="70"/>
      <c r="VTD23" s="70"/>
      <c r="VTE23" s="70"/>
      <c r="VTF23" s="70"/>
      <c r="VTG23" s="70"/>
      <c r="VTH23" s="68"/>
      <c r="VTI23" s="68"/>
      <c r="VTJ23" s="69"/>
      <c r="VTK23" s="69"/>
      <c r="VTL23" s="69"/>
      <c r="VTM23" s="70"/>
      <c r="VTN23" s="70"/>
      <c r="VTO23" s="70"/>
      <c r="VTP23" s="70"/>
      <c r="VTQ23" s="70"/>
      <c r="VTR23" s="68"/>
      <c r="VTS23" s="68"/>
      <c r="VTT23" s="69"/>
      <c r="VTU23" s="69"/>
      <c r="VTV23" s="69"/>
      <c r="VTW23" s="70"/>
      <c r="VTX23" s="70"/>
      <c r="VTY23" s="70"/>
      <c r="VTZ23" s="70"/>
      <c r="VUA23" s="70"/>
      <c r="VUB23" s="68"/>
      <c r="VUC23" s="68"/>
      <c r="VUD23" s="69"/>
      <c r="VUE23" s="69"/>
      <c r="VUF23" s="69"/>
      <c r="VUG23" s="70"/>
      <c r="VUH23" s="70"/>
      <c r="VUI23" s="70"/>
      <c r="VUJ23" s="70"/>
      <c r="VUK23" s="70"/>
      <c r="VUL23" s="68"/>
      <c r="VUM23" s="68"/>
      <c r="VUN23" s="69"/>
      <c r="VUO23" s="69"/>
      <c r="VUP23" s="69"/>
      <c r="VUQ23" s="70"/>
      <c r="VUR23" s="70"/>
      <c r="VUS23" s="70"/>
      <c r="VUT23" s="70"/>
      <c r="VUU23" s="70"/>
      <c r="VUV23" s="68"/>
      <c r="VUW23" s="68"/>
      <c r="VUX23" s="69"/>
      <c r="VUY23" s="69"/>
      <c r="VUZ23" s="69"/>
      <c r="VVA23" s="70"/>
      <c r="VVB23" s="70"/>
      <c r="VVC23" s="70"/>
      <c r="VVD23" s="70"/>
      <c r="VVE23" s="70"/>
      <c r="VVF23" s="68"/>
      <c r="VVG23" s="68"/>
      <c r="VVH23" s="69"/>
      <c r="VVI23" s="69"/>
      <c r="VVJ23" s="69"/>
      <c r="VVK23" s="70"/>
      <c r="VVL23" s="70"/>
      <c r="VVM23" s="70"/>
      <c r="VVN23" s="70"/>
      <c r="VVO23" s="70"/>
      <c r="VVP23" s="68"/>
      <c r="VVQ23" s="68"/>
      <c r="VVR23" s="69"/>
      <c r="VVS23" s="69"/>
      <c r="VVT23" s="69"/>
      <c r="VVU23" s="70"/>
      <c r="VVV23" s="70"/>
      <c r="VVW23" s="70"/>
      <c r="VVX23" s="70"/>
      <c r="VVY23" s="70"/>
      <c r="VVZ23" s="68"/>
      <c r="VWA23" s="68"/>
      <c r="VWB23" s="69"/>
      <c r="VWC23" s="69"/>
      <c r="VWD23" s="69"/>
      <c r="VWE23" s="70"/>
      <c r="VWF23" s="70"/>
      <c r="VWG23" s="70"/>
      <c r="VWH23" s="70"/>
      <c r="VWI23" s="70"/>
      <c r="VWJ23" s="68"/>
      <c r="VWK23" s="68"/>
      <c r="VWL23" s="69"/>
      <c r="VWM23" s="69"/>
      <c r="VWN23" s="69"/>
      <c r="VWO23" s="70"/>
      <c r="VWP23" s="70"/>
      <c r="VWQ23" s="70"/>
      <c r="VWR23" s="70"/>
      <c r="VWS23" s="70"/>
      <c r="VWT23" s="68"/>
      <c r="VWU23" s="68"/>
      <c r="VWV23" s="69"/>
      <c r="VWW23" s="69"/>
      <c r="VWX23" s="69"/>
      <c r="VWY23" s="70"/>
      <c r="VWZ23" s="70"/>
      <c r="VXA23" s="70"/>
      <c r="VXB23" s="70"/>
      <c r="VXC23" s="70"/>
      <c r="VXD23" s="68"/>
      <c r="VXE23" s="68"/>
      <c r="VXF23" s="69"/>
      <c r="VXG23" s="69"/>
      <c r="VXH23" s="69"/>
      <c r="VXI23" s="70"/>
      <c r="VXJ23" s="70"/>
      <c r="VXK23" s="70"/>
      <c r="VXL23" s="70"/>
      <c r="VXM23" s="70"/>
      <c r="VXN23" s="68"/>
      <c r="VXO23" s="68"/>
      <c r="VXP23" s="69"/>
      <c r="VXQ23" s="69"/>
      <c r="VXR23" s="69"/>
      <c r="VXS23" s="70"/>
      <c r="VXT23" s="70"/>
      <c r="VXU23" s="70"/>
      <c r="VXV23" s="70"/>
      <c r="VXW23" s="70"/>
      <c r="VXX23" s="68"/>
      <c r="VXY23" s="68"/>
      <c r="VXZ23" s="69"/>
      <c r="VYA23" s="69"/>
      <c r="VYB23" s="69"/>
      <c r="VYC23" s="70"/>
      <c r="VYD23" s="70"/>
      <c r="VYE23" s="70"/>
      <c r="VYF23" s="70"/>
      <c r="VYG23" s="70"/>
      <c r="VYH23" s="68"/>
      <c r="VYI23" s="68"/>
      <c r="VYJ23" s="69"/>
      <c r="VYK23" s="69"/>
      <c r="VYL23" s="69"/>
      <c r="VYM23" s="70"/>
      <c r="VYN23" s="70"/>
      <c r="VYO23" s="70"/>
      <c r="VYP23" s="70"/>
      <c r="VYQ23" s="70"/>
      <c r="VYR23" s="68"/>
      <c r="VYS23" s="68"/>
      <c r="VYT23" s="69"/>
      <c r="VYU23" s="69"/>
      <c r="VYV23" s="69"/>
      <c r="VYW23" s="70"/>
      <c r="VYX23" s="70"/>
      <c r="VYY23" s="70"/>
      <c r="VYZ23" s="70"/>
      <c r="VZA23" s="70"/>
      <c r="VZB23" s="68"/>
      <c r="VZC23" s="68"/>
      <c r="VZD23" s="69"/>
      <c r="VZE23" s="69"/>
      <c r="VZF23" s="69"/>
      <c r="VZG23" s="70"/>
      <c r="VZH23" s="70"/>
      <c r="VZI23" s="70"/>
      <c r="VZJ23" s="70"/>
      <c r="VZK23" s="70"/>
      <c r="VZL23" s="68"/>
      <c r="VZM23" s="68"/>
      <c r="VZN23" s="69"/>
      <c r="VZO23" s="69"/>
      <c r="VZP23" s="69"/>
      <c r="VZQ23" s="70"/>
      <c r="VZR23" s="70"/>
      <c r="VZS23" s="70"/>
      <c r="VZT23" s="70"/>
      <c r="VZU23" s="70"/>
      <c r="VZV23" s="68"/>
      <c r="VZW23" s="68"/>
      <c r="VZX23" s="69"/>
      <c r="VZY23" s="69"/>
      <c r="VZZ23" s="69"/>
      <c r="WAA23" s="70"/>
      <c r="WAB23" s="70"/>
      <c r="WAC23" s="70"/>
      <c r="WAD23" s="70"/>
      <c r="WAE23" s="70"/>
      <c r="WAF23" s="68"/>
      <c r="WAG23" s="68"/>
      <c r="WAH23" s="69"/>
      <c r="WAI23" s="69"/>
      <c r="WAJ23" s="69"/>
      <c r="WAK23" s="70"/>
      <c r="WAL23" s="70"/>
      <c r="WAM23" s="70"/>
      <c r="WAN23" s="70"/>
      <c r="WAO23" s="70"/>
      <c r="WAP23" s="68"/>
      <c r="WAQ23" s="68"/>
      <c r="WAR23" s="69"/>
      <c r="WAS23" s="69"/>
      <c r="WAT23" s="69"/>
      <c r="WAU23" s="70"/>
      <c r="WAV23" s="70"/>
      <c r="WAW23" s="70"/>
      <c r="WAX23" s="70"/>
      <c r="WAY23" s="70"/>
      <c r="WAZ23" s="68"/>
      <c r="WBA23" s="68"/>
      <c r="WBB23" s="69"/>
      <c r="WBC23" s="69"/>
      <c r="WBD23" s="69"/>
      <c r="WBE23" s="70"/>
      <c r="WBF23" s="70"/>
      <c r="WBG23" s="70"/>
      <c r="WBH23" s="70"/>
      <c r="WBI23" s="70"/>
      <c r="WBJ23" s="68"/>
      <c r="WBK23" s="68"/>
      <c r="WBL23" s="69"/>
      <c r="WBM23" s="69"/>
      <c r="WBN23" s="69"/>
      <c r="WBO23" s="70"/>
      <c r="WBP23" s="70"/>
      <c r="WBQ23" s="70"/>
      <c r="WBR23" s="70"/>
      <c r="WBS23" s="70"/>
      <c r="WBT23" s="68"/>
      <c r="WBU23" s="68"/>
      <c r="WBV23" s="69"/>
      <c r="WBW23" s="69"/>
      <c r="WBX23" s="69"/>
      <c r="WBY23" s="70"/>
      <c r="WBZ23" s="70"/>
      <c r="WCA23" s="70"/>
      <c r="WCB23" s="70"/>
      <c r="WCC23" s="70"/>
      <c r="WCD23" s="68"/>
      <c r="WCE23" s="68"/>
      <c r="WCF23" s="69"/>
      <c r="WCG23" s="69"/>
      <c r="WCH23" s="69"/>
      <c r="WCI23" s="70"/>
      <c r="WCJ23" s="70"/>
      <c r="WCK23" s="70"/>
      <c r="WCL23" s="70"/>
      <c r="WCM23" s="70"/>
      <c r="WCN23" s="68"/>
      <c r="WCO23" s="68"/>
      <c r="WCP23" s="69"/>
      <c r="WCQ23" s="69"/>
      <c r="WCR23" s="69"/>
      <c r="WCS23" s="70"/>
      <c r="WCT23" s="70"/>
      <c r="WCU23" s="70"/>
      <c r="WCV23" s="70"/>
      <c r="WCW23" s="70"/>
      <c r="WCX23" s="68"/>
      <c r="WCY23" s="68"/>
      <c r="WCZ23" s="69"/>
      <c r="WDA23" s="69"/>
      <c r="WDB23" s="69"/>
      <c r="WDC23" s="70"/>
      <c r="WDD23" s="70"/>
      <c r="WDE23" s="70"/>
      <c r="WDF23" s="70"/>
      <c r="WDG23" s="70"/>
      <c r="WDH23" s="68"/>
      <c r="WDI23" s="68"/>
      <c r="WDJ23" s="69"/>
      <c r="WDK23" s="69"/>
      <c r="WDL23" s="69"/>
      <c r="WDM23" s="70"/>
      <c r="WDN23" s="70"/>
      <c r="WDO23" s="70"/>
      <c r="WDP23" s="70"/>
      <c r="WDQ23" s="70"/>
      <c r="WDR23" s="68"/>
      <c r="WDS23" s="68"/>
      <c r="WDT23" s="69"/>
      <c r="WDU23" s="69"/>
      <c r="WDV23" s="69"/>
      <c r="WDW23" s="70"/>
      <c r="WDX23" s="70"/>
      <c r="WDY23" s="70"/>
      <c r="WDZ23" s="70"/>
      <c r="WEA23" s="70"/>
      <c r="WEB23" s="68"/>
      <c r="WEC23" s="68"/>
      <c r="WED23" s="69"/>
      <c r="WEE23" s="69"/>
      <c r="WEF23" s="69"/>
      <c r="WEG23" s="70"/>
      <c r="WEH23" s="70"/>
      <c r="WEI23" s="70"/>
      <c r="WEJ23" s="70"/>
      <c r="WEK23" s="70"/>
      <c r="WEL23" s="68"/>
      <c r="WEM23" s="68"/>
      <c r="WEN23" s="69"/>
      <c r="WEO23" s="69"/>
      <c r="WEP23" s="69"/>
      <c r="WEQ23" s="70"/>
      <c r="WER23" s="70"/>
      <c r="WES23" s="70"/>
      <c r="WET23" s="70"/>
      <c r="WEU23" s="70"/>
      <c r="WEV23" s="68"/>
      <c r="WEW23" s="68"/>
      <c r="WEX23" s="69"/>
      <c r="WEY23" s="69"/>
      <c r="WEZ23" s="69"/>
      <c r="WFA23" s="70"/>
      <c r="WFB23" s="70"/>
      <c r="WFC23" s="70"/>
      <c r="WFD23" s="70"/>
      <c r="WFE23" s="70"/>
      <c r="WFF23" s="68"/>
      <c r="WFG23" s="68"/>
      <c r="WFH23" s="69"/>
      <c r="WFI23" s="69"/>
      <c r="WFJ23" s="69"/>
      <c r="WFK23" s="70"/>
      <c r="WFL23" s="70"/>
      <c r="WFM23" s="70"/>
      <c r="WFN23" s="70"/>
      <c r="WFO23" s="70"/>
      <c r="WFP23" s="68"/>
      <c r="WFQ23" s="68"/>
      <c r="WFR23" s="69"/>
      <c r="WFS23" s="69"/>
      <c r="WFT23" s="69"/>
      <c r="WFU23" s="70"/>
      <c r="WFV23" s="70"/>
      <c r="WFW23" s="70"/>
      <c r="WFX23" s="70"/>
      <c r="WFY23" s="70"/>
      <c r="WFZ23" s="68"/>
      <c r="WGA23" s="68"/>
      <c r="WGB23" s="69"/>
      <c r="WGC23" s="69"/>
      <c r="WGD23" s="69"/>
      <c r="WGE23" s="70"/>
      <c r="WGF23" s="70"/>
      <c r="WGG23" s="70"/>
      <c r="WGH23" s="70"/>
      <c r="WGI23" s="70"/>
      <c r="WGJ23" s="68"/>
      <c r="WGK23" s="68"/>
      <c r="WGL23" s="69"/>
      <c r="WGM23" s="69"/>
      <c r="WGN23" s="69"/>
      <c r="WGO23" s="70"/>
      <c r="WGP23" s="70"/>
      <c r="WGQ23" s="70"/>
      <c r="WGR23" s="70"/>
      <c r="WGS23" s="70"/>
      <c r="WGT23" s="68"/>
      <c r="WGU23" s="68"/>
      <c r="WGV23" s="69"/>
      <c r="WGW23" s="69"/>
      <c r="WGX23" s="69"/>
      <c r="WGY23" s="70"/>
      <c r="WGZ23" s="70"/>
      <c r="WHA23" s="70"/>
      <c r="WHB23" s="70"/>
      <c r="WHC23" s="70"/>
      <c r="WHD23" s="68"/>
      <c r="WHE23" s="68"/>
      <c r="WHF23" s="69"/>
      <c r="WHG23" s="69"/>
      <c r="WHH23" s="69"/>
      <c r="WHI23" s="70"/>
      <c r="WHJ23" s="70"/>
      <c r="WHK23" s="70"/>
      <c r="WHL23" s="70"/>
      <c r="WHM23" s="70"/>
      <c r="WHN23" s="68"/>
      <c r="WHO23" s="68"/>
      <c r="WHP23" s="69"/>
      <c r="WHQ23" s="69"/>
      <c r="WHR23" s="69"/>
      <c r="WHS23" s="70"/>
      <c r="WHT23" s="70"/>
      <c r="WHU23" s="70"/>
      <c r="WHV23" s="70"/>
      <c r="WHW23" s="70"/>
      <c r="WHX23" s="68"/>
      <c r="WHY23" s="68"/>
      <c r="WHZ23" s="69"/>
      <c r="WIA23" s="69"/>
      <c r="WIB23" s="69"/>
      <c r="WIC23" s="70"/>
      <c r="WID23" s="70"/>
      <c r="WIE23" s="70"/>
      <c r="WIF23" s="70"/>
      <c r="WIG23" s="70"/>
      <c r="WIH23" s="68"/>
      <c r="WII23" s="68"/>
      <c r="WIJ23" s="69"/>
      <c r="WIK23" s="69"/>
      <c r="WIL23" s="69"/>
      <c r="WIM23" s="70"/>
      <c r="WIN23" s="70"/>
      <c r="WIO23" s="70"/>
      <c r="WIP23" s="70"/>
      <c r="WIQ23" s="70"/>
      <c r="WIR23" s="68"/>
      <c r="WIS23" s="68"/>
      <c r="WIT23" s="69"/>
      <c r="WIU23" s="69"/>
      <c r="WIV23" s="69"/>
      <c r="WIW23" s="70"/>
      <c r="WIX23" s="70"/>
      <c r="WIY23" s="70"/>
      <c r="WIZ23" s="70"/>
      <c r="WJA23" s="70"/>
      <c r="WJB23" s="68"/>
      <c r="WJC23" s="68"/>
      <c r="WJD23" s="69"/>
      <c r="WJE23" s="69"/>
      <c r="WJF23" s="69"/>
      <c r="WJG23" s="70"/>
      <c r="WJH23" s="70"/>
      <c r="WJI23" s="70"/>
      <c r="WJJ23" s="70"/>
      <c r="WJK23" s="70"/>
      <c r="WJL23" s="68"/>
      <c r="WJM23" s="68"/>
      <c r="WJN23" s="69"/>
      <c r="WJO23" s="69"/>
      <c r="WJP23" s="69"/>
      <c r="WJQ23" s="70"/>
      <c r="WJR23" s="70"/>
      <c r="WJS23" s="70"/>
      <c r="WJT23" s="70"/>
      <c r="WJU23" s="70"/>
      <c r="WJV23" s="68"/>
      <c r="WJW23" s="68"/>
      <c r="WJX23" s="69"/>
      <c r="WJY23" s="69"/>
      <c r="WJZ23" s="69"/>
      <c r="WKA23" s="70"/>
      <c r="WKB23" s="70"/>
      <c r="WKC23" s="70"/>
      <c r="WKD23" s="70"/>
      <c r="WKE23" s="70"/>
      <c r="WKF23" s="68"/>
      <c r="WKG23" s="68"/>
      <c r="WKH23" s="69"/>
      <c r="WKI23" s="69"/>
      <c r="WKJ23" s="69"/>
      <c r="WKK23" s="70"/>
      <c r="WKL23" s="70"/>
      <c r="WKM23" s="70"/>
      <c r="WKN23" s="70"/>
      <c r="WKO23" s="70"/>
      <c r="WKP23" s="68"/>
      <c r="WKQ23" s="68"/>
      <c r="WKR23" s="69"/>
      <c r="WKS23" s="69"/>
      <c r="WKT23" s="69"/>
      <c r="WKU23" s="70"/>
      <c r="WKV23" s="70"/>
      <c r="WKW23" s="70"/>
      <c r="WKX23" s="70"/>
      <c r="WKY23" s="70"/>
      <c r="WKZ23" s="68"/>
      <c r="WLA23" s="68"/>
      <c r="WLB23" s="69"/>
      <c r="WLC23" s="69"/>
      <c r="WLD23" s="69"/>
      <c r="WLE23" s="70"/>
      <c r="WLF23" s="70"/>
      <c r="WLG23" s="70"/>
      <c r="WLH23" s="70"/>
      <c r="WLI23" s="70"/>
      <c r="WLJ23" s="68"/>
      <c r="WLK23" s="68"/>
      <c r="WLL23" s="69"/>
      <c r="WLM23" s="69"/>
      <c r="WLN23" s="69"/>
      <c r="WLO23" s="70"/>
      <c r="WLP23" s="70"/>
      <c r="WLQ23" s="70"/>
      <c r="WLR23" s="70"/>
      <c r="WLS23" s="70"/>
      <c r="WLT23" s="68"/>
      <c r="WLU23" s="68"/>
      <c r="WLV23" s="69"/>
      <c r="WLW23" s="69"/>
      <c r="WLX23" s="69"/>
      <c r="WLY23" s="70"/>
      <c r="WLZ23" s="70"/>
      <c r="WMA23" s="70"/>
      <c r="WMB23" s="70"/>
      <c r="WMC23" s="70"/>
      <c r="WMD23" s="68"/>
      <c r="WME23" s="68"/>
      <c r="WMF23" s="69"/>
      <c r="WMG23" s="69"/>
      <c r="WMH23" s="69"/>
      <c r="WMI23" s="70"/>
      <c r="WMJ23" s="70"/>
      <c r="WMK23" s="70"/>
      <c r="WML23" s="70"/>
      <c r="WMM23" s="70"/>
      <c r="WMN23" s="68"/>
      <c r="WMO23" s="68"/>
      <c r="WMP23" s="69"/>
      <c r="WMQ23" s="69"/>
      <c r="WMR23" s="69"/>
      <c r="WMS23" s="70"/>
      <c r="WMT23" s="70"/>
      <c r="WMU23" s="70"/>
      <c r="WMV23" s="70"/>
      <c r="WMW23" s="70"/>
      <c r="WMX23" s="68"/>
      <c r="WMY23" s="68"/>
      <c r="WMZ23" s="69"/>
      <c r="WNA23" s="69"/>
      <c r="WNB23" s="69"/>
      <c r="WNC23" s="70"/>
      <c r="WND23" s="70"/>
      <c r="WNE23" s="70"/>
      <c r="WNF23" s="70"/>
      <c r="WNG23" s="70"/>
      <c r="WNH23" s="68"/>
      <c r="WNI23" s="68"/>
      <c r="WNJ23" s="69"/>
      <c r="WNK23" s="69"/>
      <c r="WNL23" s="69"/>
      <c r="WNM23" s="70"/>
      <c r="WNN23" s="70"/>
      <c r="WNO23" s="70"/>
      <c r="WNP23" s="70"/>
      <c r="WNQ23" s="70"/>
      <c r="WNR23" s="68"/>
      <c r="WNS23" s="68"/>
      <c r="WNT23" s="69"/>
      <c r="WNU23" s="69"/>
      <c r="WNV23" s="69"/>
      <c r="WNW23" s="70"/>
      <c r="WNX23" s="70"/>
      <c r="WNY23" s="70"/>
      <c r="WNZ23" s="70"/>
      <c r="WOA23" s="70"/>
      <c r="WOB23" s="68"/>
      <c r="WOC23" s="68"/>
      <c r="WOD23" s="69"/>
      <c r="WOE23" s="69"/>
      <c r="WOF23" s="69"/>
      <c r="WOG23" s="70"/>
      <c r="WOH23" s="70"/>
      <c r="WOI23" s="70"/>
      <c r="WOJ23" s="70"/>
      <c r="WOK23" s="70"/>
      <c r="WOL23" s="68"/>
      <c r="WOM23" s="68"/>
      <c r="WON23" s="69"/>
      <c r="WOO23" s="69"/>
      <c r="WOP23" s="69"/>
      <c r="WOQ23" s="70"/>
      <c r="WOR23" s="70"/>
      <c r="WOS23" s="70"/>
      <c r="WOT23" s="70"/>
      <c r="WOU23" s="70"/>
      <c r="WOV23" s="68"/>
      <c r="WOW23" s="68"/>
      <c r="WOX23" s="69"/>
      <c r="WOY23" s="69"/>
      <c r="WOZ23" s="69"/>
      <c r="WPA23" s="70"/>
      <c r="WPB23" s="70"/>
      <c r="WPC23" s="70"/>
      <c r="WPD23" s="70"/>
      <c r="WPE23" s="70"/>
      <c r="WPF23" s="68"/>
      <c r="WPG23" s="68"/>
      <c r="WPH23" s="69"/>
      <c r="WPI23" s="69"/>
      <c r="WPJ23" s="69"/>
      <c r="WPK23" s="70"/>
      <c r="WPL23" s="70"/>
      <c r="WPM23" s="70"/>
      <c r="WPN23" s="70"/>
      <c r="WPO23" s="70"/>
      <c r="WPP23" s="68"/>
      <c r="WPQ23" s="68"/>
      <c r="WPR23" s="69"/>
      <c r="WPS23" s="69"/>
      <c r="WPT23" s="69"/>
      <c r="WPU23" s="70"/>
      <c r="WPV23" s="70"/>
      <c r="WPW23" s="70"/>
      <c r="WPX23" s="70"/>
      <c r="WPY23" s="70"/>
      <c r="WPZ23" s="68"/>
      <c r="WQA23" s="68"/>
      <c r="WQB23" s="69"/>
      <c r="WQC23" s="69"/>
      <c r="WQD23" s="69"/>
      <c r="WQE23" s="70"/>
      <c r="WQF23" s="70"/>
      <c r="WQG23" s="70"/>
      <c r="WQH23" s="70"/>
      <c r="WQI23" s="70"/>
      <c r="WQJ23" s="68"/>
      <c r="WQK23" s="68"/>
      <c r="WQL23" s="69"/>
      <c r="WQM23" s="69"/>
      <c r="WQN23" s="69"/>
      <c r="WQO23" s="70"/>
      <c r="WQP23" s="70"/>
      <c r="WQQ23" s="70"/>
      <c r="WQR23" s="70"/>
      <c r="WQS23" s="70"/>
      <c r="WQT23" s="68"/>
      <c r="WQU23" s="68"/>
      <c r="WQV23" s="69"/>
      <c r="WQW23" s="69"/>
      <c r="WQX23" s="69"/>
      <c r="WQY23" s="70"/>
      <c r="WQZ23" s="70"/>
      <c r="WRA23" s="70"/>
      <c r="WRB23" s="70"/>
      <c r="WRC23" s="70"/>
      <c r="WRD23" s="68"/>
      <c r="WRE23" s="68"/>
      <c r="WRF23" s="69"/>
      <c r="WRG23" s="69"/>
      <c r="WRH23" s="69"/>
      <c r="WRI23" s="70"/>
      <c r="WRJ23" s="70"/>
      <c r="WRK23" s="70"/>
      <c r="WRL23" s="70"/>
      <c r="WRM23" s="70"/>
      <c r="WRN23" s="68"/>
      <c r="WRO23" s="68"/>
      <c r="WRP23" s="69"/>
      <c r="WRQ23" s="69"/>
      <c r="WRR23" s="69"/>
      <c r="WRS23" s="70"/>
      <c r="WRT23" s="70"/>
      <c r="WRU23" s="70"/>
      <c r="WRV23" s="70"/>
      <c r="WRW23" s="70"/>
      <c r="WRX23" s="68"/>
      <c r="WRY23" s="68"/>
      <c r="WRZ23" s="69"/>
      <c r="WSA23" s="69"/>
      <c r="WSB23" s="69"/>
      <c r="WSC23" s="70"/>
      <c r="WSD23" s="70"/>
      <c r="WSE23" s="70"/>
      <c r="WSF23" s="70"/>
      <c r="WSG23" s="70"/>
      <c r="WSH23" s="68"/>
      <c r="WSI23" s="68"/>
      <c r="WSJ23" s="69"/>
      <c r="WSK23" s="69"/>
      <c r="WSL23" s="69"/>
      <c r="WSM23" s="70"/>
      <c r="WSN23" s="70"/>
      <c r="WSO23" s="70"/>
      <c r="WSP23" s="70"/>
      <c r="WSQ23" s="70"/>
      <c r="WSR23" s="68"/>
      <c r="WSS23" s="68"/>
      <c r="WST23" s="69"/>
      <c r="WSU23" s="69"/>
      <c r="WSV23" s="69"/>
      <c r="WSW23" s="70"/>
      <c r="WSX23" s="70"/>
      <c r="WSY23" s="70"/>
      <c r="WSZ23" s="70"/>
      <c r="WTA23" s="70"/>
      <c r="WTB23" s="68"/>
      <c r="WTC23" s="68"/>
      <c r="WTD23" s="69"/>
      <c r="WTE23" s="69"/>
      <c r="WTF23" s="69"/>
      <c r="WTG23" s="70"/>
      <c r="WTH23" s="70"/>
      <c r="WTI23" s="70"/>
      <c r="WTJ23" s="70"/>
      <c r="WTK23" s="70"/>
      <c r="WTL23" s="68"/>
      <c r="WTM23" s="68"/>
      <c r="WTN23" s="69"/>
      <c r="WTO23" s="69"/>
      <c r="WTP23" s="69"/>
      <c r="WTQ23" s="70"/>
      <c r="WTR23" s="70"/>
      <c r="WTS23" s="70"/>
      <c r="WTT23" s="70"/>
      <c r="WTU23" s="70"/>
      <c r="WTV23" s="68"/>
      <c r="WTW23" s="68"/>
      <c r="WTX23" s="69"/>
      <c r="WTY23" s="69"/>
      <c r="WTZ23" s="69"/>
      <c r="WUA23" s="70"/>
      <c r="WUB23" s="70"/>
      <c r="WUC23" s="70"/>
      <c r="WUD23" s="70"/>
      <c r="WUE23" s="70"/>
      <c r="WUF23" s="68"/>
      <c r="WUG23" s="68"/>
      <c r="WUH23" s="69"/>
      <c r="WUI23" s="69"/>
      <c r="WUJ23" s="69"/>
      <c r="WUK23" s="70"/>
      <c r="WUL23" s="70"/>
      <c r="WUM23" s="70"/>
      <c r="WUN23" s="70"/>
      <c r="WUO23" s="70"/>
      <c r="WUP23" s="68"/>
      <c r="WUQ23" s="68"/>
      <c r="WUR23" s="69"/>
      <c r="WUS23" s="69"/>
      <c r="WUT23" s="69"/>
      <c r="WUU23" s="70"/>
      <c r="WUV23" s="70"/>
      <c r="WUW23" s="70"/>
      <c r="WUX23" s="70"/>
      <c r="WUY23" s="70"/>
      <c r="WUZ23" s="68"/>
      <c r="WVA23" s="68"/>
      <c r="WVB23" s="69"/>
      <c r="WVC23" s="69"/>
      <c r="WVD23" s="69"/>
      <c r="WVE23" s="70"/>
      <c r="WVF23" s="70"/>
      <c r="WVG23" s="70"/>
      <c r="WVH23" s="70"/>
      <c r="WVI23" s="70"/>
      <c r="WVJ23" s="68"/>
      <c r="WVK23" s="68"/>
      <c r="WVL23" s="69"/>
      <c r="WVM23" s="69"/>
      <c r="WVN23" s="69"/>
      <c r="WVO23" s="70"/>
      <c r="WVP23" s="70"/>
      <c r="WVQ23" s="70"/>
      <c r="WVR23" s="70"/>
      <c r="WVS23" s="70"/>
      <c r="WVT23" s="68"/>
      <c r="WVU23" s="68"/>
      <c r="WVV23" s="69"/>
      <c r="WVW23" s="69"/>
      <c r="WVX23" s="69"/>
      <c r="WVY23" s="70"/>
      <c r="WVZ23" s="70"/>
      <c r="WWA23" s="70"/>
      <c r="WWB23" s="70"/>
      <c r="WWC23" s="70"/>
      <c r="WWD23" s="68"/>
      <c r="WWE23" s="68"/>
      <c r="WWF23" s="69"/>
      <c r="WWG23" s="69"/>
      <c r="WWH23" s="69"/>
      <c r="WWI23" s="70"/>
      <c r="WWJ23" s="70"/>
      <c r="WWK23" s="70"/>
      <c r="WWL23" s="70"/>
      <c r="WWM23" s="70"/>
      <c r="WWN23" s="68"/>
      <c r="WWO23" s="68"/>
      <c r="WWP23" s="69"/>
      <c r="WWQ23" s="69"/>
      <c r="WWR23" s="69"/>
      <c r="WWS23" s="70"/>
      <c r="WWT23" s="70"/>
      <c r="WWU23" s="70"/>
      <c r="WWV23" s="70"/>
      <c r="WWW23" s="70"/>
      <c r="WWX23" s="68"/>
      <c r="WWY23" s="68"/>
      <c r="WWZ23" s="69"/>
      <c r="WXA23" s="69"/>
      <c r="WXB23" s="69"/>
      <c r="WXC23" s="70"/>
      <c r="WXD23" s="70"/>
      <c r="WXE23" s="70"/>
      <c r="WXF23" s="70"/>
      <c r="WXG23" s="70"/>
      <c r="WXH23" s="68"/>
      <c r="WXI23" s="68"/>
      <c r="WXJ23" s="69"/>
      <c r="WXK23" s="69"/>
      <c r="WXL23" s="69"/>
      <c r="WXM23" s="70"/>
      <c r="WXN23" s="70"/>
      <c r="WXO23" s="70"/>
      <c r="WXP23" s="70"/>
      <c r="WXQ23" s="70"/>
      <c r="WXR23" s="68"/>
      <c r="WXS23" s="68"/>
      <c r="WXT23" s="69"/>
      <c r="WXU23" s="69"/>
      <c r="WXV23" s="69"/>
      <c r="WXW23" s="70"/>
      <c r="WXX23" s="70"/>
      <c r="WXY23" s="70"/>
      <c r="WXZ23" s="70"/>
      <c r="WYA23" s="70"/>
      <c r="WYB23" s="68"/>
      <c r="WYC23" s="68"/>
      <c r="WYD23" s="69"/>
      <c r="WYE23" s="69"/>
      <c r="WYF23" s="69"/>
      <c r="WYG23" s="70"/>
      <c r="WYH23" s="70"/>
      <c r="WYI23" s="70"/>
      <c r="WYJ23" s="70"/>
      <c r="WYK23" s="70"/>
      <c r="WYL23" s="68"/>
      <c r="WYM23" s="68"/>
      <c r="WYN23" s="69"/>
      <c r="WYO23" s="69"/>
      <c r="WYP23" s="69"/>
      <c r="WYQ23" s="70"/>
      <c r="WYR23" s="70"/>
      <c r="WYS23" s="70"/>
      <c r="WYT23" s="70"/>
      <c r="WYU23" s="70"/>
      <c r="WYV23" s="68"/>
      <c r="WYW23" s="68"/>
      <c r="WYX23" s="69"/>
      <c r="WYY23" s="69"/>
      <c r="WYZ23" s="69"/>
      <c r="WZA23" s="70"/>
      <c r="WZB23" s="70"/>
      <c r="WZC23" s="70"/>
      <c r="WZD23" s="70"/>
      <c r="WZE23" s="70"/>
      <c r="WZF23" s="68"/>
      <c r="WZG23" s="68"/>
      <c r="WZH23" s="69"/>
      <c r="WZI23" s="69"/>
      <c r="WZJ23" s="69"/>
      <c r="WZK23" s="70"/>
      <c r="WZL23" s="70"/>
      <c r="WZM23" s="70"/>
      <c r="WZN23" s="70"/>
      <c r="WZO23" s="70"/>
      <c r="WZP23" s="68"/>
      <c r="WZQ23" s="68"/>
      <c r="WZR23" s="69"/>
      <c r="WZS23" s="69"/>
      <c r="WZT23" s="69"/>
      <c r="WZU23" s="70"/>
      <c r="WZV23" s="70"/>
      <c r="WZW23" s="70"/>
      <c r="WZX23" s="70"/>
      <c r="WZY23" s="70"/>
      <c r="WZZ23" s="68"/>
      <c r="XAA23" s="68"/>
      <c r="XAB23" s="69"/>
      <c r="XAC23" s="69"/>
      <c r="XAD23" s="69"/>
      <c r="XAE23" s="70"/>
      <c r="XAF23" s="70"/>
      <c r="XAG23" s="70"/>
      <c r="XAH23" s="70"/>
      <c r="XAI23" s="70"/>
      <c r="XAJ23" s="68"/>
      <c r="XAK23" s="68"/>
      <c r="XAL23" s="69"/>
      <c r="XAM23" s="69"/>
      <c r="XAN23" s="69"/>
      <c r="XAO23" s="70"/>
      <c r="XAP23" s="70"/>
      <c r="XAQ23" s="70"/>
      <c r="XAR23" s="70"/>
      <c r="XAS23" s="70"/>
      <c r="XAT23" s="68"/>
      <c r="XAU23" s="68"/>
      <c r="XAV23" s="69"/>
      <c r="XAW23" s="69"/>
      <c r="XAX23" s="69"/>
      <c r="XAY23" s="70"/>
      <c r="XAZ23" s="70"/>
      <c r="XBA23" s="70"/>
      <c r="XBB23" s="70"/>
      <c r="XBC23" s="70"/>
      <c r="XBD23" s="68"/>
      <c r="XBE23" s="68"/>
      <c r="XBF23" s="69"/>
      <c r="XBG23" s="69"/>
      <c r="XBH23" s="69"/>
      <c r="XBI23" s="70"/>
      <c r="XBJ23" s="70"/>
      <c r="XBK23" s="70"/>
      <c r="XBL23" s="70"/>
      <c r="XBM23" s="70"/>
      <c r="XBN23" s="68"/>
      <c r="XBO23" s="68"/>
      <c r="XBP23" s="69"/>
      <c r="XBQ23" s="69"/>
      <c r="XBR23" s="69"/>
      <c r="XBS23" s="70"/>
      <c r="XBT23" s="70"/>
      <c r="XBU23" s="70"/>
      <c r="XBV23" s="70"/>
      <c r="XBW23" s="70"/>
      <c r="XBX23" s="68"/>
      <c r="XBY23" s="68"/>
      <c r="XBZ23" s="69"/>
      <c r="XCA23" s="69"/>
      <c r="XCB23" s="69"/>
      <c r="XCC23" s="70"/>
      <c r="XCD23" s="70"/>
      <c r="XCE23" s="70"/>
      <c r="XCF23" s="70"/>
      <c r="XCG23" s="70"/>
      <c r="XCH23" s="68"/>
      <c r="XCI23" s="68"/>
      <c r="XCJ23" s="69"/>
      <c r="XCK23" s="69"/>
      <c r="XCL23" s="69"/>
      <c r="XCM23" s="70"/>
      <c r="XCN23" s="70"/>
      <c r="XCO23" s="70"/>
      <c r="XCP23" s="70"/>
      <c r="XCQ23" s="70"/>
      <c r="XCR23" s="68"/>
      <c r="XCS23" s="68"/>
      <c r="XCT23" s="69"/>
      <c r="XCU23" s="69"/>
      <c r="XCV23" s="69"/>
      <c r="XCW23" s="70"/>
      <c r="XCX23" s="70"/>
      <c r="XCY23" s="70"/>
      <c r="XCZ23" s="70"/>
      <c r="XDA23" s="70"/>
      <c r="XDB23" s="68"/>
      <c r="XDC23" s="68"/>
      <c r="XDD23" s="69"/>
      <c r="XDE23" s="69"/>
      <c r="XDF23" s="69"/>
      <c r="XDG23" s="70"/>
      <c r="XDH23" s="70"/>
      <c r="XDI23" s="70"/>
      <c r="XDJ23" s="70"/>
      <c r="XDK23" s="70"/>
      <c r="XDL23" s="68"/>
      <c r="XDM23" s="68"/>
      <c r="XDN23" s="69"/>
      <c r="XDO23" s="69"/>
      <c r="XDP23" s="69"/>
      <c r="XDQ23" s="70"/>
      <c r="XDR23" s="70"/>
      <c r="XDS23" s="70"/>
      <c r="XDT23" s="70"/>
      <c r="XDU23" s="70"/>
      <c r="XDV23" s="68"/>
      <c r="XDW23" s="68"/>
      <c r="XDX23" s="69"/>
      <c r="XDY23" s="69"/>
      <c r="XDZ23" s="69"/>
      <c r="XEA23" s="70"/>
      <c r="XEB23" s="70"/>
      <c r="XEC23" s="70"/>
      <c r="XED23" s="70"/>
      <c r="XEE23" s="70"/>
      <c r="XEF23" s="68"/>
      <c r="XEG23" s="68"/>
      <c r="XEH23" s="69"/>
      <c r="XEI23" s="69"/>
      <c r="XEJ23" s="69"/>
      <c r="XEK23" s="70"/>
      <c r="XEL23" s="70"/>
      <c r="XEM23" s="70"/>
      <c r="XEN23" s="70"/>
      <c r="XEO23" s="70"/>
      <c r="XEP23" s="68"/>
      <c r="XEQ23" s="68"/>
      <c r="XER23" s="69"/>
      <c r="XES23" s="69"/>
      <c r="XET23" s="69"/>
      <c r="XEU23" s="70"/>
      <c r="XEV23" s="70"/>
      <c r="XEW23" s="70"/>
      <c r="XEX23" s="70"/>
      <c r="XEY23" s="70"/>
      <c r="XEZ23" s="68"/>
      <c r="XFA23" s="68"/>
      <c r="XFB23" s="69"/>
      <c r="XFC23" s="69"/>
    </row>
    <row r="24" spans="2:16383" x14ac:dyDescent="0.2">
      <c r="B24" s="77"/>
      <c r="C24" s="207"/>
      <c r="D24" s="207"/>
      <c r="E24" s="207"/>
      <c r="F24" s="207"/>
      <c r="G24" s="207"/>
      <c r="H24" s="207"/>
      <c r="I24" s="207"/>
      <c r="J24" s="207"/>
    </row>
    <row r="25" spans="2:16383" s="2" customFormat="1" ht="16" x14ac:dyDescent="0.2">
      <c r="B25" s="29" t="s">
        <v>57</v>
      </c>
      <c r="C25" s="295">
        <f>C8+C17+C23</f>
        <v>90488</v>
      </c>
      <c r="D25" s="295">
        <f t="shared" ref="D25:J25" si="6">D8+D17+D23</f>
        <v>65339</v>
      </c>
      <c r="E25" s="295">
        <f t="shared" si="6"/>
        <v>63090</v>
      </c>
      <c r="F25" s="296">
        <f t="shared" ca="1" si="6"/>
        <v>153610.21758668561</v>
      </c>
      <c r="G25" s="296">
        <f t="shared" ca="1" si="6"/>
        <v>260912.53445375504</v>
      </c>
      <c r="H25" s="296">
        <f t="shared" ca="1" si="6"/>
        <v>387465.90021964541</v>
      </c>
      <c r="I25" s="296">
        <f t="shared" ca="1" si="6"/>
        <v>536007.9473589249</v>
      </c>
      <c r="J25" s="296">
        <f t="shared" ca="1" si="6"/>
        <v>709647.00511085207</v>
      </c>
      <c r="K25" s="68"/>
      <c r="L25" s="69"/>
      <c r="M25" s="69"/>
      <c r="N25" s="69"/>
      <c r="O25" s="70"/>
      <c r="P25" s="70"/>
      <c r="Q25" s="70"/>
      <c r="R25" s="70"/>
      <c r="S25" s="70"/>
      <c r="T25" s="68"/>
      <c r="U25" s="68"/>
      <c r="V25" s="69"/>
      <c r="W25" s="69"/>
      <c r="X25" s="69"/>
      <c r="Y25" s="70"/>
      <c r="Z25" s="70"/>
      <c r="AA25" s="70"/>
      <c r="AB25" s="70"/>
      <c r="AC25" s="70"/>
      <c r="AD25" s="68"/>
      <c r="AE25" s="68"/>
      <c r="AF25" s="69"/>
      <c r="AG25" s="69"/>
      <c r="AH25" s="69"/>
      <c r="AI25" s="70"/>
      <c r="AJ25" s="70"/>
      <c r="AK25" s="70"/>
      <c r="AL25" s="70"/>
      <c r="AM25" s="70"/>
      <c r="AN25" s="68"/>
      <c r="AO25" s="68"/>
      <c r="AP25" s="69"/>
      <c r="AQ25" s="69"/>
      <c r="AR25" s="69"/>
      <c r="AS25" s="70"/>
      <c r="AT25" s="70"/>
      <c r="AU25" s="70"/>
      <c r="AV25" s="70"/>
      <c r="AW25" s="70"/>
      <c r="AX25" s="68"/>
      <c r="AY25" s="68"/>
      <c r="AZ25" s="69"/>
      <c r="BA25" s="69"/>
      <c r="BB25" s="69"/>
      <c r="BC25" s="70"/>
      <c r="BD25" s="70"/>
      <c r="BE25" s="70"/>
      <c r="BF25" s="70"/>
      <c r="BG25" s="70"/>
      <c r="BH25" s="68"/>
      <c r="BI25" s="68"/>
      <c r="BJ25" s="69"/>
      <c r="BK25" s="69"/>
      <c r="BL25" s="69"/>
      <c r="BM25" s="70"/>
      <c r="BN25" s="70"/>
      <c r="BO25" s="70"/>
      <c r="BP25" s="70"/>
      <c r="BQ25" s="70"/>
      <c r="BR25" s="68"/>
      <c r="BS25" s="68"/>
      <c r="BT25" s="69"/>
      <c r="BU25" s="69"/>
      <c r="BV25" s="69"/>
      <c r="BW25" s="70"/>
      <c r="BX25" s="70"/>
      <c r="BY25" s="70"/>
      <c r="BZ25" s="70"/>
      <c r="CA25" s="70"/>
      <c r="CB25" s="68"/>
      <c r="CC25" s="68"/>
      <c r="CD25" s="69"/>
      <c r="CE25" s="69"/>
      <c r="CF25" s="69"/>
      <c r="CG25" s="70"/>
      <c r="CH25" s="70"/>
      <c r="CI25" s="70"/>
      <c r="CJ25" s="70"/>
      <c r="CK25" s="70"/>
      <c r="CL25" s="68"/>
      <c r="CM25" s="68"/>
      <c r="CN25" s="69"/>
      <c r="CO25" s="69"/>
      <c r="CP25" s="69"/>
      <c r="CQ25" s="70"/>
      <c r="CR25" s="70"/>
      <c r="CS25" s="70"/>
      <c r="CT25" s="70"/>
      <c r="CU25" s="70"/>
      <c r="CV25" s="68"/>
      <c r="CW25" s="68"/>
      <c r="CX25" s="69"/>
      <c r="CY25" s="69"/>
      <c r="CZ25" s="69"/>
      <c r="DA25" s="70"/>
      <c r="DB25" s="70"/>
      <c r="DC25" s="70"/>
      <c r="DD25" s="70"/>
      <c r="DE25" s="70"/>
      <c r="DF25" s="68"/>
      <c r="DG25" s="68"/>
      <c r="DH25" s="69"/>
      <c r="DI25" s="69"/>
      <c r="DJ25" s="69"/>
      <c r="DK25" s="70"/>
      <c r="DL25" s="70"/>
      <c r="DM25" s="70"/>
      <c r="DN25" s="70"/>
      <c r="DO25" s="70"/>
      <c r="DP25" s="68"/>
      <c r="DQ25" s="68"/>
      <c r="DR25" s="69"/>
      <c r="DS25" s="69"/>
      <c r="DT25" s="69"/>
      <c r="DU25" s="70"/>
      <c r="DV25" s="70"/>
      <c r="DW25" s="70"/>
      <c r="DX25" s="70"/>
      <c r="DY25" s="70"/>
      <c r="DZ25" s="68"/>
      <c r="EA25" s="68"/>
      <c r="EB25" s="69"/>
      <c r="EC25" s="69"/>
      <c r="ED25" s="69"/>
      <c r="EE25" s="70"/>
      <c r="EF25" s="70"/>
      <c r="EG25" s="70"/>
      <c r="EH25" s="70"/>
      <c r="EI25" s="70"/>
      <c r="EJ25" s="68"/>
      <c r="EK25" s="68"/>
      <c r="EL25" s="69"/>
      <c r="EM25" s="69"/>
      <c r="EN25" s="69"/>
      <c r="EO25" s="70"/>
      <c r="EP25" s="70"/>
      <c r="EQ25" s="70"/>
      <c r="ER25" s="70"/>
      <c r="ES25" s="70"/>
      <c r="ET25" s="68"/>
      <c r="EU25" s="68"/>
      <c r="EV25" s="69"/>
      <c r="EW25" s="69"/>
      <c r="EX25" s="69"/>
      <c r="EY25" s="70"/>
      <c r="EZ25" s="70"/>
      <c r="FA25" s="70"/>
      <c r="FB25" s="70"/>
      <c r="FC25" s="70"/>
      <c r="FD25" s="68"/>
      <c r="FE25" s="68"/>
      <c r="FF25" s="69"/>
      <c r="FG25" s="69"/>
      <c r="FH25" s="69"/>
      <c r="FI25" s="70"/>
      <c r="FJ25" s="70"/>
      <c r="FK25" s="70"/>
      <c r="FL25" s="70"/>
      <c r="FM25" s="70"/>
      <c r="FN25" s="68"/>
      <c r="FO25" s="68"/>
      <c r="FP25" s="69"/>
      <c r="FQ25" s="69"/>
      <c r="FR25" s="69"/>
      <c r="FS25" s="70"/>
      <c r="FT25" s="70"/>
      <c r="FU25" s="70"/>
      <c r="FV25" s="70"/>
      <c r="FW25" s="70"/>
      <c r="FX25" s="68"/>
      <c r="FY25" s="68"/>
      <c r="FZ25" s="69"/>
      <c r="GA25" s="69"/>
      <c r="GB25" s="69"/>
      <c r="GC25" s="70"/>
      <c r="GD25" s="70"/>
      <c r="GE25" s="70"/>
      <c r="GF25" s="70"/>
      <c r="GG25" s="70"/>
      <c r="GH25" s="68"/>
      <c r="GI25" s="68"/>
      <c r="GJ25" s="69"/>
      <c r="GK25" s="69"/>
      <c r="GL25" s="69"/>
      <c r="GM25" s="70"/>
      <c r="GN25" s="70"/>
      <c r="GO25" s="70"/>
      <c r="GP25" s="70"/>
      <c r="GQ25" s="70"/>
      <c r="GR25" s="68"/>
      <c r="GS25" s="68"/>
      <c r="GT25" s="69"/>
      <c r="GU25" s="69"/>
      <c r="GV25" s="69"/>
      <c r="GW25" s="70"/>
      <c r="GX25" s="70"/>
      <c r="GY25" s="70"/>
      <c r="GZ25" s="70"/>
      <c r="HA25" s="70"/>
      <c r="HB25" s="68"/>
      <c r="HC25" s="68"/>
      <c r="HD25" s="69"/>
      <c r="HE25" s="69"/>
      <c r="HF25" s="69"/>
      <c r="HG25" s="70"/>
      <c r="HH25" s="70"/>
      <c r="HI25" s="70"/>
      <c r="HJ25" s="70"/>
      <c r="HK25" s="70"/>
      <c r="HL25" s="68"/>
      <c r="HM25" s="68"/>
      <c r="HN25" s="69"/>
      <c r="HO25" s="69"/>
      <c r="HP25" s="69"/>
      <c r="HQ25" s="70"/>
      <c r="HR25" s="70"/>
      <c r="HS25" s="70"/>
      <c r="HT25" s="70"/>
      <c r="HU25" s="70"/>
      <c r="HV25" s="68"/>
      <c r="HW25" s="68"/>
      <c r="HX25" s="69"/>
      <c r="HY25" s="69"/>
      <c r="HZ25" s="69"/>
      <c r="IA25" s="70"/>
      <c r="IB25" s="70"/>
      <c r="IC25" s="70"/>
      <c r="ID25" s="70"/>
      <c r="IE25" s="70"/>
      <c r="IF25" s="68"/>
      <c r="IG25" s="68"/>
      <c r="IH25" s="69"/>
      <c r="II25" s="69"/>
      <c r="IJ25" s="69"/>
      <c r="IK25" s="70"/>
      <c r="IL25" s="70"/>
      <c r="IM25" s="70"/>
      <c r="IN25" s="70"/>
      <c r="IO25" s="70"/>
      <c r="IP25" s="68"/>
      <c r="IQ25" s="68"/>
      <c r="IR25" s="69"/>
      <c r="IS25" s="69"/>
      <c r="IT25" s="69"/>
      <c r="IU25" s="70"/>
      <c r="IV25" s="70"/>
      <c r="IW25" s="70"/>
      <c r="IX25" s="70"/>
      <c r="IY25" s="70"/>
      <c r="IZ25" s="68"/>
      <c r="JA25" s="68"/>
      <c r="JB25" s="69"/>
      <c r="JC25" s="69"/>
      <c r="JD25" s="69"/>
      <c r="JE25" s="70"/>
      <c r="JF25" s="70"/>
      <c r="JG25" s="70"/>
      <c r="JH25" s="70"/>
      <c r="JI25" s="70"/>
      <c r="JJ25" s="68"/>
      <c r="JK25" s="68"/>
      <c r="JL25" s="69"/>
      <c r="JM25" s="69"/>
      <c r="JN25" s="69"/>
      <c r="JO25" s="70"/>
      <c r="JP25" s="70"/>
      <c r="JQ25" s="70"/>
      <c r="JR25" s="70"/>
      <c r="JS25" s="70"/>
      <c r="JT25" s="68"/>
      <c r="JU25" s="68"/>
      <c r="JV25" s="69"/>
      <c r="JW25" s="69"/>
      <c r="JX25" s="69"/>
      <c r="JY25" s="70"/>
      <c r="JZ25" s="70"/>
      <c r="KA25" s="70"/>
      <c r="KB25" s="70"/>
      <c r="KC25" s="70"/>
      <c r="KD25" s="68"/>
      <c r="KE25" s="68"/>
      <c r="KF25" s="69"/>
      <c r="KG25" s="69"/>
      <c r="KH25" s="69"/>
      <c r="KI25" s="70"/>
      <c r="KJ25" s="70"/>
      <c r="KK25" s="70"/>
      <c r="KL25" s="70"/>
      <c r="KM25" s="70"/>
      <c r="KN25" s="68"/>
      <c r="KO25" s="68"/>
      <c r="KP25" s="69"/>
      <c r="KQ25" s="69"/>
      <c r="KR25" s="69"/>
      <c r="KS25" s="70"/>
      <c r="KT25" s="70"/>
      <c r="KU25" s="70"/>
      <c r="KV25" s="70"/>
      <c r="KW25" s="70"/>
      <c r="KX25" s="68"/>
      <c r="KY25" s="68"/>
      <c r="KZ25" s="69"/>
      <c r="LA25" s="69"/>
      <c r="LB25" s="69"/>
      <c r="LC25" s="70"/>
      <c r="LD25" s="70"/>
      <c r="LE25" s="70"/>
      <c r="LF25" s="70"/>
      <c r="LG25" s="70"/>
      <c r="LH25" s="68"/>
      <c r="LI25" s="68"/>
      <c r="LJ25" s="69"/>
      <c r="LK25" s="69"/>
      <c r="LL25" s="69"/>
      <c r="LM25" s="70"/>
      <c r="LN25" s="70"/>
      <c r="LO25" s="70"/>
      <c r="LP25" s="70"/>
      <c r="LQ25" s="70"/>
      <c r="LR25" s="68"/>
      <c r="LS25" s="68"/>
      <c r="LT25" s="69"/>
      <c r="LU25" s="69"/>
      <c r="LV25" s="69"/>
      <c r="LW25" s="70"/>
      <c r="LX25" s="70"/>
      <c r="LY25" s="70"/>
      <c r="LZ25" s="70"/>
      <c r="MA25" s="70"/>
      <c r="MB25" s="68"/>
      <c r="MC25" s="68"/>
      <c r="MD25" s="69"/>
      <c r="ME25" s="69"/>
      <c r="MF25" s="69"/>
      <c r="MG25" s="70"/>
      <c r="MH25" s="70"/>
      <c r="MI25" s="70"/>
      <c r="MJ25" s="70"/>
      <c r="MK25" s="70"/>
      <c r="ML25" s="68"/>
      <c r="MM25" s="68"/>
      <c r="MN25" s="69"/>
      <c r="MO25" s="69"/>
      <c r="MP25" s="69"/>
      <c r="MQ25" s="70"/>
      <c r="MR25" s="70"/>
      <c r="MS25" s="70"/>
      <c r="MT25" s="70"/>
      <c r="MU25" s="70"/>
      <c r="MV25" s="68"/>
      <c r="MW25" s="68"/>
      <c r="MX25" s="69"/>
      <c r="MY25" s="69"/>
      <c r="MZ25" s="69"/>
      <c r="NA25" s="70"/>
      <c r="NB25" s="70"/>
      <c r="NC25" s="70"/>
      <c r="ND25" s="70"/>
      <c r="NE25" s="70"/>
      <c r="NF25" s="68"/>
      <c r="NG25" s="68"/>
      <c r="NH25" s="69"/>
      <c r="NI25" s="69"/>
      <c r="NJ25" s="69"/>
      <c r="NK25" s="70"/>
      <c r="NL25" s="70"/>
      <c r="NM25" s="70"/>
      <c r="NN25" s="70"/>
      <c r="NO25" s="70"/>
      <c r="NP25" s="68"/>
      <c r="NQ25" s="68"/>
      <c r="NR25" s="69"/>
      <c r="NS25" s="69"/>
      <c r="NT25" s="69"/>
      <c r="NU25" s="70"/>
      <c r="NV25" s="70"/>
      <c r="NW25" s="70"/>
      <c r="NX25" s="70"/>
      <c r="NY25" s="70"/>
      <c r="NZ25" s="68"/>
      <c r="OA25" s="68"/>
      <c r="OB25" s="69"/>
      <c r="OC25" s="69"/>
      <c r="OD25" s="69"/>
      <c r="OE25" s="70"/>
      <c r="OF25" s="70"/>
      <c r="OG25" s="70"/>
      <c r="OH25" s="70"/>
      <c r="OI25" s="70"/>
      <c r="OJ25" s="68"/>
      <c r="OK25" s="68"/>
      <c r="OL25" s="69"/>
      <c r="OM25" s="69"/>
      <c r="ON25" s="69"/>
      <c r="OO25" s="70"/>
      <c r="OP25" s="70"/>
      <c r="OQ25" s="70"/>
      <c r="OR25" s="70"/>
      <c r="OS25" s="70"/>
      <c r="OT25" s="68"/>
      <c r="OU25" s="68"/>
      <c r="OV25" s="69"/>
      <c r="OW25" s="69"/>
      <c r="OX25" s="69"/>
      <c r="OY25" s="70"/>
      <c r="OZ25" s="70"/>
      <c r="PA25" s="70"/>
      <c r="PB25" s="70"/>
      <c r="PC25" s="70"/>
      <c r="PD25" s="68"/>
      <c r="PE25" s="68"/>
      <c r="PF25" s="69"/>
      <c r="PG25" s="69"/>
      <c r="PH25" s="69"/>
      <c r="PI25" s="70"/>
      <c r="PJ25" s="70"/>
      <c r="PK25" s="70"/>
      <c r="PL25" s="70"/>
      <c r="PM25" s="70"/>
      <c r="PN25" s="68"/>
      <c r="PO25" s="68"/>
      <c r="PP25" s="69"/>
      <c r="PQ25" s="69"/>
      <c r="PR25" s="69"/>
      <c r="PS25" s="70"/>
      <c r="PT25" s="70"/>
      <c r="PU25" s="70"/>
      <c r="PV25" s="70"/>
      <c r="PW25" s="70"/>
      <c r="PX25" s="68"/>
      <c r="PY25" s="68"/>
      <c r="PZ25" s="69"/>
      <c r="QA25" s="69"/>
      <c r="QB25" s="69"/>
      <c r="QC25" s="70"/>
      <c r="QD25" s="70"/>
      <c r="QE25" s="70"/>
      <c r="QF25" s="70"/>
      <c r="QG25" s="70"/>
      <c r="QH25" s="68"/>
      <c r="QI25" s="68"/>
      <c r="QJ25" s="69"/>
      <c r="QK25" s="69"/>
      <c r="QL25" s="69"/>
      <c r="QM25" s="70"/>
      <c r="QN25" s="70"/>
      <c r="QO25" s="70"/>
      <c r="QP25" s="70"/>
      <c r="QQ25" s="70"/>
      <c r="QR25" s="68"/>
      <c r="QS25" s="68"/>
      <c r="QT25" s="69"/>
      <c r="QU25" s="69"/>
      <c r="QV25" s="69"/>
      <c r="QW25" s="70"/>
      <c r="QX25" s="70"/>
      <c r="QY25" s="70"/>
      <c r="QZ25" s="70"/>
      <c r="RA25" s="70"/>
      <c r="RB25" s="68"/>
      <c r="RC25" s="68"/>
      <c r="RD25" s="69"/>
      <c r="RE25" s="69"/>
      <c r="RF25" s="69"/>
      <c r="RG25" s="70"/>
      <c r="RH25" s="70"/>
      <c r="RI25" s="70"/>
      <c r="RJ25" s="70"/>
      <c r="RK25" s="70"/>
      <c r="RL25" s="68"/>
      <c r="RM25" s="68"/>
      <c r="RN25" s="69"/>
      <c r="RO25" s="69"/>
      <c r="RP25" s="69"/>
      <c r="RQ25" s="70"/>
      <c r="RR25" s="70"/>
      <c r="RS25" s="70"/>
      <c r="RT25" s="70"/>
      <c r="RU25" s="70"/>
      <c r="RV25" s="68"/>
      <c r="RW25" s="68"/>
      <c r="RX25" s="69"/>
      <c r="RY25" s="69"/>
      <c r="RZ25" s="69"/>
      <c r="SA25" s="70"/>
      <c r="SB25" s="70"/>
      <c r="SC25" s="70"/>
      <c r="SD25" s="70"/>
      <c r="SE25" s="70"/>
      <c r="SF25" s="68"/>
      <c r="SG25" s="68"/>
      <c r="SH25" s="69"/>
      <c r="SI25" s="69"/>
      <c r="SJ25" s="69"/>
      <c r="SK25" s="70"/>
      <c r="SL25" s="70"/>
      <c r="SM25" s="70"/>
      <c r="SN25" s="70"/>
      <c r="SO25" s="70"/>
      <c r="SP25" s="68"/>
      <c r="SQ25" s="68"/>
      <c r="SR25" s="69"/>
      <c r="SS25" s="69"/>
      <c r="ST25" s="69"/>
      <c r="SU25" s="70"/>
      <c r="SV25" s="70"/>
      <c r="SW25" s="70"/>
      <c r="SX25" s="70"/>
      <c r="SY25" s="70"/>
      <c r="SZ25" s="68"/>
      <c r="TA25" s="68"/>
      <c r="TB25" s="69"/>
      <c r="TC25" s="69"/>
      <c r="TD25" s="69"/>
      <c r="TE25" s="70"/>
      <c r="TF25" s="70"/>
      <c r="TG25" s="70"/>
      <c r="TH25" s="70"/>
      <c r="TI25" s="70"/>
      <c r="TJ25" s="68"/>
      <c r="TK25" s="68"/>
      <c r="TL25" s="69"/>
      <c r="TM25" s="69"/>
      <c r="TN25" s="69"/>
      <c r="TO25" s="70"/>
      <c r="TP25" s="70"/>
      <c r="TQ25" s="70"/>
      <c r="TR25" s="70"/>
      <c r="TS25" s="70"/>
      <c r="TT25" s="68"/>
      <c r="TU25" s="68"/>
      <c r="TV25" s="69"/>
      <c r="TW25" s="69"/>
      <c r="TX25" s="69"/>
      <c r="TY25" s="70"/>
      <c r="TZ25" s="70"/>
      <c r="UA25" s="70"/>
      <c r="UB25" s="70"/>
      <c r="UC25" s="70"/>
      <c r="UD25" s="68"/>
      <c r="UE25" s="68"/>
      <c r="UF25" s="69"/>
      <c r="UG25" s="69"/>
      <c r="UH25" s="69"/>
      <c r="UI25" s="70"/>
      <c r="UJ25" s="70"/>
      <c r="UK25" s="70"/>
      <c r="UL25" s="70"/>
      <c r="UM25" s="70"/>
      <c r="UN25" s="68"/>
      <c r="UO25" s="68"/>
      <c r="UP25" s="69"/>
      <c r="UQ25" s="69"/>
      <c r="UR25" s="69"/>
      <c r="US25" s="70"/>
      <c r="UT25" s="70"/>
      <c r="UU25" s="70"/>
      <c r="UV25" s="70"/>
      <c r="UW25" s="70"/>
      <c r="UX25" s="68"/>
      <c r="UY25" s="68"/>
      <c r="UZ25" s="69"/>
      <c r="VA25" s="69"/>
      <c r="VB25" s="69"/>
      <c r="VC25" s="70"/>
      <c r="VD25" s="70"/>
      <c r="VE25" s="70"/>
      <c r="VF25" s="70"/>
      <c r="VG25" s="70"/>
      <c r="VH25" s="68"/>
      <c r="VI25" s="68"/>
      <c r="VJ25" s="69"/>
      <c r="VK25" s="69"/>
      <c r="VL25" s="69"/>
      <c r="VM25" s="70"/>
      <c r="VN25" s="70"/>
      <c r="VO25" s="70"/>
      <c r="VP25" s="70"/>
      <c r="VQ25" s="70"/>
      <c r="VR25" s="68"/>
      <c r="VS25" s="68"/>
      <c r="VT25" s="69"/>
      <c r="VU25" s="69"/>
      <c r="VV25" s="69"/>
      <c r="VW25" s="70"/>
      <c r="VX25" s="70"/>
      <c r="VY25" s="70"/>
      <c r="VZ25" s="70"/>
      <c r="WA25" s="70"/>
      <c r="WB25" s="68"/>
      <c r="WC25" s="68"/>
      <c r="WD25" s="69"/>
      <c r="WE25" s="69"/>
      <c r="WF25" s="69"/>
      <c r="WG25" s="70"/>
      <c r="WH25" s="70"/>
      <c r="WI25" s="70"/>
      <c r="WJ25" s="70"/>
      <c r="WK25" s="70"/>
      <c r="WL25" s="68"/>
      <c r="WM25" s="68"/>
      <c r="WN25" s="69"/>
      <c r="WO25" s="69"/>
      <c r="WP25" s="69"/>
      <c r="WQ25" s="70"/>
      <c r="WR25" s="70"/>
      <c r="WS25" s="70"/>
      <c r="WT25" s="70"/>
      <c r="WU25" s="70"/>
      <c r="WV25" s="68"/>
      <c r="WW25" s="68"/>
      <c r="WX25" s="69"/>
      <c r="WY25" s="69"/>
      <c r="WZ25" s="69"/>
      <c r="XA25" s="70"/>
      <c r="XB25" s="70"/>
      <c r="XC25" s="70"/>
      <c r="XD25" s="70"/>
      <c r="XE25" s="70"/>
      <c r="XF25" s="68"/>
      <c r="XG25" s="68"/>
      <c r="XH25" s="69"/>
      <c r="XI25" s="69"/>
      <c r="XJ25" s="69"/>
      <c r="XK25" s="70"/>
      <c r="XL25" s="70"/>
      <c r="XM25" s="70"/>
      <c r="XN25" s="70"/>
      <c r="XO25" s="70"/>
      <c r="XP25" s="68"/>
      <c r="XQ25" s="68"/>
      <c r="XR25" s="69"/>
      <c r="XS25" s="69"/>
      <c r="XT25" s="69"/>
      <c r="XU25" s="70"/>
      <c r="XV25" s="70"/>
      <c r="XW25" s="70"/>
      <c r="XX25" s="70"/>
      <c r="XY25" s="70"/>
      <c r="XZ25" s="68"/>
      <c r="YA25" s="68"/>
      <c r="YB25" s="69"/>
      <c r="YC25" s="69"/>
      <c r="YD25" s="69"/>
      <c r="YE25" s="70"/>
      <c r="YF25" s="70"/>
      <c r="YG25" s="70"/>
      <c r="YH25" s="70"/>
      <c r="YI25" s="70"/>
      <c r="YJ25" s="68"/>
      <c r="YK25" s="68"/>
      <c r="YL25" s="69"/>
      <c r="YM25" s="69"/>
      <c r="YN25" s="69"/>
      <c r="YO25" s="70"/>
      <c r="YP25" s="70"/>
      <c r="YQ25" s="70"/>
      <c r="YR25" s="70"/>
      <c r="YS25" s="70"/>
      <c r="YT25" s="68"/>
      <c r="YU25" s="68"/>
      <c r="YV25" s="69"/>
      <c r="YW25" s="69"/>
      <c r="YX25" s="69"/>
      <c r="YY25" s="70"/>
      <c r="YZ25" s="70"/>
      <c r="ZA25" s="70"/>
      <c r="ZB25" s="70"/>
      <c r="ZC25" s="70"/>
      <c r="ZD25" s="68"/>
      <c r="ZE25" s="68"/>
      <c r="ZF25" s="69"/>
      <c r="ZG25" s="69"/>
      <c r="ZH25" s="69"/>
      <c r="ZI25" s="70"/>
      <c r="ZJ25" s="70"/>
      <c r="ZK25" s="70"/>
      <c r="ZL25" s="70"/>
      <c r="ZM25" s="70"/>
      <c r="ZN25" s="68"/>
      <c r="ZO25" s="68"/>
      <c r="ZP25" s="69"/>
      <c r="ZQ25" s="69"/>
      <c r="ZR25" s="69"/>
      <c r="ZS25" s="70"/>
      <c r="ZT25" s="70"/>
      <c r="ZU25" s="70"/>
      <c r="ZV25" s="70"/>
      <c r="ZW25" s="70"/>
      <c r="ZX25" s="68"/>
      <c r="ZY25" s="68"/>
      <c r="ZZ25" s="69"/>
      <c r="AAA25" s="69"/>
      <c r="AAB25" s="69"/>
      <c r="AAC25" s="70"/>
      <c r="AAD25" s="70"/>
      <c r="AAE25" s="70"/>
      <c r="AAF25" s="70"/>
      <c r="AAG25" s="70"/>
      <c r="AAH25" s="68"/>
      <c r="AAI25" s="68"/>
      <c r="AAJ25" s="69"/>
      <c r="AAK25" s="69"/>
      <c r="AAL25" s="69"/>
      <c r="AAM25" s="70"/>
      <c r="AAN25" s="70"/>
      <c r="AAO25" s="70"/>
      <c r="AAP25" s="70"/>
      <c r="AAQ25" s="70"/>
      <c r="AAR25" s="68"/>
      <c r="AAS25" s="68"/>
      <c r="AAT25" s="69"/>
      <c r="AAU25" s="69"/>
      <c r="AAV25" s="69"/>
      <c r="AAW25" s="70"/>
      <c r="AAX25" s="70"/>
      <c r="AAY25" s="70"/>
      <c r="AAZ25" s="70"/>
      <c r="ABA25" s="70"/>
      <c r="ABB25" s="68"/>
      <c r="ABC25" s="68"/>
      <c r="ABD25" s="69"/>
      <c r="ABE25" s="69"/>
      <c r="ABF25" s="69"/>
      <c r="ABG25" s="70"/>
      <c r="ABH25" s="70"/>
      <c r="ABI25" s="70"/>
      <c r="ABJ25" s="70"/>
      <c r="ABK25" s="70"/>
      <c r="ABL25" s="68"/>
      <c r="ABM25" s="68"/>
      <c r="ABN25" s="69"/>
      <c r="ABO25" s="69"/>
      <c r="ABP25" s="69"/>
      <c r="ABQ25" s="70"/>
      <c r="ABR25" s="70"/>
      <c r="ABS25" s="70"/>
      <c r="ABT25" s="70"/>
      <c r="ABU25" s="70"/>
      <c r="ABV25" s="68"/>
      <c r="ABW25" s="68"/>
      <c r="ABX25" s="69"/>
      <c r="ABY25" s="69"/>
      <c r="ABZ25" s="69"/>
      <c r="ACA25" s="70"/>
      <c r="ACB25" s="70"/>
      <c r="ACC25" s="70"/>
      <c r="ACD25" s="70"/>
      <c r="ACE25" s="70"/>
      <c r="ACF25" s="68"/>
      <c r="ACG25" s="68"/>
      <c r="ACH25" s="69"/>
      <c r="ACI25" s="69"/>
      <c r="ACJ25" s="69"/>
      <c r="ACK25" s="70"/>
      <c r="ACL25" s="70"/>
      <c r="ACM25" s="70"/>
      <c r="ACN25" s="70"/>
      <c r="ACO25" s="70"/>
      <c r="ACP25" s="68"/>
      <c r="ACQ25" s="68"/>
      <c r="ACR25" s="69"/>
      <c r="ACS25" s="69"/>
      <c r="ACT25" s="69"/>
      <c r="ACU25" s="70"/>
      <c r="ACV25" s="70"/>
      <c r="ACW25" s="70"/>
      <c r="ACX25" s="70"/>
      <c r="ACY25" s="70"/>
      <c r="ACZ25" s="68"/>
      <c r="ADA25" s="68"/>
      <c r="ADB25" s="69"/>
      <c r="ADC25" s="69"/>
      <c r="ADD25" s="69"/>
      <c r="ADE25" s="70"/>
      <c r="ADF25" s="70"/>
      <c r="ADG25" s="70"/>
      <c r="ADH25" s="70"/>
      <c r="ADI25" s="70"/>
      <c r="ADJ25" s="68"/>
      <c r="ADK25" s="68"/>
      <c r="ADL25" s="69"/>
      <c r="ADM25" s="69"/>
      <c r="ADN25" s="69"/>
      <c r="ADO25" s="70"/>
      <c r="ADP25" s="70"/>
      <c r="ADQ25" s="70"/>
      <c r="ADR25" s="70"/>
      <c r="ADS25" s="70"/>
      <c r="ADT25" s="68"/>
      <c r="ADU25" s="68"/>
      <c r="ADV25" s="69"/>
      <c r="ADW25" s="69"/>
      <c r="ADX25" s="69"/>
      <c r="ADY25" s="70"/>
      <c r="ADZ25" s="70"/>
      <c r="AEA25" s="70"/>
      <c r="AEB25" s="70"/>
      <c r="AEC25" s="70"/>
      <c r="AED25" s="68"/>
      <c r="AEE25" s="68"/>
      <c r="AEF25" s="69"/>
      <c r="AEG25" s="69"/>
      <c r="AEH25" s="69"/>
      <c r="AEI25" s="70"/>
      <c r="AEJ25" s="70"/>
      <c r="AEK25" s="70"/>
      <c r="AEL25" s="70"/>
      <c r="AEM25" s="70"/>
      <c r="AEN25" s="68"/>
      <c r="AEO25" s="68"/>
      <c r="AEP25" s="69"/>
      <c r="AEQ25" s="69"/>
      <c r="AER25" s="69"/>
      <c r="AES25" s="70"/>
      <c r="AET25" s="70"/>
      <c r="AEU25" s="70"/>
      <c r="AEV25" s="70"/>
      <c r="AEW25" s="70"/>
      <c r="AEX25" s="68"/>
      <c r="AEY25" s="68"/>
      <c r="AEZ25" s="69"/>
      <c r="AFA25" s="69"/>
      <c r="AFB25" s="69"/>
      <c r="AFC25" s="70"/>
      <c r="AFD25" s="70"/>
      <c r="AFE25" s="70"/>
      <c r="AFF25" s="70"/>
      <c r="AFG25" s="70"/>
      <c r="AFH25" s="68"/>
      <c r="AFI25" s="68"/>
      <c r="AFJ25" s="69"/>
      <c r="AFK25" s="69"/>
      <c r="AFL25" s="69"/>
      <c r="AFM25" s="70"/>
      <c r="AFN25" s="70"/>
      <c r="AFO25" s="70"/>
      <c r="AFP25" s="70"/>
      <c r="AFQ25" s="70"/>
      <c r="AFR25" s="68"/>
      <c r="AFS25" s="68"/>
      <c r="AFT25" s="69"/>
      <c r="AFU25" s="69"/>
      <c r="AFV25" s="69"/>
      <c r="AFW25" s="70"/>
      <c r="AFX25" s="70"/>
      <c r="AFY25" s="70"/>
      <c r="AFZ25" s="70"/>
      <c r="AGA25" s="70"/>
      <c r="AGB25" s="68"/>
      <c r="AGC25" s="68"/>
      <c r="AGD25" s="69"/>
      <c r="AGE25" s="69"/>
      <c r="AGF25" s="69"/>
      <c r="AGG25" s="70"/>
      <c r="AGH25" s="70"/>
      <c r="AGI25" s="70"/>
      <c r="AGJ25" s="70"/>
      <c r="AGK25" s="70"/>
      <c r="AGL25" s="68"/>
      <c r="AGM25" s="68"/>
      <c r="AGN25" s="69"/>
      <c r="AGO25" s="69"/>
      <c r="AGP25" s="69"/>
      <c r="AGQ25" s="70"/>
      <c r="AGR25" s="70"/>
      <c r="AGS25" s="70"/>
      <c r="AGT25" s="70"/>
      <c r="AGU25" s="70"/>
      <c r="AGV25" s="68"/>
      <c r="AGW25" s="68"/>
      <c r="AGX25" s="69"/>
      <c r="AGY25" s="69"/>
      <c r="AGZ25" s="69"/>
      <c r="AHA25" s="70"/>
      <c r="AHB25" s="70"/>
      <c r="AHC25" s="70"/>
      <c r="AHD25" s="70"/>
      <c r="AHE25" s="70"/>
      <c r="AHF25" s="68"/>
      <c r="AHG25" s="68"/>
      <c r="AHH25" s="69"/>
      <c r="AHI25" s="69"/>
      <c r="AHJ25" s="69"/>
      <c r="AHK25" s="70"/>
      <c r="AHL25" s="70"/>
      <c r="AHM25" s="70"/>
      <c r="AHN25" s="70"/>
      <c r="AHO25" s="70"/>
      <c r="AHP25" s="68"/>
      <c r="AHQ25" s="68"/>
      <c r="AHR25" s="69"/>
      <c r="AHS25" s="69"/>
      <c r="AHT25" s="69"/>
      <c r="AHU25" s="70"/>
      <c r="AHV25" s="70"/>
      <c r="AHW25" s="70"/>
      <c r="AHX25" s="70"/>
      <c r="AHY25" s="70"/>
      <c r="AHZ25" s="68"/>
      <c r="AIA25" s="68"/>
      <c r="AIB25" s="69"/>
      <c r="AIC25" s="69"/>
      <c r="AID25" s="69"/>
      <c r="AIE25" s="70"/>
      <c r="AIF25" s="70"/>
      <c r="AIG25" s="70"/>
      <c r="AIH25" s="70"/>
      <c r="AII25" s="70"/>
      <c r="AIJ25" s="68"/>
      <c r="AIK25" s="68"/>
      <c r="AIL25" s="69"/>
      <c r="AIM25" s="69"/>
      <c r="AIN25" s="69"/>
      <c r="AIO25" s="70"/>
      <c r="AIP25" s="70"/>
      <c r="AIQ25" s="70"/>
      <c r="AIR25" s="70"/>
      <c r="AIS25" s="70"/>
      <c r="AIT25" s="68"/>
      <c r="AIU25" s="68"/>
      <c r="AIV25" s="69"/>
      <c r="AIW25" s="69"/>
      <c r="AIX25" s="69"/>
      <c r="AIY25" s="70"/>
      <c r="AIZ25" s="70"/>
      <c r="AJA25" s="70"/>
      <c r="AJB25" s="70"/>
      <c r="AJC25" s="70"/>
      <c r="AJD25" s="68"/>
      <c r="AJE25" s="68"/>
      <c r="AJF25" s="69"/>
      <c r="AJG25" s="69"/>
      <c r="AJH25" s="69"/>
      <c r="AJI25" s="70"/>
      <c r="AJJ25" s="70"/>
      <c r="AJK25" s="70"/>
      <c r="AJL25" s="70"/>
      <c r="AJM25" s="70"/>
      <c r="AJN25" s="68"/>
      <c r="AJO25" s="68"/>
      <c r="AJP25" s="69"/>
      <c r="AJQ25" s="69"/>
      <c r="AJR25" s="69"/>
      <c r="AJS25" s="70"/>
      <c r="AJT25" s="70"/>
      <c r="AJU25" s="70"/>
      <c r="AJV25" s="70"/>
      <c r="AJW25" s="70"/>
      <c r="AJX25" s="68"/>
      <c r="AJY25" s="68"/>
      <c r="AJZ25" s="69"/>
      <c r="AKA25" s="69"/>
      <c r="AKB25" s="69"/>
      <c r="AKC25" s="70"/>
      <c r="AKD25" s="70"/>
      <c r="AKE25" s="70"/>
      <c r="AKF25" s="70"/>
      <c r="AKG25" s="70"/>
      <c r="AKH25" s="68"/>
      <c r="AKI25" s="68"/>
      <c r="AKJ25" s="69"/>
      <c r="AKK25" s="69"/>
      <c r="AKL25" s="69"/>
      <c r="AKM25" s="70"/>
      <c r="AKN25" s="70"/>
      <c r="AKO25" s="70"/>
      <c r="AKP25" s="70"/>
      <c r="AKQ25" s="70"/>
      <c r="AKR25" s="68"/>
      <c r="AKS25" s="68"/>
      <c r="AKT25" s="69"/>
      <c r="AKU25" s="69"/>
      <c r="AKV25" s="69"/>
      <c r="AKW25" s="70"/>
      <c r="AKX25" s="70"/>
      <c r="AKY25" s="70"/>
      <c r="AKZ25" s="70"/>
      <c r="ALA25" s="70"/>
      <c r="ALB25" s="68"/>
      <c r="ALC25" s="68"/>
      <c r="ALD25" s="69"/>
      <c r="ALE25" s="69"/>
      <c r="ALF25" s="69"/>
      <c r="ALG25" s="70"/>
      <c r="ALH25" s="70"/>
      <c r="ALI25" s="70"/>
      <c r="ALJ25" s="70"/>
      <c r="ALK25" s="70"/>
      <c r="ALL25" s="68"/>
      <c r="ALM25" s="68"/>
      <c r="ALN25" s="69"/>
      <c r="ALO25" s="69"/>
      <c r="ALP25" s="69"/>
      <c r="ALQ25" s="70"/>
      <c r="ALR25" s="70"/>
      <c r="ALS25" s="70"/>
      <c r="ALT25" s="70"/>
      <c r="ALU25" s="70"/>
      <c r="ALV25" s="68"/>
      <c r="ALW25" s="68"/>
      <c r="ALX25" s="69"/>
      <c r="ALY25" s="69"/>
      <c r="ALZ25" s="69"/>
      <c r="AMA25" s="70"/>
      <c r="AMB25" s="70"/>
      <c r="AMC25" s="70"/>
      <c r="AMD25" s="70"/>
      <c r="AME25" s="70"/>
      <c r="AMF25" s="68"/>
      <c r="AMG25" s="68"/>
      <c r="AMH25" s="69"/>
      <c r="AMI25" s="69"/>
      <c r="AMJ25" s="69"/>
      <c r="AMK25" s="70"/>
      <c r="AML25" s="70"/>
      <c r="AMM25" s="70"/>
      <c r="AMN25" s="70"/>
      <c r="AMO25" s="70"/>
      <c r="AMP25" s="68"/>
      <c r="AMQ25" s="68"/>
      <c r="AMR25" s="69"/>
      <c r="AMS25" s="69"/>
      <c r="AMT25" s="69"/>
      <c r="AMU25" s="70"/>
      <c r="AMV25" s="70"/>
      <c r="AMW25" s="70"/>
      <c r="AMX25" s="70"/>
      <c r="AMY25" s="70"/>
      <c r="AMZ25" s="68"/>
      <c r="ANA25" s="68"/>
      <c r="ANB25" s="69"/>
      <c r="ANC25" s="69"/>
      <c r="AND25" s="69"/>
      <c r="ANE25" s="70"/>
      <c r="ANF25" s="70"/>
      <c r="ANG25" s="70"/>
      <c r="ANH25" s="70"/>
      <c r="ANI25" s="70"/>
      <c r="ANJ25" s="68"/>
      <c r="ANK25" s="68"/>
      <c r="ANL25" s="69"/>
      <c r="ANM25" s="69"/>
      <c r="ANN25" s="69"/>
      <c r="ANO25" s="70"/>
      <c r="ANP25" s="70"/>
      <c r="ANQ25" s="70"/>
      <c r="ANR25" s="70"/>
      <c r="ANS25" s="70"/>
      <c r="ANT25" s="68"/>
      <c r="ANU25" s="68"/>
      <c r="ANV25" s="69"/>
      <c r="ANW25" s="69"/>
      <c r="ANX25" s="69"/>
      <c r="ANY25" s="70"/>
      <c r="ANZ25" s="70"/>
      <c r="AOA25" s="70"/>
      <c r="AOB25" s="70"/>
      <c r="AOC25" s="70"/>
      <c r="AOD25" s="68"/>
      <c r="AOE25" s="68"/>
      <c r="AOF25" s="69"/>
      <c r="AOG25" s="69"/>
      <c r="AOH25" s="69"/>
      <c r="AOI25" s="70"/>
      <c r="AOJ25" s="70"/>
      <c r="AOK25" s="70"/>
      <c r="AOL25" s="70"/>
      <c r="AOM25" s="70"/>
      <c r="AON25" s="68"/>
      <c r="AOO25" s="68"/>
      <c r="AOP25" s="69"/>
      <c r="AOQ25" s="69"/>
      <c r="AOR25" s="69"/>
      <c r="AOS25" s="70"/>
      <c r="AOT25" s="70"/>
      <c r="AOU25" s="70"/>
      <c r="AOV25" s="70"/>
      <c r="AOW25" s="70"/>
      <c r="AOX25" s="68"/>
      <c r="AOY25" s="68"/>
      <c r="AOZ25" s="69"/>
      <c r="APA25" s="69"/>
      <c r="APB25" s="69"/>
      <c r="APC25" s="70"/>
      <c r="APD25" s="70"/>
      <c r="APE25" s="70"/>
      <c r="APF25" s="70"/>
      <c r="APG25" s="70"/>
      <c r="APH25" s="68"/>
      <c r="API25" s="68"/>
      <c r="APJ25" s="69"/>
      <c r="APK25" s="69"/>
      <c r="APL25" s="69"/>
      <c r="APM25" s="70"/>
      <c r="APN25" s="70"/>
      <c r="APO25" s="70"/>
      <c r="APP25" s="70"/>
      <c r="APQ25" s="70"/>
      <c r="APR25" s="68"/>
      <c r="APS25" s="68"/>
      <c r="APT25" s="69"/>
      <c r="APU25" s="69"/>
      <c r="APV25" s="69"/>
      <c r="APW25" s="70"/>
      <c r="APX25" s="70"/>
      <c r="APY25" s="70"/>
      <c r="APZ25" s="70"/>
      <c r="AQA25" s="70"/>
      <c r="AQB25" s="68"/>
      <c r="AQC25" s="68"/>
      <c r="AQD25" s="69"/>
      <c r="AQE25" s="69"/>
      <c r="AQF25" s="69"/>
      <c r="AQG25" s="70"/>
      <c r="AQH25" s="70"/>
      <c r="AQI25" s="70"/>
      <c r="AQJ25" s="70"/>
      <c r="AQK25" s="70"/>
      <c r="AQL25" s="68"/>
      <c r="AQM25" s="68"/>
      <c r="AQN25" s="69"/>
      <c r="AQO25" s="69"/>
      <c r="AQP25" s="69"/>
      <c r="AQQ25" s="70"/>
      <c r="AQR25" s="70"/>
      <c r="AQS25" s="70"/>
      <c r="AQT25" s="70"/>
      <c r="AQU25" s="70"/>
      <c r="AQV25" s="68"/>
      <c r="AQW25" s="68"/>
      <c r="AQX25" s="69"/>
      <c r="AQY25" s="69"/>
      <c r="AQZ25" s="69"/>
      <c r="ARA25" s="70"/>
      <c r="ARB25" s="70"/>
      <c r="ARC25" s="70"/>
      <c r="ARD25" s="70"/>
      <c r="ARE25" s="70"/>
      <c r="ARF25" s="68"/>
      <c r="ARG25" s="68"/>
      <c r="ARH25" s="69"/>
      <c r="ARI25" s="69"/>
      <c r="ARJ25" s="69"/>
      <c r="ARK25" s="70"/>
      <c r="ARL25" s="70"/>
      <c r="ARM25" s="70"/>
      <c r="ARN25" s="70"/>
      <c r="ARO25" s="70"/>
      <c r="ARP25" s="68"/>
      <c r="ARQ25" s="68"/>
      <c r="ARR25" s="69"/>
      <c r="ARS25" s="69"/>
      <c r="ART25" s="69"/>
      <c r="ARU25" s="70"/>
      <c r="ARV25" s="70"/>
      <c r="ARW25" s="70"/>
      <c r="ARX25" s="70"/>
      <c r="ARY25" s="70"/>
      <c r="ARZ25" s="68"/>
      <c r="ASA25" s="68"/>
      <c r="ASB25" s="69"/>
      <c r="ASC25" s="69"/>
      <c r="ASD25" s="69"/>
      <c r="ASE25" s="70"/>
      <c r="ASF25" s="70"/>
      <c r="ASG25" s="70"/>
      <c r="ASH25" s="70"/>
      <c r="ASI25" s="70"/>
      <c r="ASJ25" s="68"/>
      <c r="ASK25" s="68"/>
      <c r="ASL25" s="69"/>
      <c r="ASM25" s="69"/>
      <c r="ASN25" s="69"/>
      <c r="ASO25" s="70"/>
      <c r="ASP25" s="70"/>
      <c r="ASQ25" s="70"/>
      <c r="ASR25" s="70"/>
      <c r="ASS25" s="70"/>
      <c r="AST25" s="68"/>
      <c r="ASU25" s="68"/>
      <c r="ASV25" s="69"/>
      <c r="ASW25" s="69"/>
      <c r="ASX25" s="69"/>
      <c r="ASY25" s="70"/>
      <c r="ASZ25" s="70"/>
      <c r="ATA25" s="70"/>
      <c r="ATB25" s="70"/>
      <c r="ATC25" s="70"/>
      <c r="ATD25" s="68"/>
      <c r="ATE25" s="68"/>
      <c r="ATF25" s="69"/>
      <c r="ATG25" s="69"/>
      <c r="ATH25" s="69"/>
      <c r="ATI25" s="70"/>
      <c r="ATJ25" s="70"/>
      <c r="ATK25" s="70"/>
      <c r="ATL25" s="70"/>
      <c r="ATM25" s="70"/>
      <c r="ATN25" s="68"/>
      <c r="ATO25" s="68"/>
      <c r="ATP25" s="69"/>
      <c r="ATQ25" s="69"/>
      <c r="ATR25" s="69"/>
      <c r="ATS25" s="70"/>
      <c r="ATT25" s="70"/>
      <c r="ATU25" s="70"/>
      <c r="ATV25" s="70"/>
      <c r="ATW25" s="70"/>
      <c r="ATX25" s="68"/>
      <c r="ATY25" s="68"/>
      <c r="ATZ25" s="69"/>
      <c r="AUA25" s="69"/>
      <c r="AUB25" s="69"/>
      <c r="AUC25" s="70"/>
      <c r="AUD25" s="70"/>
      <c r="AUE25" s="70"/>
      <c r="AUF25" s="70"/>
      <c r="AUG25" s="70"/>
      <c r="AUH25" s="68"/>
      <c r="AUI25" s="68"/>
      <c r="AUJ25" s="69"/>
      <c r="AUK25" s="69"/>
      <c r="AUL25" s="69"/>
      <c r="AUM25" s="70"/>
      <c r="AUN25" s="70"/>
      <c r="AUO25" s="70"/>
      <c r="AUP25" s="70"/>
      <c r="AUQ25" s="70"/>
      <c r="AUR25" s="68"/>
      <c r="AUS25" s="68"/>
      <c r="AUT25" s="69"/>
      <c r="AUU25" s="69"/>
      <c r="AUV25" s="69"/>
      <c r="AUW25" s="70"/>
      <c r="AUX25" s="70"/>
      <c r="AUY25" s="70"/>
      <c r="AUZ25" s="70"/>
      <c r="AVA25" s="70"/>
      <c r="AVB25" s="68"/>
      <c r="AVC25" s="68"/>
      <c r="AVD25" s="69"/>
      <c r="AVE25" s="69"/>
      <c r="AVF25" s="69"/>
      <c r="AVG25" s="70"/>
      <c r="AVH25" s="70"/>
      <c r="AVI25" s="70"/>
      <c r="AVJ25" s="70"/>
      <c r="AVK25" s="70"/>
      <c r="AVL25" s="68"/>
      <c r="AVM25" s="68"/>
      <c r="AVN25" s="69"/>
      <c r="AVO25" s="69"/>
      <c r="AVP25" s="69"/>
      <c r="AVQ25" s="70"/>
      <c r="AVR25" s="70"/>
      <c r="AVS25" s="70"/>
      <c r="AVT25" s="70"/>
      <c r="AVU25" s="70"/>
      <c r="AVV25" s="68"/>
      <c r="AVW25" s="68"/>
      <c r="AVX25" s="69"/>
      <c r="AVY25" s="69"/>
      <c r="AVZ25" s="69"/>
      <c r="AWA25" s="70"/>
      <c r="AWB25" s="70"/>
      <c r="AWC25" s="70"/>
      <c r="AWD25" s="70"/>
      <c r="AWE25" s="70"/>
      <c r="AWF25" s="68"/>
      <c r="AWG25" s="68"/>
      <c r="AWH25" s="69"/>
      <c r="AWI25" s="69"/>
      <c r="AWJ25" s="69"/>
      <c r="AWK25" s="70"/>
      <c r="AWL25" s="70"/>
      <c r="AWM25" s="70"/>
      <c r="AWN25" s="70"/>
      <c r="AWO25" s="70"/>
      <c r="AWP25" s="68"/>
      <c r="AWQ25" s="68"/>
      <c r="AWR25" s="69"/>
      <c r="AWS25" s="69"/>
      <c r="AWT25" s="69"/>
      <c r="AWU25" s="70"/>
      <c r="AWV25" s="70"/>
      <c r="AWW25" s="70"/>
      <c r="AWX25" s="70"/>
      <c r="AWY25" s="70"/>
      <c r="AWZ25" s="68"/>
      <c r="AXA25" s="68"/>
      <c r="AXB25" s="69"/>
      <c r="AXC25" s="69"/>
      <c r="AXD25" s="69"/>
      <c r="AXE25" s="70"/>
      <c r="AXF25" s="70"/>
      <c r="AXG25" s="70"/>
      <c r="AXH25" s="70"/>
      <c r="AXI25" s="70"/>
      <c r="AXJ25" s="68"/>
      <c r="AXK25" s="68"/>
      <c r="AXL25" s="69"/>
      <c r="AXM25" s="69"/>
      <c r="AXN25" s="69"/>
      <c r="AXO25" s="70"/>
      <c r="AXP25" s="70"/>
      <c r="AXQ25" s="70"/>
      <c r="AXR25" s="70"/>
      <c r="AXS25" s="70"/>
      <c r="AXT25" s="68"/>
      <c r="AXU25" s="68"/>
      <c r="AXV25" s="69"/>
      <c r="AXW25" s="69"/>
      <c r="AXX25" s="69"/>
      <c r="AXY25" s="70"/>
      <c r="AXZ25" s="70"/>
      <c r="AYA25" s="70"/>
      <c r="AYB25" s="70"/>
      <c r="AYC25" s="70"/>
      <c r="AYD25" s="68"/>
      <c r="AYE25" s="68"/>
      <c r="AYF25" s="69"/>
      <c r="AYG25" s="69"/>
      <c r="AYH25" s="69"/>
      <c r="AYI25" s="70"/>
      <c r="AYJ25" s="70"/>
      <c r="AYK25" s="70"/>
      <c r="AYL25" s="70"/>
      <c r="AYM25" s="70"/>
      <c r="AYN25" s="68"/>
      <c r="AYO25" s="68"/>
      <c r="AYP25" s="69"/>
      <c r="AYQ25" s="69"/>
      <c r="AYR25" s="69"/>
      <c r="AYS25" s="70"/>
      <c r="AYT25" s="70"/>
      <c r="AYU25" s="70"/>
      <c r="AYV25" s="70"/>
      <c r="AYW25" s="70"/>
      <c r="AYX25" s="68"/>
      <c r="AYY25" s="68"/>
      <c r="AYZ25" s="69"/>
      <c r="AZA25" s="69"/>
      <c r="AZB25" s="69"/>
      <c r="AZC25" s="70"/>
      <c r="AZD25" s="70"/>
      <c r="AZE25" s="70"/>
      <c r="AZF25" s="70"/>
      <c r="AZG25" s="70"/>
      <c r="AZH25" s="68"/>
      <c r="AZI25" s="68"/>
      <c r="AZJ25" s="69"/>
      <c r="AZK25" s="69"/>
      <c r="AZL25" s="69"/>
      <c r="AZM25" s="70"/>
      <c r="AZN25" s="70"/>
      <c r="AZO25" s="70"/>
      <c r="AZP25" s="70"/>
      <c r="AZQ25" s="70"/>
      <c r="AZR25" s="68"/>
      <c r="AZS25" s="68"/>
      <c r="AZT25" s="69"/>
      <c r="AZU25" s="69"/>
      <c r="AZV25" s="69"/>
      <c r="AZW25" s="70"/>
      <c r="AZX25" s="70"/>
      <c r="AZY25" s="70"/>
      <c r="AZZ25" s="70"/>
      <c r="BAA25" s="70"/>
      <c r="BAB25" s="68"/>
      <c r="BAC25" s="68"/>
      <c r="BAD25" s="69"/>
      <c r="BAE25" s="69"/>
      <c r="BAF25" s="69"/>
      <c r="BAG25" s="70"/>
      <c r="BAH25" s="70"/>
      <c r="BAI25" s="70"/>
      <c r="BAJ25" s="70"/>
      <c r="BAK25" s="70"/>
      <c r="BAL25" s="68"/>
      <c r="BAM25" s="68"/>
      <c r="BAN25" s="69"/>
      <c r="BAO25" s="69"/>
      <c r="BAP25" s="69"/>
      <c r="BAQ25" s="70"/>
      <c r="BAR25" s="70"/>
      <c r="BAS25" s="70"/>
      <c r="BAT25" s="70"/>
      <c r="BAU25" s="70"/>
      <c r="BAV25" s="68"/>
      <c r="BAW25" s="68"/>
      <c r="BAX25" s="69"/>
      <c r="BAY25" s="69"/>
      <c r="BAZ25" s="69"/>
      <c r="BBA25" s="70"/>
      <c r="BBB25" s="70"/>
      <c r="BBC25" s="70"/>
      <c r="BBD25" s="70"/>
      <c r="BBE25" s="70"/>
      <c r="BBF25" s="68"/>
      <c r="BBG25" s="68"/>
      <c r="BBH25" s="69"/>
      <c r="BBI25" s="69"/>
      <c r="BBJ25" s="69"/>
      <c r="BBK25" s="70"/>
      <c r="BBL25" s="70"/>
      <c r="BBM25" s="70"/>
      <c r="BBN25" s="70"/>
      <c r="BBO25" s="70"/>
      <c r="BBP25" s="68"/>
      <c r="BBQ25" s="68"/>
      <c r="BBR25" s="69"/>
      <c r="BBS25" s="69"/>
      <c r="BBT25" s="69"/>
      <c r="BBU25" s="70"/>
      <c r="BBV25" s="70"/>
      <c r="BBW25" s="70"/>
      <c r="BBX25" s="70"/>
      <c r="BBY25" s="70"/>
      <c r="BBZ25" s="68"/>
      <c r="BCA25" s="68"/>
      <c r="BCB25" s="69"/>
      <c r="BCC25" s="69"/>
      <c r="BCD25" s="69"/>
      <c r="BCE25" s="70"/>
      <c r="BCF25" s="70"/>
      <c r="BCG25" s="70"/>
      <c r="BCH25" s="70"/>
      <c r="BCI25" s="70"/>
      <c r="BCJ25" s="68"/>
      <c r="BCK25" s="68"/>
      <c r="BCL25" s="69"/>
      <c r="BCM25" s="69"/>
      <c r="BCN25" s="69"/>
      <c r="BCO25" s="70"/>
      <c r="BCP25" s="70"/>
      <c r="BCQ25" s="70"/>
      <c r="BCR25" s="70"/>
      <c r="BCS25" s="70"/>
      <c r="BCT25" s="68"/>
      <c r="BCU25" s="68"/>
      <c r="BCV25" s="69"/>
      <c r="BCW25" s="69"/>
      <c r="BCX25" s="69"/>
      <c r="BCY25" s="70"/>
      <c r="BCZ25" s="70"/>
      <c r="BDA25" s="70"/>
      <c r="BDB25" s="70"/>
      <c r="BDC25" s="70"/>
      <c r="BDD25" s="68"/>
      <c r="BDE25" s="68"/>
      <c r="BDF25" s="69"/>
      <c r="BDG25" s="69"/>
      <c r="BDH25" s="69"/>
      <c r="BDI25" s="70"/>
      <c r="BDJ25" s="70"/>
      <c r="BDK25" s="70"/>
      <c r="BDL25" s="70"/>
      <c r="BDM25" s="70"/>
      <c r="BDN25" s="68"/>
      <c r="BDO25" s="68"/>
      <c r="BDP25" s="69"/>
      <c r="BDQ25" s="69"/>
      <c r="BDR25" s="69"/>
      <c r="BDS25" s="70"/>
      <c r="BDT25" s="70"/>
      <c r="BDU25" s="70"/>
      <c r="BDV25" s="70"/>
      <c r="BDW25" s="70"/>
      <c r="BDX25" s="68"/>
      <c r="BDY25" s="68"/>
      <c r="BDZ25" s="69"/>
      <c r="BEA25" s="69"/>
      <c r="BEB25" s="69"/>
      <c r="BEC25" s="70"/>
      <c r="BED25" s="70"/>
      <c r="BEE25" s="70"/>
      <c r="BEF25" s="70"/>
      <c r="BEG25" s="70"/>
      <c r="BEH25" s="68"/>
      <c r="BEI25" s="68"/>
      <c r="BEJ25" s="69"/>
      <c r="BEK25" s="69"/>
      <c r="BEL25" s="69"/>
      <c r="BEM25" s="70"/>
      <c r="BEN25" s="70"/>
      <c r="BEO25" s="70"/>
      <c r="BEP25" s="70"/>
      <c r="BEQ25" s="70"/>
      <c r="BER25" s="68"/>
      <c r="BES25" s="68"/>
      <c r="BET25" s="69"/>
      <c r="BEU25" s="69"/>
      <c r="BEV25" s="69"/>
      <c r="BEW25" s="70"/>
      <c r="BEX25" s="70"/>
      <c r="BEY25" s="70"/>
      <c r="BEZ25" s="70"/>
      <c r="BFA25" s="70"/>
      <c r="BFB25" s="68"/>
      <c r="BFC25" s="68"/>
      <c r="BFD25" s="69"/>
      <c r="BFE25" s="69"/>
      <c r="BFF25" s="69"/>
      <c r="BFG25" s="70"/>
      <c r="BFH25" s="70"/>
      <c r="BFI25" s="70"/>
      <c r="BFJ25" s="70"/>
      <c r="BFK25" s="70"/>
      <c r="BFL25" s="68"/>
      <c r="BFM25" s="68"/>
      <c r="BFN25" s="69"/>
      <c r="BFO25" s="69"/>
      <c r="BFP25" s="69"/>
      <c r="BFQ25" s="70"/>
      <c r="BFR25" s="70"/>
      <c r="BFS25" s="70"/>
      <c r="BFT25" s="70"/>
      <c r="BFU25" s="70"/>
      <c r="BFV25" s="68"/>
      <c r="BFW25" s="68"/>
      <c r="BFX25" s="69"/>
      <c r="BFY25" s="69"/>
      <c r="BFZ25" s="69"/>
      <c r="BGA25" s="70"/>
      <c r="BGB25" s="70"/>
      <c r="BGC25" s="70"/>
      <c r="BGD25" s="70"/>
      <c r="BGE25" s="70"/>
      <c r="BGF25" s="68"/>
      <c r="BGG25" s="68"/>
      <c r="BGH25" s="69"/>
      <c r="BGI25" s="69"/>
      <c r="BGJ25" s="69"/>
      <c r="BGK25" s="70"/>
      <c r="BGL25" s="70"/>
      <c r="BGM25" s="70"/>
      <c r="BGN25" s="70"/>
      <c r="BGO25" s="70"/>
      <c r="BGP25" s="68"/>
      <c r="BGQ25" s="68"/>
      <c r="BGR25" s="69"/>
      <c r="BGS25" s="69"/>
      <c r="BGT25" s="69"/>
      <c r="BGU25" s="70"/>
      <c r="BGV25" s="70"/>
      <c r="BGW25" s="70"/>
      <c r="BGX25" s="70"/>
      <c r="BGY25" s="70"/>
      <c r="BGZ25" s="68"/>
      <c r="BHA25" s="68"/>
      <c r="BHB25" s="69"/>
      <c r="BHC25" s="69"/>
      <c r="BHD25" s="69"/>
      <c r="BHE25" s="70"/>
      <c r="BHF25" s="70"/>
      <c r="BHG25" s="70"/>
      <c r="BHH25" s="70"/>
      <c r="BHI25" s="70"/>
      <c r="BHJ25" s="68"/>
      <c r="BHK25" s="68"/>
      <c r="BHL25" s="69"/>
      <c r="BHM25" s="69"/>
      <c r="BHN25" s="69"/>
      <c r="BHO25" s="70"/>
      <c r="BHP25" s="70"/>
      <c r="BHQ25" s="70"/>
      <c r="BHR25" s="70"/>
      <c r="BHS25" s="70"/>
      <c r="BHT25" s="68"/>
      <c r="BHU25" s="68"/>
      <c r="BHV25" s="69"/>
      <c r="BHW25" s="69"/>
      <c r="BHX25" s="69"/>
      <c r="BHY25" s="70"/>
      <c r="BHZ25" s="70"/>
      <c r="BIA25" s="70"/>
      <c r="BIB25" s="70"/>
      <c r="BIC25" s="70"/>
      <c r="BID25" s="68"/>
      <c r="BIE25" s="68"/>
      <c r="BIF25" s="69"/>
      <c r="BIG25" s="69"/>
      <c r="BIH25" s="69"/>
      <c r="BII25" s="70"/>
      <c r="BIJ25" s="70"/>
      <c r="BIK25" s="70"/>
      <c r="BIL25" s="70"/>
      <c r="BIM25" s="70"/>
      <c r="BIN25" s="68"/>
      <c r="BIO25" s="68"/>
      <c r="BIP25" s="69"/>
      <c r="BIQ25" s="69"/>
      <c r="BIR25" s="69"/>
      <c r="BIS25" s="70"/>
      <c r="BIT25" s="70"/>
      <c r="BIU25" s="70"/>
      <c r="BIV25" s="70"/>
      <c r="BIW25" s="70"/>
      <c r="BIX25" s="68"/>
      <c r="BIY25" s="68"/>
      <c r="BIZ25" s="69"/>
      <c r="BJA25" s="69"/>
      <c r="BJB25" s="69"/>
      <c r="BJC25" s="70"/>
      <c r="BJD25" s="70"/>
      <c r="BJE25" s="70"/>
      <c r="BJF25" s="70"/>
      <c r="BJG25" s="70"/>
      <c r="BJH25" s="68"/>
      <c r="BJI25" s="68"/>
      <c r="BJJ25" s="69"/>
      <c r="BJK25" s="69"/>
      <c r="BJL25" s="69"/>
      <c r="BJM25" s="70"/>
      <c r="BJN25" s="70"/>
      <c r="BJO25" s="70"/>
      <c r="BJP25" s="70"/>
      <c r="BJQ25" s="70"/>
      <c r="BJR25" s="68"/>
      <c r="BJS25" s="68"/>
      <c r="BJT25" s="69"/>
      <c r="BJU25" s="69"/>
      <c r="BJV25" s="69"/>
      <c r="BJW25" s="70"/>
      <c r="BJX25" s="70"/>
      <c r="BJY25" s="70"/>
      <c r="BJZ25" s="70"/>
      <c r="BKA25" s="70"/>
      <c r="BKB25" s="68"/>
      <c r="BKC25" s="68"/>
      <c r="BKD25" s="69"/>
      <c r="BKE25" s="69"/>
      <c r="BKF25" s="69"/>
      <c r="BKG25" s="70"/>
      <c r="BKH25" s="70"/>
      <c r="BKI25" s="70"/>
      <c r="BKJ25" s="70"/>
      <c r="BKK25" s="70"/>
      <c r="BKL25" s="68"/>
      <c r="BKM25" s="68"/>
      <c r="BKN25" s="69"/>
      <c r="BKO25" s="69"/>
      <c r="BKP25" s="69"/>
      <c r="BKQ25" s="70"/>
      <c r="BKR25" s="70"/>
      <c r="BKS25" s="70"/>
      <c r="BKT25" s="70"/>
      <c r="BKU25" s="70"/>
      <c r="BKV25" s="68"/>
      <c r="BKW25" s="68"/>
      <c r="BKX25" s="69"/>
      <c r="BKY25" s="69"/>
      <c r="BKZ25" s="69"/>
      <c r="BLA25" s="70"/>
      <c r="BLB25" s="70"/>
      <c r="BLC25" s="70"/>
      <c r="BLD25" s="70"/>
      <c r="BLE25" s="70"/>
      <c r="BLF25" s="68"/>
      <c r="BLG25" s="68"/>
      <c r="BLH25" s="69"/>
      <c r="BLI25" s="69"/>
      <c r="BLJ25" s="69"/>
      <c r="BLK25" s="70"/>
      <c r="BLL25" s="70"/>
      <c r="BLM25" s="70"/>
      <c r="BLN25" s="70"/>
      <c r="BLO25" s="70"/>
      <c r="BLP25" s="68"/>
      <c r="BLQ25" s="68"/>
      <c r="BLR25" s="69"/>
      <c r="BLS25" s="69"/>
      <c r="BLT25" s="69"/>
      <c r="BLU25" s="70"/>
      <c r="BLV25" s="70"/>
      <c r="BLW25" s="70"/>
      <c r="BLX25" s="70"/>
      <c r="BLY25" s="70"/>
      <c r="BLZ25" s="68"/>
      <c r="BMA25" s="68"/>
      <c r="BMB25" s="69"/>
      <c r="BMC25" s="69"/>
      <c r="BMD25" s="69"/>
      <c r="BME25" s="70"/>
      <c r="BMF25" s="70"/>
      <c r="BMG25" s="70"/>
      <c r="BMH25" s="70"/>
      <c r="BMI25" s="70"/>
      <c r="BMJ25" s="68"/>
      <c r="BMK25" s="68"/>
      <c r="BML25" s="69"/>
      <c r="BMM25" s="69"/>
      <c r="BMN25" s="69"/>
      <c r="BMO25" s="70"/>
      <c r="BMP25" s="70"/>
      <c r="BMQ25" s="70"/>
      <c r="BMR25" s="70"/>
      <c r="BMS25" s="70"/>
      <c r="BMT25" s="68"/>
      <c r="BMU25" s="68"/>
      <c r="BMV25" s="69"/>
      <c r="BMW25" s="69"/>
      <c r="BMX25" s="69"/>
      <c r="BMY25" s="70"/>
      <c r="BMZ25" s="70"/>
      <c r="BNA25" s="70"/>
      <c r="BNB25" s="70"/>
      <c r="BNC25" s="70"/>
      <c r="BND25" s="68"/>
      <c r="BNE25" s="68"/>
      <c r="BNF25" s="69"/>
      <c r="BNG25" s="69"/>
      <c r="BNH25" s="69"/>
      <c r="BNI25" s="70"/>
      <c r="BNJ25" s="70"/>
      <c r="BNK25" s="70"/>
      <c r="BNL25" s="70"/>
      <c r="BNM25" s="70"/>
      <c r="BNN25" s="68"/>
      <c r="BNO25" s="68"/>
      <c r="BNP25" s="69"/>
      <c r="BNQ25" s="69"/>
      <c r="BNR25" s="69"/>
      <c r="BNS25" s="70"/>
      <c r="BNT25" s="70"/>
      <c r="BNU25" s="70"/>
      <c r="BNV25" s="70"/>
      <c r="BNW25" s="70"/>
      <c r="BNX25" s="68"/>
      <c r="BNY25" s="68"/>
      <c r="BNZ25" s="69"/>
      <c r="BOA25" s="69"/>
      <c r="BOB25" s="69"/>
      <c r="BOC25" s="70"/>
      <c r="BOD25" s="70"/>
      <c r="BOE25" s="70"/>
      <c r="BOF25" s="70"/>
      <c r="BOG25" s="70"/>
      <c r="BOH25" s="68"/>
      <c r="BOI25" s="68"/>
      <c r="BOJ25" s="69"/>
      <c r="BOK25" s="69"/>
      <c r="BOL25" s="69"/>
      <c r="BOM25" s="70"/>
      <c r="BON25" s="70"/>
      <c r="BOO25" s="70"/>
      <c r="BOP25" s="70"/>
      <c r="BOQ25" s="70"/>
      <c r="BOR25" s="68"/>
      <c r="BOS25" s="68"/>
      <c r="BOT25" s="69"/>
      <c r="BOU25" s="69"/>
      <c r="BOV25" s="69"/>
      <c r="BOW25" s="70"/>
      <c r="BOX25" s="70"/>
      <c r="BOY25" s="70"/>
      <c r="BOZ25" s="70"/>
      <c r="BPA25" s="70"/>
      <c r="BPB25" s="68"/>
      <c r="BPC25" s="68"/>
      <c r="BPD25" s="69"/>
      <c r="BPE25" s="69"/>
      <c r="BPF25" s="69"/>
      <c r="BPG25" s="70"/>
      <c r="BPH25" s="70"/>
      <c r="BPI25" s="70"/>
      <c r="BPJ25" s="70"/>
      <c r="BPK25" s="70"/>
      <c r="BPL25" s="68"/>
      <c r="BPM25" s="68"/>
      <c r="BPN25" s="69"/>
      <c r="BPO25" s="69"/>
      <c r="BPP25" s="69"/>
      <c r="BPQ25" s="70"/>
      <c r="BPR25" s="70"/>
      <c r="BPS25" s="70"/>
      <c r="BPT25" s="70"/>
      <c r="BPU25" s="70"/>
      <c r="BPV25" s="68"/>
      <c r="BPW25" s="68"/>
      <c r="BPX25" s="69"/>
      <c r="BPY25" s="69"/>
      <c r="BPZ25" s="69"/>
      <c r="BQA25" s="70"/>
      <c r="BQB25" s="70"/>
      <c r="BQC25" s="70"/>
      <c r="BQD25" s="70"/>
      <c r="BQE25" s="70"/>
      <c r="BQF25" s="68"/>
      <c r="BQG25" s="68"/>
      <c r="BQH25" s="69"/>
      <c r="BQI25" s="69"/>
      <c r="BQJ25" s="69"/>
      <c r="BQK25" s="70"/>
      <c r="BQL25" s="70"/>
      <c r="BQM25" s="70"/>
      <c r="BQN25" s="70"/>
      <c r="BQO25" s="70"/>
      <c r="BQP25" s="68"/>
      <c r="BQQ25" s="68"/>
      <c r="BQR25" s="69"/>
      <c r="BQS25" s="69"/>
      <c r="BQT25" s="69"/>
      <c r="BQU25" s="70"/>
      <c r="BQV25" s="70"/>
      <c r="BQW25" s="70"/>
      <c r="BQX25" s="70"/>
      <c r="BQY25" s="70"/>
      <c r="BQZ25" s="68"/>
      <c r="BRA25" s="68"/>
      <c r="BRB25" s="69"/>
      <c r="BRC25" s="69"/>
      <c r="BRD25" s="69"/>
      <c r="BRE25" s="70"/>
      <c r="BRF25" s="70"/>
      <c r="BRG25" s="70"/>
      <c r="BRH25" s="70"/>
      <c r="BRI25" s="70"/>
      <c r="BRJ25" s="68"/>
      <c r="BRK25" s="68"/>
      <c r="BRL25" s="69"/>
      <c r="BRM25" s="69"/>
      <c r="BRN25" s="69"/>
      <c r="BRO25" s="70"/>
      <c r="BRP25" s="70"/>
      <c r="BRQ25" s="70"/>
      <c r="BRR25" s="70"/>
      <c r="BRS25" s="70"/>
      <c r="BRT25" s="68"/>
      <c r="BRU25" s="68"/>
      <c r="BRV25" s="69"/>
      <c r="BRW25" s="69"/>
      <c r="BRX25" s="69"/>
      <c r="BRY25" s="70"/>
      <c r="BRZ25" s="70"/>
      <c r="BSA25" s="70"/>
      <c r="BSB25" s="70"/>
      <c r="BSC25" s="70"/>
      <c r="BSD25" s="68"/>
      <c r="BSE25" s="68"/>
      <c r="BSF25" s="69"/>
      <c r="BSG25" s="69"/>
      <c r="BSH25" s="69"/>
      <c r="BSI25" s="70"/>
      <c r="BSJ25" s="70"/>
      <c r="BSK25" s="70"/>
      <c r="BSL25" s="70"/>
      <c r="BSM25" s="70"/>
      <c r="BSN25" s="68"/>
      <c r="BSO25" s="68"/>
      <c r="BSP25" s="69"/>
      <c r="BSQ25" s="69"/>
      <c r="BSR25" s="69"/>
      <c r="BSS25" s="70"/>
      <c r="BST25" s="70"/>
      <c r="BSU25" s="70"/>
      <c r="BSV25" s="70"/>
      <c r="BSW25" s="70"/>
      <c r="BSX25" s="68"/>
      <c r="BSY25" s="68"/>
      <c r="BSZ25" s="69"/>
      <c r="BTA25" s="69"/>
      <c r="BTB25" s="69"/>
      <c r="BTC25" s="70"/>
      <c r="BTD25" s="70"/>
      <c r="BTE25" s="70"/>
      <c r="BTF25" s="70"/>
      <c r="BTG25" s="70"/>
      <c r="BTH25" s="68"/>
      <c r="BTI25" s="68"/>
      <c r="BTJ25" s="69"/>
      <c r="BTK25" s="69"/>
      <c r="BTL25" s="69"/>
      <c r="BTM25" s="70"/>
      <c r="BTN25" s="70"/>
      <c r="BTO25" s="70"/>
      <c r="BTP25" s="70"/>
      <c r="BTQ25" s="70"/>
      <c r="BTR25" s="68"/>
      <c r="BTS25" s="68"/>
      <c r="BTT25" s="69"/>
      <c r="BTU25" s="69"/>
      <c r="BTV25" s="69"/>
      <c r="BTW25" s="70"/>
      <c r="BTX25" s="70"/>
      <c r="BTY25" s="70"/>
      <c r="BTZ25" s="70"/>
      <c r="BUA25" s="70"/>
      <c r="BUB25" s="68"/>
      <c r="BUC25" s="68"/>
      <c r="BUD25" s="69"/>
      <c r="BUE25" s="69"/>
      <c r="BUF25" s="69"/>
      <c r="BUG25" s="70"/>
      <c r="BUH25" s="70"/>
      <c r="BUI25" s="70"/>
      <c r="BUJ25" s="70"/>
      <c r="BUK25" s="70"/>
      <c r="BUL25" s="68"/>
      <c r="BUM25" s="68"/>
      <c r="BUN25" s="69"/>
      <c r="BUO25" s="69"/>
      <c r="BUP25" s="69"/>
      <c r="BUQ25" s="70"/>
      <c r="BUR25" s="70"/>
      <c r="BUS25" s="70"/>
      <c r="BUT25" s="70"/>
      <c r="BUU25" s="70"/>
      <c r="BUV25" s="68"/>
      <c r="BUW25" s="68"/>
      <c r="BUX25" s="69"/>
      <c r="BUY25" s="69"/>
      <c r="BUZ25" s="69"/>
      <c r="BVA25" s="70"/>
      <c r="BVB25" s="70"/>
      <c r="BVC25" s="70"/>
      <c r="BVD25" s="70"/>
      <c r="BVE25" s="70"/>
      <c r="BVF25" s="68"/>
      <c r="BVG25" s="68"/>
      <c r="BVH25" s="69"/>
      <c r="BVI25" s="69"/>
      <c r="BVJ25" s="69"/>
      <c r="BVK25" s="70"/>
      <c r="BVL25" s="70"/>
      <c r="BVM25" s="70"/>
      <c r="BVN25" s="70"/>
      <c r="BVO25" s="70"/>
      <c r="BVP25" s="68"/>
      <c r="BVQ25" s="68"/>
      <c r="BVR25" s="69"/>
      <c r="BVS25" s="69"/>
      <c r="BVT25" s="69"/>
      <c r="BVU25" s="70"/>
      <c r="BVV25" s="70"/>
      <c r="BVW25" s="70"/>
      <c r="BVX25" s="70"/>
      <c r="BVY25" s="70"/>
      <c r="BVZ25" s="68"/>
      <c r="BWA25" s="68"/>
      <c r="BWB25" s="69"/>
      <c r="BWC25" s="69"/>
      <c r="BWD25" s="69"/>
      <c r="BWE25" s="70"/>
      <c r="BWF25" s="70"/>
      <c r="BWG25" s="70"/>
      <c r="BWH25" s="70"/>
      <c r="BWI25" s="70"/>
      <c r="BWJ25" s="68"/>
      <c r="BWK25" s="68"/>
      <c r="BWL25" s="69"/>
      <c r="BWM25" s="69"/>
      <c r="BWN25" s="69"/>
      <c r="BWO25" s="70"/>
      <c r="BWP25" s="70"/>
      <c r="BWQ25" s="70"/>
      <c r="BWR25" s="70"/>
      <c r="BWS25" s="70"/>
      <c r="BWT25" s="68"/>
      <c r="BWU25" s="68"/>
      <c r="BWV25" s="69"/>
      <c r="BWW25" s="69"/>
      <c r="BWX25" s="69"/>
      <c r="BWY25" s="70"/>
      <c r="BWZ25" s="70"/>
      <c r="BXA25" s="70"/>
      <c r="BXB25" s="70"/>
      <c r="BXC25" s="70"/>
      <c r="BXD25" s="68"/>
      <c r="BXE25" s="68"/>
      <c r="BXF25" s="69"/>
      <c r="BXG25" s="69"/>
      <c r="BXH25" s="69"/>
      <c r="BXI25" s="70"/>
      <c r="BXJ25" s="70"/>
      <c r="BXK25" s="70"/>
      <c r="BXL25" s="70"/>
      <c r="BXM25" s="70"/>
      <c r="BXN25" s="68"/>
      <c r="BXO25" s="68"/>
      <c r="BXP25" s="69"/>
      <c r="BXQ25" s="69"/>
      <c r="BXR25" s="69"/>
      <c r="BXS25" s="70"/>
      <c r="BXT25" s="70"/>
      <c r="BXU25" s="70"/>
      <c r="BXV25" s="70"/>
      <c r="BXW25" s="70"/>
      <c r="BXX25" s="68"/>
      <c r="BXY25" s="68"/>
      <c r="BXZ25" s="69"/>
      <c r="BYA25" s="69"/>
      <c r="BYB25" s="69"/>
      <c r="BYC25" s="70"/>
      <c r="BYD25" s="70"/>
      <c r="BYE25" s="70"/>
      <c r="BYF25" s="70"/>
      <c r="BYG25" s="70"/>
      <c r="BYH25" s="68"/>
      <c r="BYI25" s="68"/>
      <c r="BYJ25" s="69"/>
      <c r="BYK25" s="69"/>
      <c r="BYL25" s="69"/>
      <c r="BYM25" s="70"/>
      <c r="BYN25" s="70"/>
      <c r="BYO25" s="70"/>
      <c r="BYP25" s="70"/>
      <c r="BYQ25" s="70"/>
      <c r="BYR25" s="68"/>
      <c r="BYS25" s="68"/>
      <c r="BYT25" s="69"/>
      <c r="BYU25" s="69"/>
      <c r="BYV25" s="69"/>
      <c r="BYW25" s="70"/>
      <c r="BYX25" s="70"/>
      <c r="BYY25" s="70"/>
      <c r="BYZ25" s="70"/>
      <c r="BZA25" s="70"/>
      <c r="BZB25" s="68"/>
      <c r="BZC25" s="68"/>
      <c r="BZD25" s="69"/>
      <c r="BZE25" s="69"/>
      <c r="BZF25" s="69"/>
      <c r="BZG25" s="70"/>
      <c r="BZH25" s="70"/>
      <c r="BZI25" s="70"/>
      <c r="BZJ25" s="70"/>
      <c r="BZK25" s="70"/>
      <c r="BZL25" s="68"/>
      <c r="BZM25" s="68"/>
      <c r="BZN25" s="69"/>
      <c r="BZO25" s="69"/>
      <c r="BZP25" s="69"/>
      <c r="BZQ25" s="70"/>
      <c r="BZR25" s="70"/>
      <c r="BZS25" s="70"/>
      <c r="BZT25" s="70"/>
      <c r="BZU25" s="70"/>
      <c r="BZV25" s="68"/>
      <c r="BZW25" s="68"/>
      <c r="BZX25" s="69"/>
      <c r="BZY25" s="69"/>
      <c r="BZZ25" s="69"/>
      <c r="CAA25" s="70"/>
      <c r="CAB25" s="70"/>
      <c r="CAC25" s="70"/>
      <c r="CAD25" s="70"/>
      <c r="CAE25" s="70"/>
      <c r="CAF25" s="68"/>
      <c r="CAG25" s="68"/>
      <c r="CAH25" s="69"/>
      <c r="CAI25" s="69"/>
      <c r="CAJ25" s="69"/>
      <c r="CAK25" s="70"/>
      <c r="CAL25" s="70"/>
      <c r="CAM25" s="70"/>
      <c r="CAN25" s="70"/>
      <c r="CAO25" s="70"/>
      <c r="CAP25" s="68"/>
      <c r="CAQ25" s="68"/>
      <c r="CAR25" s="69"/>
      <c r="CAS25" s="69"/>
      <c r="CAT25" s="69"/>
      <c r="CAU25" s="70"/>
      <c r="CAV25" s="70"/>
      <c r="CAW25" s="70"/>
      <c r="CAX25" s="70"/>
      <c r="CAY25" s="70"/>
      <c r="CAZ25" s="68"/>
      <c r="CBA25" s="68"/>
      <c r="CBB25" s="69"/>
      <c r="CBC25" s="69"/>
      <c r="CBD25" s="69"/>
      <c r="CBE25" s="70"/>
      <c r="CBF25" s="70"/>
      <c r="CBG25" s="70"/>
      <c r="CBH25" s="70"/>
      <c r="CBI25" s="70"/>
      <c r="CBJ25" s="68"/>
      <c r="CBK25" s="68"/>
      <c r="CBL25" s="69"/>
      <c r="CBM25" s="69"/>
      <c r="CBN25" s="69"/>
      <c r="CBO25" s="70"/>
      <c r="CBP25" s="70"/>
      <c r="CBQ25" s="70"/>
      <c r="CBR25" s="70"/>
      <c r="CBS25" s="70"/>
      <c r="CBT25" s="68"/>
      <c r="CBU25" s="68"/>
      <c r="CBV25" s="69"/>
      <c r="CBW25" s="69"/>
      <c r="CBX25" s="69"/>
      <c r="CBY25" s="70"/>
      <c r="CBZ25" s="70"/>
      <c r="CCA25" s="70"/>
      <c r="CCB25" s="70"/>
      <c r="CCC25" s="70"/>
      <c r="CCD25" s="68"/>
      <c r="CCE25" s="68"/>
      <c r="CCF25" s="69"/>
      <c r="CCG25" s="69"/>
      <c r="CCH25" s="69"/>
      <c r="CCI25" s="70"/>
      <c r="CCJ25" s="70"/>
      <c r="CCK25" s="70"/>
      <c r="CCL25" s="70"/>
      <c r="CCM25" s="70"/>
      <c r="CCN25" s="68"/>
      <c r="CCO25" s="68"/>
      <c r="CCP25" s="69"/>
      <c r="CCQ25" s="69"/>
      <c r="CCR25" s="69"/>
      <c r="CCS25" s="70"/>
      <c r="CCT25" s="70"/>
      <c r="CCU25" s="70"/>
      <c r="CCV25" s="70"/>
      <c r="CCW25" s="70"/>
      <c r="CCX25" s="68"/>
      <c r="CCY25" s="68"/>
      <c r="CCZ25" s="69"/>
      <c r="CDA25" s="69"/>
      <c r="CDB25" s="69"/>
      <c r="CDC25" s="70"/>
      <c r="CDD25" s="70"/>
      <c r="CDE25" s="70"/>
      <c r="CDF25" s="70"/>
      <c r="CDG25" s="70"/>
      <c r="CDH25" s="68"/>
      <c r="CDI25" s="68"/>
      <c r="CDJ25" s="69"/>
      <c r="CDK25" s="69"/>
      <c r="CDL25" s="69"/>
      <c r="CDM25" s="70"/>
      <c r="CDN25" s="70"/>
      <c r="CDO25" s="70"/>
      <c r="CDP25" s="70"/>
      <c r="CDQ25" s="70"/>
      <c r="CDR25" s="68"/>
      <c r="CDS25" s="68"/>
      <c r="CDT25" s="69"/>
      <c r="CDU25" s="69"/>
      <c r="CDV25" s="69"/>
      <c r="CDW25" s="70"/>
      <c r="CDX25" s="70"/>
      <c r="CDY25" s="70"/>
      <c r="CDZ25" s="70"/>
      <c r="CEA25" s="70"/>
      <c r="CEB25" s="68"/>
      <c r="CEC25" s="68"/>
      <c r="CED25" s="69"/>
      <c r="CEE25" s="69"/>
      <c r="CEF25" s="69"/>
      <c r="CEG25" s="70"/>
      <c r="CEH25" s="70"/>
      <c r="CEI25" s="70"/>
      <c r="CEJ25" s="70"/>
      <c r="CEK25" s="70"/>
      <c r="CEL25" s="68"/>
      <c r="CEM25" s="68"/>
      <c r="CEN25" s="69"/>
      <c r="CEO25" s="69"/>
      <c r="CEP25" s="69"/>
      <c r="CEQ25" s="70"/>
      <c r="CER25" s="70"/>
      <c r="CES25" s="70"/>
      <c r="CET25" s="70"/>
      <c r="CEU25" s="70"/>
      <c r="CEV25" s="68"/>
      <c r="CEW25" s="68"/>
      <c r="CEX25" s="69"/>
      <c r="CEY25" s="69"/>
      <c r="CEZ25" s="69"/>
      <c r="CFA25" s="70"/>
      <c r="CFB25" s="70"/>
      <c r="CFC25" s="70"/>
      <c r="CFD25" s="70"/>
      <c r="CFE25" s="70"/>
      <c r="CFF25" s="68"/>
      <c r="CFG25" s="68"/>
      <c r="CFH25" s="69"/>
      <c r="CFI25" s="69"/>
      <c r="CFJ25" s="69"/>
      <c r="CFK25" s="70"/>
      <c r="CFL25" s="70"/>
      <c r="CFM25" s="70"/>
      <c r="CFN25" s="70"/>
      <c r="CFO25" s="70"/>
      <c r="CFP25" s="68"/>
      <c r="CFQ25" s="68"/>
      <c r="CFR25" s="69"/>
      <c r="CFS25" s="69"/>
      <c r="CFT25" s="69"/>
      <c r="CFU25" s="70"/>
      <c r="CFV25" s="70"/>
      <c r="CFW25" s="70"/>
      <c r="CFX25" s="70"/>
      <c r="CFY25" s="70"/>
      <c r="CFZ25" s="68"/>
      <c r="CGA25" s="68"/>
      <c r="CGB25" s="69"/>
      <c r="CGC25" s="69"/>
      <c r="CGD25" s="69"/>
      <c r="CGE25" s="70"/>
      <c r="CGF25" s="70"/>
      <c r="CGG25" s="70"/>
      <c r="CGH25" s="70"/>
      <c r="CGI25" s="70"/>
      <c r="CGJ25" s="68"/>
      <c r="CGK25" s="68"/>
      <c r="CGL25" s="69"/>
      <c r="CGM25" s="69"/>
      <c r="CGN25" s="69"/>
      <c r="CGO25" s="70"/>
      <c r="CGP25" s="70"/>
      <c r="CGQ25" s="70"/>
      <c r="CGR25" s="70"/>
      <c r="CGS25" s="70"/>
      <c r="CGT25" s="68"/>
      <c r="CGU25" s="68"/>
      <c r="CGV25" s="69"/>
      <c r="CGW25" s="69"/>
      <c r="CGX25" s="69"/>
      <c r="CGY25" s="70"/>
      <c r="CGZ25" s="70"/>
      <c r="CHA25" s="70"/>
      <c r="CHB25" s="70"/>
      <c r="CHC25" s="70"/>
      <c r="CHD25" s="68"/>
      <c r="CHE25" s="68"/>
      <c r="CHF25" s="69"/>
      <c r="CHG25" s="69"/>
      <c r="CHH25" s="69"/>
      <c r="CHI25" s="70"/>
      <c r="CHJ25" s="70"/>
      <c r="CHK25" s="70"/>
      <c r="CHL25" s="70"/>
      <c r="CHM25" s="70"/>
      <c r="CHN25" s="68"/>
      <c r="CHO25" s="68"/>
      <c r="CHP25" s="69"/>
      <c r="CHQ25" s="69"/>
      <c r="CHR25" s="69"/>
      <c r="CHS25" s="70"/>
      <c r="CHT25" s="70"/>
      <c r="CHU25" s="70"/>
      <c r="CHV25" s="70"/>
      <c r="CHW25" s="70"/>
      <c r="CHX25" s="68"/>
      <c r="CHY25" s="68"/>
      <c r="CHZ25" s="69"/>
      <c r="CIA25" s="69"/>
      <c r="CIB25" s="69"/>
      <c r="CIC25" s="70"/>
      <c r="CID25" s="70"/>
      <c r="CIE25" s="70"/>
      <c r="CIF25" s="70"/>
      <c r="CIG25" s="70"/>
      <c r="CIH25" s="68"/>
      <c r="CII25" s="68"/>
      <c r="CIJ25" s="69"/>
      <c r="CIK25" s="69"/>
      <c r="CIL25" s="69"/>
      <c r="CIM25" s="70"/>
      <c r="CIN25" s="70"/>
      <c r="CIO25" s="70"/>
      <c r="CIP25" s="70"/>
      <c r="CIQ25" s="70"/>
      <c r="CIR25" s="68"/>
      <c r="CIS25" s="68"/>
      <c r="CIT25" s="69"/>
      <c r="CIU25" s="69"/>
      <c r="CIV25" s="69"/>
      <c r="CIW25" s="70"/>
      <c r="CIX25" s="70"/>
      <c r="CIY25" s="70"/>
      <c r="CIZ25" s="70"/>
      <c r="CJA25" s="70"/>
      <c r="CJB25" s="68"/>
      <c r="CJC25" s="68"/>
      <c r="CJD25" s="69"/>
      <c r="CJE25" s="69"/>
      <c r="CJF25" s="69"/>
      <c r="CJG25" s="70"/>
      <c r="CJH25" s="70"/>
      <c r="CJI25" s="70"/>
      <c r="CJJ25" s="70"/>
      <c r="CJK25" s="70"/>
      <c r="CJL25" s="68"/>
      <c r="CJM25" s="68"/>
      <c r="CJN25" s="69"/>
      <c r="CJO25" s="69"/>
      <c r="CJP25" s="69"/>
      <c r="CJQ25" s="70"/>
      <c r="CJR25" s="70"/>
      <c r="CJS25" s="70"/>
      <c r="CJT25" s="70"/>
      <c r="CJU25" s="70"/>
      <c r="CJV25" s="68"/>
      <c r="CJW25" s="68"/>
      <c r="CJX25" s="69"/>
      <c r="CJY25" s="69"/>
      <c r="CJZ25" s="69"/>
      <c r="CKA25" s="70"/>
      <c r="CKB25" s="70"/>
      <c r="CKC25" s="70"/>
      <c r="CKD25" s="70"/>
      <c r="CKE25" s="70"/>
      <c r="CKF25" s="68"/>
      <c r="CKG25" s="68"/>
      <c r="CKH25" s="69"/>
      <c r="CKI25" s="69"/>
      <c r="CKJ25" s="69"/>
      <c r="CKK25" s="70"/>
      <c r="CKL25" s="70"/>
      <c r="CKM25" s="70"/>
      <c r="CKN25" s="70"/>
      <c r="CKO25" s="70"/>
      <c r="CKP25" s="68"/>
      <c r="CKQ25" s="68"/>
      <c r="CKR25" s="69"/>
      <c r="CKS25" s="69"/>
      <c r="CKT25" s="69"/>
      <c r="CKU25" s="70"/>
      <c r="CKV25" s="70"/>
      <c r="CKW25" s="70"/>
      <c r="CKX25" s="70"/>
      <c r="CKY25" s="70"/>
      <c r="CKZ25" s="68"/>
      <c r="CLA25" s="68"/>
      <c r="CLB25" s="69"/>
      <c r="CLC25" s="69"/>
      <c r="CLD25" s="69"/>
      <c r="CLE25" s="70"/>
      <c r="CLF25" s="70"/>
      <c r="CLG25" s="70"/>
      <c r="CLH25" s="70"/>
      <c r="CLI25" s="70"/>
      <c r="CLJ25" s="68"/>
      <c r="CLK25" s="68"/>
      <c r="CLL25" s="69"/>
      <c r="CLM25" s="69"/>
      <c r="CLN25" s="69"/>
      <c r="CLO25" s="70"/>
      <c r="CLP25" s="70"/>
      <c r="CLQ25" s="70"/>
      <c r="CLR25" s="70"/>
      <c r="CLS25" s="70"/>
      <c r="CLT25" s="68"/>
      <c r="CLU25" s="68"/>
      <c r="CLV25" s="69"/>
      <c r="CLW25" s="69"/>
      <c r="CLX25" s="69"/>
      <c r="CLY25" s="70"/>
      <c r="CLZ25" s="70"/>
      <c r="CMA25" s="70"/>
      <c r="CMB25" s="70"/>
      <c r="CMC25" s="70"/>
      <c r="CMD25" s="68"/>
      <c r="CME25" s="68"/>
      <c r="CMF25" s="69"/>
      <c r="CMG25" s="69"/>
      <c r="CMH25" s="69"/>
      <c r="CMI25" s="70"/>
      <c r="CMJ25" s="70"/>
      <c r="CMK25" s="70"/>
      <c r="CML25" s="70"/>
      <c r="CMM25" s="70"/>
      <c r="CMN25" s="68"/>
      <c r="CMO25" s="68"/>
      <c r="CMP25" s="69"/>
      <c r="CMQ25" s="69"/>
      <c r="CMR25" s="69"/>
      <c r="CMS25" s="70"/>
      <c r="CMT25" s="70"/>
      <c r="CMU25" s="70"/>
      <c r="CMV25" s="70"/>
      <c r="CMW25" s="70"/>
      <c r="CMX25" s="68"/>
      <c r="CMY25" s="68"/>
      <c r="CMZ25" s="69"/>
      <c r="CNA25" s="69"/>
      <c r="CNB25" s="69"/>
      <c r="CNC25" s="70"/>
      <c r="CND25" s="70"/>
      <c r="CNE25" s="70"/>
      <c r="CNF25" s="70"/>
      <c r="CNG25" s="70"/>
      <c r="CNH25" s="68"/>
      <c r="CNI25" s="68"/>
      <c r="CNJ25" s="69"/>
      <c r="CNK25" s="69"/>
      <c r="CNL25" s="69"/>
      <c r="CNM25" s="70"/>
      <c r="CNN25" s="70"/>
      <c r="CNO25" s="70"/>
      <c r="CNP25" s="70"/>
      <c r="CNQ25" s="70"/>
      <c r="CNR25" s="68"/>
      <c r="CNS25" s="68"/>
      <c r="CNT25" s="69"/>
      <c r="CNU25" s="69"/>
      <c r="CNV25" s="69"/>
      <c r="CNW25" s="70"/>
      <c r="CNX25" s="70"/>
      <c r="CNY25" s="70"/>
      <c r="CNZ25" s="70"/>
      <c r="COA25" s="70"/>
      <c r="COB25" s="68"/>
      <c r="COC25" s="68"/>
      <c r="COD25" s="69"/>
      <c r="COE25" s="69"/>
      <c r="COF25" s="69"/>
      <c r="COG25" s="70"/>
      <c r="COH25" s="70"/>
      <c r="COI25" s="70"/>
      <c r="COJ25" s="70"/>
      <c r="COK25" s="70"/>
      <c r="COL25" s="68"/>
      <c r="COM25" s="68"/>
      <c r="CON25" s="69"/>
      <c r="COO25" s="69"/>
      <c r="COP25" s="69"/>
      <c r="COQ25" s="70"/>
      <c r="COR25" s="70"/>
      <c r="COS25" s="70"/>
      <c r="COT25" s="70"/>
      <c r="COU25" s="70"/>
      <c r="COV25" s="68"/>
      <c r="COW25" s="68"/>
      <c r="COX25" s="69"/>
      <c r="COY25" s="69"/>
      <c r="COZ25" s="69"/>
      <c r="CPA25" s="70"/>
      <c r="CPB25" s="70"/>
      <c r="CPC25" s="70"/>
      <c r="CPD25" s="70"/>
      <c r="CPE25" s="70"/>
      <c r="CPF25" s="68"/>
      <c r="CPG25" s="68"/>
      <c r="CPH25" s="69"/>
      <c r="CPI25" s="69"/>
      <c r="CPJ25" s="69"/>
      <c r="CPK25" s="70"/>
      <c r="CPL25" s="70"/>
      <c r="CPM25" s="70"/>
      <c r="CPN25" s="70"/>
      <c r="CPO25" s="70"/>
      <c r="CPP25" s="68"/>
      <c r="CPQ25" s="68"/>
      <c r="CPR25" s="69"/>
      <c r="CPS25" s="69"/>
      <c r="CPT25" s="69"/>
      <c r="CPU25" s="70"/>
      <c r="CPV25" s="70"/>
      <c r="CPW25" s="70"/>
      <c r="CPX25" s="70"/>
      <c r="CPY25" s="70"/>
      <c r="CPZ25" s="68"/>
      <c r="CQA25" s="68"/>
      <c r="CQB25" s="69"/>
      <c r="CQC25" s="69"/>
      <c r="CQD25" s="69"/>
      <c r="CQE25" s="70"/>
      <c r="CQF25" s="70"/>
      <c r="CQG25" s="70"/>
      <c r="CQH25" s="70"/>
      <c r="CQI25" s="70"/>
      <c r="CQJ25" s="68"/>
      <c r="CQK25" s="68"/>
      <c r="CQL25" s="69"/>
      <c r="CQM25" s="69"/>
      <c r="CQN25" s="69"/>
      <c r="CQO25" s="70"/>
      <c r="CQP25" s="70"/>
      <c r="CQQ25" s="70"/>
      <c r="CQR25" s="70"/>
      <c r="CQS25" s="70"/>
      <c r="CQT25" s="68"/>
      <c r="CQU25" s="68"/>
      <c r="CQV25" s="69"/>
      <c r="CQW25" s="69"/>
      <c r="CQX25" s="69"/>
      <c r="CQY25" s="70"/>
      <c r="CQZ25" s="70"/>
      <c r="CRA25" s="70"/>
      <c r="CRB25" s="70"/>
      <c r="CRC25" s="70"/>
      <c r="CRD25" s="68"/>
      <c r="CRE25" s="68"/>
      <c r="CRF25" s="69"/>
      <c r="CRG25" s="69"/>
      <c r="CRH25" s="69"/>
      <c r="CRI25" s="70"/>
      <c r="CRJ25" s="70"/>
      <c r="CRK25" s="70"/>
      <c r="CRL25" s="70"/>
      <c r="CRM25" s="70"/>
      <c r="CRN25" s="68"/>
      <c r="CRO25" s="68"/>
      <c r="CRP25" s="69"/>
      <c r="CRQ25" s="69"/>
      <c r="CRR25" s="69"/>
      <c r="CRS25" s="70"/>
      <c r="CRT25" s="70"/>
      <c r="CRU25" s="70"/>
      <c r="CRV25" s="70"/>
      <c r="CRW25" s="70"/>
      <c r="CRX25" s="68"/>
      <c r="CRY25" s="68"/>
      <c r="CRZ25" s="69"/>
      <c r="CSA25" s="69"/>
      <c r="CSB25" s="69"/>
      <c r="CSC25" s="70"/>
      <c r="CSD25" s="70"/>
      <c r="CSE25" s="70"/>
      <c r="CSF25" s="70"/>
      <c r="CSG25" s="70"/>
      <c r="CSH25" s="68"/>
      <c r="CSI25" s="68"/>
      <c r="CSJ25" s="69"/>
      <c r="CSK25" s="69"/>
      <c r="CSL25" s="69"/>
      <c r="CSM25" s="70"/>
      <c r="CSN25" s="70"/>
      <c r="CSO25" s="70"/>
      <c r="CSP25" s="70"/>
      <c r="CSQ25" s="70"/>
      <c r="CSR25" s="68"/>
      <c r="CSS25" s="68"/>
      <c r="CST25" s="69"/>
      <c r="CSU25" s="69"/>
      <c r="CSV25" s="69"/>
      <c r="CSW25" s="70"/>
      <c r="CSX25" s="70"/>
      <c r="CSY25" s="70"/>
      <c r="CSZ25" s="70"/>
      <c r="CTA25" s="70"/>
      <c r="CTB25" s="68"/>
      <c r="CTC25" s="68"/>
      <c r="CTD25" s="69"/>
      <c r="CTE25" s="69"/>
      <c r="CTF25" s="69"/>
      <c r="CTG25" s="70"/>
      <c r="CTH25" s="70"/>
      <c r="CTI25" s="70"/>
      <c r="CTJ25" s="70"/>
      <c r="CTK25" s="70"/>
      <c r="CTL25" s="68"/>
      <c r="CTM25" s="68"/>
      <c r="CTN25" s="69"/>
      <c r="CTO25" s="69"/>
      <c r="CTP25" s="69"/>
      <c r="CTQ25" s="70"/>
      <c r="CTR25" s="70"/>
      <c r="CTS25" s="70"/>
      <c r="CTT25" s="70"/>
      <c r="CTU25" s="70"/>
      <c r="CTV25" s="68"/>
      <c r="CTW25" s="68"/>
      <c r="CTX25" s="69"/>
      <c r="CTY25" s="69"/>
      <c r="CTZ25" s="69"/>
      <c r="CUA25" s="70"/>
      <c r="CUB25" s="70"/>
      <c r="CUC25" s="70"/>
      <c r="CUD25" s="70"/>
      <c r="CUE25" s="70"/>
      <c r="CUF25" s="68"/>
      <c r="CUG25" s="68"/>
      <c r="CUH25" s="69"/>
      <c r="CUI25" s="69"/>
      <c r="CUJ25" s="69"/>
      <c r="CUK25" s="70"/>
      <c r="CUL25" s="70"/>
      <c r="CUM25" s="70"/>
      <c r="CUN25" s="70"/>
      <c r="CUO25" s="70"/>
      <c r="CUP25" s="68"/>
      <c r="CUQ25" s="68"/>
      <c r="CUR25" s="69"/>
      <c r="CUS25" s="69"/>
      <c r="CUT25" s="69"/>
      <c r="CUU25" s="70"/>
      <c r="CUV25" s="70"/>
      <c r="CUW25" s="70"/>
      <c r="CUX25" s="70"/>
      <c r="CUY25" s="70"/>
      <c r="CUZ25" s="68"/>
      <c r="CVA25" s="68"/>
      <c r="CVB25" s="69"/>
      <c r="CVC25" s="69"/>
      <c r="CVD25" s="69"/>
      <c r="CVE25" s="70"/>
      <c r="CVF25" s="70"/>
      <c r="CVG25" s="70"/>
      <c r="CVH25" s="70"/>
      <c r="CVI25" s="70"/>
      <c r="CVJ25" s="68"/>
      <c r="CVK25" s="68"/>
      <c r="CVL25" s="69"/>
      <c r="CVM25" s="69"/>
      <c r="CVN25" s="69"/>
      <c r="CVO25" s="70"/>
      <c r="CVP25" s="70"/>
      <c r="CVQ25" s="70"/>
      <c r="CVR25" s="70"/>
      <c r="CVS25" s="70"/>
      <c r="CVT25" s="68"/>
      <c r="CVU25" s="68"/>
      <c r="CVV25" s="69"/>
      <c r="CVW25" s="69"/>
      <c r="CVX25" s="69"/>
      <c r="CVY25" s="70"/>
      <c r="CVZ25" s="70"/>
      <c r="CWA25" s="70"/>
      <c r="CWB25" s="70"/>
      <c r="CWC25" s="70"/>
      <c r="CWD25" s="68"/>
      <c r="CWE25" s="68"/>
      <c r="CWF25" s="69"/>
      <c r="CWG25" s="69"/>
      <c r="CWH25" s="69"/>
      <c r="CWI25" s="70"/>
      <c r="CWJ25" s="70"/>
      <c r="CWK25" s="70"/>
      <c r="CWL25" s="70"/>
      <c r="CWM25" s="70"/>
      <c r="CWN25" s="68"/>
      <c r="CWO25" s="68"/>
      <c r="CWP25" s="69"/>
      <c r="CWQ25" s="69"/>
      <c r="CWR25" s="69"/>
      <c r="CWS25" s="70"/>
      <c r="CWT25" s="70"/>
      <c r="CWU25" s="70"/>
      <c r="CWV25" s="70"/>
      <c r="CWW25" s="70"/>
      <c r="CWX25" s="68"/>
      <c r="CWY25" s="68"/>
      <c r="CWZ25" s="69"/>
      <c r="CXA25" s="69"/>
      <c r="CXB25" s="69"/>
      <c r="CXC25" s="70"/>
      <c r="CXD25" s="70"/>
      <c r="CXE25" s="70"/>
      <c r="CXF25" s="70"/>
      <c r="CXG25" s="70"/>
      <c r="CXH25" s="68"/>
      <c r="CXI25" s="68"/>
      <c r="CXJ25" s="69"/>
      <c r="CXK25" s="69"/>
      <c r="CXL25" s="69"/>
      <c r="CXM25" s="70"/>
      <c r="CXN25" s="70"/>
      <c r="CXO25" s="70"/>
      <c r="CXP25" s="70"/>
      <c r="CXQ25" s="70"/>
      <c r="CXR25" s="68"/>
      <c r="CXS25" s="68"/>
      <c r="CXT25" s="69"/>
      <c r="CXU25" s="69"/>
      <c r="CXV25" s="69"/>
      <c r="CXW25" s="70"/>
      <c r="CXX25" s="70"/>
      <c r="CXY25" s="70"/>
      <c r="CXZ25" s="70"/>
      <c r="CYA25" s="70"/>
      <c r="CYB25" s="68"/>
      <c r="CYC25" s="68"/>
      <c r="CYD25" s="69"/>
      <c r="CYE25" s="69"/>
      <c r="CYF25" s="69"/>
      <c r="CYG25" s="70"/>
      <c r="CYH25" s="70"/>
      <c r="CYI25" s="70"/>
      <c r="CYJ25" s="70"/>
      <c r="CYK25" s="70"/>
      <c r="CYL25" s="68"/>
      <c r="CYM25" s="68"/>
      <c r="CYN25" s="69"/>
      <c r="CYO25" s="69"/>
      <c r="CYP25" s="69"/>
      <c r="CYQ25" s="70"/>
      <c r="CYR25" s="70"/>
      <c r="CYS25" s="70"/>
      <c r="CYT25" s="70"/>
      <c r="CYU25" s="70"/>
      <c r="CYV25" s="68"/>
      <c r="CYW25" s="68"/>
      <c r="CYX25" s="69"/>
      <c r="CYY25" s="69"/>
      <c r="CYZ25" s="69"/>
      <c r="CZA25" s="70"/>
      <c r="CZB25" s="70"/>
      <c r="CZC25" s="70"/>
      <c r="CZD25" s="70"/>
      <c r="CZE25" s="70"/>
      <c r="CZF25" s="68"/>
      <c r="CZG25" s="68"/>
      <c r="CZH25" s="69"/>
      <c r="CZI25" s="69"/>
      <c r="CZJ25" s="69"/>
      <c r="CZK25" s="70"/>
      <c r="CZL25" s="70"/>
      <c r="CZM25" s="70"/>
      <c r="CZN25" s="70"/>
      <c r="CZO25" s="70"/>
      <c r="CZP25" s="68"/>
      <c r="CZQ25" s="68"/>
      <c r="CZR25" s="69"/>
      <c r="CZS25" s="69"/>
      <c r="CZT25" s="69"/>
      <c r="CZU25" s="70"/>
      <c r="CZV25" s="70"/>
      <c r="CZW25" s="70"/>
      <c r="CZX25" s="70"/>
      <c r="CZY25" s="70"/>
      <c r="CZZ25" s="68"/>
      <c r="DAA25" s="68"/>
      <c r="DAB25" s="69"/>
      <c r="DAC25" s="69"/>
      <c r="DAD25" s="69"/>
      <c r="DAE25" s="70"/>
      <c r="DAF25" s="70"/>
      <c r="DAG25" s="70"/>
      <c r="DAH25" s="70"/>
      <c r="DAI25" s="70"/>
      <c r="DAJ25" s="68"/>
      <c r="DAK25" s="68"/>
      <c r="DAL25" s="69"/>
      <c r="DAM25" s="69"/>
      <c r="DAN25" s="69"/>
      <c r="DAO25" s="70"/>
      <c r="DAP25" s="70"/>
      <c r="DAQ25" s="70"/>
      <c r="DAR25" s="70"/>
      <c r="DAS25" s="70"/>
      <c r="DAT25" s="68"/>
      <c r="DAU25" s="68"/>
      <c r="DAV25" s="69"/>
      <c r="DAW25" s="69"/>
      <c r="DAX25" s="69"/>
      <c r="DAY25" s="70"/>
      <c r="DAZ25" s="70"/>
      <c r="DBA25" s="70"/>
      <c r="DBB25" s="70"/>
      <c r="DBC25" s="70"/>
      <c r="DBD25" s="68"/>
      <c r="DBE25" s="68"/>
      <c r="DBF25" s="69"/>
      <c r="DBG25" s="69"/>
      <c r="DBH25" s="69"/>
      <c r="DBI25" s="70"/>
      <c r="DBJ25" s="70"/>
      <c r="DBK25" s="70"/>
      <c r="DBL25" s="70"/>
      <c r="DBM25" s="70"/>
      <c r="DBN25" s="68"/>
      <c r="DBO25" s="68"/>
      <c r="DBP25" s="69"/>
      <c r="DBQ25" s="69"/>
      <c r="DBR25" s="69"/>
      <c r="DBS25" s="70"/>
      <c r="DBT25" s="70"/>
      <c r="DBU25" s="70"/>
      <c r="DBV25" s="70"/>
      <c r="DBW25" s="70"/>
      <c r="DBX25" s="68"/>
      <c r="DBY25" s="68"/>
      <c r="DBZ25" s="69"/>
      <c r="DCA25" s="69"/>
      <c r="DCB25" s="69"/>
      <c r="DCC25" s="70"/>
      <c r="DCD25" s="70"/>
      <c r="DCE25" s="70"/>
      <c r="DCF25" s="70"/>
      <c r="DCG25" s="70"/>
      <c r="DCH25" s="68"/>
      <c r="DCI25" s="68"/>
      <c r="DCJ25" s="69"/>
      <c r="DCK25" s="69"/>
      <c r="DCL25" s="69"/>
      <c r="DCM25" s="70"/>
      <c r="DCN25" s="70"/>
      <c r="DCO25" s="70"/>
      <c r="DCP25" s="70"/>
      <c r="DCQ25" s="70"/>
      <c r="DCR25" s="68"/>
      <c r="DCS25" s="68"/>
      <c r="DCT25" s="69"/>
      <c r="DCU25" s="69"/>
      <c r="DCV25" s="69"/>
      <c r="DCW25" s="70"/>
      <c r="DCX25" s="70"/>
      <c r="DCY25" s="70"/>
      <c r="DCZ25" s="70"/>
      <c r="DDA25" s="70"/>
      <c r="DDB25" s="68"/>
      <c r="DDC25" s="68"/>
      <c r="DDD25" s="69"/>
      <c r="DDE25" s="69"/>
      <c r="DDF25" s="69"/>
      <c r="DDG25" s="70"/>
      <c r="DDH25" s="70"/>
      <c r="DDI25" s="70"/>
      <c r="DDJ25" s="70"/>
      <c r="DDK25" s="70"/>
      <c r="DDL25" s="68"/>
      <c r="DDM25" s="68"/>
      <c r="DDN25" s="69"/>
      <c r="DDO25" s="69"/>
      <c r="DDP25" s="69"/>
      <c r="DDQ25" s="70"/>
      <c r="DDR25" s="70"/>
      <c r="DDS25" s="70"/>
      <c r="DDT25" s="70"/>
      <c r="DDU25" s="70"/>
      <c r="DDV25" s="68"/>
      <c r="DDW25" s="68"/>
      <c r="DDX25" s="69"/>
      <c r="DDY25" s="69"/>
      <c r="DDZ25" s="69"/>
      <c r="DEA25" s="70"/>
      <c r="DEB25" s="70"/>
      <c r="DEC25" s="70"/>
      <c r="DED25" s="70"/>
      <c r="DEE25" s="70"/>
      <c r="DEF25" s="68"/>
      <c r="DEG25" s="68"/>
      <c r="DEH25" s="69"/>
      <c r="DEI25" s="69"/>
      <c r="DEJ25" s="69"/>
      <c r="DEK25" s="70"/>
      <c r="DEL25" s="70"/>
      <c r="DEM25" s="70"/>
      <c r="DEN25" s="70"/>
      <c r="DEO25" s="70"/>
      <c r="DEP25" s="68"/>
      <c r="DEQ25" s="68"/>
      <c r="DER25" s="69"/>
      <c r="DES25" s="69"/>
      <c r="DET25" s="69"/>
      <c r="DEU25" s="70"/>
      <c r="DEV25" s="70"/>
      <c r="DEW25" s="70"/>
      <c r="DEX25" s="70"/>
      <c r="DEY25" s="70"/>
      <c r="DEZ25" s="68"/>
      <c r="DFA25" s="68"/>
      <c r="DFB25" s="69"/>
      <c r="DFC25" s="69"/>
      <c r="DFD25" s="69"/>
      <c r="DFE25" s="70"/>
      <c r="DFF25" s="70"/>
      <c r="DFG25" s="70"/>
      <c r="DFH25" s="70"/>
      <c r="DFI25" s="70"/>
      <c r="DFJ25" s="68"/>
      <c r="DFK25" s="68"/>
      <c r="DFL25" s="69"/>
      <c r="DFM25" s="69"/>
      <c r="DFN25" s="69"/>
      <c r="DFO25" s="70"/>
      <c r="DFP25" s="70"/>
      <c r="DFQ25" s="70"/>
      <c r="DFR25" s="70"/>
      <c r="DFS25" s="70"/>
      <c r="DFT25" s="68"/>
      <c r="DFU25" s="68"/>
      <c r="DFV25" s="69"/>
      <c r="DFW25" s="69"/>
      <c r="DFX25" s="69"/>
      <c r="DFY25" s="70"/>
      <c r="DFZ25" s="70"/>
      <c r="DGA25" s="70"/>
      <c r="DGB25" s="70"/>
      <c r="DGC25" s="70"/>
      <c r="DGD25" s="68"/>
      <c r="DGE25" s="68"/>
      <c r="DGF25" s="69"/>
      <c r="DGG25" s="69"/>
      <c r="DGH25" s="69"/>
      <c r="DGI25" s="70"/>
      <c r="DGJ25" s="70"/>
      <c r="DGK25" s="70"/>
      <c r="DGL25" s="70"/>
      <c r="DGM25" s="70"/>
      <c r="DGN25" s="68"/>
      <c r="DGO25" s="68"/>
      <c r="DGP25" s="69"/>
      <c r="DGQ25" s="69"/>
      <c r="DGR25" s="69"/>
      <c r="DGS25" s="70"/>
      <c r="DGT25" s="70"/>
      <c r="DGU25" s="70"/>
      <c r="DGV25" s="70"/>
      <c r="DGW25" s="70"/>
      <c r="DGX25" s="68"/>
      <c r="DGY25" s="68"/>
      <c r="DGZ25" s="69"/>
      <c r="DHA25" s="69"/>
      <c r="DHB25" s="69"/>
      <c r="DHC25" s="70"/>
      <c r="DHD25" s="70"/>
      <c r="DHE25" s="70"/>
      <c r="DHF25" s="70"/>
      <c r="DHG25" s="70"/>
      <c r="DHH25" s="68"/>
      <c r="DHI25" s="68"/>
      <c r="DHJ25" s="69"/>
      <c r="DHK25" s="69"/>
      <c r="DHL25" s="69"/>
      <c r="DHM25" s="70"/>
      <c r="DHN25" s="70"/>
      <c r="DHO25" s="70"/>
      <c r="DHP25" s="70"/>
      <c r="DHQ25" s="70"/>
      <c r="DHR25" s="68"/>
      <c r="DHS25" s="68"/>
      <c r="DHT25" s="69"/>
      <c r="DHU25" s="69"/>
      <c r="DHV25" s="69"/>
      <c r="DHW25" s="70"/>
      <c r="DHX25" s="70"/>
      <c r="DHY25" s="70"/>
      <c r="DHZ25" s="70"/>
      <c r="DIA25" s="70"/>
      <c r="DIB25" s="68"/>
      <c r="DIC25" s="68"/>
      <c r="DID25" s="69"/>
      <c r="DIE25" s="69"/>
      <c r="DIF25" s="69"/>
      <c r="DIG25" s="70"/>
      <c r="DIH25" s="70"/>
      <c r="DII25" s="70"/>
      <c r="DIJ25" s="70"/>
      <c r="DIK25" s="70"/>
      <c r="DIL25" s="68"/>
      <c r="DIM25" s="68"/>
      <c r="DIN25" s="69"/>
      <c r="DIO25" s="69"/>
      <c r="DIP25" s="69"/>
      <c r="DIQ25" s="70"/>
      <c r="DIR25" s="70"/>
      <c r="DIS25" s="70"/>
      <c r="DIT25" s="70"/>
      <c r="DIU25" s="70"/>
      <c r="DIV25" s="68"/>
      <c r="DIW25" s="68"/>
      <c r="DIX25" s="69"/>
      <c r="DIY25" s="69"/>
      <c r="DIZ25" s="69"/>
      <c r="DJA25" s="70"/>
      <c r="DJB25" s="70"/>
      <c r="DJC25" s="70"/>
      <c r="DJD25" s="70"/>
      <c r="DJE25" s="70"/>
      <c r="DJF25" s="68"/>
      <c r="DJG25" s="68"/>
      <c r="DJH25" s="69"/>
      <c r="DJI25" s="69"/>
      <c r="DJJ25" s="69"/>
      <c r="DJK25" s="70"/>
      <c r="DJL25" s="70"/>
      <c r="DJM25" s="70"/>
      <c r="DJN25" s="70"/>
      <c r="DJO25" s="70"/>
      <c r="DJP25" s="68"/>
      <c r="DJQ25" s="68"/>
      <c r="DJR25" s="69"/>
      <c r="DJS25" s="69"/>
      <c r="DJT25" s="69"/>
      <c r="DJU25" s="70"/>
      <c r="DJV25" s="70"/>
      <c r="DJW25" s="70"/>
      <c r="DJX25" s="70"/>
      <c r="DJY25" s="70"/>
      <c r="DJZ25" s="68"/>
      <c r="DKA25" s="68"/>
      <c r="DKB25" s="69"/>
      <c r="DKC25" s="69"/>
      <c r="DKD25" s="69"/>
      <c r="DKE25" s="70"/>
      <c r="DKF25" s="70"/>
      <c r="DKG25" s="70"/>
      <c r="DKH25" s="70"/>
      <c r="DKI25" s="70"/>
      <c r="DKJ25" s="68"/>
      <c r="DKK25" s="68"/>
      <c r="DKL25" s="69"/>
      <c r="DKM25" s="69"/>
      <c r="DKN25" s="69"/>
      <c r="DKO25" s="70"/>
      <c r="DKP25" s="70"/>
      <c r="DKQ25" s="70"/>
      <c r="DKR25" s="70"/>
      <c r="DKS25" s="70"/>
      <c r="DKT25" s="68"/>
      <c r="DKU25" s="68"/>
      <c r="DKV25" s="69"/>
      <c r="DKW25" s="69"/>
      <c r="DKX25" s="69"/>
      <c r="DKY25" s="70"/>
      <c r="DKZ25" s="70"/>
      <c r="DLA25" s="70"/>
      <c r="DLB25" s="70"/>
      <c r="DLC25" s="70"/>
      <c r="DLD25" s="68"/>
      <c r="DLE25" s="68"/>
      <c r="DLF25" s="69"/>
      <c r="DLG25" s="69"/>
      <c r="DLH25" s="69"/>
      <c r="DLI25" s="70"/>
      <c r="DLJ25" s="70"/>
      <c r="DLK25" s="70"/>
      <c r="DLL25" s="70"/>
      <c r="DLM25" s="70"/>
      <c r="DLN25" s="68"/>
      <c r="DLO25" s="68"/>
      <c r="DLP25" s="69"/>
      <c r="DLQ25" s="69"/>
      <c r="DLR25" s="69"/>
      <c r="DLS25" s="70"/>
      <c r="DLT25" s="70"/>
      <c r="DLU25" s="70"/>
      <c r="DLV25" s="70"/>
      <c r="DLW25" s="70"/>
      <c r="DLX25" s="68"/>
      <c r="DLY25" s="68"/>
      <c r="DLZ25" s="69"/>
      <c r="DMA25" s="69"/>
      <c r="DMB25" s="69"/>
      <c r="DMC25" s="70"/>
      <c r="DMD25" s="70"/>
      <c r="DME25" s="70"/>
      <c r="DMF25" s="70"/>
      <c r="DMG25" s="70"/>
      <c r="DMH25" s="68"/>
      <c r="DMI25" s="68"/>
      <c r="DMJ25" s="69"/>
      <c r="DMK25" s="69"/>
      <c r="DML25" s="69"/>
      <c r="DMM25" s="70"/>
      <c r="DMN25" s="70"/>
      <c r="DMO25" s="70"/>
      <c r="DMP25" s="70"/>
      <c r="DMQ25" s="70"/>
      <c r="DMR25" s="68"/>
      <c r="DMS25" s="68"/>
      <c r="DMT25" s="69"/>
      <c r="DMU25" s="69"/>
      <c r="DMV25" s="69"/>
      <c r="DMW25" s="70"/>
      <c r="DMX25" s="70"/>
      <c r="DMY25" s="70"/>
      <c r="DMZ25" s="70"/>
      <c r="DNA25" s="70"/>
      <c r="DNB25" s="68"/>
      <c r="DNC25" s="68"/>
      <c r="DND25" s="69"/>
      <c r="DNE25" s="69"/>
      <c r="DNF25" s="69"/>
      <c r="DNG25" s="70"/>
      <c r="DNH25" s="70"/>
      <c r="DNI25" s="70"/>
      <c r="DNJ25" s="70"/>
      <c r="DNK25" s="70"/>
      <c r="DNL25" s="68"/>
      <c r="DNM25" s="68"/>
      <c r="DNN25" s="69"/>
      <c r="DNO25" s="69"/>
      <c r="DNP25" s="69"/>
      <c r="DNQ25" s="70"/>
      <c r="DNR25" s="70"/>
      <c r="DNS25" s="70"/>
      <c r="DNT25" s="70"/>
      <c r="DNU25" s="70"/>
      <c r="DNV25" s="68"/>
      <c r="DNW25" s="68"/>
      <c r="DNX25" s="69"/>
      <c r="DNY25" s="69"/>
      <c r="DNZ25" s="69"/>
      <c r="DOA25" s="70"/>
      <c r="DOB25" s="70"/>
      <c r="DOC25" s="70"/>
      <c r="DOD25" s="70"/>
      <c r="DOE25" s="70"/>
      <c r="DOF25" s="68"/>
      <c r="DOG25" s="68"/>
      <c r="DOH25" s="69"/>
      <c r="DOI25" s="69"/>
      <c r="DOJ25" s="69"/>
      <c r="DOK25" s="70"/>
      <c r="DOL25" s="70"/>
      <c r="DOM25" s="70"/>
      <c r="DON25" s="70"/>
      <c r="DOO25" s="70"/>
      <c r="DOP25" s="68"/>
      <c r="DOQ25" s="68"/>
      <c r="DOR25" s="69"/>
      <c r="DOS25" s="69"/>
      <c r="DOT25" s="69"/>
      <c r="DOU25" s="70"/>
      <c r="DOV25" s="70"/>
      <c r="DOW25" s="70"/>
      <c r="DOX25" s="70"/>
      <c r="DOY25" s="70"/>
      <c r="DOZ25" s="68"/>
      <c r="DPA25" s="68"/>
      <c r="DPB25" s="69"/>
      <c r="DPC25" s="69"/>
      <c r="DPD25" s="69"/>
      <c r="DPE25" s="70"/>
      <c r="DPF25" s="70"/>
      <c r="DPG25" s="70"/>
      <c r="DPH25" s="70"/>
      <c r="DPI25" s="70"/>
      <c r="DPJ25" s="68"/>
      <c r="DPK25" s="68"/>
      <c r="DPL25" s="69"/>
      <c r="DPM25" s="69"/>
      <c r="DPN25" s="69"/>
      <c r="DPO25" s="70"/>
      <c r="DPP25" s="70"/>
      <c r="DPQ25" s="70"/>
      <c r="DPR25" s="70"/>
      <c r="DPS25" s="70"/>
      <c r="DPT25" s="68"/>
      <c r="DPU25" s="68"/>
      <c r="DPV25" s="69"/>
      <c r="DPW25" s="69"/>
      <c r="DPX25" s="69"/>
      <c r="DPY25" s="70"/>
      <c r="DPZ25" s="70"/>
      <c r="DQA25" s="70"/>
      <c r="DQB25" s="70"/>
      <c r="DQC25" s="70"/>
      <c r="DQD25" s="68"/>
      <c r="DQE25" s="68"/>
      <c r="DQF25" s="69"/>
      <c r="DQG25" s="69"/>
      <c r="DQH25" s="69"/>
      <c r="DQI25" s="70"/>
      <c r="DQJ25" s="70"/>
      <c r="DQK25" s="70"/>
      <c r="DQL25" s="70"/>
      <c r="DQM25" s="70"/>
      <c r="DQN25" s="68"/>
      <c r="DQO25" s="68"/>
      <c r="DQP25" s="69"/>
      <c r="DQQ25" s="69"/>
      <c r="DQR25" s="69"/>
      <c r="DQS25" s="70"/>
      <c r="DQT25" s="70"/>
      <c r="DQU25" s="70"/>
      <c r="DQV25" s="70"/>
      <c r="DQW25" s="70"/>
      <c r="DQX25" s="68"/>
      <c r="DQY25" s="68"/>
      <c r="DQZ25" s="69"/>
      <c r="DRA25" s="69"/>
      <c r="DRB25" s="69"/>
      <c r="DRC25" s="70"/>
      <c r="DRD25" s="70"/>
      <c r="DRE25" s="70"/>
      <c r="DRF25" s="70"/>
      <c r="DRG25" s="70"/>
      <c r="DRH25" s="68"/>
      <c r="DRI25" s="68"/>
      <c r="DRJ25" s="69"/>
      <c r="DRK25" s="69"/>
      <c r="DRL25" s="69"/>
      <c r="DRM25" s="70"/>
      <c r="DRN25" s="70"/>
      <c r="DRO25" s="70"/>
      <c r="DRP25" s="70"/>
      <c r="DRQ25" s="70"/>
      <c r="DRR25" s="68"/>
      <c r="DRS25" s="68"/>
      <c r="DRT25" s="69"/>
      <c r="DRU25" s="69"/>
      <c r="DRV25" s="69"/>
      <c r="DRW25" s="70"/>
      <c r="DRX25" s="70"/>
      <c r="DRY25" s="70"/>
      <c r="DRZ25" s="70"/>
      <c r="DSA25" s="70"/>
      <c r="DSB25" s="68"/>
      <c r="DSC25" s="68"/>
      <c r="DSD25" s="69"/>
      <c r="DSE25" s="69"/>
      <c r="DSF25" s="69"/>
      <c r="DSG25" s="70"/>
      <c r="DSH25" s="70"/>
      <c r="DSI25" s="70"/>
      <c r="DSJ25" s="70"/>
      <c r="DSK25" s="70"/>
      <c r="DSL25" s="68"/>
      <c r="DSM25" s="68"/>
      <c r="DSN25" s="69"/>
      <c r="DSO25" s="69"/>
      <c r="DSP25" s="69"/>
      <c r="DSQ25" s="70"/>
      <c r="DSR25" s="70"/>
      <c r="DSS25" s="70"/>
      <c r="DST25" s="70"/>
      <c r="DSU25" s="70"/>
      <c r="DSV25" s="68"/>
      <c r="DSW25" s="68"/>
      <c r="DSX25" s="69"/>
      <c r="DSY25" s="69"/>
      <c r="DSZ25" s="69"/>
      <c r="DTA25" s="70"/>
      <c r="DTB25" s="70"/>
      <c r="DTC25" s="70"/>
      <c r="DTD25" s="70"/>
      <c r="DTE25" s="70"/>
      <c r="DTF25" s="68"/>
      <c r="DTG25" s="68"/>
      <c r="DTH25" s="69"/>
      <c r="DTI25" s="69"/>
      <c r="DTJ25" s="69"/>
      <c r="DTK25" s="70"/>
      <c r="DTL25" s="70"/>
      <c r="DTM25" s="70"/>
      <c r="DTN25" s="70"/>
      <c r="DTO25" s="70"/>
      <c r="DTP25" s="68"/>
      <c r="DTQ25" s="68"/>
      <c r="DTR25" s="69"/>
      <c r="DTS25" s="69"/>
      <c r="DTT25" s="69"/>
      <c r="DTU25" s="70"/>
      <c r="DTV25" s="70"/>
      <c r="DTW25" s="70"/>
      <c r="DTX25" s="70"/>
      <c r="DTY25" s="70"/>
      <c r="DTZ25" s="68"/>
      <c r="DUA25" s="68"/>
      <c r="DUB25" s="69"/>
      <c r="DUC25" s="69"/>
      <c r="DUD25" s="69"/>
      <c r="DUE25" s="70"/>
      <c r="DUF25" s="70"/>
      <c r="DUG25" s="70"/>
      <c r="DUH25" s="70"/>
      <c r="DUI25" s="70"/>
      <c r="DUJ25" s="68"/>
      <c r="DUK25" s="68"/>
      <c r="DUL25" s="69"/>
      <c r="DUM25" s="69"/>
      <c r="DUN25" s="69"/>
      <c r="DUO25" s="70"/>
      <c r="DUP25" s="70"/>
      <c r="DUQ25" s="70"/>
      <c r="DUR25" s="70"/>
      <c r="DUS25" s="70"/>
      <c r="DUT25" s="68"/>
      <c r="DUU25" s="68"/>
      <c r="DUV25" s="69"/>
      <c r="DUW25" s="69"/>
      <c r="DUX25" s="69"/>
      <c r="DUY25" s="70"/>
      <c r="DUZ25" s="70"/>
      <c r="DVA25" s="70"/>
      <c r="DVB25" s="70"/>
      <c r="DVC25" s="70"/>
      <c r="DVD25" s="68"/>
      <c r="DVE25" s="68"/>
      <c r="DVF25" s="69"/>
      <c r="DVG25" s="69"/>
      <c r="DVH25" s="69"/>
      <c r="DVI25" s="70"/>
      <c r="DVJ25" s="70"/>
      <c r="DVK25" s="70"/>
      <c r="DVL25" s="70"/>
      <c r="DVM25" s="70"/>
      <c r="DVN25" s="68"/>
      <c r="DVO25" s="68"/>
      <c r="DVP25" s="69"/>
      <c r="DVQ25" s="69"/>
      <c r="DVR25" s="69"/>
      <c r="DVS25" s="70"/>
      <c r="DVT25" s="70"/>
      <c r="DVU25" s="70"/>
      <c r="DVV25" s="70"/>
      <c r="DVW25" s="70"/>
      <c r="DVX25" s="68"/>
      <c r="DVY25" s="68"/>
      <c r="DVZ25" s="69"/>
      <c r="DWA25" s="69"/>
      <c r="DWB25" s="69"/>
      <c r="DWC25" s="70"/>
      <c r="DWD25" s="70"/>
      <c r="DWE25" s="70"/>
      <c r="DWF25" s="70"/>
      <c r="DWG25" s="70"/>
      <c r="DWH25" s="68"/>
      <c r="DWI25" s="68"/>
      <c r="DWJ25" s="69"/>
      <c r="DWK25" s="69"/>
      <c r="DWL25" s="69"/>
      <c r="DWM25" s="70"/>
      <c r="DWN25" s="70"/>
      <c r="DWO25" s="70"/>
      <c r="DWP25" s="70"/>
      <c r="DWQ25" s="70"/>
      <c r="DWR25" s="68"/>
      <c r="DWS25" s="68"/>
      <c r="DWT25" s="69"/>
      <c r="DWU25" s="69"/>
      <c r="DWV25" s="69"/>
      <c r="DWW25" s="70"/>
      <c r="DWX25" s="70"/>
      <c r="DWY25" s="70"/>
      <c r="DWZ25" s="70"/>
      <c r="DXA25" s="70"/>
      <c r="DXB25" s="68"/>
      <c r="DXC25" s="68"/>
      <c r="DXD25" s="69"/>
      <c r="DXE25" s="69"/>
      <c r="DXF25" s="69"/>
      <c r="DXG25" s="70"/>
      <c r="DXH25" s="70"/>
      <c r="DXI25" s="70"/>
      <c r="DXJ25" s="70"/>
      <c r="DXK25" s="70"/>
      <c r="DXL25" s="68"/>
      <c r="DXM25" s="68"/>
      <c r="DXN25" s="69"/>
      <c r="DXO25" s="69"/>
      <c r="DXP25" s="69"/>
      <c r="DXQ25" s="70"/>
      <c r="DXR25" s="70"/>
      <c r="DXS25" s="70"/>
      <c r="DXT25" s="70"/>
      <c r="DXU25" s="70"/>
      <c r="DXV25" s="68"/>
      <c r="DXW25" s="68"/>
      <c r="DXX25" s="69"/>
      <c r="DXY25" s="69"/>
      <c r="DXZ25" s="69"/>
      <c r="DYA25" s="70"/>
      <c r="DYB25" s="70"/>
      <c r="DYC25" s="70"/>
      <c r="DYD25" s="70"/>
      <c r="DYE25" s="70"/>
      <c r="DYF25" s="68"/>
      <c r="DYG25" s="68"/>
      <c r="DYH25" s="69"/>
      <c r="DYI25" s="69"/>
      <c r="DYJ25" s="69"/>
      <c r="DYK25" s="70"/>
      <c r="DYL25" s="70"/>
      <c r="DYM25" s="70"/>
      <c r="DYN25" s="70"/>
      <c r="DYO25" s="70"/>
      <c r="DYP25" s="68"/>
      <c r="DYQ25" s="68"/>
      <c r="DYR25" s="69"/>
      <c r="DYS25" s="69"/>
      <c r="DYT25" s="69"/>
      <c r="DYU25" s="70"/>
      <c r="DYV25" s="70"/>
      <c r="DYW25" s="70"/>
      <c r="DYX25" s="70"/>
      <c r="DYY25" s="70"/>
      <c r="DYZ25" s="68"/>
      <c r="DZA25" s="68"/>
      <c r="DZB25" s="69"/>
      <c r="DZC25" s="69"/>
      <c r="DZD25" s="69"/>
      <c r="DZE25" s="70"/>
      <c r="DZF25" s="70"/>
      <c r="DZG25" s="70"/>
      <c r="DZH25" s="70"/>
      <c r="DZI25" s="70"/>
      <c r="DZJ25" s="68"/>
      <c r="DZK25" s="68"/>
      <c r="DZL25" s="69"/>
      <c r="DZM25" s="69"/>
      <c r="DZN25" s="69"/>
      <c r="DZO25" s="70"/>
      <c r="DZP25" s="70"/>
      <c r="DZQ25" s="70"/>
      <c r="DZR25" s="70"/>
      <c r="DZS25" s="70"/>
      <c r="DZT25" s="68"/>
      <c r="DZU25" s="68"/>
      <c r="DZV25" s="69"/>
      <c r="DZW25" s="69"/>
      <c r="DZX25" s="69"/>
      <c r="DZY25" s="70"/>
      <c r="DZZ25" s="70"/>
      <c r="EAA25" s="70"/>
      <c r="EAB25" s="70"/>
      <c r="EAC25" s="70"/>
      <c r="EAD25" s="68"/>
      <c r="EAE25" s="68"/>
      <c r="EAF25" s="69"/>
      <c r="EAG25" s="69"/>
      <c r="EAH25" s="69"/>
      <c r="EAI25" s="70"/>
      <c r="EAJ25" s="70"/>
      <c r="EAK25" s="70"/>
      <c r="EAL25" s="70"/>
      <c r="EAM25" s="70"/>
      <c r="EAN25" s="68"/>
      <c r="EAO25" s="68"/>
      <c r="EAP25" s="69"/>
      <c r="EAQ25" s="69"/>
      <c r="EAR25" s="69"/>
      <c r="EAS25" s="70"/>
      <c r="EAT25" s="70"/>
      <c r="EAU25" s="70"/>
      <c r="EAV25" s="70"/>
      <c r="EAW25" s="70"/>
      <c r="EAX25" s="68"/>
      <c r="EAY25" s="68"/>
      <c r="EAZ25" s="69"/>
      <c r="EBA25" s="69"/>
      <c r="EBB25" s="69"/>
      <c r="EBC25" s="70"/>
      <c r="EBD25" s="70"/>
      <c r="EBE25" s="70"/>
      <c r="EBF25" s="70"/>
      <c r="EBG25" s="70"/>
      <c r="EBH25" s="68"/>
      <c r="EBI25" s="68"/>
      <c r="EBJ25" s="69"/>
      <c r="EBK25" s="69"/>
      <c r="EBL25" s="69"/>
      <c r="EBM25" s="70"/>
      <c r="EBN25" s="70"/>
      <c r="EBO25" s="70"/>
      <c r="EBP25" s="70"/>
      <c r="EBQ25" s="70"/>
      <c r="EBR25" s="68"/>
      <c r="EBS25" s="68"/>
      <c r="EBT25" s="69"/>
      <c r="EBU25" s="69"/>
      <c r="EBV25" s="69"/>
      <c r="EBW25" s="70"/>
      <c r="EBX25" s="70"/>
      <c r="EBY25" s="70"/>
      <c r="EBZ25" s="70"/>
      <c r="ECA25" s="70"/>
      <c r="ECB25" s="68"/>
      <c r="ECC25" s="68"/>
      <c r="ECD25" s="69"/>
      <c r="ECE25" s="69"/>
      <c r="ECF25" s="69"/>
      <c r="ECG25" s="70"/>
      <c r="ECH25" s="70"/>
      <c r="ECI25" s="70"/>
      <c r="ECJ25" s="70"/>
      <c r="ECK25" s="70"/>
      <c r="ECL25" s="68"/>
      <c r="ECM25" s="68"/>
      <c r="ECN25" s="69"/>
      <c r="ECO25" s="69"/>
      <c r="ECP25" s="69"/>
      <c r="ECQ25" s="70"/>
      <c r="ECR25" s="70"/>
      <c r="ECS25" s="70"/>
      <c r="ECT25" s="70"/>
      <c r="ECU25" s="70"/>
      <c r="ECV25" s="68"/>
      <c r="ECW25" s="68"/>
      <c r="ECX25" s="69"/>
      <c r="ECY25" s="69"/>
      <c r="ECZ25" s="69"/>
      <c r="EDA25" s="70"/>
      <c r="EDB25" s="70"/>
      <c r="EDC25" s="70"/>
      <c r="EDD25" s="70"/>
      <c r="EDE25" s="70"/>
      <c r="EDF25" s="68"/>
      <c r="EDG25" s="68"/>
      <c r="EDH25" s="69"/>
      <c r="EDI25" s="69"/>
      <c r="EDJ25" s="69"/>
      <c r="EDK25" s="70"/>
      <c r="EDL25" s="70"/>
      <c r="EDM25" s="70"/>
      <c r="EDN25" s="70"/>
      <c r="EDO25" s="70"/>
      <c r="EDP25" s="68"/>
      <c r="EDQ25" s="68"/>
      <c r="EDR25" s="69"/>
      <c r="EDS25" s="69"/>
      <c r="EDT25" s="69"/>
      <c r="EDU25" s="70"/>
      <c r="EDV25" s="70"/>
      <c r="EDW25" s="70"/>
      <c r="EDX25" s="70"/>
      <c r="EDY25" s="70"/>
      <c r="EDZ25" s="68"/>
      <c r="EEA25" s="68"/>
      <c r="EEB25" s="69"/>
      <c r="EEC25" s="69"/>
      <c r="EED25" s="69"/>
      <c r="EEE25" s="70"/>
      <c r="EEF25" s="70"/>
      <c r="EEG25" s="70"/>
      <c r="EEH25" s="70"/>
      <c r="EEI25" s="70"/>
      <c r="EEJ25" s="68"/>
      <c r="EEK25" s="68"/>
      <c r="EEL25" s="69"/>
      <c r="EEM25" s="69"/>
      <c r="EEN25" s="69"/>
      <c r="EEO25" s="70"/>
      <c r="EEP25" s="70"/>
      <c r="EEQ25" s="70"/>
      <c r="EER25" s="70"/>
      <c r="EES25" s="70"/>
      <c r="EET25" s="68"/>
      <c r="EEU25" s="68"/>
      <c r="EEV25" s="69"/>
      <c r="EEW25" s="69"/>
      <c r="EEX25" s="69"/>
      <c r="EEY25" s="70"/>
      <c r="EEZ25" s="70"/>
      <c r="EFA25" s="70"/>
      <c r="EFB25" s="70"/>
      <c r="EFC25" s="70"/>
      <c r="EFD25" s="68"/>
      <c r="EFE25" s="68"/>
      <c r="EFF25" s="69"/>
      <c r="EFG25" s="69"/>
      <c r="EFH25" s="69"/>
      <c r="EFI25" s="70"/>
      <c r="EFJ25" s="70"/>
      <c r="EFK25" s="70"/>
      <c r="EFL25" s="70"/>
      <c r="EFM25" s="70"/>
      <c r="EFN25" s="68"/>
      <c r="EFO25" s="68"/>
      <c r="EFP25" s="69"/>
      <c r="EFQ25" s="69"/>
      <c r="EFR25" s="69"/>
      <c r="EFS25" s="70"/>
      <c r="EFT25" s="70"/>
      <c r="EFU25" s="70"/>
      <c r="EFV25" s="70"/>
      <c r="EFW25" s="70"/>
      <c r="EFX25" s="68"/>
      <c r="EFY25" s="68"/>
      <c r="EFZ25" s="69"/>
      <c r="EGA25" s="69"/>
      <c r="EGB25" s="69"/>
      <c r="EGC25" s="70"/>
      <c r="EGD25" s="70"/>
      <c r="EGE25" s="70"/>
      <c r="EGF25" s="70"/>
      <c r="EGG25" s="70"/>
      <c r="EGH25" s="68"/>
      <c r="EGI25" s="68"/>
      <c r="EGJ25" s="69"/>
      <c r="EGK25" s="69"/>
      <c r="EGL25" s="69"/>
      <c r="EGM25" s="70"/>
      <c r="EGN25" s="70"/>
      <c r="EGO25" s="70"/>
      <c r="EGP25" s="70"/>
      <c r="EGQ25" s="70"/>
      <c r="EGR25" s="68"/>
      <c r="EGS25" s="68"/>
      <c r="EGT25" s="69"/>
      <c r="EGU25" s="69"/>
      <c r="EGV25" s="69"/>
      <c r="EGW25" s="70"/>
      <c r="EGX25" s="70"/>
      <c r="EGY25" s="70"/>
      <c r="EGZ25" s="70"/>
      <c r="EHA25" s="70"/>
      <c r="EHB25" s="68"/>
      <c r="EHC25" s="68"/>
      <c r="EHD25" s="69"/>
      <c r="EHE25" s="69"/>
      <c r="EHF25" s="69"/>
      <c r="EHG25" s="70"/>
      <c r="EHH25" s="70"/>
      <c r="EHI25" s="70"/>
      <c r="EHJ25" s="70"/>
      <c r="EHK25" s="70"/>
      <c r="EHL25" s="68"/>
      <c r="EHM25" s="68"/>
      <c r="EHN25" s="69"/>
      <c r="EHO25" s="69"/>
      <c r="EHP25" s="69"/>
      <c r="EHQ25" s="70"/>
      <c r="EHR25" s="70"/>
      <c r="EHS25" s="70"/>
      <c r="EHT25" s="70"/>
      <c r="EHU25" s="70"/>
      <c r="EHV25" s="68"/>
      <c r="EHW25" s="68"/>
      <c r="EHX25" s="69"/>
      <c r="EHY25" s="69"/>
      <c r="EHZ25" s="69"/>
      <c r="EIA25" s="70"/>
      <c r="EIB25" s="70"/>
      <c r="EIC25" s="70"/>
      <c r="EID25" s="70"/>
      <c r="EIE25" s="70"/>
      <c r="EIF25" s="68"/>
      <c r="EIG25" s="68"/>
      <c r="EIH25" s="69"/>
      <c r="EII25" s="69"/>
      <c r="EIJ25" s="69"/>
      <c r="EIK25" s="70"/>
      <c r="EIL25" s="70"/>
      <c r="EIM25" s="70"/>
      <c r="EIN25" s="70"/>
      <c r="EIO25" s="70"/>
      <c r="EIP25" s="68"/>
      <c r="EIQ25" s="68"/>
      <c r="EIR25" s="69"/>
      <c r="EIS25" s="69"/>
      <c r="EIT25" s="69"/>
      <c r="EIU25" s="70"/>
      <c r="EIV25" s="70"/>
      <c r="EIW25" s="70"/>
      <c r="EIX25" s="70"/>
      <c r="EIY25" s="70"/>
      <c r="EIZ25" s="68"/>
      <c r="EJA25" s="68"/>
      <c r="EJB25" s="69"/>
      <c r="EJC25" s="69"/>
      <c r="EJD25" s="69"/>
      <c r="EJE25" s="70"/>
      <c r="EJF25" s="70"/>
      <c r="EJG25" s="70"/>
      <c r="EJH25" s="70"/>
      <c r="EJI25" s="70"/>
      <c r="EJJ25" s="68"/>
      <c r="EJK25" s="68"/>
      <c r="EJL25" s="69"/>
      <c r="EJM25" s="69"/>
      <c r="EJN25" s="69"/>
      <c r="EJO25" s="70"/>
      <c r="EJP25" s="70"/>
      <c r="EJQ25" s="70"/>
      <c r="EJR25" s="70"/>
      <c r="EJS25" s="70"/>
      <c r="EJT25" s="68"/>
      <c r="EJU25" s="68"/>
      <c r="EJV25" s="69"/>
      <c r="EJW25" s="69"/>
      <c r="EJX25" s="69"/>
      <c r="EJY25" s="70"/>
      <c r="EJZ25" s="70"/>
      <c r="EKA25" s="70"/>
      <c r="EKB25" s="70"/>
      <c r="EKC25" s="70"/>
      <c r="EKD25" s="68"/>
      <c r="EKE25" s="68"/>
      <c r="EKF25" s="69"/>
      <c r="EKG25" s="69"/>
      <c r="EKH25" s="69"/>
      <c r="EKI25" s="70"/>
      <c r="EKJ25" s="70"/>
      <c r="EKK25" s="70"/>
      <c r="EKL25" s="70"/>
      <c r="EKM25" s="70"/>
      <c r="EKN25" s="68"/>
      <c r="EKO25" s="68"/>
      <c r="EKP25" s="69"/>
      <c r="EKQ25" s="69"/>
      <c r="EKR25" s="69"/>
      <c r="EKS25" s="70"/>
      <c r="EKT25" s="70"/>
      <c r="EKU25" s="70"/>
      <c r="EKV25" s="70"/>
      <c r="EKW25" s="70"/>
      <c r="EKX25" s="68"/>
      <c r="EKY25" s="68"/>
      <c r="EKZ25" s="69"/>
      <c r="ELA25" s="69"/>
      <c r="ELB25" s="69"/>
      <c r="ELC25" s="70"/>
      <c r="ELD25" s="70"/>
      <c r="ELE25" s="70"/>
      <c r="ELF25" s="70"/>
      <c r="ELG25" s="70"/>
      <c r="ELH25" s="68"/>
      <c r="ELI25" s="68"/>
      <c r="ELJ25" s="69"/>
      <c r="ELK25" s="69"/>
      <c r="ELL25" s="69"/>
      <c r="ELM25" s="70"/>
      <c r="ELN25" s="70"/>
      <c r="ELO25" s="70"/>
      <c r="ELP25" s="70"/>
      <c r="ELQ25" s="70"/>
      <c r="ELR25" s="68"/>
      <c r="ELS25" s="68"/>
      <c r="ELT25" s="69"/>
      <c r="ELU25" s="69"/>
      <c r="ELV25" s="69"/>
      <c r="ELW25" s="70"/>
      <c r="ELX25" s="70"/>
      <c r="ELY25" s="70"/>
      <c r="ELZ25" s="70"/>
      <c r="EMA25" s="70"/>
      <c r="EMB25" s="68"/>
      <c r="EMC25" s="68"/>
      <c r="EMD25" s="69"/>
      <c r="EME25" s="69"/>
      <c r="EMF25" s="69"/>
      <c r="EMG25" s="70"/>
      <c r="EMH25" s="70"/>
      <c r="EMI25" s="70"/>
      <c r="EMJ25" s="70"/>
      <c r="EMK25" s="70"/>
      <c r="EML25" s="68"/>
      <c r="EMM25" s="68"/>
      <c r="EMN25" s="69"/>
      <c r="EMO25" s="69"/>
      <c r="EMP25" s="69"/>
      <c r="EMQ25" s="70"/>
      <c r="EMR25" s="70"/>
      <c r="EMS25" s="70"/>
      <c r="EMT25" s="70"/>
      <c r="EMU25" s="70"/>
      <c r="EMV25" s="68"/>
      <c r="EMW25" s="68"/>
      <c r="EMX25" s="69"/>
      <c r="EMY25" s="69"/>
      <c r="EMZ25" s="69"/>
      <c r="ENA25" s="70"/>
      <c r="ENB25" s="70"/>
      <c r="ENC25" s="70"/>
      <c r="END25" s="70"/>
      <c r="ENE25" s="70"/>
      <c r="ENF25" s="68"/>
      <c r="ENG25" s="68"/>
      <c r="ENH25" s="69"/>
      <c r="ENI25" s="69"/>
      <c r="ENJ25" s="69"/>
      <c r="ENK25" s="70"/>
      <c r="ENL25" s="70"/>
      <c r="ENM25" s="70"/>
      <c r="ENN25" s="70"/>
      <c r="ENO25" s="70"/>
      <c r="ENP25" s="68"/>
      <c r="ENQ25" s="68"/>
      <c r="ENR25" s="69"/>
      <c r="ENS25" s="69"/>
      <c r="ENT25" s="69"/>
      <c r="ENU25" s="70"/>
      <c r="ENV25" s="70"/>
      <c r="ENW25" s="70"/>
      <c r="ENX25" s="70"/>
      <c r="ENY25" s="70"/>
      <c r="ENZ25" s="68"/>
      <c r="EOA25" s="68"/>
      <c r="EOB25" s="69"/>
      <c r="EOC25" s="69"/>
      <c r="EOD25" s="69"/>
      <c r="EOE25" s="70"/>
      <c r="EOF25" s="70"/>
      <c r="EOG25" s="70"/>
      <c r="EOH25" s="70"/>
      <c r="EOI25" s="70"/>
      <c r="EOJ25" s="68"/>
      <c r="EOK25" s="68"/>
      <c r="EOL25" s="69"/>
      <c r="EOM25" s="69"/>
      <c r="EON25" s="69"/>
      <c r="EOO25" s="70"/>
      <c r="EOP25" s="70"/>
      <c r="EOQ25" s="70"/>
      <c r="EOR25" s="70"/>
      <c r="EOS25" s="70"/>
      <c r="EOT25" s="68"/>
      <c r="EOU25" s="68"/>
      <c r="EOV25" s="69"/>
      <c r="EOW25" s="69"/>
      <c r="EOX25" s="69"/>
      <c r="EOY25" s="70"/>
      <c r="EOZ25" s="70"/>
      <c r="EPA25" s="70"/>
      <c r="EPB25" s="70"/>
      <c r="EPC25" s="70"/>
      <c r="EPD25" s="68"/>
      <c r="EPE25" s="68"/>
      <c r="EPF25" s="69"/>
      <c r="EPG25" s="69"/>
      <c r="EPH25" s="69"/>
      <c r="EPI25" s="70"/>
      <c r="EPJ25" s="70"/>
      <c r="EPK25" s="70"/>
      <c r="EPL25" s="70"/>
      <c r="EPM25" s="70"/>
      <c r="EPN25" s="68"/>
      <c r="EPO25" s="68"/>
      <c r="EPP25" s="69"/>
      <c r="EPQ25" s="69"/>
      <c r="EPR25" s="69"/>
      <c r="EPS25" s="70"/>
      <c r="EPT25" s="70"/>
      <c r="EPU25" s="70"/>
      <c r="EPV25" s="70"/>
      <c r="EPW25" s="70"/>
      <c r="EPX25" s="68"/>
      <c r="EPY25" s="68"/>
      <c r="EPZ25" s="69"/>
      <c r="EQA25" s="69"/>
      <c r="EQB25" s="69"/>
      <c r="EQC25" s="70"/>
      <c r="EQD25" s="70"/>
      <c r="EQE25" s="70"/>
      <c r="EQF25" s="70"/>
      <c r="EQG25" s="70"/>
      <c r="EQH25" s="68"/>
      <c r="EQI25" s="68"/>
      <c r="EQJ25" s="69"/>
      <c r="EQK25" s="69"/>
      <c r="EQL25" s="69"/>
      <c r="EQM25" s="70"/>
      <c r="EQN25" s="70"/>
      <c r="EQO25" s="70"/>
      <c r="EQP25" s="70"/>
      <c r="EQQ25" s="70"/>
      <c r="EQR25" s="68"/>
      <c r="EQS25" s="68"/>
      <c r="EQT25" s="69"/>
      <c r="EQU25" s="69"/>
      <c r="EQV25" s="69"/>
      <c r="EQW25" s="70"/>
      <c r="EQX25" s="70"/>
      <c r="EQY25" s="70"/>
      <c r="EQZ25" s="70"/>
      <c r="ERA25" s="70"/>
      <c r="ERB25" s="68"/>
      <c r="ERC25" s="68"/>
      <c r="ERD25" s="69"/>
      <c r="ERE25" s="69"/>
      <c r="ERF25" s="69"/>
      <c r="ERG25" s="70"/>
      <c r="ERH25" s="70"/>
      <c r="ERI25" s="70"/>
      <c r="ERJ25" s="70"/>
      <c r="ERK25" s="70"/>
      <c r="ERL25" s="68"/>
      <c r="ERM25" s="68"/>
      <c r="ERN25" s="69"/>
      <c r="ERO25" s="69"/>
      <c r="ERP25" s="69"/>
      <c r="ERQ25" s="70"/>
      <c r="ERR25" s="70"/>
      <c r="ERS25" s="70"/>
      <c r="ERT25" s="70"/>
      <c r="ERU25" s="70"/>
      <c r="ERV25" s="68"/>
      <c r="ERW25" s="68"/>
      <c r="ERX25" s="69"/>
      <c r="ERY25" s="69"/>
      <c r="ERZ25" s="69"/>
      <c r="ESA25" s="70"/>
      <c r="ESB25" s="70"/>
      <c r="ESC25" s="70"/>
      <c r="ESD25" s="70"/>
      <c r="ESE25" s="70"/>
      <c r="ESF25" s="68"/>
      <c r="ESG25" s="68"/>
      <c r="ESH25" s="69"/>
      <c r="ESI25" s="69"/>
      <c r="ESJ25" s="69"/>
      <c r="ESK25" s="70"/>
      <c r="ESL25" s="70"/>
      <c r="ESM25" s="70"/>
      <c r="ESN25" s="70"/>
      <c r="ESO25" s="70"/>
      <c r="ESP25" s="68"/>
      <c r="ESQ25" s="68"/>
      <c r="ESR25" s="69"/>
      <c r="ESS25" s="69"/>
      <c r="EST25" s="69"/>
      <c r="ESU25" s="70"/>
      <c r="ESV25" s="70"/>
      <c r="ESW25" s="70"/>
      <c r="ESX25" s="70"/>
      <c r="ESY25" s="70"/>
      <c r="ESZ25" s="68"/>
      <c r="ETA25" s="68"/>
      <c r="ETB25" s="69"/>
      <c r="ETC25" s="69"/>
      <c r="ETD25" s="69"/>
      <c r="ETE25" s="70"/>
      <c r="ETF25" s="70"/>
      <c r="ETG25" s="70"/>
      <c r="ETH25" s="70"/>
      <c r="ETI25" s="70"/>
      <c r="ETJ25" s="68"/>
      <c r="ETK25" s="68"/>
      <c r="ETL25" s="69"/>
      <c r="ETM25" s="69"/>
      <c r="ETN25" s="69"/>
      <c r="ETO25" s="70"/>
      <c r="ETP25" s="70"/>
      <c r="ETQ25" s="70"/>
      <c r="ETR25" s="70"/>
      <c r="ETS25" s="70"/>
      <c r="ETT25" s="68"/>
      <c r="ETU25" s="68"/>
      <c r="ETV25" s="69"/>
      <c r="ETW25" s="69"/>
      <c r="ETX25" s="69"/>
      <c r="ETY25" s="70"/>
      <c r="ETZ25" s="70"/>
      <c r="EUA25" s="70"/>
      <c r="EUB25" s="70"/>
      <c r="EUC25" s="70"/>
      <c r="EUD25" s="68"/>
      <c r="EUE25" s="68"/>
      <c r="EUF25" s="69"/>
      <c r="EUG25" s="69"/>
      <c r="EUH25" s="69"/>
      <c r="EUI25" s="70"/>
      <c r="EUJ25" s="70"/>
      <c r="EUK25" s="70"/>
      <c r="EUL25" s="70"/>
      <c r="EUM25" s="70"/>
      <c r="EUN25" s="68"/>
      <c r="EUO25" s="68"/>
      <c r="EUP25" s="69"/>
      <c r="EUQ25" s="69"/>
      <c r="EUR25" s="69"/>
      <c r="EUS25" s="70"/>
      <c r="EUT25" s="70"/>
      <c r="EUU25" s="70"/>
      <c r="EUV25" s="70"/>
      <c r="EUW25" s="70"/>
      <c r="EUX25" s="68"/>
      <c r="EUY25" s="68"/>
      <c r="EUZ25" s="69"/>
      <c r="EVA25" s="69"/>
      <c r="EVB25" s="69"/>
      <c r="EVC25" s="70"/>
      <c r="EVD25" s="70"/>
      <c r="EVE25" s="70"/>
      <c r="EVF25" s="70"/>
      <c r="EVG25" s="70"/>
      <c r="EVH25" s="68"/>
      <c r="EVI25" s="68"/>
      <c r="EVJ25" s="69"/>
      <c r="EVK25" s="69"/>
      <c r="EVL25" s="69"/>
      <c r="EVM25" s="70"/>
      <c r="EVN25" s="70"/>
      <c r="EVO25" s="70"/>
      <c r="EVP25" s="70"/>
      <c r="EVQ25" s="70"/>
      <c r="EVR25" s="68"/>
      <c r="EVS25" s="68"/>
      <c r="EVT25" s="69"/>
      <c r="EVU25" s="69"/>
      <c r="EVV25" s="69"/>
      <c r="EVW25" s="70"/>
      <c r="EVX25" s="70"/>
      <c r="EVY25" s="70"/>
      <c r="EVZ25" s="70"/>
      <c r="EWA25" s="70"/>
      <c r="EWB25" s="68"/>
      <c r="EWC25" s="68"/>
      <c r="EWD25" s="69"/>
      <c r="EWE25" s="69"/>
      <c r="EWF25" s="69"/>
      <c r="EWG25" s="70"/>
      <c r="EWH25" s="70"/>
      <c r="EWI25" s="70"/>
      <c r="EWJ25" s="70"/>
      <c r="EWK25" s="70"/>
      <c r="EWL25" s="68"/>
      <c r="EWM25" s="68"/>
      <c r="EWN25" s="69"/>
      <c r="EWO25" s="69"/>
      <c r="EWP25" s="69"/>
      <c r="EWQ25" s="70"/>
      <c r="EWR25" s="70"/>
      <c r="EWS25" s="70"/>
      <c r="EWT25" s="70"/>
      <c r="EWU25" s="70"/>
      <c r="EWV25" s="68"/>
      <c r="EWW25" s="68"/>
      <c r="EWX25" s="69"/>
      <c r="EWY25" s="69"/>
      <c r="EWZ25" s="69"/>
      <c r="EXA25" s="70"/>
      <c r="EXB25" s="70"/>
      <c r="EXC25" s="70"/>
      <c r="EXD25" s="70"/>
      <c r="EXE25" s="70"/>
      <c r="EXF25" s="68"/>
      <c r="EXG25" s="68"/>
      <c r="EXH25" s="69"/>
      <c r="EXI25" s="69"/>
      <c r="EXJ25" s="69"/>
      <c r="EXK25" s="70"/>
      <c r="EXL25" s="70"/>
      <c r="EXM25" s="70"/>
      <c r="EXN25" s="70"/>
      <c r="EXO25" s="70"/>
      <c r="EXP25" s="68"/>
      <c r="EXQ25" s="68"/>
      <c r="EXR25" s="69"/>
      <c r="EXS25" s="69"/>
      <c r="EXT25" s="69"/>
      <c r="EXU25" s="70"/>
      <c r="EXV25" s="70"/>
      <c r="EXW25" s="70"/>
      <c r="EXX25" s="70"/>
      <c r="EXY25" s="70"/>
      <c r="EXZ25" s="68"/>
      <c r="EYA25" s="68"/>
      <c r="EYB25" s="69"/>
      <c r="EYC25" s="69"/>
      <c r="EYD25" s="69"/>
      <c r="EYE25" s="70"/>
      <c r="EYF25" s="70"/>
      <c r="EYG25" s="70"/>
      <c r="EYH25" s="70"/>
      <c r="EYI25" s="70"/>
      <c r="EYJ25" s="68"/>
      <c r="EYK25" s="68"/>
      <c r="EYL25" s="69"/>
      <c r="EYM25" s="69"/>
      <c r="EYN25" s="69"/>
      <c r="EYO25" s="70"/>
      <c r="EYP25" s="70"/>
      <c r="EYQ25" s="70"/>
      <c r="EYR25" s="70"/>
      <c r="EYS25" s="70"/>
      <c r="EYT25" s="68"/>
      <c r="EYU25" s="68"/>
      <c r="EYV25" s="69"/>
      <c r="EYW25" s="69"/>
      <c r="EYX25" s="69"/>
      <c r="EYY25" s="70"/>
      <c r="EYZ25" s="70"/>
      <c r="EZA25" s="70"/>
      <c r="EZB25" s="70"/>
      <c r="EZC25" s="70"/>
      <c r="EZD25" s="68"/>
      <c r="EZE25" s="68"/>
      <c r="EZF25" s="69"/>
      <c r="EZG25" s="69"/>
      <c r="EZH25" s="69"/>
      <c r="EZI25" s="70"/>
      <c r="EZJ25" s="70"/>
      <c r="EZK25" s="70"/>
      <c r="EZL25" s="70"/>
      <c r="EZM25" s="70"/>
      <c r="EZN25" s="68"/>
      <c r="EZO25" s="68"/>
      <c r="EZP25" s="69"/>
      <c r="EZQ25" s="69"/>
      <c r="EZR25" s="69"/>
      <c r="EZS25" s="70"/>
      <c r="EZT25" s="70"/>
      <c r="EZU25" s="70"/>
      <c r="EZV25" s="70"/>
      <c r="EZW25" s="70"/>
      <c r="EZX25" s="68"/>
      <c r="EZY25" s="68"/>
      <c r="EZZ25" s="69"/>
      <c r="FAA25" s="69"/>
      <c r="FAB25" s="69"/>
      <c r="FAC25" s="70"/>
      <c r="FAD25" s="70"/>
      <c r="FAE25" s="70"/>
      <c r="FAF25" s="70"/>
      <c r="FAG25" s="70"/>
      <c r="FAH25" s="68"/>
      <c r="FAI25" s="68"/>
      <c r="FAJ25" s="69"/>
      <c r="FAK25" s="69"/>
      <c r="FAL25" s="69"/>
      <c r="FAM25" s="70"/>
      <c r="FAN25" s="70"/>
      <c r="FAO25" s="70"/>
      <c r="FAP25" s="70"/>
      <c r="FAQ25" s="70"/>
      <c r="FAR25" s="68"/>
      <c r="FAS25" s="68"/>
      <c r="FAT25" s="69"/>
      <c r="FAU25" s="69"/>
      <c r="FAV25" s="69"/>
      <c r="FAW25" s="70"/>
      <c r="FAX25" s="70"/>
      <c r="FAY25" s="70"/>
      <c r="FAZ25" s="70"/>
      <c r="FBA25" s="70"/>
      <c r="FBB25" s="68"/>
      <c r="FBC25" s="68"/>
      <c r="FBD25" s="69"/>
      <c r="FBE25" s="69"/>
      <c r="FBF25" s="69"/>
      <c r="FBG25" s="70"/>
      <c r="FBH25" s="70"/>
      <c r="FBI25" s="70"/>
      <c r="FBJ25" s="70"/>
      <c r="FBK25" s="70"/>
      <c r="FBL25" s="68"/>
      <c r="FBM25" s="68"/>
      <c r="FBN25" s="69"/>
      <c r="FBO25" s="69"/>
      <c r="FBP25" s="69"/>
      <c r="FBQ25" s="70"/>
      <c r="FBR25" s="70"/>
      <c r="FBS25" s="70"/>
      <c r="FBT25" s="70"/>
      <c r="FBU25" s="70"/>
      <c r="FBV25" s="68"/>
      <c r="FBW25" s="68"/>
      <c r="FBX25" s="69"/>
      <c r="FBY25" s="69"/>
      <c r="FBZ25" s="69"/>
      <c r="FCA25" s="70"/>
      <c r="FCB25" s="70"/>
      <c r="FCC25" s="70"/>
      <c r="FCD25" s="70"/>
      <c r="FCE25" s="70"/>
      <c r="FCF25" s="68"/>
      <c r="FCG25" s="68"/>
      <c r="FCH25" s="69"/>
      <c r="FCI25" s="69"/>
      <c r="FCJ25" s="69"/>
      <c r="FCK25" s="70"/>
      <c r="FCL25" s="70"/>
      <c r="FCM25" s="70"/>
      <c r="FCN25" s="70"/>
      <c r="FCO25" s="70"/>
      <c r="FCP25" s="68"/>
      <c r="FCQ25" s="68"/>
      <c r="FCR25" s="69"/>
      <c r="FCS25" s="69"/>
      <c r="FCT25" s="69"/>
      <c r="FCU25" s="70"/>
      <c r="FCV25" s="70"/>
      <c r="FCW25" s="70"/>
      <c r="FCX25" s="70"/>
      <c r="FCY25" s="70"/>
      <c r="FCZ25" s="68"/>
      <c r="FDA25" s="68"/>
      <c r="FDB25" s="69"/>
      <c r="FDC25" s="69"/>
      <c r="FDD25" s="69"/>
      <c r="FDE25" s="70"/>
      <c r="FDF25" s="70"/>
      <c r="FDG25" s="70"/>
      <c r="FDH25" s="70"/>
      <c r="FDI25" s="70"/>
      <c r="FDJ25" s="68"/>
      <c r="FDK25" s="68"/>
      <c r="FDL25" s="69"/>
      <c r="FDM25" s="69"/>
      <c r="FDN25" s="69"/>
      <c r="FDO25" s="70"/>
      <c r="FDP25" s="70"/>
      <c r="FDQ25" s="70"/>
      <c r="FDR25" s="70"/>
      <c r="FDS25" s="70"/>
      <c r="FDT25" s="68"/>
      <c r="FDU25" s="68"/>
      <c r="FDV25" s="69"/>
      <c r="FDW25" s="69"/>
      <c r="FDX25" s="69"/>
      <c r="FDY25" s="70"/>
      <c r="FDZ25" s="70"/>
      <c r="FEA25" s="70"/>
      <c r="FEB25" s="70"/>
      <c r="FEC25" s="70"/>
      <c r="FED25" s="68"/>
      <c r="FEE25" s="68"/>
      <c r="FEF25" s="69"/>
      <c r="FEG25" s="69"/>
      <c r="FEH25" s="69"/>
      <c r="FEI25" s="70"/>
      <c r="FEJ25" s="70"/>
      <c r="FEK25" s="70"/>
      <c r="FEL25" s="70"/>
      <c r="FEM25" s="70"/>
      <c r="FEN25" s="68"/>
      <c r="FEO25" s="68"/>
      <c r="FEP25" s="69"/>
      <c r="FEQ25" s="69"/>
      <c r="FER25" s="69"/>
      <c r="FES25" s="70"/>
      <c r="FET25" s="70"/>
      <c r="FEU25" s="70"/>
      <c r="FEV25" s="70"/>
      <c r="FEW25" s="70"/>
      <c r="FEX25" s="68"/>
      <c r="FEY25" s="68"/>
      <c r="FEZ25" s="69"/>
      <c r="FFA25" s="69"/>
      <c r="FFB25" s="69"/>
      <c r="FFC25" s="70"/>
      <c r="FFD25" s="70"/>
      <c r="FFE25" s="70"/>
      <c r="FFF25" s="70"/>
      <c r="FFG25" s="70"/>
      <c r="FFH25" s="68"/>
      <c r="FFI25" s="68"/>
      <c r="FFJ25" s="69"/>
      <c r="FFK25" s="69"/>
      <c r="FFL25" s="69"/>
      <c r="FFM25" s="70"/>
      <c r="FFN25" s="70"/>
      <c r="FFO25" s="70"/>
      <c r="FFP25" s="70"/>
      <c r="FFQ25" s="70"/>
      <c r="FFR25" s="68"/>
      <c r="FFS25" s="68"/>
      <c r="FFT25" s="69"/>
      <c r="FFU25" s="69"/>
      <c r="FFV25" s="69"/>
      <c r="FFW25" s="70"/>
      <c r="FFX25" s="70"/>
      <c r="FFY25" s="70"/>
      <c r="FFZ25" s="70"/>
      <c r="FGA25" s="70"/>
      <c r="FGB25" s="68"/>
      <c r="FGC25" s="68"/>
      <c r="FGD25" s="69"/>
      <c r="FGE25" s="69"/>
      <c r="FGF25" s="69"/>
      <c r="FGG25" s="70"/>
      <c r="FGH25" s="70"/>
      <c r="FGI25" s="70"/>
      <c r="FGJ25" s="70"/>
      <c r="FGK25" s="70"/>
      <c r="FGL25" s="68"/>
      <c r="FGM25" s="68"/>
      <c r="FGN25" s="69"/>
      <c r="FGO25" s="69"/>
      <c r="FGP25" s="69"/>
      <c r="FGQ25" s="70"/>
      <c r="FGR25" s="70"/>
      <c r="FGS25" s="70"/>
      <c r="FGT25" s="70"/>
      <c r="FGU25" s="70"/>
      <c r="FGV25" s="68"/>
      <c r="FGW25" s="68"/>
      <c r="FGX25" s="69"/>
      <c r="FGY25" s="69"/>
      <c r="FGZ25" s="69"/>
      <c r="FHA25" s="70"/>
      <c r="FHB25" s="70"/>
      <c r="FHC25" s="70"/>
      <c r="FHD25" s="70"/>
      <c r="FHE25" s="70"/>
      <c r="FHF25" s="68"/>
      <c r="FHG25" s="68"/>
      <c r="FHH25" s="69"/>
      <c r="FHI25" s="69"/>
      <c r="FHJ25" s="69"/>
      <c r="FHK25" s="70"/>
      <c r="FHL25" s="70"/>
      <c r="FHM25" s="70"/>
      <c r="FHN25" s="70"/>
      <c r="FHO25" s="70"/>
      <c r="FHP25" s="68"/>
      <c r="FHQ25" s="68"/>
      <c r="FHR25" s="69"/>
      <c r="FHS25" s="69"/>
      <c r="FHT25" s="69"/>
      <c r="FHU25" s="70"/>
      <c r="FHV25" s="70"/>
      <c r="FHW25" s="70"/>
      <c r="FHX25" s="70"/>
      <c r="FHY25" s="70"/>
      <c r="FHZ25" s="68"/>
      <c r="FIA25" s="68"/>
      <c r="FIB25" s="69"/>
      <c r="FIC25" s="69"/>
      <c r="FID25" s="69"/>
      <c r="FIE25" s="70"/>
      <c r="FIF25" s="70"/>
      <c r="FIG25" s="70"/>
      <c r="FIH25" s="70"/>
      <c r="FII25" s="70"/>
      <c r="FIJ25" s="68"/>
      <c r="FIK25" s="68"/>
      <c r="FIL25" s="69"/>
      <c r="FIM25" s="69"/>
      <c r="FIN25" s="69"/>
      <c r="FIO25" s="70"/>
      <c r="FIP25" s="70"/>
      <c r="FIQ25" s="70"/>
      <c r="FIR25" s="70"/>
      <c r="FIS25" s="70"/>
      <c r="FIT25" s="68"/>
      <c r="FIU25" s="68"/>
      <c r="FIV25" s="69"/>
      <c r="FIW25" s="69"/>
      <c r="FIX25" s="69"/>
      <c r="FIY25" s="70"/>
      <c r="FIZ25" s="70"/>
      <c r="FJA25" s="70"/>
      <c r="FJB25" s="70"/>
      <c r="FJC25" s="70"/>
      <c r="FJD25" s="68"/>
      <c r="FJE25" s="68"/>
      <c r="FJF25" s="69"/>
      <c r="FJG25" s="69"/>
      <c r="FJH25" s="69"/>
      <c r="FJI25" s="70"/>
      <c r="FJJ25" s="70"/>
      <c r="FJK25" s="70"/>
      <c r="FJL25" s="70"/>
      <c r="FJM25" s="70"/>
      <c r="FJN25" s="68"/>
      <c r="FJO25" s="68"/>
      <c r="FJP25" s="69"/>
      <c r="FJQ25" s="69"/>
      <c r="FJR25" s="69"/>
      <c r="FJS25" s="70"/>
      <c r="FJT25" s="70"/>
      <c r="FJU25" s="70"/>
      <c r="FJV25" s="70"/>
      <c r="FJW25" s="70"/>
      <c r="FJX25" s="68"/>
      <c r="FJY25" s="68"/>
      <c r="FJZ25" s="69"/>
      <c r="FKA25" s="69"/>
      <c r="FKB25" s="69"/>
      <c r="FKC25" s="70"/>
      <c r="FKD25" s="70"/>
      <c r="FKE25" s="70"/>
      <c r="FKF25" s="70"/>
      <c r="FKG25" s="70"/>
      <c r="FKH25" s="68"/>
      <c r="FKI25" s="68"/>
      <c r="FKJ25" s="69"/>
      <c r="FKK25" s="69"/>
      <c r="FKL25" s="69"/>
      <c r="FKM25" s="70"/>
      <c r="FKN25" s="70"/>
      <c r="FKO25" s="70"/>
      <c r="FKP25" s="70"/>
      <c r="FKQ25" s="70"/>
      <c r="FKR25" s="68"/>
      <c r="FKS25" s="68"/>
      <c r="FKT25" s="69"/>
      <c r="FKU25" s="69"/>
      <c r="FKV25" s="69"/>
      <c r="FKW25" s="70"/>
      <c r="FKX25" s="70"/>
      <c r="FKY25" s="70"/>
      <c r="FKZ25" s="70"/>
      <c r="FLA25" s="70"/>
      <c r="FLB25" s="68"/>
      <c r="FLC25" s="68"/>
      <c r="FLD25" s="69"/>
      <c r="FLE25" s="69"/>
      <c r="FLF25" s="69"/>
      <c r="FLG25" s="70"/>
      <c r="FLH25" s="70"/>
      <c r="FLI25" s="70"/>
      <c r="FLJ25" s="70"/>
      <c r="FLK25" s="70"/>
      <c r="FLL25" s="68"/>
      <c r="FLM25" s="68"/>
      <c r="FLN25" s="69"/>
      <c r="FLO25" s="69"/>
      <c r="FLP25" s="69"/>
      <c r="FLQ25" s="70"/>
      <c r="FLR25" s="70"/>
      <c r="FLS25" s="70"/>
      <c r="FLT25" s="70"/>
      <c r="FLU25" s="70"/>
      <c r="FLV25" s="68"/>
      <c r="FLW25" s="68"/>
      <c r="FLX25" s="69"/>
      <c r="FLY25" s="69"/>
      <c r="FLZ25" s="69"/>
      <c r="FMA25" s="70"/>
      <c r="FMB25" s="70"/>
      <c r="FMC25" s="70"/>
      <c r="FMD25" s="70"/>
      <c r="FME25" s="70"/>
      <c r="FMF25" s="68"/>
      <c r="FMG25" s="68"/>
      <c r="FMH25" s="69"/>
      <c r="FMI25" s="69"/>
      <c r="FMJ25" s="69"/>
      <c r="FMK25" s="70"/>
      <c r="FML25" s="70"/>
      <c r="FMM25" s="70"/>
      <c r="FMN25" s="70"/>
      <c r="FMO25" s="70"/>
      <c r="FMP25" s="68"/>
      <c r="FMQ25" s="68"/>
      <c r="FMR25" s="69"/>
      <c r="FMS25" s="69"/>
      <c r="FMT25" s="69"/>
      <c r="FMU25" s="70"/>
      <c r="FMV25" s="70"/>
      <c r="FMW25" s="70"/>
      <c r="FMX25" s="70"/>
      <c r="FMY25" s="70"/>
      <c r="FMZ25" s="68"/>
      <c r="FNA25" s="68"/>
      <c r="FNB25" s="69"/>
      <c r="FNC25" s="69"/>
      <c r="FND25" s="69"/>
      <c r="FNE25" s="70"/>
      <c r="FNF25" s="70"/>
      <c r="FNG25" s="70"/>
      <c r="FNH25" s="70"/>
      <c r="FNI25" s="70"/>
      <c r="FNJ25" s="68"/>
      <c r="FNK25" s="68"/>
      <c r="FNL25" s="69"/>
      <c r="FNM25" s="69"/>
      <c r="FNN25" s="69"/>
      <c r="FNO25" s="70"/>
      <c r="FNP25" s="70"/>
      <c r="FNQ25" s="70"/>
      <c r="FNR25" s="70"/>
      <c r="FNS25" s="70"/>
      <c r="FNT25" s="68"/>
      <c r="FNU25" s="68"/>
      <c r="FNV25" s="69"/>
      <c r="FNW25" s="69"/>
      <c r="FNX25" s="69"/>
      <c r="FNY25" s="70"/>
      <c r="FNZ25" s="70"/>
      <c r="FOA25" s="70"/>
      <c r="FOB25" s="70"/>
      <c r="FOC25" s="70"/>
      <c r="FOD25" s="68"/>
      <c r="FOE25" s="68"/>
      <c r="FOF25" s="69"/>
      <c r="FOG25" s="69"/>
      <c r="FOH25" s="69"/>
      <c r="FOI25" s="70"/>
      <c r="FOJ25" s="70"/>
      <c r="FOK25" s="70"/>
      <c r="FOL25" s="70"/>
      <c r="FOM25" s="70"/>
      <c r="FON25" s="68"/>
      <c r="FOO25" s="68"/>
      <c r="FOP25" s="69"/>
      <c r="FOQ25" s="69"/>
      <c r="FOR25" s="69"/>
      <c r="FOS25" s="70"/>
      <c r="FOT25" s="70"/>
      <c r="FOU25" s="70"/>
      <c r="FOV25" s="70"/>
      <c r="FOW25" s="70"/>
      <c r="FOX25" s="68"/>
      <c r="FOY25" s="68"/>
      <c r="FOZ25" s="69"/>
      <c r="FPA25" s="69"/>
      <c r="FPB25" s="69"/>
      <c r="FPC25" s="70"/>
      <c r="FPD25" s="70"/>
      <c r="FPE25" s="70"/>
      <c r="FPF25" s="70"/>
      <c r="FPG25" s="70"/>
      <c r="FPH25" s="68"/>
      <c r="FPI25" s="68"/>
      <c r="FPJ25" s="69"/>
      <c r="FPK25" s="69"/>
      <c r="FPL25" s="69"/>
      <c r="FPM25" s="70"/>
      <c r="FPN25" s="70"/>
      <c r="FPO25" s="70"/>
      <c r="FPP25" s="70"/>
      <c r="FPQ25" s="70"/>
      <c r="FPR25" s="68"/>
      <c r="FPS25" s="68"/>
      <c r="FPT25" s="69"/>
      <c r="FPU25" s="69"/>
      <c r="FPV25" s="69"/>
      <c r="FPW25" s="70"/>
      <c r="FPX25" s="70"/>
      <c r="FPY25" s="70"/>
      <c r="FPZ25" s="70"/>
      <c r="FQA25" s="70"/>
      <c r="FQB25" s="68"/>
      <c r="FQC25" s="68"/>
      <c r="FQD25" s="69"/>
      <c r="FQE25" s="69"/>
      <c r="FQF25" s="69"/>
      <c r="FQG25" s="70"/>
      <c r="FQH25" s="70"/>
      <c r="FQI25" s="70"/>
      <c r="FQJ25" s="70"/>
      <c r="FQK25" s="70"/>
      <c r="FQL25" s="68"/>
      <c r="FQM25" s="68"/>
      <c r="FQN25" s="69"/>
      <c r="FQO25" s="69"/>
      <c r="FQP25" s="69"/>
      <c r="FQQ25" s="70"/>
      <c r="FQR25" s="70"/>
      <c r="FQS25" s="70"/>
      <c r="FQT25" s="70"/>
      <c r="FQU25" s="70"/>
      <c r="FQV25" s="68"/>
      <c r="FQW25" s="68"/>
      <c r="FQX25" s="69"/>
      <c r="FQY25" s="69"/>
      <c r="FQZ25" s="69"/>
      <c r="FRA25" s="70"/>
      <c r="FRB25" s="70"/>
      <c r="FRC25" s="70"/>
      <c r="FRD25" s="70"/>
      <c r="FRE25" s="70"/>
      <c r="FRF25" s="68"/>
      <c r="FRG25" s="68"/>
      <c r="FRH25" s="69"/>
      <c r="FRI25" s="69"/>
      <c r="FRJ25" s="69"/>
      <c r="FRK25" s="70"/>
      <c r="FRL25" s="70"/>
      <c r="FRM25" s="70"/>
      <c r="FRN25" s="70"/>
      <c r="FRO25" s="70"/>
      <c r="FRP25" s="68"/>
      <c r="FRQ25" s="68"/>
      <c r="FRR25" s="69"/>
      <c r="FRS25" s="69"/>
      <c r="FRT25" s="69"/>
      <c r="FRU25" s="70"/>
      <c r="FRV25" s="70"/>
      <c r="FRW25" s="70"/>
      <c r="FRX25" s="70"/>
      <c r="FRY25" s="70"/>
      <c r="FRZ25" s="68"/>
      <c r="FSA25" s="68"/>
      <c r="FSB25" s="69"/>
      <c r="FSC25" s="69"/>
      <c r="FSD25" s="69"/>
      <c r="FSE25" s="70"/>
      <c r="FSF25" s="70"/>
      <c r="FSG25" s="70"/>
      <c r="FSH25" s="70"/>
      <c r="FSI25" s="70"/>
      <c r="FSJ25" s="68"/>
      <c r="FSK25" s="68"/>
      <c r="FSL25" s="69"/>
      <c r="FSM25" s="69"/>
      <c r="FSN25" s="69"/>
      <c r="FSO25" s="70"/>
      <c r="FSP25" s="70"/>
      <c r="FSQ25" s="70"/>
      <c r="FSR25" s="70"/>
      <c r="FSS25" s="70"/>
      <c r="FST25" s="68"/>
      <c r="FSU25" s="68"/>
      <c r="FSV25" s="69"/>
      <c r="FSW25" s="69"/>
      <c r="FSX25" s="69"/>
      <c r="FSY25" s="70"/>
      <c r="FSZ25" s="70"/>
      <c r="FTA25" s="70"/>
      <c r="FTB25" s="70"/>
      <c r="FTC25" s="70"/>
      <c r="FTD25" s="68"/>
      <c r="FTE25" s="68"/>
      <c r="FTF25" s="69"/>
      <c r="FTG25" s="69"/>
      <c r="FTH25" s="69"/>
      <c r="FTI25" s="70"/>
      <c r="FTJ25" s="70"/>
      <c r="FTK25" s="70"/>
      <c r="FTL25" s="70"/>
      <c r="FTM25" s="70"/>
      <c r="FTN25" s="68"/>
      <c r="FTO25" s="68"/>
      <c r="FTP25" s="69"/>
      <c r="FTQ25" s="69"/>
      <c r="FTR25" s="69"/>
      <c r="FTS25" s="70"/>
      <c r="FTT25" s="70"/>
      <c r="FTU25" s="70"/>
      <c r="FTV25" s="70"/>
      <c r="FTW25" s="70"/>
      <c r="FTX25" s="68"/>
      <c r="FTY25" s="68"/>
      <c r="FTZ25" s="69"/>
      <c r="FUA25" s="69"/>
      <c r="FUB25" s="69"/>
      <c r="FUC25" s="70"/>
      <c r="FUD25" s="70"/>
      <c r="FUE25" s="70"/>
      <c r="FUF25" s="70"/>
      <c r="FUG25" s="70"/>
      <c r="FUH25" s="68"/>
      <c r="FUI25" s="68"/>
      <c r="FUJ25" s="69"/>
      <c r="FUK25" s="69"/>
      <c r="FUL25" s="69"/>
      <c r="FUM25" s="70"/>
      <c r="FUN25" s="70"/>
      <c r="FUO25" s="70"/>
      <c r="FUP25" s="70"/>
      <c r="FUQ25" s="70"/>
      <c r="FUR25" s="68"/>
      <c r="FUS25" s="68"/>
      <c r="FUT25" s="69"/>
      <c r="FUU25" s="69"/>
      <c r="FUV25" s="69"/>
      <c r="FUW25" s="70"/>
      <c r="FUX25" s="70"/>
      <c r="FUY25" s="70"/>
      <c r="FUZ25" s="70"/>
      <c r="FVA25" s="70"/>
      <c r="FVB25" s="68"/>
      <c r="FVC25" s="68"/>
      <c r="FVD25" s="69"/>
      <c r="FVE25" s="69"/>
      <c r="FVF25" s="69"/>
      <c r="FVG25" s="70"/>
      <c r="FVH25" s="70"/>
      <c r="FVI25" s="70"/>
      <c r="FVJ25" s="70"/>
      <c r="FVK25" s="70"/>
      <c r="FVL25" s="68"/>
      <c r="FVM25" s="68"/>
      <c r="FVN25" s="69"/>
      <c r="FVO25" s="69"/>
      <c r="FVP25" s="69"/>
      <c r="FVQ25" s="70"/>
      <c r="FVR25" s="70"/>
      <c r="FVS25" s="70"/>
      <c r="FVT25" s="70"/>
      <c r="FVU25" s="70"/>
      <c r="FVV25" s="68"/>
      <c r="FVW25" s="68"/>
      <c r="FVX25" s="69"/>
      <c r="FVY25" s="69"/>
      <c r="FVZ25" s="69"/>
      <c r="FWA25" s="70"/>
      <c r="FWB25" s="70"/>
      <c r="FWC25" s="70"/>
      <c r="FWD25" s="70"/>
      <c r="FWE25" s="70"/>
      <c r="FWF25" s="68"/>
      <c r="FWG25" s="68"/>
      <c r="FWH25" s="69"/>
      <c r="FWI25" s="69"/>
      <c r="FWJ25" s="69"/>
      <c r="FWK25" s="70"/>
      <c r="FWL25" s="70"/>
      <c r="FWM25" s="70"/>
      <c r="FWN25" s="70"/>
      <c r="FWO25" s="70"/>
      <c r="FWP25" s="68"/>
      <c r="FWQ25" s="68"/>
      <c r="FWR25" s="69"/>
      <c r="FWS25" s="69"/>
      <c r="FWT25" s="69"/>
      <c r="FWU25" s="70"/>
      <c r="FWV25" s="70"/>
      <c r="FWW25" s="70"/>
      <c r="FWX25" s="70"/>
      <c r="FWY25" s="70"/>
      <c r="FWZ25" s="68"/>
      <c r="FXA25" s="68"/>
      <c r="FXB25" s="69"/>
      <c r="FXC25" s="69"/>
      <c r="FXD25" s="69"/>
      <c r="FXE25" s="70"/>
      <c r="FXF25" s="70"/>
      <c r="FXG25" s="70"/>
      <c r="FXH25" s="70"/>
      <c r="FXI25" s="70"/>
      <c r="FXJ25" s="68"/>
      <c r="FXK25" s="68"/>
      <c r="FXL25" s="69"/>
      <c r="FXM25" s="69"/>
      <c r="FXN25" s="69"/>
      <c r="FXO25" s="70"/>
      <c r="FXP25" s="70"/>
      <c r="FXQ25" s="70"/>
      <c r="FXR25" s="70"/>
      <c r="FXS25" s="70"/>
      <c r="FXT25" s="68"/>
      <c r="FXU25" s="68"/>
      <c r="FXV25" s="69"/>
      <c r="FXW25" s="69"/>
      <c r="FXX25" s="69"/>
      <c r="FXY25" s="70"/>
      <c r="FXZ25" s="70"/>
      <c r="FYA25" s="70"/>
      <c r="FYB25" s="70"/>
      <c r="FYC25" s="70"/>
      <c r="FYD25" s="68"/>
      <c r="FYE25" s="68"/>
      <c r="FYF25" s="69"/>
      <c r="FYG25" s="69"/>
      <c r="FYH25" s="69"/>
      <c r="FYI25" s="70"/>
      <c r="FYJ25" s="70"/>
      <c r="FYK25" s="70"/>
      <c r="FYL25" s="70"/>
      <c r="FYM25" s="70"/>
      <c r="FYN25" s="68"/>
      <c r="FYO25" s="68"/>
      <c r="FYP25" s="69"/>
      <c r="FYQ25" s="69"/>
      <c r="FYR25" s="69"/>
      <c r="FYS25" s="70"/>
      <c r="FYT25" s="70"/>
      <c r="FYU25" s="70"/>
      <c r="FYV25" s="70"/>
      <c r="FYW25" s="70"/>
      <c r="FYX25" s="68"/>
      <c r="FYY25" s="68"/>
      <c r="FYZ25" s="69"/>
      <c r="FZA25" s="69"/>
      <c r="FZB25" s="69"/>
      <c r="FZC25" s="70"/>
      <c r="FZD25" s="70"/>
      <c r="FZE25" s="70"/>
      <c r="FZF25" s="70"/>
      <c r="FZG25" s="70"/>
      <c r="FZH25" s="68"/>
      <c r="FZI25" s="68"/>
      <c r="FZJ25" s="69"/>
      <c r="FZK25" s="69"/>
      <c r="FZL25" s="69"/>
      <c r="FZM25" s="70"/>
      <c r="FZN25" s="70"/>
      <c r="FZO25" s="70"/>
      <c r="FZP25" s="70"/>
      <c r="FZQ25" s="70"/>
      <c r="FZR25" s="68"/>
      <c r="FZS25" s="68"/>
      <c r="FZT25" s="69"/>
      <c r="FZU25" s="69"/>
      <c r="FZV25" s="69"/>
      <c r="FZW25" s="70"/>
      <c r="FZX25" s="70"/>
      <c r="FZY25" s="70"/>
      <c r="FZZ25" s="70"/>
      <c r="GAA25" s="70"/>
      <c r="GAB25" s="68"/>
      <c r="GAC25" s="68"/>
      <c r="GAD25" s="69"/>
      <c r="GAE25" s="69"/>
      <c r="GAF25" s="69"/>
      <c r="GAG25" s="70"/>
      <c r="GAH25" s="70"/>
      <c r="GAI25" s="70"/>
      <c r="GAJ25" s="70"/>
      <c r="GAK25" s="70"/>
      <c r="GAL25" s="68"/>
      <c r="GAM25" s="68"/>
      <c r="GAN25" s="69"/>
      <c r="GAO25" s="69"/>
      <c r="GAP25" s="69"/>
      <c r="GAQ25" s="70"/>
      <c r="GAR25" s="70"/>
      <c r="GAS25" s="70"/>
      <c r="GAT25" s="70"/>
      <c r="GAU25" s="70"/>
      <c r="GAV25" s="68"/>
      <c r="GAW25" s="68"/>
      <c r="GAX25" s="69"/>
      <c r="GAY25" s="69"/>
      <c r="GAZ25" s="69"/>
      <c r="GBA25" s="70"/>
      <c r="GBB25" s="70"/>
      <c r="GBC25" s="70"/>
      <c r="GBD25" s="70"/>
      <c r="GBE25" s="70"/>
      <c r="GBF25" s="68"/>
      <c r="GBG25" s="68"/>
      <c r="GBH25" s="69"/>
      <c r="GBI25" s="69"/>
      <c r="GBJ25" s="69"/>
      <c r="GBK25" s="70"/>
      <c r="GBL25" s="70"/>
      <c r="GBM25" s="70"/>
      <c r="GBN25" s="70"/>
      <c r="GBO25" s="70"/>
      <c r="GBP25" s="68"/>
      <c r="GBQ25" s="68"/>
      <c r="GBR25" s="69"/>
      <c r="GBS25" s="69"/>
      <c r="GBT25" s="69"/>
      <c r="GBU25" s="70"/>
      <c r="GBV25" s="70"/>
      <c r="GBW25" s="70"/>
      <c r="GBX25" s="70"/>
      <c r="GBY25" s="70"/>
      <c r="GBZ25" s="68"/>
      <c r="GCA25" s="68"/>
      <c r="GCB25" s="69"/>
      <c r="GCC25" s="69"/>
      <c r="GCD25" s="69"/>
      <c r="GCE25" s="70"/>
      <c r="GCF25" s="70"/>
      <c r="GCG25" s="70"/>
      <c r="GCH25" s="70"/>
      <c r="GCI25" s="70"/>
      <c r="GCJ25" s="68"/>
      <c r="GCK25" s="68"/>
      <c r="GCL25" s="69"/>
      <c r="GCM25" s="69"/>
      <c r="GCN25" s="69"/>
      <c r="GCO25" s="70"/>
      <c r="GCP25" s="70"/>
      <c r="GCQ25" s="70"/>
      <c r="GCR25" s="70"/>
      <c r="GCS25" s="70"/>
      <c r="GCT25" s="68"/>
      <c r="GCU25" s="68"/>
      <c r="GCV25" s="69"/>
      <c r="GCW25" s="69"/>
      <c r="GCX25" s="69"/>
      <c r="GCY25" s="70"/>
      <c r="GCZ25" s="70"/>
      <c r="GDA25" s="70"/>
      <c r="GDB25" s="70"/>
      <c r="GDC25" s="70"/>
      <c r="GDD25" s="68"/>
      <c r="GDE25" s="68"/>
      <c r="GDF25" s="69"/>
      <c r="GDG25" s="69"/>
      <c r="GDH25" s="69"/>
      <c r="GDI25" s="70"/>
      <c r="GDJ25" s="70"/>
      <c r="GDK25" s="70"/>
      <c r="GDL25" s="70"/>
      <c r="GDM25" s="70"/>
      <c r="GDN25" s="68"/>
      <c r="GDO25" s="68"/>
      <c r="GDP25" s="69"/>
      <c r="GDQ25" s="69"/>
      <c r="GDR25" s="69"/>
      <c r="GDS25" s="70"/>
      <c r="GDT25" s="70"/>
      <c r="GDU25" s="70"/>
      <c r="GDV25" s="70"/>
      <c r="GDW25" s="70"/>
      <c r="GDX25" s="68"/>
      <c r="GDY25" s="68"/>
      <c r="GDZ25" s="69"/>
      <c r="GEA25" s="69"/>
      <c r="GEB25" s="69"/>
      <c r="GEC25" s="70"/>
      <c r="GED25" s="70"/>
      <c r="GEE25" s="70"/>
      <c r="GEF25" s="70"/>
      <c r="GEG25" s="70"/>
      <c r="GEH25" s="68"/>
      <c r="GEI25" s="68"/>
      <c r="GEJ25" s="69"/>
      <c r="GEK25" s="69"/>
      <c r="GEL25" s="69"/>
      <c r="GEM25" s="70"/>
      <c r="GEN25" s="70"/>
      <c r="GEO25" s="70"/>
      <c r="GEP25" s="70"/>
      <c r="GEQ25" s="70"/>
      <c r="GER25" s="68"/>
      <c r="GES25" s="68"/>
      <c r="GET25" s="69"/>
      <c r="GEU25" s="69"/>
      <c r="GEV25" s="69"/>
      <c r="GEW25" s="70"/>
      <c r="GEX25" s="70"/>
      <c r="GEY25" s="70"/>
      <c r="GEZ25" s="70"/>
      <c r="GFA25" s="70"/>
      <c r="GFB25" s="68"/>
      <c r="GFC25" s="68"/>
      <c r="GFD25" s="69"/>
      <c r="GFE25" s="69"/>
      <c r="GFF25" s="69"/>
      <c r="GFG25" s="70"/>
      <c r="GFH25" s="70"/>
      <c r="GFI25" s="70"/>
      <c r="GFJ25" s="70"/>
      <c r="GFK25" s="70"/>
      <c r="GFL25" s="68"/>
      <c r="GFM25" s="68"/>
      <c r="GFN25" s="69"/>
      <c r="GFO25" s="69"/>
      <c r="GFP25" s="69"/>
      <c r="GFQ25" s="70"/>
      <c r="GFR25" s="70"/>
      <c r="GFS25" s="70"/>
      <c r="GFT25" s="70"/>
      <c r="GFU25" s="70"/>
      <c r="GFV25" s="68"/>
      <c r="GFW25" s="68"/>
      <c r="GFX25" s="69"/>
      <c r="GFY25" s="69"/>
      <c r="GFZ25" s="69"/>
      <c r="GGA25" s="70"/>
      <c r="GGB25" s="70"/>
      <c r="GGC25" s="70"/>
      <c r="GGD25" s="70"/>
      <c r="GGE25" s="70"/>
      <c r="GGF25" s="68"/>
      <c r="GGG25" s="68"/>
      <c r="GGH25" s="69"/>
      <c r="GGI25" s="69"/>
      <c r="GGJ25" s="69"/>
      <c r="GGK25" s="70"/>
      <c r="GGL25" s="70"/>
      <c r="GGM25" s="70"/>
      <c r="GGN25" s="70"/>
      <c r="GGO25" s="70"/>
      <c r="GGP25" s="68"/>
      <c r="GGQ25" s="68"/>
      <c r="GGR25" s="69"/>
      <c r="GGS25" s="69"/>
      <c r="GGT25" s="69"/>
      <c r="GGU25" s="70"/>
      <c r="GGV25" s="70"/>
      <c r="GGW25" s="70"/>
      <c r="GGX25" s="70"/>
      <c r="GGY25" s="70"/>
      <c r="GGZ25" s="68"/>
      <c r="GHA25" s="68"/>
      <c r="GHB25" s="69"/>
      <c r="GHC25" s="69"/>
      <c r="GHD25" s="69"/>
      <c r="GHE25" s="70"/>
      <c r="GHF25" s="70"/>
      <c r="GHG25" s="70"/>
      <c r="GHH25" s="70"/>
      <c r="GHI25" s="70"/>
      <c r="GHJ25" s="68"/>
      <c r="GHK25" s="68"/>
      <c r="GHL25" s="69"/>
      <c r="GHM25" s="69"/>
      <c r="GHN25" s="69"/>
      <c r="GHO25" s="70"/>
      <c r="GHP25" s="70"/>
      <c r="GHQ25" s="70"/>
      <c r="GHR25" s="70"/>
      <c r="GHS25" s="70"/>
      <c r="GHT25" s="68"/>
      <c r="GHU25" s="68"/>
      <c r="GHV25" s="69"/>
      <c r="GHW25" s="69"/>
      <c r="GHX25" s="69"/>
      <c r="GHY25" s="70"/>
      <c r="GHZ25" s="70"/>
      <c r="GIA25" s="70"/>
      <c r="GIB25" s="70"/>
      <c r="GIC25" s="70"/>
      <c r="GID25" s="68"/>
      <c r="GIE25" s="68"/>
      <c r="GIF25" s="69"/>
      <c r="GIG25" s="69"/>
      <c r="GIH25" s="69"/>
      <c r="GII25" s="70"/>
      <c r="GIJ25" s="70"/>
      <c r="GIK25" s="70"/>
      <c r="GIL25" s="70"/>
      <c r="GIM25" s="70"/>
      <c r="GIN25" s="68"/>
      <c r="GIO25" s="68"/>
      <c r="GIP25" s="69"/>
      <c r="GIQ25" s="69"/>
      <c r="GIR25" s="69"/>
      <c r="GIS25" s="70"/>
      <c r="GIT25" s="70"/>
      <c r="GIU25" s="70"/>
      <c r="GIV25" s="70"/>
      <c r="GIW25" s="70"/>
      <c r="GIX25" s="68"/>
      <c r="GIY25" s="68"/>
      <c r="GIZ25" s="69"/>
      <c r="GJA25" s="69"/>
      <c r="GJB25" s="69"/>
      <c r="GJC25" s="70"/>
      <c r="GJD25" s="70"/>
      <c r="GJE25" s="70"/>
      <c r="GJF25" s="70"/>
      <c r="GJG25" s="70"/>
      <c r="GJH25" s="68"/>
      <c r="GJI25" s="68"/>
      <c r="GJJ25" s="69"/>
      <c r="GJK25" s="69"/>
      <c r="GJL25" s="69"/>
      <c r="GJM25" s="70"/>
      <c r="GJN25" s="70"/>
      <c r="GJO25" s="70"/>
      <c r="GJP25" s="70"/>
      <c r="GJQ25" s="70"/>
      <c r="GJR25" s="68"/>
      <c r="GJS25" s="68"/>
      <c r="GJT25" s="69"/>
      <c r="GJU25" s="69"/>
      <c r="GJV25" s="69"/>
      <c r="GJW25" s="70"/>
      <c r="GJX25" s="70"/>
      <c r="GJY25" s="70"/>
      <c r="GJZ25" s="70"/>
      <c r="GKA25" s="70"/>
      <c r="GKB25" s="68"/>
      <c r="GKC25" s="68"/>
      <c r="GKD25" s="69"/>
      <c r="GKE25" s="69"/>
      <c r="GKF25" s="69"/>
      <c r="GKG25" s="70"/>
      <c r="GKH25" s="70"/>
      <c r="GKI25" s="70"/>
      <c r="GKJ25" s="70"/>
      <c r="GKK25" s="70"/>
      <c r="GKL25" s="68"/>
      <c r="GKM25" s="68"/>
      <c r="GKN25" s="69"/>
      <c r="GKO25" s="69"/>
      <c r="GKP25" s="69"/>
      <c r="GKQ25" s="70"/>
      <c r="GKR25" s="70"/>
      <c r="GKS25" s="70"/>
      <c r="GKT25" s="70"/>
      <c r="GKU25" s="70"/>
      <c r="GKV25" s="68"/>
      <c r="GKW25" s="68"/>
      <c r="GKX25" s="69"/>
      <c r="GKY25" s="69"/>
      <c r="GKZ25" s="69"/>
      <c r="GLA25" s="70"/>
      <c r="GLB25" s="70"/>
      <c r="GLC25" s="70"/>
      <c r="GLD25" s="70"/>
      <c r="GLE25" s="70"/>
      <c r="GLF25" s="68"/>
      <c r="GLG25" s="68"/>
      <c r="GLH25" s="69"/>
      <c r="GLI25" s="69"/>
      <c r="GLJ25" s="69"/>
      <c r="GLK25" s="70"/>
      <c r="GLL25" s="70"/>
      <c r="GLM25" s="70"/>
      <c r="GLN25" s="70"/>
      <c r="GLO25" s="70"/>
      <c r="GLP25" s="68"/>
      <c r="GLQ25" s="68"/>
      <c r="GLR25" s="69"/>
      <c r="GLS25" s="69"/>
      <c r="GLT25" s="69"/>
      <c r="GLU25" s="70"/>
      <c r="GLV25" s="70"/>
      <c r="GLW25" s="70"/>
      <c r="GLX25" s="70"/>
      <c r="GLY25" s="70"/>
      <c r="GLZ25" s="68"/>
      <c r="GMA25" s="68"/>
      <c r="GMB25" s="69"/>
      <c r="GMC25" s="69"/>
      <c r="GMD25" s="69"/>
      <c r="GME25" s="70"/>
      <c r="GMF25" s="70"/>
      <c r="GMG25" s="70"/>
      <c r="GMH25" s="70"/>
      <c r="GMI25" s="70"/>
      <c r="GMJ25" s="68"/>
      <c r="GMK25" s="68"/>
      <c r="GML25" s="69"/>
      <c r="GMM25" s="69"/>
      <c r="GMN25" s="69"/>
      <c r="GMO25" s="70"/>
      <c r="GMP25" s="70"/>
      <c r="GMQ25" s="70"/>
      <c r="GMR25" s="70"/>
      <c r="GMS25" s="70"/>
      <c r="GMT25" s="68"/>
      <c r="GMU25" s="68"/>
      <c r="GMV25" s="69"/>
      <c r="GMW25" s="69"/>
      <c r="GMX25" s="69"/>
      <c r="GMY25" s="70"/>
      <c r="GMZ25" s="70"/>
      <c r="GNA25" s="70"/>
      <c r="GNB25" s="70"/>
      <c r="GNC25" s="70"/>
      <c r="GND25" s="68"/>
      <c r="GNE25" s="68"/>
      <c r="GNF25" s="69"/>
      <c r="GNG25" s="69"/>
      <c r="GNH25" s="69"/>
      <c r="GNI25" s="70"/>
      <c r="GNJ25" s="70"/>
      <c r="GNK25" s="70"/>
      <c r="GNL25" s="70"/>
      <c r="GNM25" s="70"/>
      <c r="GNN25" s="68"/>
      <c r="GNO25" s="68"/>
      <c r="GNP25" s="69"/>
      <c r="GNQ25" s="69"/>
      <c r="GNR25" s="69"/>
      <c r="GNS25" s="70"/>
      <c r="GNT25" s="70"/>
      <c r="GNU25" s="70"/>
      <c r="GNV25" s="70"/>
      <c r="GNW25" s="70"/>
      <c r="GNX25" s="68"/>
      <c r="GNY25" s="68"/>
      <c r="GNZ25" s="69"/>
      <c r="GOA25" s="69"/>
      <c r="GOB25" s="69"/>
      <c r="GOC25" s="70"/>
      <c r="GOD25" s="70"/>
      <c r="GOE25" s="70"/>
      <c r="GOF25" s="70"/>
      <c r="GOG25" s="70"/>
      <c r="GOH25" s="68"/>
      <c r="GOI25" s="68"/>
      <c r="GOJ25" s="69"/>
      <c r="GOK25" s="69"/>
      <c r="GOL25" s="69"/>
      <c r="GOM25" s="70"/>
      <c r="GON25" s="70"/>
      <c r="GOO25" s="70"/>
      <c r="GOP25" s="70"/>
      <c r="GOQ25" s="70"/>
      <c r="GOR25" s="68"/>
      <c r="GOS25" s="68"/>
      <c r="GOT25" s="69"/>
      <c r="GOU25" s="69"/>
      <c r="GOV25" s="69"/>
      <c r="GOW25" s="70"/>
      <c r="GOX25" s="70"/>
      <c r="GOY25" s="70"/>
      <c r="GOZ25" s="70"/>
      <c r="GPA25" s="70"/>
      <c r="GPB25" s="68"/>
      <c r="GPC25" s="68"/>
      <c r="GPD25" s="69"/>
      <c r="GPE25" s="69"/>
      <c r="GPF25" s="69"/>
      <c r="GPG25" s="70"/>
      <c r="GPH25" s="70"/>
      <c r="GPI25" s="70"/>
      <c r="GPJ25" s="70"/>
      <c r="GPK25" s="70"/>
      <c r="GPL25" s="68"/>
      <c r="GPM25" s="68"/>
      <c r="GPN25" s="69"/>
      <c r="GPO25" s="69"/>
      <c r="GPP25" s="69"/>
      <c r="GPQ25" s="70"/>
      <c r="GPR25" s="70"/>
      <c r="GPS25" s="70"/>
      <c r="GPT25" s="70"/>
      <c r="GPU25" s="70"/>
      <c r="GPV25" s="68"/>
      <c r="GPW25" s="68"/>
      <c r="GPX25" s="69"/>
      <c r="GPY25" s="69"/>
      <c r="GPZ25" s="69"/>
      <c r="GQA25" s="70"/>
      <c r="GQB25" s="70"/>
      <c r="GQC25" s="70"/>
      <c r="GQD25" s="70"/>
      <c r="GQE25" s="70"/>
      <c r="GQF25" s="68"/>
      <c r="GQG25" s="68"/>
      <c r="GQH25" s="69"/>
      <c r="GQI25" s="69"/>
      <c r="GQJ25" s="69"/>
      <c r="GQK25" s="70"/>
      <c r="GQL25" s="70"/>
      <c r="GQM25" s="70"/>
      <c r="GQN25" s="70"/>
      <c r="GQO25" s="70"/>
      <c r="GQP25" s="68"/>
      <c r="GQQ25" s="68"/>
      <c r="GQR25" s="69"/>
      <c r="GQS25" s="69"/>
      <c r="GQT25" s="69"/>
      <c r="GQU25" s="70"/>
      <c r="GQV25" s="70"/>
      <c r="GQW25" s="70"/>
      <c r="GQX25" s="70"/>
      <c r="GQY25" s="70"/>
      <c r="GQZ25" s="68"/>
      <c r="GRA25" s="68"/>
      <c r="GRB25" s="69"/>
      <c r="GRC25" s="69"/>
      <c r="GRD25" s="69"/>
      <c r="GRE25" s="70"/>
      <c r="GRF25" s="70"/>
      <c r="GRG25" s="70"/>
      <c r="GRH25" s="70"/>
      <c r="GRI25" s="70"/>
      <c r="GRJ25" s="68"/>
      <c r="GRK25" s="68"/>
      <c r="GRL25" s="69"/>
      <c r="GRM25" s="69"/>
      <c r="GRN25" s="69"/>
      <c r="GRO25" s="70"/>
      <c r="GRP25" s="70"/>
      <c r="GRQ25" s="70"/>
      <c r="GRR25" s="70"/>
      <c r="GRS25" s="70"/>
      <c r="GRT25" s="68"/>
      <c r="GRU25" s="68"/>
      <c r="GRV25" s="69"/>
      <c r="GRW25" s="69"/>
      <c r="GRX25" s="69"/>
      <c r="GRY25" s="70"/>
      <c r="GRZ25" s="70"/>
      <c r="GSA25" s="70"/>
      <c r="GSB25" s="70"/>
      <c r="GSC25" s="70"/>
      <c r="GSD25" s="68"/>
      <c r="GSE25" s="68"/>
      <c r="GSF25" s="69"/>
      <c r="GSG25" s="69"/>
      <c r="GSH25" s="69"/>
      <c r="GSI25" s="70"/>
      <c r="GSJ25" s="70"/>
      <c r="GSK25" s="70"/>
      <c r="GSL25" s="70"/>
      <c r="GSM25" s="70"/>
      <c r="GSN25" s="68"/>
      <c r="GSO25" s="68"/>
      <c r="GSP25" s="69"/>
      <c r="GSQ25" s="69"/>
      <c r="GSR25" s="69"/>
      <c r="GSS25" s="70"/>
      <c r="GST25" s="70"/>
      <c r="GSU25" s="70"/>
      <c r="GSV25" s="70"/>
      <c r="GSW25" s="70"/>
      <c r="GSX25" s="68"/>
      <c r="GSY25" s="68"/>
      <c r="GSZ25" s="69"/>
      <c r="GTA25" s="69"/>
      <c r="GTB25" s="69"/>
      <c r="GTC25" s="70"/>
      <c r="GTD25" s="70"/>
      <c r="GTE25" s="70"/>
      <c r="GTF25" s="70"/>
      <c r="GTG25" s="70"/>
      <c r="GTH25" s="68"/>
      <c r="GTI25" s="68"/>
      <c r="GTJ25" s="69"/>
      <c r="GTK25" s="69"/>
      <c r="GTL25" s="69"/>
      <c r="GTM25" s="70"/>
      <c r="GTN25" s="70"/>
      <c r="GTO25" s="70"/>
      <c r="GTP25" s="70"/>
      <c r="GTQ25" s="70"/>
      <c r="GTR25" s="68"/>
      <c r="GTS25" s="68"/>
      <c r="GTT25" s="69"/>
      <c r="GTU25" s="69"/>
      <c r="GTV25" s="69"/>
      <c r="GTW25" s="70"/>
      <c r="GTX25" s="70"/>
      <c r="GTY25" s="70"/>
      <c r="GTZ25" s="70"/>
      <c r="GUA25" s="70"/>
      <c r="GUB25" s="68"/>
      <c r="GUC25" s="68"/>
      <c r="GUD25" s="69"/>
      <c r="GUE25" s="69"/>
      <c r="GUF25" s="69"/>
      <c r="GUG25" s="70"/>
      <c r="GUH25" s="70"/>
      <c r="GUI25" s="70"/>
      <c r="GUJ25" s="70"/>
      <c r="GUK25" s="70"/>
      <c r="GUL25" s="68"/>
      <c r="GUM25" s="68"/>
      <c r="GUN25" s="69"/>
      <c r="GUO25" s="69"/>
      <c r="GUP25" s="69"/>
      <c r="GUQ25" s="70"/>
      <c r="GUR25" s="70"/>
      <c r="GUS25" s="70"/>
      <c r="GUT25" s="70"/>
      <c r="GUU25" s="70"/>
      <c r="GUV25" s="68"/>
      <c r="GUW25" s="68"/>
      <c r="GUX25" s="69"/>
      <c r="GUY25" s="69"/>
      <c r="GUZ25" s="69"/>
      <c r="GVA25" s="70"/>
      <c r="GVB25" s="70"/>
      <c r="GVC25" s="70"/>
      <c r="GVD25" s="70"/>
      <c r="GVE25" s="70"/>
      <c r="GVF25" s="68"/>
      <c r="GVG25" s="68"/>
      <c r="GVH25" s="69"/>
      <c r="GVI25" s="69"/>
      <c r="GVJ25" s="69"/>
      <c r="GVK25" s="70"/>
      <c r="GVL25" s="70"/>
      <c r="GVM25" s="70"/>
      <c r="GVN25" s="70"/>
      <c r="GVO25" s="70"/>
      <c r="GVP25" s="68"/>
      <c r="GVQ25" s="68"/>
      <c r="GVR25" s="69"/>
      <c r="GVS25" s="69"/>
      <c r="GVT25" s="69"/>
      <c r="GVU25" s="70"/>
      <c r="GVV25" s="70"/>
      <c r="GVW25" s="70"/>
      <c r="GVX25" s="70"/>
      <c r="GVY25" s="70"/>
      <c r="GVZ25" s="68"/>
      <c r="GWA25" s="68"/>
      <c r="GWB25" s="69"/>
      <c r="GWC25" s="69"/>
      <c r="GWD25" s="69"/>
      <c r="GWE25" s="70"/>
      <c r="GWF25" s="70"/>
      <c r="GWG25" s="70"/>
      <c r="GWH25" s="70"/>
      <c r="GWI25" s="70"/>
      <c r="GWJ25" s="68"/>
      <c r="GWK25" s="68"/>
      <c r="GWL25" s="69"/>
      <c r="GWM25" s="69"/>
      <c r="GWN25" s="69"/>
      <c r="GWO25" s="70"/>
      <c r="GWP25" s="70"/>
      <c r="GWQ25" s="70"/>
      <c r="GWR25" s="70"/>
      <c r="GWS25" s="70"/>
      <c r="GWT25" s="68"/>
      <c r="GWU25" s="68"/>
      <c r="GWV25" s="69"/>
      <c r="GWW25" s="69"/>
      <c r="GWX25" s="69"/>
      <c r="GWY25" s="70"/>
      <c r="GWZ25" s="70"/>
      <c r="GXA25" s="70"/>
      <c r="GXB25" s="70"/>
      <c r="GXC25" s="70"/>
      <c r="GXD25" s="68"/>
      <c r="GXE25" s="68"/>
      <c r="GXF25" s="69"/>
      <c r="GXG25" s="69"/>
      <c r="GXH25" s="69"/>
      <c r="GXI25" s="70"/>
      <c r="GXJ25" s="70"/>
      <c r="GXK25" s="70"/>
      <c r="GXL25" s="70"/>
      <c r="GXM25" s="70"/>
      <c r="GXN25" s="68"/>
      <c r="GXO25" s="68"/>
      <c r="GXP25" s="69"/>
      <c r="GXQ25" s="69"/>
      <c r="GXR25" s="69"/>
      <c r="GXS25" s="70"/>
      <c r="GXT25" s="70"/>
      <c r="GXU25" s="70"/>
      <c r="GXV25" s="70"/>
      <c r="GXW25" s="70"/>
      <c r="GXX25" s="68"/>
      <c r="GXY25" s="68"/>
      <c r="GXZ25" s="69"/>
      <c r="GYA25" s="69"/>
      <c r="GYB25" s="69"/>
      <c r="GYC25" s="70"/>
      <c r="GYD25" s="70"/>
      <c r="GYE25" s="70"/>
      <c r="GYF25" s="70"/>
      <c r="GYG25" s="70"/>
      <c r="GYH25" s="68"/>
      <c r="GYI25" s="68"/>
      <c r="GYJ25" s="69"/>
      <c r="GYK25" s="69"/>
      <c r="GYL25" s="69"/>
      <c r="GYM25" s="70"/>
      <c r="GYN25" s="70"/>
      <c r="GYO25" s="70"/>
      <c r="GYP25" s="70"/>
      <c r="GYQ25" s="70"/>
      <c r="GYR25" s="68"/>
      <c r="GYS25" s="68"/>
      <c r="GYT25" s="69"/>
      <c r="GYU25" s="69"/>
      <c r="GYV25" s="69"/>
      <c r="GYW25" s="70"/>
      <c r="GYX25" s="70"/>
      <c r="GYY25" s="70"/>
      <c r="GYZ25" s="70"/>
      <c r="GZA25" s="70"/>
      <c r="GZB25" s="68"/>
      <c r="GZC25" s="68"/>
      <c r="GZD25" s="69"/>
      <c r="GZE25" s="69"/>
      <c r="GZF25" s="69"/>
      <c r="GZG25" s="70"/>
      <c r="GZH25" s="70"/>
      <c r="GZI25" s="70"/>
      <c r="GZJ25" s="70"/>
      <c r="GZK25" s="70"/>
      <c r="GZL25" s="68"/>
      <c r="GZM25" s="68"/>
      <c r="GZN25" s="69"/>
      <c r="GZO25" s="69"/>
      <c r="GZP25" s="69"/>
      <c r="GZQ25" s="70"/>
      <c r="GZR25" s="70"/>
      <c r="GZS25" s="70"/>
      <c r="GZT25" s="70"/>
      <c r="GZU25" s="70"/>
      <c r="GZV25" s="68"/>
      <c r="GZW25" s="68"/>
      <c r="GZX25" s="69"/>
      <c r="GZY25" s="69"/>
      <c r="GZZ25" s="69"/>
      <c r="HAA25" s="70"/>
      <c r="HAB25" s="70"/>
      <c r="HAC25" s="70"/>
      <c r="HAD25" s="70"/>
      <c r="HAE25" s="70"/>
      <c r="HAF25" s="68"/>
      <c r="HAG25" s="68"/>
      <c r="HAH25" s="69"/>
      <c r="HAI25" s="69"/>
      <c r="HAJ25" s="69"/>
      <c r="HAK25" s="70"/>
      <c r="HAL25" s="70"/>
      <c r="HAM25" s="70"/>
      <c r="HAN25" s="70"/>
      <c r="HAO25" s="70"/>
      <c r="HAP25" s="68"/>
      <c r="HAQ25" s="68"/>
      <c r="HAR25" s="69"/>
      <c r="HAS25" s="69"/>
      <c r="HAT25" s="69"/>
      <c r="HAU25" s="70"/>
      <c r="HAV25" s="70"/>
      <c r="HAW25" s="70"/>
      <c r="HAX25" s="70"/>
      <c r="HAY25" s="70"/>
      <c r="HAZ25" s="68"/>
      <c r="HBA25" s="68"/>
      <c r="HBB25" s="69"/>
      <c r="HBC25" s="69"/>
      <c r="HBD25" s="69"/>
      <c r="HBE25" s="70"/>
      <c r="HBF25" s="70"/>
      <c r="HBG25" s="70"/>
      <c r="HBH25" s="70"/>
      <c r="HBI25" s="70"/>
      <c r="HBJ25" s="68"/>
      <c r="HBK25" s="68"/>
      <c r="HBL25" s="69"/>
      <c r="HBM25" s="69"/>
      <c r="HBN25" s="69"/>
      <c r="HBO25" s="70"/>
      <c r="HBP25" s="70"/>
      <c r="HBQ25" s="70"/>
      <c r="HBR25" s="70"/>
      <c r="HBS25" s="70"/>
      <c r="HBT25" s="68"/>
      <c r="HBU25" s="68"/>
      <c r="HBV25" s="69"/>
      <c r="HBW25" s="69"/>
      <c r="HBX25" s="69"/>
      <c r="HBY25" s="70"/>
      <c r="HBZ25" s="70"/>
      <c r="HCA25" s="70"/>
      <c r="HCB25" s="70"/>
      <c r="HCC25" s="70"/>
      <c r="HCD25" s="68"/>
      <c r="HCE25" s="68"/>
      <c r="HCF25" s="69"/>
      <c r="HCG25" s="69"/>
      <c r="HCH25" s="69"/>
      <c r="HCI25" s="70"/>
      <c r="HCJ25" s="70"/>
      <c r="HCK25" s="70"/>
      <c r="HCL25" s="70"/>
      <c r="HCM25" s="70"/>
      <c r="HCN25" s="68"/>
      <c r="HCO25" s="68"/>
      <c r="HCP25" s="69"/>
      <c r="HCQ25" s="69"/>
      <c r="HCR25" s="69"/>
      <c r="HCS25" s="70"/>
      <c r="HCT25" s="70"/>
      <c r="HCU25" s="70"/>
      <c r="HCV25" s="70"/>
      <c r="HCW25" s="70"/>
      <c r="HCX25" s="68"/>
      <c r="HCY25" s="68"/>
      <c r="HCZ25" s="69"/>
      <c r="HDA25" s="69"/>
      <c r="HDB25" s="69"/>
      <c r="HDC25" s="70"/>
      <c r="HDD25" s="70"/>
      <c r="HDE25" s="70"/>
      <c r="HDF25" s="70"/>
      <c r="HDG25" s="70"/>
      <c r="HDH25" s="68"/>
      <c r="HDI25" s="68"/>
      <c r="HDJ25" s="69"/>
      <c r="HDK25" s="69"/>
      <c r="HDL25" s="69"/>
      <c r="HDM25" s="70"/>
      <c r="HDN25" s="70"/>
      <c r="HDO25" s="70"/>
      <c r="HDP25" s="70"/>
      <c r="HDQ25" s="70"/>
      <c r="HDR25" s="68"/>
      <c r="HDS25" s="68"/>
      <c r="HDT25" s="69"/>
      <c r="HDU25" s="69"/>
      <c r="HDV25" s="69"/>
      <c r="HDW25" s="70"/>
      <c r="HDX25" s="70"/>
      <c r="HDY25" s="70"/>
      <c r="HDZ25" s="70"/>
      <c r="HEA25" s="70"/>
      <c r="HEB25" s="68"/>
      <c r="HEC25" s="68"/>
      <c r="HED25" s="69"/>
      <c r="HEE25" s="69"/>
      <c r="HEF25" s="69"/>
      <c r="HEG25" s="70"/>
      <c r="HEH25" s="70"/>
      <c r="HEI25" s="70"/>
      <c r="HEJ25" s="70"/>
      <c r="HEK25" s="70"/>
      <c r="HEL25" s="68"/>
      <c r="HEM25" s="68"/>
      <c r="HEN25" s="69"/>
      <c r="HEO25" s="69"/>
      <c r="HEP25" s="69"/>
      <c r="HEQ25" s="70"/>
      <c r="HER25" s="70"/>
      <c r="HES25" s="70"/>
      <c r="HET25" s="70"/>
      <c r="HEU25" s="70"/>
      <c r="HEV25" s="68"/>
      <c r="HEW25" s="68"/>
      <c r="HEX25" s="69"/>
      <c r="HEY25" s="69"/>
      <c r="HEZ25" s="69"/>
      <c r="HFA25" s="70"/>
      <c r="HFB25" s="70"/>
      <c r="HFC25" s="70"/>
      <c r="HFD25" s="70"/>
      <c r="HFE25" s="70"/>
      <c r="HFF25" s="68"/>
      <c r="HFG25" s="68"/>
      <c r="HFH25" s="69"/>
      <c r="HFI25" s="69"/>
      <c r="HFJ25" s="69"/>
      <c r="HFK25" s="70"/>
      <c r="HFL25" s="70"/>
      <c r="HFM25" s="70"/>
      <c r="HFN25" s="70"/>
      <c r="HFO25" s="70"/>
      <c r="HFP25" s="68"/>
      <c r="HFQ25" s="68"/>
      <c r="HFR25" s="69"/>
      <c r="HFS25" s="69"/>
      <c r="HFT25" s="69"/>
      <c r="HFU25" s="70"/>
      <c r="HFV25" s="70"/>
      <c r="HFW25" s="70"/>
      <c r="HFX25" s="70"/>
      <c r="HFY25" s="70"/>
      <c r="HFZ25" s="68"/>
      <c r="HGA25" s="68"/>
      <c r="HGB25" s="69"/>
      <c r="HGC25" s="69"/>
      <c r="HGD25" s="69"/>
      <c r="HGE25" s="70"/>
      <c r="HGF25" s="70"/>
      <c r="HGG25" s="70"/>
      <c r="HGH25" s="70"/>
      <c r="HGI25" s="70"/>
      <c r="HGJ25" s="68"/>
      <c r="HGK25" s="68"/>
      <c r="HGL25" s="69"/>
      <c r="HGM25" s="69"/>
      <c r="HGN25" s="69"/>
      <c r="HGO25" s="70"/>
      <c r="HGP25" s="70"/>
      <c r="HGQ25" s="70"/>
      <c r="HGR25" s="70"/>
      <c r="HGS25" s="70"/>
      <c r="HGT25" s="68"/>
      <c r="HGU25" s="68"/>
      <c r="HGV25" s="69"/>
      <c r="HGW25" s="69"/>
      <c r="HGX25" s="69"/>
      <c r="HGY25" s="70"/>
      <c r="HGZ25" s="70"/>
      <c r="HHA25" s="70"/>
      <c r="HHB25" s="70"/>
      <c r="HHC25" s="70"/>
      <c r="HHD25" s="68"/>
      <c r="HHE25" s="68"/>
      <c r="HHF25" s="69"/>
      <c r="HHG25" s="69"/>
      <c r="HHH25" s="69"/>
      <c r="HHI25" s="70"/>
      <c r="HHJ25" s="70"/>
      <c r="HHK25" s="70"/>
      <c r="HHL25" s="70"/>
      <c r="HHM25" s="70"/>
      <c r="HHN25" s="68"/>
      <c r="HHO25" s="68"/>
      <c r="HHP25" s="69"/>
      <c r="HHQ25" s="69"/>
      <c r="HHR25" s="69"/>
      <c r="HHS25" s="70"/>
      <c r="HHT25" s="70"/>
      <c r="HHU25" s="70"/>
      <c r="HHV25" s="70"/>
      <c r="HHW25" s="70"/>
      <c r="HHX25" s="68"/>
      <c r="HHY25" s="68"/>
      <c r="HHZ25" s="69"/>
      <c r="HIA25" s="69"/>
      <c r="HIB25" s="69"/>
      <c r="HIC25" s="70"/>
      <c r="HID25" s="70"/>
      <c r="HIE25" s="70"/>
      <c r="HIF25" s="70"/>
      <c r="HIG25" s="70"/>
      <c r="HIH25" s="68"/>
      <c r="HII25" s="68"/>
      <c r="HIJ25" s="69"/>
      <c r="HIK25" s="69"/>
      <c r="HIL25" s="69"/>
      <c r="HIM25" s="70"/>
      <c r="HIN25" s="70"/>
      <c r="HIO25" s="70"/>
      <c r="HIP25" s="70"/>
      <c r="HIQ25" s="70"/>
      <c r="HIR25" s="68"/>
      <c r="HIS25" s="68"/>
      <c r="HIT25" s="69"/>
      <c r="HIU25" s="69"/>
      <c r="HIV25" s="69"/>
      <c r="HIW25" s="70"/>
      <c r="HIX25" s="70"/>
      <c r="HIY25" s="70"/>
      <c r="HIZ25" s="70"/>
      <c r="HJA25" s="70"/>
      <c r="HJB25" s="68"/>
      <c r="HJC25" s="68"/>
      <c r="HJD25" s="69"/>
      <c r="HJE25" s="69"/>
      <c r="HJF25" s="69"/>
      <c r="HJG25" s="70"/>
      <c r="HJH25" s="70"/>
      <c r="HJI25" s="70"/>
      <c r="HJJ25" s="70"/>
      <c r="HJK25" s="70"/>
      <c r="HJL25" s="68"/>
      <c r="HJM25" s="68"/>
      <c r="HJN25" s="69"/>
      <c r="HJO25" s="69"/>
      <c r="HJP25" s="69"/>
      <c r="HJQ25" s="70"/>
      <c r="HJR25" s="70"/>
      <c r="HJS25" s="70"/>
      <c r="HJT25" s="70"/>
      <c r="HJU25" s="70"/>
      <c r="HJV25" s="68"/>
      <c r="HJW25" s="68"/>
      <c r="HJX25" s="69"/>
      <c r="HJY25" s="69"/>
      <c r="HJZ25" s="69"/>
      <c r="HKA25" s="70"/>
      <c r="HKB25" s="70"/>
      <c r="HKC25" s="70"/>
      <c r="HKD25" s="70"/>
      <c r="HKE25" s="70"/>
      <c r="HKF25" s="68"/>
      <c r="HKG25" s="68"/>
      <c r="HKH25" s="69"/>
      <c r="HKI25" s="69"/>
      <c r="HKJ25" s="69"/>
      <c r="HKK25" s="70"/>
      <c r="HKL25" s="70"/>
      <c r="HKM25" s="70"/>
      <c r="HKN25" s="70"/>
      <c r="HKO25" s="70"/>
      <c r="HKP25" s="68"/>
      <c r="HKQ25" s="68"/>
      <c r="HKR25" s="69"/>
      <c r="HKS25" s="69"/>
      <c r="HKT25" s="69"/>
      <c r="HKU25" s="70"/>
      <c r="HKV25" s="70"/>
      <c r="HKW25" s="70"/>
      <c r="HKX25" s="70"/>
      <c r="HKY25" s="70"/>
      <c r="HKZ25" s="68"/>
      <c r="HLA25" s="68"/>
      <c r="HLB25" s="69"/>
      <c r="HLC25" s="69"/>
      <c r="HLD25" s="69"/>
      <c r="HLE25" s="70"/>
      <c r="HLF25" s="70"/>
      <c r="HLG25" s="70"/>
      <c r="HLH25" s="70"/>
      <c r="HLI25" s="70"/>
      <c r="HLJ25" s="68"/>
      <c r="HLK25" s="68"/>
      <c r="HLL25" s="69"/>
      <c r="HLM25" s="69"/>
      <c r="HLN25" s="69"/>
      <c r="HLO25" s="70"/>
      <c r="HLP25" s="70"/>
      <c r="HLQ25" s="70"/>
      <c r="HLR25" s="70"/>
      <c r="HLS25" s="70"/>
      <c r="HLT25" s="68"/>
      <c r="HLU25" s="68"/>
      <c r="HLV25" s="69"/>
      <c r="HLW25" s="69"/>
      <c r="HLX25" s="69"/>
      <c r="HLY25" s="70"/>
      <c r="HLZ25" s="70"/>
      <c r="HMA25" s="70"/>
      <c r="HMB25" s="70"/>
      <c r="HMC25" s="70"/>
      <c r="HMD25" s="68"/>
      <c r="HME25" s="68"/>
      <c r="HMF25" s="69"/>
      <c r="HMG25" s="69"/>
      <c r="HMH25" s="69"/>
      <c r="HMI25" s="70"/>
      <c r="HMJ25" s="70"/>
      <c r="HMK25" s="70"/>
      <c r="HML25" s="70"/>
      <c r="HMM25" s="70"/>
      <c r="HMN25" s="68"/>
      <c r="HMO25" s="68"/>
      <c r="HMP25" s="69"/>
      <c r="HMQ25" s="69"/>
      <c r="HMR25" s="69"/>
      <c r="HMS25" s="70"/>
      <c r="HMT25" s="70"/>
      <c r="HMU25" s="70"/>
      <c r="HMV25" s="70"/>
      <c r="HMW25" s="70"/>
      <c r="HMX25" s="68"/>
      <c r="HMY25" s="68"/>
      <c r="HMZ25" s="69"/>
      <c r="HNA25" s="69"/>
      <c r="HNB25" s="69"/>
      <c r="HNC25" s="70"/>
      <c r="HND25" s="70"/>
      <c r="HNE25" s="70"/>
      <c r="HNF25" s="70"/>
      <c r="HNG25" s="70"/>
      <c r="HNH25" s="68"/>
      <c r="HNI25" s="68"/>
      <c r="HNJ25" s="69"/>
      <c r="HNK25" s="69"/>
      <c r="HNL25" s="69"/>
      <c r="HNM25" s="70"/>
      <c r="HNN25" s="70"/>
      <c r="HNO25" s="70"/>
      <c r="HNP25" s="70"/>
      <c r="HNQ25" s="70"/>
      <c r="HNR25" s="68"/>
      <c r="HNS25" s="68"/>
      <c r="HNT25" s="69"/>
      <c r="HNU25" s="69"/>
      <c r="HNV25" s="69"/>
      <c r="HNW25" s="70"/>
      <c r="HNX25" s="70"/>
      <c r="HNY25" s="70"/>
      <c r="HNZ25" s="70"/>
      <c r="HOA25" s="70"/>
      <c r="HOB25" s="68"/>
      <c r="HOC25" s="68"/>
      <c r="HOD25" s="69"/>
      <c r="HOE25" s="69"/>
      <c r="HOF25" s="69"/>
      <c r="HOG25" s="70"/>
      <c r="HOH25" s="70"/>
      <c r="HOI25" s="70"/>
      <c r="HOJ25" s="70"/>
      <c r="HOK25" s="70"/>
      <c r="HOL25" s="68"/>
      <c r="HOM25" s="68"/>
      <c r="HON25" s="69"/>
      <c r="HOO25" s="69"/>
      <c r="HOP25" s="69"/>
      <c r="HOQ25" s="70"/>
      <c r="HOR25" s="70"/>
      <c r="HOS25" s="70"/>
      <c r="HOT25" s="70"/>
      <c r="HOU25" s="70"/>
      <c r="HOV25" s="68"/>
      <c r="HOW25" s="68"/>
      <c r="HOX25" s="69"/>
      <c r="HOY25" s="69"/>
      <c r="HOZ25" s="69"/>
      <c r="HPA25" s="70"/>
      <c r="HPB25" s="70"/>
      <c r="HPC25" s="70"/>
      <c r="HPD25" s="70"/>
      <c r="HPE25" s="70"/>
      <c r="HPF25" s="68"/>
      <c r="HPG25" s="68"/>
      <c r="HPH25" s="69"/>
      <c r="HPI25" s="69"/>
      <c r="HPJ25" s="69"/>
      <c r="HPK25" s="70"/>
      <c r="HPL25" s="70"/>
      <c r="HPM25" s="70"/>
      <c r="HPN25" s="70"/>
      <c r="HPO25" s="70"/>
      <c r="HPP25" s="68"/>
      <c r="HPQ25" s="68"/>
      <c r="HPR25" s="69"/>
      <c r="HPS25" s="69"/>
      <c r="HPT25" s="69"/>
      <c r="HPU25" s="70"/>
      <c r="HPV25" s="70"/>
      <c r="HPW25" s="70"/>
      <c r="HPX25" s="70"/>
      <c r="HPY25" s="70"/>
      <c r="HPZ25" s="68"/>
      <c r="HQA25" s="68"/>
      <c r="HQB25" s="69"/>
      <c r="HQC25" s="69"/>
      <c r="HQD25" s="69"/>
      <c r="HQE25" s="70"/>
      <c r="HQF25" s="70"/>
      <c r="HQG25" s="70"/>
      <c r="HQH25" s="70"/>
      <c r="HQI25" s="70"/>
      <c r="HQJ25" s="68"/>
      <c r="HQK25" s="68"/>
      <c r="HQL25" s="69"/>
      <c r="HQM25" s="69"/>
      <c r="HQN25" s="69"/>
      <c r="HQO25" s="70"/>
      <c r="HQP25" s="70"/>
      <c r="HQQ25" s="70"/>
      <c r="HQR25" s="70"/>
      <c r="HQS25" s="70"/>
      <c r="HQT25" s="68"/>
      <c r="HQU25" s="68"/>
      <c r="HQV25" s="69"/>
      <c r="HQW25" s="69"/>
      <c r="HQX25" s="69"/>
      <c r="HQY25" s="70"/>
      <c r="HQZ25" s="70"/>
      <c r="HRA25" s="70"/>
      <c r="HRB25" s="70"/>
      <c r="HRC25" s="70"/>
      <c r="HRD25" s="68"/>
      <c r="HRE25" s="68"/>
      <c r="HRF25" s="69"/>
      <c r="HRG25" s="69"/>
      <c r="HRH25" s="69"/>
      <c r="HRI25" s="70"/>
      <c r="HRJ25" s="70"/>
      <c r="HRK25" s="70"/>
      <c r="HRL25" s="70"/>
      <c r="HRM25" s="70"/>
      <c r="HRN25" s="68"/>
      <c r="HRO25" s="68"/>
      <c r="HRP25" s="69"/>
      <c r="HRQ25" s="69"/>
      <c r="HRR25" s="69"/>
      <c r="HRS25" s="70"/>
      <c r="HRT25" s="70"/>
      <c r="HRU25" s="70"/>
      <c r="HRV25" s="70"/>
      <c r="HRW25" s="70"/>
      <c r="HRX25" s="68"/>
      <c r="HRY25" s="68"/>
      <c r="HRZ25" s="69"/>
      <c r="HSA25" s="69"/>
      <c r="HSB25" s="69"/>
      <c r="HSC25" s="70"/>
      <c r="HSD25" s="70"/>
      <c r="HSE25" s="70"/>
      <c r="HSF25" s="70"/>
      <c r="HSG25" s="70"/>
      <c r="HSH25" s="68"/>
      <c r="HSI25" s="68"/>
      <c r="HSJ25" s="69"/>
      <c r="HSK25" s="69"/>
      <c r="HSL25" s="69"/>
      <c r="HSM25" s="70"/>
      <c r="HSN25" s="70"/>
      <c r="HSO25" s="70"/>
      <c r="HSP25" s="70"/>
      <c r="HSQ25" s="70"/>
      <c r="HSR25" s="68"/>
      <c r="HSS25" s="68"/>
      <c r="HST25" s="69"/>
      <c r="HSU25" s="69"/>
      <c r="HSV25" s="69"/>
      <c r="HSW25" s="70"/>
      <c r="HSX25" s="70"/>
      <c r="HSY25" s="70"/>
      <c r="HSZ25" s="70"/>
      <c r="HTA25" s="70"/>
      <c r="HTB25" s="68"/>
      <c r="HTC25" s="68"/>
      <c r="HTD25" s="69"/>
      <c r="HTE25" s="69"/>
      <c r="HTF25" s="69"/>
      <c r="HTG25" s="70"/>
      <c r="HTH25" s="70"/>
      <c r="HTI25" s="70"/>
      <c r="HTJ25" s="70"/>
      <c r="HTK25" s="70"/>
      <c r="HTL25" s="68"/>
      <c r="HTM25" s="68"/>
      <c r="HTN25" s="69"/>
      <c r="HTO25" s="69"/>
      <c r="HTP25" s="69"/>
      <c r="HTQ25" s="70"/>
      <c r="HTR25" s="70"/>
      <c r="HTS25" s="70"/>
      <c r="HTT25" s="70"/>
      <c r="HTU25" s="70"/>
      <c r="HTV25" s="68"/>
      <c r="HTW25" s="68"/>
      <c r="HTX25" s="69"/>
      <c r="HTY25" s="69"/>
      <c r="HTZ25" s="69"/>
      <c r="HUA25" s="70"/>
      <c r="HUB25" s="70"/>
      <c r="HUC25" s="70"/>
      <c r="HUD25" s="70"/>
      <c r="HUE25" s="70"/>
      <c r="HUF25" s="68"/>
      <c r="HUG25" s="68"/>
      <c r="HUH25" s="69"/>
      <c r="HUI25" s="69"/>
      <c r="HUJ25" s="69"/>
      <c r="HUK25" s="70"/>
      <c r="HUL25" s="70"/>
      <c r="HUM25" s="70"/>
      <c r="HUN25" s="70"/>
      <c r="HUO25" s="70"/>
      <c r="HUP25" s="68"/>
      <c r="HUQ25" s="68"/>
      <c r="HUR25" s="69"/>
      <c r="HUS25" s="69"/>
      <c r="HUT25" s="69"/>
      <c r="HUU25" s="70"/>
      <c r="HUV25" s="70"/>
      <c r="HUW25" s="70"/>
      <c r="HUX25" s="70"/>
      <c r="HUY25" s="70"/>
      <c r="HUZ25" s="68"/>
      <c r="HVA25" s="68"/>
      <c r="HVB25" s="69"/>
      <c r="HVC25" s="69"/>
      <c r="HVD25" s="69"/>
      <c r="HVE25" s="70"/>
      <c r="HVF25" s="70"/>
      <c r="HVG25" s="70"/>
      <c r="HVH25" s="70"/>
      <c r="HVI25" s="70"/>
      <c r="HVJ25" s="68"/>
      <c r="HVK25" s="68"/>
      <c r="HVL25" s="69"/>
      <c r="HVM25" s="69"/>
      <c r="HVN25" s="69"/>
      <c r="HVO25" s="70"/>
      <c r="HVP25" s="70"/>
      <c r="HVQ25" s="70"/>
      <c r="HVR25" s="70"/>
      <c r="HVS25" s="70"/>
      <c r="HVT25" s="68"/>
      <c r="HVU25" s="68"/>
      <c r="HVV25" s="69"/>
      <c r="HVW25" s="69"/>
      <c r="HVX25" s="69"/>
      <c r="HVY25" s="70"/>
      <c r="HVZ25" s="70"/>
      <c r="HWA25" s="70"/>
      <c r="HWB25" s="70"/>
      <c r="HWC25" s="70"/>
      <c r="HWD25" s="68"/>
      <c r="HWE25" s="68"/>
      <c r="HWF25" s="69"/>
      <c r="HWG25" s="69"/>
      <c r="HWH25" s="69"/>
      <c r="HWI25" s="70"/>
      <c r="HWJ25" s="70"/>
      <c r="HWK25" s="70"/>
      <c r="HWL25" s="70"/>
      <c r="HWM25" s="70"/>
      <c r="HWN25" s="68"/>
      <c r="HWO25" s="68"/>
      <c r="HWP25" s="69"/>
      <c r="HWQ25" s="69"/>
      <c r="HWR25" s="69"/>
      <c r="HWS25" s="70"/>
      <c r="HWT25" s="70"/>
      <c r="HWU25" s="70"/>
      <c r="HWV25" s="70"/>
      <c r="HWW25" s="70"/>
      <c r="HWX25" s="68"/>
      <c r="HWY25" s="68"/>
      <c r="HWZ25" s="69"/>
      <c r="HXA25" s="69"/>
      <c r="HXB25" s="69"/>
      <c r="HXC25" s="70"/>
      <c r="HXD25" s="70"/>
      <c r="HXE25" s="70"/>
      <c r="HXF25" s="70"/>
      <c r="HXG25" s="70"/>
      <c r="HXH25" s="68"/>
      <c r="HXI25" s="68"/>
      <c r="HXJ25" s="69"/>
      <c r="HXK25" s="69"/>
      <c r="HXL25" s="69"/>
      <c r="HXM25" s="70"/>
      <c r="HXN25" s="70"/>
      <c r="HXO25" s="70"/>
      <c r="HXP25" s="70"/>
      <c r="HXQ25" s="70"/>
      <c r="HXR25" s="68"/>
      <c r="HXS25" s="68"/>
      <c r="HXT25" s="69"/>
      <c r="HXU25" s="69"/>
      <c r="HXV25" s="69"/>
      <c r="HXW25" s="70"/>
      <c r="HXX25" s="70"/>
      <c r="HXY25" s="70"/>
      <c r="HXZ25" s="70"/>
      <c r="HYA25" s="70"/>
      <c r="HYB25" s="68"/>
      <c r="HYC25" s="68"/>
      <c r="HYD25" s="69"/>
      <c r="HYE25" s="69"/>
      <c r="HYF25" s="69"/>
      <c r="HYG25" s="70"/>
      <c r="HYH25" s="70"/>
      <c r="HYI25" s="70"/>
      <c r="HYJ25" s="70"/>
      <c r="HYK25" s="70"/>
      <c r="HYL25" s="68"/>
      <c r="HYM25" s="68"/>
      <c r="HYN25" s="69"/>
      <c r="HYO25" s="69"/>
      <c r="HYP25" s="69"/>
      <c r="HYQ25" s="70"/>
      <c r="HYR25" s="70"/>
      <c r="HYS25" s="70"/>
      <c r="HYT25" s="70"/>
      <c r="HYU25" s="70"/>
      <c r="HYV25" s="68"/>
      <c r="HYW25" s="68"/>
      <c r="HYX25" s="69"/>
      <c r="HYY25" s="69"/>
      <c r="HYZ25" s="69"/>
      <c r="HZA25" s="70"/>
      <c r="HZB25" s="70"/>
      <c r="HZC25" s="70"/>
      <c r="HZD25" s="70"/>
      <c r="HZE25" s="70"/>
      <c r="HZF25" s="68"/>
      <c r="HZG25" s="68"/>
      <c r="HZH25" s="69"/>
      <c r="HZI25" s="69"/>
      <c r="HZJ25" s="69"/>
      <c r="HZK25" s="70"/>
      <c r="HZL25" s="70"/>
      <c r="HZM25" s="70"/>
      <c r="HZN25" s="70"/>
      <c r="HZO25" s="70"/>
      <c r="HZP25" s="68"/>
      <c r="HZQ25" s="68"/>
      <c r="HZR25" s="69"/>
      <c r="HZS25" s="69"/>
      <c r="HZT25" s="69"/>
      <c r="HZU25" s="70"/>
      <c r="HZV25" s="70"/>
      <c r="HZW25" s="70"/>
      <c r="HZX25" s="70"/>
      <c r="HZY25" s="70"/>
      <c r="HZZ25" s="68"/>
      <c r="IAA25" s="68"/>
      <c r="IAB25" s="69"/>
      <c r="IAC25" s="69"/>
      <c r="IAD25" s="69"/>
      <c r="IAE25" s="70"/>
      <c r="IAF25" s="70"/>
      <c r="IAG25" s="70"/>
      <c r="IAH25" s="70"/>
      <c r="IAI25" s="70"/>
      <c r="IAJ25" s="68"/>
      <c r="IAK25" s="68"/>
      <c r="IAL25" s="69"/>
      <c r="IAM25" s="69"/>
      <c r="IAN25" s="69"/>
      <c r="IAO25" s="70"/>
      <c r="IAP25" s="70"/>
      <c r="IAQ25" s="70"/>
      <c r="IAR25" s="70"/>
      <c r="IAS25" s="70"/>
      <c r="IAT25" s="68"/>
      <c r="IAU25" s="68"/>
      <c r="IAV25" s="69"/>
      <c r="IAW25" s="69"/>
      <c r="IAX25" s="69"/>
      <c r="IAY25" s="70"/>
      <c r="IAZ25" s="70"/>
      <c r="IBA25" s="70"/>
      <c r="IBB25" s="70"/>
      <c r="IBC25" s="70"/>
      <c r="IBD25" s="68"/>
      <c r="IBE25" s="68"/>
      <c r="IBF25" s="69"/>
      <c r="IBG25" s="69"/>
      <c r="IBH25" s="69"/>
      <c r="IBI25" s="70"/>
      <c r="IBJ25" s="70"/>
      <c r="IBK25" s="70"/>
      <c r="IBL25" s="70"/>
      <c r="IBM25" s="70"/>
      <c r="IBN25" s="68"/>
      <c r="IBO25" s="68"/>
      <c r="IBP25" s="69"/>
      <c r="IBQ25" s="69"/>
      <c r="IBR25" s="69"/>
      <c r="IBS25" s="70"/>
      <c r="IBT25" s="70"/>
      <c r="IBU25" s="70"/>
      <c r="IBV25" s="70"/>
      <c r="IBW25" s="70"/>
      <c r="IBX25" s="68"/>
      <c r="IBY25" s="68"/>
      <c r="IBZ25" s="69"/>
      <c r="ICA25" s="69"/>
      <c r="ICB25" s="69"/>
      <c r="ICC25" s="70"/>
      <c r="ICD25" s="70"/>
      <c r="ICE25" s="70"/>
      <c r="ICF25" s="70"/>
      <c r="ICG25" s="70"/>
      <c r="ICH25" s="68"/>
      <c r="ICI25" s="68"/>
      <c r="ICJ25" s="69"/>
      <c r="ICK25" s="69"/>
      <c r="ICL25" s="69"/>
      <c r="ICM25" s="70"/>
      <c r="ICN25" s="70"/>
      <c r="ICO25" s="70"/>
      <c r="ICP25" s="70"/>
      <c r="ICQ25" s="70"/>
      <c r="ICR25" s="68"/>
      <c r="ICS25" s="68"/>
      <c r="ICT25" s="69"/>
      <c r="ICU25" s="69"/>
      <c r="ICV25" s="69"/>
      <c r="ICW25" s="70"/>
      <c r="ICX25" s="70"/>
      <c r="ICY25" s="70"/>
      <c r="ICZ25" s="70"/>
      <c r="IDA25" s="70"/>
      <c r="IDB25" s="68"/>
      <c r="IDC25" s="68"/>
      <c r="IDD25" s="69"/>
      <c r="IDE25" s="69"/>
      <c r="IDF25" s="69"/>
      <c r="IDG25" s="70"/>
      <c r="IDH25" s="70"/>
      <c r="IDI25" s="70"/>
      <c r="IDJ25" s="70"/>
      <c r="IDK25" s="70"/>
      <c r="IDL25" s="68"/>
      <c r="IDM25" s="68"/>
      <c r="IDN25" s="69"/>
      <c r="IDO25" s="69"/>
      <c r="IDP25" s="69"/>
      <c r="IDQ25" s="70"/>
      <c r="IDR25" s="70"/>
      <c r="IDS25" s="70"/>
      <c r="IDT25" s="70"/>
      <c r="IDU25" s="70"/>
      <c r="IDV25" s="68"/>
      <c r="IDW25" s="68"/>
      <c r="IDX25" s="69"/>
      <c r="IDY25" s="69"/>
      <c r="IDZ25" s="69"/>
      <c r="IEA25" s="70"/>
      <c r="IEB25" s="70"/>
      <c r="IEC25" s="70"/>
      <c r="IED25" s="70"/>
      <c r="IEE25" s="70"/>
      <c r="IEF25" s="68"/>
      <c r="IEG25" s="68"/>
      <c r="IEH25" s="69"/>
      <c r="IEI25" s="69"/>
      <c r="IEJ25" s="69"/>
      <c r="IEK25" s="70"/>
      <c r="IEL25" s="70"/>
      <c r="IEM25" s="70"/>
      <c r="IEN25" s="70"/>
      <c r="IEO25" s="70"/>
      <c r="IEP25" s="68"/>
      <c r="IEQ25" s="68"/>
      <c r="IER25" s="69"/>
      <c r="IES25" s="69"/>
      <c r="IET25" s="69"/>
      <c r="IEU25" s="70"/>
      <c r="IEV25" s="70"/>
      <c r="IEW25" s="70"/>
      <c r="IEX25" s="70"/>
      <c r="IEY25" s="70"/>
      <c r="IEZ25" s="68"/>
      <c r="IFA25" s="68"/>
      <c r="IFB25" s="69"/>
      <c r="IFC25" s="69"/>
      <c r="IFD25" s="69"/>
      <c r="IFE25" s="70"/>
      <c r="IFF25" s="70"/>
      <c r="IFG25" s="70"/>
      <c r="IFH25" s="70"/>
      <c r="IFI25" s="70"/>
      <c r="IFJ25" s="68"/>
      <c r="IFK25" s="68"/>
      <c r="IFL25" s="69"/>
      <c r="IFM25" s="69"/>
      <c r="IFN25" s="69"/>
      <c r="IFO25" s="70"/>
      <c r="IFP25" s="70"/>
      <c r="IFQ25" s="70"/>
      <c r="IFR25" s="70"/>
      <c r="IFS25" s="70"/>
      <c r="IFT25" s="68"/>
      <c r="IFU25" s="68"/>
      <c r="IFV25" s="69"/>
      <c r="IFW25" s="69"/>
      <c r="IFX25" s="69"/>
      <c r="IFY25" s="70"/>
      <c r="IFZ25" s="70"/>
      <c r="IGA25" s="70"/>
      <c r="IGB25" s="70"/>
      <c r="IGC25" s="70"/>
      <c r="IGD25" s="68"/>
      <c r="IGE25" s="68"/>
      <c r="IGF25" s="69"/>
      <c r="IGG25" s="69"/>
      <c r="IGH25" s="69"/>
      <c r="IGI25" s="70"/>
      <c r="IGJ25" s="70"/>
      <c r="IGK25" s="70"/>
      <c r="IGL25" s="70"/>
      <c r="IGM25" s="70"/>
      <c r="IGN25" s="68"/>
      <c r="IGO25" s="68"/>
      <c r="IGP25" s="69"/>
      <c r="IGQ25" s="69"/>
      <c r="IGR25" s="69"/>
      <c r="IGS25" s="70"/>
      <c r="IGT25" s="70"/>
      <c r="IGU25" s="70"/>
      <c r="IGV25" s="70"/>
      <c r="IGW25" s="70"/>
      <c r="IGX25" s="68"/>
      <c r="IGY25" s="68"/>
      <c r="IGZ25" s="69"/>
      <c r="IHA25" s="69"/>
      <c r="IHB25" s="69"/>
      <c r="IHC25" s="70"/>
      <c r="IHD25" s="70"/>
      <c r="IHE25" s="70"/>
      <c r="IHF25" s="70"/>
      <c r="IHG25" s="70"/>
      <c r="IHH25" s="68"/>
      <c r="IHI25" s="68"/>
      <c r="IHJ25" s="69"/>
      <c r="IHK25" s="69"/>
      <c r="IHL25" s="69"/>
      <c r="IHM25" s="70"/>
      <c r="IHN25" s="70"/>
      <c r="IHO25" s="70"/>
      <c r="IHP25" s="70"/>
      <c r="IHQ25" s="70"/>
      <c r="IHR25" s="68"/>
      <c r="IHS25" s="68"/>
      <c r="IHT25" s="69"/>
      <c r="IHU25" s="69"/>
      <c r="IHV25" s="69"/>
      <c r="IHW25" s="70"/>
      <c r="IHX25" s="70"/>
      <c r="IHY25" s="70"/>
      <c r="IHZ25" s="70"/>
      <c r="IIA25" s="70"/>
      <c r="IIB25" s="68"/>
      <c r="IIC25" s="68"/>
      <c r="IID25" s="69"/>
      <c r="IIE25" s="69"/>
      <c r="IIF25" s="69"/>
      <c r="IIG25" s="70"/>
      <c r="IIH25" s="70"/>
      <c r="III25" s="70"/>
      <c r="IIJ25" s="70"/>
      <c r="IIK25" s="70"/>
      <c r="IIL25" s="68"/>
      <c r="IIM25" s="68"/>
      <c r="IIN25" s="69"/>
      <c r="IIO25" s="69"/>
      <c r="IIP25" s="69"/>
      <c r="IIQ25" s="70"/>
      <c r="IIR25" s="70"/>
      <c r="IIS25" s="70"/>
      <c r="IIT25" s="70"/>
      <c r="IIU25" s="70"/>
      <c r="IIV25" s="68"/>
      <c r="IIW25" s="68"/>
      <c r="IIX25" s="69"/>
      <c r="IIY25" s="69"/>
      <c r="IIZ25" s="69"/>
      <c r="IJA25" s="70"/>
      <c r="IJB25" s="70"/>
      <c r="IJC25" s="70"/>
      <c r="IJD25" s="70"/>
      <c r="IJE25" s="70"/>
      <c r="IJF25" s="68"/>
      <c r="IJG25" s="68"/>
      <c r="IJH25" s="69"/>
      <c r="IJI25" s="69"/>
      <c r="IJJ25" s="69"/>
      <c r="IJK25" s="70"/>
      <c r="IJL25" s="70"/>
      <c r="IJM25" s="70"/>
      <c r="IJN25" s="70"/>
      <c r="IJO25" s="70"/>
      <c r="IJP25" s="68"/>
      <c r="IJQ25" s="68"/>
      <c r="IJR25" s="69"/>
      <c r="IJS25" s="69"/>
      <c r="IJT25" s="69"/>
      <c r="IJU25" s="70"/>
      <c r="IJV25" s="70"/>
      <c r="IJW25" s="70"/>
      <c r="IJX25" s="70"/>
      <c r="IJY25" s="70"/>
      <c r="IJZ25" s="68"/>
      <c r="IKA25" s="68"/>
      <c r="IKB25" s="69"/>
      <c r="IKC25" s="69"/>
      <c r="IKD25" s="69"/>
      <c r="IKE25" s="70"/>
      <c r="IKF25" s="70"/>
      <c r="IKG25" s="70"/>
      <c r="IKH25" s="70"/>
      <c r="IKI25" s="70"/>
      <c r="IKJ25" s="68"/>
      <c r="IKK25" s="68"/>
      <c r="IKL25" s="69"/>
      <c r="IKM25" s="69"/>
      <c r="IKN25" s="69"/>
      <c r="IKO25" s="70"/>
      <c r="IKP25" s="70"/>
      <c r="IKQ25" s="70"/>
      <c r="IKR25" s="70"/>
      <c r="IKS25" s="70"/>
      <c r="IKT25" s="68"/>
      <c r="IKU25" s="68"/>
      <c r="IKV25" s="69"/>
      <c r="IKW25" s="69"/>
      <c r="IKX25" s="69"/>
      <c r="IKY25" s="70"/>
      <c r="IKZ25" s="70"/>
      <c r="ILA25" s="70"/>
      <c r="ILB25" s="70"/>
      <c r="ILC25" s="70"/>
      <c r="ILD25" s="68"/>
      <c r="ILE25" s="68"/>
      <c r="ILF25" s="69"/>
      <c r="ILG25" s="69"/>
      <c r="ILH25" s="69"/>
      <c r="ILI25" s="70"/>
      <c r="ILJ25" s="70"/>
      <c r="ILK25" s="70"/>
      <c r="ILL25" s="70"/>
      <c r="ILM25" s="70"/>
      <c r="ILN25" s="68"/>
      <c r="ILO25" s="68"/>
      <c r="ILP25" s="69"/>
      <c r="ILQ25" s="69"/>
      <c r="ILR25" s="69"/>
      <c r="ILS25" s="70"/>
      <c r="ILT25" s="70"/>
      <c r="ILU25" s="70"/>
      <c r="ILV25" s="70"/>
      <c r="ILW25" s="70"/>
      <c r="ILX25" s="68"/>
      <c r="ILY25" s="68"/>
      <c r="ILZ25" s="69"/>
      <c r="IMA25" s="69"/>
      <c r="IMB25" s="69"/>
      <c r="IMC25" s="70"/>
      <c r="IMD25" s="70"/>
      <c r="IME25" s="70"/>
      <c r="IMF25" s="70"/>
      <c r="IMG25" s="70"/>
      <c r="IMH25" s="68"/>
      <c r="IMI25" s="68"/>
      <c r="IMJ25" s="69"/>
      <c r="IMK25" s="69"/>
      <c r="IML25" s="69"/>
      <c r="IMM25" s="70"/>
      <c r="IMN25" s="70"/>
      <c r="IMO25" s="70"/>
      <c r="IMP25" s="70"/>
      <c r="IMQ25" s="70"/>
      <c r="IMR25" s="68"/>
      <c r="IMS25" s="68"/>
      <c r="IMT25" s="69"/>
      <c r="IMU25" s="69"/>
      <c r="IMV25" s="69"/>
      <c r="IMW25" s="70"/>
      <c r="IMX25" s="70"/>
      <c r="IMY25" s="70"/>
      <c r="IMZ25" s="70"/>
      <c r="INA25" s="70"/>
      <c r="INB25" s="68"/>
      <c r="INC25" s="68"/>
      <c r="IND25" s="69"/>
      <c r="INE25" s="69"/>
      <c r="INF25" s="69"/>
      <c r="ING25" s="70"/>
      <c r="INH25" s="70"/>
      <c r="INI25" s="70"/>
      <c r="INJ25" s="70"/>
      <c r="INK25" s="70"/>
      <c r="INL25" s="68"/>
      <c r="INM25" s="68"/>
      <c r="INN25" s="69"/>
      <c r="INO25" s="69"/>
      <c r="INP25" s="69"/>
      <c r="INQ25" s="70"/>
      <c r="INR25" s="70"/>
      <c r="INS25" s="70"/>
      <c r="INT25" s="70"/>
      <c r="INU25" s="70"/>
      <c r="INV25" s="68"/>
      <c r="INW25" s="68"/>
      <c r="INX25" s="69"/>
      <c r="INY25" s="69"/>
      <c r="INZ25" s="69"/>
      <c r="IOA25" s="70"/>
      <c r="IOB25" s="70"/>
      <c r="IOC25" s="70"/>
      <c r="IOD25" s="70"/>
      <c r="IOE25" s="70"/>
      <c r="IOF25" s="68"/>
      <c r="IOG25" s="68"/>
      <c r="IOH25" s="69"/>
      <c r="IOI25" s="69"/>
      <c r="IOJ25" s="69"/>
      <c r="IOK25" s="70"/>
      <c r="IOL25" s="70"/>
      <c r="IOM25" s="70"/>
      <c r="ION25" s="70"/>
      <c r="IOO25" s="70"/>
      <c r="IOP25" s="68"/>
      <c r="IOQ25" s="68"/>
      <c r="IOR25" s="69"/>
      <c r="IOS25" s="69"/>
      <c r="IOT25" s="69"/>
      <c r="IOU25" s="70"/>
      <c r="IOV25" s="70"/>
      <c r="IOW25" s="70"/>
      <c r="IOX25" s="70"/>
      <c r="IOY25" s="70"/>
      <c r="IOZ25" s="68"/>
      <c r="IPA25" s="68"/>
      <c r="IPB25" s="69"/>
      <c r="IPC25" s="69"/>
      <c r="IPD25" s="69"/>
      <c r="IPE25" s="70"/>
      <c r="IPF25" s="70"/>
      <c r="IPG25" s="70"/>
      <c r="IPH25" s="70"/>
      <c r="IPI25" s="70"/>
      <c r="IPJ25" s="68"/>
      <c r="IPK25" s="68"/>
      <c r="IPL25" s="69"/>
      <c r="IPM25" s="69"/>
      <c r="IPN25" s="69"/>
      <c r="IPO25" s="70"/>
      <c r="IPP25" s="70"/>
      <c r="IPQ25" s="70"/>
      <c r="IPR25" s="70"/>
      <c r="IPS25" s="70"/>
      <c r="IPT25" s="68"/>
      <c r="IPU25" s="68"/>
      <c r="IPV25" s="69"/>
      <c r="IPW25" s="69"/>
      <c r="IPX25" s="69"/>
      <c r="IPY25" s="70"/>
      <c r="IPZ25" s="70"/>
      <c r="IQA25" s="70"/>
      <c r="IQB25" s="70"/>
      <c r="IQC25" s="70"/>
      <c r="IQD25" s="68"/>
      <c r="IQE25" s="68"/>
      <c r="IQF25" s="69"/>
      <c r="IQG25" s="69"/>
      <c r="IQH25" s="69"/>
      <c r="IQI25" s="70"/>
      <c r="IQJ25" s="70"/>
      <c r="IQK25" s="70"/>
      <c r="IQL25" s="70"/>
      <c r="IQM25" s="70"/>
      <c r="IQN25" s="68"/>
      <c r="IQO25" s="68"/>
      <c r="IQP25" s="69"/>
      <c r="IQQ25" s="69"/>
      <c r="IQR25" s="69"/>
      <c r="IQS25" s="70"/>
      <c r="IQT25" s="70"/>
      <c r="IQU25" s="70"/>
      <c r="IQV25" s="70"/>
      <c r="IQW25" s="70"/>
      <c r="IQX25" s="68"/>
      <c r="IQY25" s="68"/>
      <c r="IQZ25" s="69"/>
      <c r="IRA25" s="69"/>
      <c r="IRB25" s="69"/>
      <c r="IRC25" s="70"/>
      <c r="IRD25" s="70"/>
      <c r="IRE25" s="70"/>
      <c r="IRF25" s="70"/>
      <c r="IRG25" s="70"/>
      <c r="IRH25" s="68"/>
      <c r="IRI25" s="68"/>
      <c r="IRJ25" s="69"/>
      <c r="IRK25" s="69"/>
      <c r="IRL25" s="69"/>
      <c r="IRM25" s="70"/>
      <c r="IRN25" s="70"/>
      <c r="IRO25" s="70"/>
      <c r="IRP25" s="70"/>
      <c r="IRQ25" s="70"/>
      <c r="IRR25" s="68"/>
      <c r="IRS25" s="68"/>
      <c r="IRT25" s="69"/>
      <c r="IRU25" s="69"/>
      <c r="IRV25" s="69"/>
      <c r="IRW25" s="70"/>
      <c r="IRX25" s="70"/>
      <c r="IRY25" s="70"/>
      <c r="IRZ25" s="70"/>
      <c r="ISA25" s="70"/>
      <c r="ISB25" s="68"/>
      <c r="ISC25" s="68"/>
      <c r="ISD25" s="69"/>
      <c r="ISE25" s="69"/>
      <c r="ISF25" s="69"/>
      <c r="ISG25" s="70"/>
      <c r="ISH25" s="70"/>
      <c r="ISI25" s="70"/>
      <c r="ISJ25" s="70"/>
      <c r="ISK25" s="70"/>
      <c r="ISL25" s="68"/>
      <c r="ISM25" s="68"/>
      <c r="ISN25" s="69"/>
      <c r="ISO25" s="69"/>
      <c r="ISP25" s="69"/>
      <c r="ISQ25" s="70"/>
      <c r="ISR25" s="70"/>
      <c r="ISS25" s="70"/>
      <c r="IST25" s="70"/>
      <c r="ISU25" s="70"/>
      <c r="ISV25" s="68"/>
      <c r="ISW25" s="68"/>
      <c r="ISX25" s="69"/>
      <c r="ISY25" s="69"/>
      <c r="ISZ25" s="69"/>
      <c r="ITA25" s="70"/>
      <c r="ITB25" s="70"/>
      <c r="ITC25" s="70"/>
      <c r="ITD25" s="70"/>
      <c r="ITE25" s="70"/>
      <c r="ITF25" s="68"/>
      <c r="ITG25" s="68"/>
      <c r="ITH25" s="69"/>
      <c r="ITI25" s="69"/>
      <c r="ITJ25" s="69"/>
      <c r="ITK25" s="70"/>
      <c r="ITL25" s="70"/>
      <c r="ITM25" s="70"/>
      <c r="ITN25" s="70"/>
      <c r="ITO25" s="70"/>
      <c r="ITP25" s="68"/>
      <c r="ITQ25" s="68"/>
      <c r="ITR25" s="69"/>
      <c r="ITS25" s="69"/>
      <c r="ITT25" s="69"/>
      <c r="ITU25" s="70"/>
      <c r="ITV25" s="70"/>
      <c r="ITW25" s="70"/>
      <c r="ITX25" s="70"/>
      <c r="ITY25" s="70"/>
      <c r="ITZ25" s="68"/>
      <c r="IUA25" s="68"/>
      <c r="IUB25" s="69"/>
      <c r="IUC25" s="69"/>
      <c r="IUD25" s="69"/>
      <c r="IUE25" s="70"/>
      <c r="IUF25" s="70"/>
      <c r="IUG25" s="70"/>
      <c r="IUH25" s="70"/>
      <c r="IUI25" s="70"/>
      <c r="IUJ25" s="68"/>
      <c r="IUK25" s="68"/>
      <c r="IUL25" s="69"/>
      <c r="IUM25" s="69"/>
      <c r="IUN25" s="69"/>
      <c r="IUO25" s="70"/>
      <c r="IUP25" s="70"/>
      <c r="IUQ25" s="70"/>
      <c r="IUR25" s="70"/>
      <c r="IUS25" s="70"/>
      <c r="IUT25" s="68"/>
      <c r="IUU25" s="68"/>
      <c r="IUV25" s="69"/>
      <c r="IUW25" s="69"/>
      <c r="IUX25" s="69"/>
      <c r="IUY25" s="70"/>
      <c r="IUZ25" s="70"/>
      <c r="IVA25" s="70"/>
      <c r="IVB25" s="70"/>
      <c r="IVC25" s="70"/>
      <c r="IVD25" s="68"/>
      <c r="IVE25" s="68"/>
      <c r="IVF25" s="69"/>
      <c r="IVG25" s="69"/>
      <c r="IVH25" s="69"/>
      <c r="IVI25" s="70"/>
      <c r="IVJ25" s="70"/>
      <c r="IVK25" s="70"/>
      <c r="IVL25" s="70"/>
      <c r="IVM25" s="70"/>
      <c r="IVN25" s="68"/>
      <c r="IVO25" s="68"/>
      <c r="IVP25" s="69"/>
      <c r="IVQ25" s="69"/>
      <c r="IVR25" s="69"/>
      <c r="IVS25" s="70"/>
      <c r="IVT25" s="70"/>
      <c r="IVU25" s="70"/>
      <c r="IVV25" s="70"/>
      <c r="IVW25" s="70"/>
      <c r="IVX25" s="68"/>
      <c r="IVY25" s="68"/>
      <c r="IVZ25" s="69"/>
      <c r="IWA25" s="69"/>
      <c r="IWB25" s="69"/>
      <c r="IWC25" s="70"/>
      <c r="IWD25" s="70"/>
      <c r="IWE25" s="70"/>
      <c r="IWF25" s="70"/>
      <c r="IWG25" s="70"/>
      <c r="IWH25" s="68"/>
      <c r="IWI25" s="68"/>
      <c r="IWJ25" s="69"/>
      <c r="IWK25" s="69"/>
      <c r="IWL25" s="69"/>
      <c r="IWM25" s="70"/>
      <c r="IWN25" s="70"/>
      <c r="IWO25" s="70"/>
      <c r="IWP25" s="70"/>
      <c r="IWQ25" s="70"/>
      <c r="IWR25" s="68"/>
      <c r="IWS25" s="68"/>
      <c r="IWT25" s="69"/>
      <c r="IWU25" s="69"/>
      <c r="IWV25" s="69"/>
      <c r="IWW25" s="70"/>
      <c r="IWX25" s="70"/>
      <c r="IWY25" s="70"/>
      <c r="IWZ25" s="70"/>
      <c r="IXA25" s="70"/>
      <c r="IXB25" s="68"/>
      <c r="IXC25" s="68"/>
      <c r="IXD25" s="69"/>
      <c r="IXE25" s="69"/>
      <c r="IXF25" s="69"/>
      <c r="IXG25" s="70"/>
      <c r="IXH25" s="70"/>
      <c r="IXI25" s="70"/>
      <c r="IXJ25" s="70"/>
      <c r="IXK25" s="70"/>
      <c r="IXL25" s="68"/>
      <c r="IXM25" s="68"/>
      <c r="IXN25" s="69"/>
      <c r="IXO25" s="69"/>
      <c r="IXP25" s="69"/>
      <c r="IXQ25" s="70"/>
      <c r="IXR25" s="70"/>
      <c r="IXS25" s="70"/>
      <c r="IXT25" s="70"/>
      <c r="IXU25" s="70"/>
      <c r="IXV25" s="68"/>
      <c r="IXW25" s="68"/>
      <c r="IXX25" s="69"/>
      <c r="IXY25" s="69"/>
      <c r="IXZ25" s="69"/>
      <c r="IYA25" s="70"/>
      <c r="IYB25" s="70"/>
      <c r="IYC25" s="70"/>
      <c r="IYD25" s="70"/>
      <c r="IYE25" s="70"/>
      <c r="IYF25" s="68"/>
      <c r="IYG25" s="68"/>
      <c r="IYH25" s="69"/>
      <c r="IYI25" s="69"/>
      <c r="IYJ25" s="69"/>
      <c r="IYK25" s="70"/>
      <c r="IYL25" s="70"/>
      <c r="IYM25" s="70"/>
      <c r="IYN25" s="70"/>
      <c r="IYO25" s="70"/>
      <c r="IYP25" s="68"/>
      <c r="IYQ25" s="68"/>
      <c r="IYR25" s="69"/>
      <c r="IYS25" s="69"/>
      <c r="IYT25" s="69"/>
      <c r="IYU25" s="70"/>
      <c r="IYV25" s="70"/>
      <c r="IYW25" s="70"/>
      <c r="IYX25" s="70"/>
      <c r="IYY25" s="70"/>
      <c r="IYZ25" s="68"/>
      <c r="IZA25" s="68"/>
      <c r="IZB25" s="69"/>
      <c r="IZC25" s="69"/>
      <c r="IZD25" s="69"/>
      <c r="IZE25" s="70"/>
      <c r="IZF25" s="70"/>
      <c r="IZG25" s="70"/>
      <c r="IZH25" s="70"/>
      <c r="IZI25" s="70"/>
      <c r="IZJ25" s="68"/>
      <c r="IZK25" s="68"/>
      <c r="IZL25" s="69"/>
      <c r="IZM25" s="69"/>
      <c r="IZN25" s="69"/>
      <c r="IZO25" s="70"/>
      <c r="IZP25" s="70"/>
      <c r="IZQ25" s="70"/>
      <c r="IZR25" s="70"/>
      <c r="IZS25" s="70"/>
      <c r="IZT25" s="68"/>
      <c r="IZU25" s="68"/>
      <c r="IZV25" s="69"/>
      <c r="IZW25" s="69"/>
      <c r="IZX25" s="69"/>
      <c r="IZY25" s="70"/>
      <c r="IZZ25" s="70"/>
      <c r="JAA25" s="70"/>
      <c r="JAB25" s="70"/>
      <c r="JAC25" s="70"/>
      <c r="JAD25" s="68"/>
      <c r="JAE25" s="68"/>
      <c r="JAF25" s="69"/>
      <c r="JAG25" s="69"/>
      <c r="JAH25" s="69"/>
      <c r="JAI25" s="70"/>
      <c r="JAJ25" s="70"/>
      <c r="JAK25" s="70"/>
      <c r="JAL25" s="70"/>
      <c r="JAM25" s="70"/>
      <c r="JAN25" s="68"/>
      <c r="JAO25" s="68"/>
      <c r="JAP25" s="69"/>
      <c r="JAQ25" s="69"/>
      <c r="JAR25" s="69"/>
      <c r="JAS25" s="70"/>
      <c r="JAT25" s="70"/>
      <c r="JAU25" s="70"/>
      <c r="JAV25" s="70"/>
      <c r="JAW25" s="70"/>
      <c r="JAX25" s="68"/>
      <c r="JAY25" s="68"/>
      <c r="JAZ25" s="69"/>
      <c r="JBA25" s="69"/>
      <c r="JBB25" s="69"/>
      <c r="JBC25" s="70"/>
      <c r="JBD25" s="70"/>
      <c r="JBE25" s="70"/>
      <c r="JBF25" s="70"/>
      <c r="JBG25" s="70"/>
      <c r="JBH25" s="68"/>
      <c r="JBI25" s="68"/>
      <c r="JBJ25" s="69"/>
      <c r="JBK25" s="69"/>
      <c r="JBL25" s="69"/>
      <c r="JBM25" s="70"/>
      <c r="JBN25" s="70"/>
      <c r="JBO25" s="70"/>
      <c r="JBP25" s="70"/>
      <c r="JBQ25" s="70"/>
      <c r="JBR25" s="68"/>
      <c r="JBS25" s="68"/>
      <c r="JBT25" s="69"/>
      <c r="JBU25" s="69"/>
      <c r="JBV25" s="69"/>
      <c r="JBW25" s="70"/>
      <c r="JBX25" s="70"/>
      <c r="JBY25" s="70"/>
      <c r="JBZ25" s="70"/>
      <c r="JCA25" s="70"/>
      <c r="JCB25" s="68"/>
      <c r="JCC25" s="68"/>
      <c r="JCD25" s="69"/>
      <c r="JCE25" s="69"/>
      <c r="JCF25" s="69"/>
      <c r="JCG25" s="70"/>
      <c r="JCH25" s="70"/>
      <c r="JCI25" s="70"/>
      <c r="JCJ25" s="70"/>
      <c r="JCK25" s="70"/>
      <c r="JCL25" s="68"/>
      <c r="JCM25" s="68"/>
      <c r="JCN25" s="69"/>
      <c r="JCO25" s="69"/>
      <c r="JCP25" s="69"/>
      <c r="JCQ25" s="70"/>
      <c r="JCR25" s="70"/>
      <c r="JCS25" s="70"/>
      <c r="JCT25" s="70"/>
      <c r="JCU25" s="70"/>
      <c r="JCV25" s="68"/>
      <c r="JCW25" s="68"/>
      <c r="JCX25" s="69"/>
      <c r="JCY25" s="69"/>
      <c r="JCZ25" s="69"/>
      <c r="JDA25" s="70"/>
      <c r="JDB25" s="70"/>
      <c r="JDC25" s="70"/>
      <c r="JDD25" s="70"/>
      <c r="JDE25" s="70"/>
      <c r="JDF25" s="68"/>
      <c r="JDG25" s="68"/>
      <c r="JDH25" s="69"/>
      <c r="JDI25" s="69"/>
      <c r="JDJ25" s="69"/>
      <c r="JDK25" s="70"/>
      <c r="JDL25" s="70"/>
      <c r="JDM25" s="70"/>
      <c r="JDN25" s="70"/>
      <c r="JDO25" s="70"/>
      <c r="JDP25" s="68"/>
      <c r="JDQ25" s="68"/>
      <c r="JDR25" s="69"/>
      <c r="JDS25" s="69"/>
      <c r="JDT25" s="69"/>
      <c r="JDU25" s="70"/>
      <c r="JDV25" s="70"/>
      <c r="JDW25" s="70"/>
      <c r="JDX25" s="70"/>
      <c r="JDY25" s="70"/>
      <c r="JDZ25" s="68"/>
      <c r="JEA25" s="68"/>
      <c r="JEB25" s="69"/>
      <c r="JEC25" s="69"/>
      <c r="JED25" s="69"/>
      <c r="JEE25" s="70"/>
      <c r="JEF25" s="70"/>
      <c r="JEG25" s="70"/>
      <c r="JEH25" s="70"/>
      <c r="JEI25" s="70"/>
      <c r="JEJ25" s="68"/>
      <c r="JEK25" s="68"/>
      <c r="JEL25" s="69"/>
      <c r="JEM25" s="69"/>
      <c r="JEN25" s="69"/>
      <c r="JEO25" s="70"/>
      <c r="JEP25" s="70"/>
      <c r="JEQ25" s="70"/>
      <c r="JER25" s="70"/>
      <c r="JES25" s="70"/>
      <c r="JET25" s="68"/>
      <c r="JEU25" s="68"/>
      <c r="JEV25" s="69"/>
      <c r="JEW25" s="69"/>
      <c r="JEX25" s="69"/>
      <c r="JEY25" s="70"/>
      <c r="JEZ25" s="70"/>
      <c r="JFA25" s="70"/>
      <c r="JFB25" s="70"/>
      <c r="JFC25" s="70"/>
      <c r="JFD25" s="68"/>
      <c r="JFE25" s="68"/>
      <c r="JFF25" s="69"/>
      <c r="JFG25" s="69"/>
      <c r="JFH25" s="69"/>
      <c r="JFI25" s="70"/>
      <c r="JFJ25" s="70"/>
      <c r="JFK25" s="70"/>
      <c r="JFL25" s="70"/>
      <c r="JFM25" s="70"/>
      <c r="JFN25" s="68"/>
      <c r="JFO25" s="68"/>
      <c r="JFP25" s="69"/>
      <c r="JFQ25" s="69"/>
      <c r="JFR25" s="69"/>
      <c r="JFS25" s="70"/>
      <c r="JFT25" s="70"/>
      <c r="JFU25" s="70"/>
      <c r="JFV25" s="70"/>
      <c r="JFW25" s="70"/>
      <c r="JFX25" s="68"/>
      <c r="JFY25" s="68"/>
      <c r="JFZ25" s="69"/>
      <c r="JGA25" s="69"/>
      <c r="JGB25" s="69"/>
      <c r="JGC25" s="70"/>
      <c r="JGD25" s="70"/>
      <c r="JGE25" s="70"/>
      <c r="JGF25" s="70"/>
      <c r="JGG25" s="70"/>
      <c r="JGH25" s="68"/>
      <c r="JGI25" s="68"/>
      <c r="JGJ25" s="69"/>
      <c r="JGK25" s="69"/>
      <c r="JGL25" s="69"/>
      <c r="JGM25" s="70"/>
      <c r="JGN25" s="70"/>
      <c r="JGO25" s="70"/>
      <c r="JGP25" s="70"/>
      <c r="JGQ25" s="70"/>
      <c r="JGR25" s="68"/>
      <c r="JGS25" s="68"/>
      <c r="JGT25" s="69"/>
      <c r="JGU25" s="69"/>
      <c r="JGV25" s="69"/>
      <c r="JGW25" s="70"/>
      <c r="JGX25" s="70"/>
      <c r="JGY25" s="70"/>
      <c r="JGZ25" s="70"/>
      <c r="JHA25" s="70"/>
      <c r="JHB25" s="68"/>
      <c r="JHC25" s="68"/>
      <c r="JHD25" s="69"/>
      <c r="JHE25" s="69"/>
      <c r="JHF25" s="69"/>
      <c r="JHG25" s="70"/>
      <c r="JHH25" s="70"/>
      <c r="JHI25" s="70"/>
      <c r="JHJ25" s="70"/>
      <c r="JHK25" s="70"/>
      <c r="JHL25" s="68"/>
      <c r="JHM25" s="68"/>
      <c r="JHN25" s="69"/>
      <c r="JHO25" s="69"/>
      <c r="JHP25" s="69"/>
      <c r="JHQ25" s="70"/>
      <c r="JHR25" s="70"/>
      <c r="JHS25" s="70"/>
      <c r="JHT25" s="70"/>
      <c r="JHU25" s="70"/>
      <c r="JHV25" s="68"/>
      <c r="JHW25" s="68"/>
      <c r="JHX25" s="69"/>
      <c r="JHY25" s="69"/>
      <c r="JHZ25" s="69"/>
      <c r="JIA25" s="70"/>
      <c r="JIB25" s="70"/>
      <c r="JIC25" s="70"/>
      <c r="JID25" s="70"/>
      <c r="JIE25" s="70"/>
      <c r="JIF25" s="68"/>
      <c r="JIG25" s="68"/>
      <c r="JIH25" s="69"/>
      <c r="JII25" s="69"/>
      <c r="JIJ25" s="69"/>
      <c r="JIK25" s="70"/>
      <c r="JIL25" s="70"/>
      <c r="JIM25" s="70"/>
      <c r="JIN25" s="70"/>
      <c r="JIO25" s="70"/>
      <c r="JIP25" s="68"/>
      <c r="JIQ25" s="68"/>
      <c r="JIR25" s="69"/>
      <c r="JIS25" s="69"/>
      <c r="JIT25" s="69"/>
      <c r="JIU25" s="70"/>
      <c r="JIV25" s="70"/>
      <c r="JIW25" s="70"/>
      <c r="JIX25" s="70"/>
      <c r="JIY25" s="70"/>
      <c r="JIZ25" s="68"/>
      <c r="JJA25" s="68"/>
      <c r="JJB25" s="69"/>
      <c r="JJC25" s="69"/>
      <c r="JJD25" s="69"/>
      <c r="JJE25" s="70"/>
      <c r="JJF25" s="70"/>
      <c r="JJG25" s="70"/>
      <c r="JJH25" s="70"/>
      <c r="JJI25" s="70"/>
      <c r="JJJ25" s="68"/>
      <c r="JJK25" s="68"/>
      <c r="JJL25" s="69"/>
      <c r="JJM25" s="69"/>
      <c r="JJN25" s="69"/>
      <c r="JJO25" s="70"/>
      <c r="JJP25" s="70"/>
      <c r="JJQ25" s="70"/>
      <c r="JJR25" s="70"/>
      <c r="JJS25" s="70"/>
      <c r="JJT25" s="68"/>
      <c r="JJU25" s="68"/>
      <c r="JJV25" s="69"/>
      <c r="JJW25" s="69"/>
      <c r="JJX25" s="69"/>
      <c r="JJY25" s="70"/>
      <c r="JJZ25" s="70"/>
      <c r="JKA25" s="70"/>
      <c r="JKB25" s="70"/>
      <c r="JKC25" s="70"/>
      <c r="JKD25" s="68"/>
      <c r="JKE25" s="68"/>
      <c r="JKF25" s="69"/>
      <c r="JKG25" s="69"/>
      <c r="JKH25" s="69"/>
      <c r="JKI25" s="70"/>
      <c r="JKJ25" s="70"/>
      <c r="JKK25" s="70"/>
      <c r="JKL25" s="70"/>
      <c r="JKM25" s="70"/>
      <c r="JKN25" s="68"/>
      <c r="JKO25" s="68"/>
      <c r="JKP25" s="69"/>
      <c r="JKQ25" s="69"/>
      <c r="JKR25" s="69"/>
      <c r="JKS25" s="70"/>
      <c r="JKT25" s="70"/>
      <c r="JKU25" s="70"/>
      <c r="JKV25" s="70"/>
      <c r="JKW25" s="70"/>
      <c r="JKX25" s="68"/>
      <c r="JKY25" s="68"/>
      <c r="JKZ25" s="69"/>
      <c r="JLA25" s="69"/>
      <c r="JLB25" s="69"/>
      <c r="JLC25" s="70"/>
      <c r="JLD25" s="70"/>
      <c r="JLE25" s="70"/>
      <c r="JLF25" s="70"/>
      <c r="JLG25" s="70"/>
      <c r="JLH25" s="68"/>
      <c r="JLI25" s="68"/>
      <c r="JLJ25" s="69"/>
      <c r="JLK25" s="69"/>
      <c r="JLL25" s="69"/>
      <c r="JLM25" s="70"/>
      <c r="JLN25" s="70"/>
      <c r="JLO25" s="70"/>
      <c r="JLP25" s="70"/>
      <c r="JLQ25" s="70"/>
      <c r="JLR25" s="68"/>
      <c r="JLS25" s="68"/>
      <c r="JLT25" s="69"/>
      <c r="JLU25" s="69"/>
      <c r="JLV25" s="69"/>
      <c r="JLW25" s="70"/>
      <c r="JLX25" s="70"/>
      <c r="JLY25" s="70"/>
      <c r="JLZ25" s="70"/>
      <c r="JMA25" s="70"/>
      <c r="JMB25" s="68"/>
      <c r="JMC25" s="68"/>
      <c r="JMD25" s="69"/>
      <c r="JME25" s="69"/>
      <c r="JMF25" s="69"/>
      <c r="JMG25" s="70"/>
      <c r="JMH25" s="70"/>
      <c r="JMI25" s="70"/>
      <c r="JMJ25" s="70"/>
      <c r="JMK25" s="70"/>
      <c r="JML25" s="68"/>
      <c r="JMM25" s="68"/>
      <c r="JMN25" s="69"/>
      <c r="JMO25" s="69"/>
      <c r="JMP25" s="69"/>
      <c r="JMQ25" s="70"/>
      <c r="JMR25" s="70"/>
      <c r="JMS25" s="70"/>
      <c r="JMT25" s="70"/>
      <c r="JMU25" s="70"/>
      <c r="JMV25" s="68"/>
      <c r="JMW25" s="68"/>
      <c r="JMX25" s="69"/>
      <c r="JMY25" s="69"/>
      <c r="JMZ25" s="69"/>
      <c r="JNA25" s="70"/>
      <c r="JNB25" s="70"/>
      <c r="JNC25" s="70"/>
      <c r="JND25" s="70"/>
      <c r="JNE25" s="70"/>
      <c r="JNF25" s="68"/>
      <c r="JNG25" s="68"/>
      <c r="JNH25" s="69"/>
      <c r="JNI25" s="69"/>
      <c r="JNJ25" s="69"/>
      <c r="JNK25" s="70"/>
      <c r="JNL25" s="70"/>
      <c r="JNM25" s="70"/>
      <c r="JNN25" s="70"/>
      <c r="JNO25" s="70"/>
      <c r="JNP25" s="68"/>
      <c r="JNQ25" s="68"/>
      <c r="JNR25" s="69"/>
      <c r="JNS25" s="69"/>
      <c r="JNT25" s="69"/>
      <c r="JNU25" s="70"/>
      <c r="JNV25" s="70"/>
      <c r="JNW25" s="70"/>
      <c r="JNX25" s="70"/>
      <c r="JNY25" s="70"/>
      <c r="JNZ25" s="68"/>
      <c r="JOA25" s="68"/>
      <c r="JOB25" s="69"/>
      <c r="JOC25" s="69"/>
      <c r="JOD25" s="69"/>
      <c r="JOE25" s="70"/>
      <c r="JOF25" s="70"/>
      <c r="JOG25" s="70"/>
      <c r="JOH25" s="70"/>
      <c r="JOI25" s="70"/>
      <c r="JOJ25" s="68"/>
      <c r="JOK25" s="68"/>
      <c r="JOL25" s="69"/>
      <c r="JOM25" s="69"/>
      <c r="JON25" s="69"/>
      <c r="JOO25" s="70"/>
      <c r="JOP25" s="70"/>
      <c r="JOQ25" s="70"/>
      <c r="JOR25" s="70"/>
      <c r="JOS25" s="70"/>
      <c r="JOT25" s="68"/>
      <c r="JOU25" s="68"/>
      <c r="JOV25" s="69"/>
      <c r="JOW25" s="69"/>
      <c r="JOX25" s="69"/>
      <c r="JOY25" s="70"/>
      <c r="JOZ25" s="70"/>
      <c r="JPA25" s="70"/>
      <c r="JPB25" s="70"/>
      <c r="JPC25" s="70"/>
      <c r="JPD25" s="68"/>
      <c r="JPE25" s="68"/>
      <c r="JPF25" s="69"/>
      <c r="JPG25" s="69"/>
      <c r="JPH25" s="69"/>
      <c r="JPI25" s="70"/>
      <c r="JPJ25" s="70"/>
      <c r="JPK25" s="70"/>
      <c r="JPL25" s="70"/>
      <c r="JPM25" s="70"/>
      <c r="JPN25" s="68"/>
      <c r="JPO25" s="68"/>
      <c r="JPP25" s="69"/>
      <c r="JPQ25" s="69"/>
      <c r="JPR25" s="69"/>
      <c r="JPS25" s="70"/>
      <c r="JPT25" s="70"/>
      <c r="JPU25" s="70"/>
      <c r="JPV25" s="70"/>
      <c r="JPW25" s="70"/>
      <c r="JPX25" s="68"/>
      <c r="JPY25" s="68"/>
      <c r="JPZ25" s="69"/>
      <c r="JQA25" s="69"/>
      <c r="JQB25" s="69"/>
      <c r="JQC25" s="70"/>
      <c r="JQD25" s="70"/>
      <c r="JQE25" s="70"/>
      <c r="JQF25" s="70"/>
      <c r="JQG25" s="70"/>
      <c r="JQH25" s="68"/>
      <c r="JQI25" s="68"/>
      <c r="JQJ25" s="69"/>
      <c r="JQK25" s="69"/>
      <c r="JQL25" s="69"/>
      <c r="JQM25" s="70"/>
      <c r="JQN25" s="70"/>
      <c r="JQO25" s="70"/>
      <c r="JQP25" s="70"/>
      <c r="JQQ25" s="70"/>
      <c r="JQR25" s="68"/>
      <c r="JQS25" s="68"/>
      <c r="JQT25" s="69"/>
      <c r="JQU25" s="69"/>
      <c r="JQV25" s="69"/>
      <c r="JQW25" s="70"/>
      <c r="JQX25" s="70"/>
      <c r="JQY25" s="70"/>
      <c r="JQZ25" s="70"/>
      <c r="JRA25" s="70"/>
      <c r="JRB25" s="68"/>
      <c r="JRC25" s="68"/>
      <c r="JRD25" s="69"/>
      <c r="JRE25" s="69"/>
      <c r="JRF25" s="69"/>
      <c r="JRG25" s="70"/>
      <c r="JRH25" s="70"/>
      <c r="JRI25" s="70"/>
      <c r="JRJ25" s="70"/>
      <c r="JRK25" s="70"/>
      <c r="JRL25" s="68"/>
      <c r="JRM25" s="68"/>
      <c r="JRN25" s="69"/>
      <c r="JRO25" s="69"/>
      <c r="JRP25" s="69"/>
      <c r="JRQ25" s="70"/>
      <c r="JRR25" s="70"/>
      <c r="JRS25" s="70"/>
      <c r="JRT25" s="70"/>
      <c r="JRU25" s="70"/>
      <c r="JRV25" s="68"/>
      <c r="JRW25" s="68"/>
      <c r="JRX25" s="69"/>
      <c r="JRY25" s="69"/>
      <c r="JRZ25" s="69"/>
      <c r="JSA25" s="70"/>
      <c r="JSB25" s="70"/>
      <c r="JSC25" s="70"/>
      <c r="JSD25" s="70"/>
      <c r="JSE25" s="70"/>
      <c r="JSF25" s="68"/>
      <c r="JSG25" s="68"/>
      <c r="JSH25" s="69"/>
      <c r="JSI25" s="69"/>
      <c r="JSJ25" s="69"/>
      <c r="JSK25" s="70"/>
      <c r="JSL25" s="70"/>
      <c r="JSM25" s="70"/>
      <c r="JSN25" s="70"/>
      <c r="JSO25" s="70"/>
      <c r="JSP25" s="68"/>
      <c r="JSQ25" s="68"/>
      <c r="JSR25" s="69"/>
      <c r="JSS25" s="69"/>
      <c r="JST25" s="69"/>
      <c r="JSU25" s="70"/>
      <c r="JSV25" s="70"/>
      <c r="JSW25" s="70"/>
      <c r="JSX25" s="70"/>
      <c r="JSY25" s="70"/>
      <c r="JSZ25" s="68"/>
      <c r="JTA25" s="68"/>
      <c r="JTB25" s="69"/>
      <c r="JTC25" s="69"/>
      <c r="JTD25" s="69"/>
      <c r="JTE25" s="70"/>
      <c r="JTF25" s="70"/>
      <c r="JTG25" s="70"/>
      <c r="JTH25" s="70"/>
      <c r="JTI25" s="70"/>
      <c r="JTJ25" s="68"/>
      <c r="JTK25" s="68"/>
      <c r="JTL25" s="69"/>
      <c r="JTM25" s="69"/>
      <c r="JTN25" s="69"/>
      <c r="JTO25" s="70"/>
      <c r="JTP25" s="70"/>
      <c r="JTQ25" s="70"/>
      <c r="JTR25" s="70"/>
      <c r="JTS25" s="70"/>
      <c r="JTT25" s="68"/>
      <c r="JTU25" s="68"/>
      <c r="JTV25" s="69"/>
      <c r="JTW25" s="69"/>
      <c r="JTX25" s="69"/>
      <c r="JTY25" s="70"/>
      <c r="JTZ25" s="70"/>
      <c r="JUA25" s="70"/>
      <c r="JUB25" s="70"/>
      <c r="JUC25" s="70"/>
      <c r="JUD25" s="68"/>
      <c r="JUE25" s="68"/>
      <c r="JUF25" s="69"/>
      <c r="JUG25" s="69"/>
      <c r="JUH25" s="69"/>
      <c r="JUI25" s="70"/>
      <c r="JUJ25" s="70"/>
      <c r="JUK25" s="70"/>
      <c r="JUL25" s="70"/>
      <c r="JUM25" s="70"/>
      <c r="JUN25" s="68"/>
      <c r="JUO25" s="68"/>
      <c r="JUP25" s="69"/>
      <c r="JUQ25" s="69"/>
      <c r="JUR25" s="69"/>
      <c r="JUS25" s="70"/>
      <c r="JUT25" s="70"/>
      <c r="JUU25" s="70"/>
      <c r="JUV25" s="70"/>
      <c r="JUW25" s="70"/>
      <c r="JUX25" s="68"/>
      <c r="JUY25" s="68"/>
      <c r="JUZ25" s="69"/>
      <c r="JVA25" s="69"/>
      <c r="JVB25" s="69"/>
      <c r="JVC25" s="70"/>
      <c r="JVD25" s="70"/>
      <c r="JVE25" s="70"/>
      <c r="JVF25" s="70"/>
      <c r="JVG25" s="70"/>
      <c r="JVH25" s="68"/>
      <c r="JVI25" s="68"/>
      <c r="JVJ25" s="69"/>
      <c r="JVK25" s="69"/>
      <c r="JVL25" s="69"/>
      <c r="JVM25" s="70"/>
      <c r="JVN25" s="70"/>
      <c r="JVO25" s="70"/>
      <c r="JVP25" s="70"/>
      <c r="JVQ25" s="70"/>
      <c r="JVR25" s="68"/>
      <c r="JVS25" s="68"/>
      <c r="JVT25" s="69"/>
      <c r="JVU25" s="69"/>
      <c r="JVV25" s="69"/>
      <c r="JVW25" s="70"/>
      <c r="JVX25" s="70"/>
      <c r="JVY25" s="70"/>
      <c r="JVZ25" s="70"/>
      <c r="JWA25" s="70"/>
      <c r="JWB25" s="68"/>
      <c r="JWC25" s="68"/>
      <c r="JWD25" s="69"/>
      <c r="JWE25" s="69"/>
      <c r="JWF25" s="69"/>
      <c r="JWG25" s="70"/>
      <c r="JWH25" s="70"/>
      <c r="JWI25" s="70"/>
      <c r="JWJ25" s="70"/>
      <c r="JWK25" s="70"/>
      <c r="JWL25" s="68"/>
      <c r="JWM25" s="68"/>
      <c r="JWN25" s="69"/>
      <c r="JWO25" s="69"/>
      <c r="JWP25" s="69"/>
      <c r="JWQ25" s="70"/>
      <c r="JWR25" s="70"/>
      <c r="JWS25" s="70"/>
      <c r="JWT25" s="70"/>
      <c r="JWU25" s="70"/>
      <c r="JWV25" s="68"/>
      <c r="JWW25" s="68"/>
      <c r="JWX25" s="69"/>
      <c r="JWY25" s="69"/>
      <c r="JWZ25" s="69"/>
      <c r="JXA25" s="70"/>
      <c r="JXB25" s="70"/>
      <c r="JXC25" s="70"/>
      <c r="JXD25" s="70"/>
      <c r="JXE25" s="70"/>
      <c r="JXF25" s="68"/>
      <c r="JXG25" s="68"/>
      <c r="JXH25" s="69"/>
      <c r="JXI25" s="69"/>
      <c r="JXJ25" s="69"/>
      <c r="JXK25" s="70"/>
      <c r="JXL25" s="70"/>
      <c r="JXM25" s="70"/>
      <c r="JXN25" s="70"/>
      <c r="JXO25" s="70"/>
      <c r="JXP25" s="68"/>
      <c r="JXQ25" s="68"/>
      <c r="JXR25" s="69"/>
      <c r="JXS25" s="69"/>
      <c r="JXT25" s="69"/>
      <c r="JXU25" s="70"/>
      <c r="JXV25" s="70"/>
      <c r="JXW25" s="70"/>
      <c r="JXX25" s="70"/>
      <c r="JXY25" s="70"/>
      <c r="JXZ25" s="68"/>
      <c r="JYA25" s="68"/>
      <c r="JYB25" s="69"/>
      <c r="JYC25" s="69"/>
      <c r="JYD25" s="69"/>
      <c r="JYE25" s="70"/>
      <c r="JYF25" s="70"/>
      <c r="JYG25" s="70"/>
      <c r="JYH25" s="70"/>
      <c r="JYI25" s="70"/>
      <c r="JYJ25" s="68"/>
      <c r="JYK25" s="68"/>
      <c r="JYL25" s="69"/>
      <c r="JYM25" s="69"/>
      <c r="JYN25" s="69"/>
      <c r="JYO25" s="70"/>
      <c r="JYP25" s="70"/>
      <c r="JYQ25" s="70"/>
      <c r="JYR25" s="70"/>
      <c r="JYS25" s="70"/>
      <c r="JYT25" s="68"/>
      <c r="JYU25" s="68"/>
      <c r="JYV25" s="69"/>
      <c r="JYW25" s="69"/>
      <c r="JYX25" s="69"/>
      <c r="JYY25" s="70"/>
      <c r="JYZ25" s="70"/>
      <c r="JZA25" s="70"/>
      <c r="JZB25" s="70"/>
      <c r="JZC25" s="70"/>
      <c r="JZD25" s="68"/>
      <c r="JZE25" s="68"/>
      <c r="JZF25" s="69"/>
      <c r="JZG25" s="69"/>
      <c r="JZH25" s="69"/>
      <c r="JZI25" s="70"/>
      <c r="JZJ25" s="70"/>
      <c r="JZK25" s="70"/>
      <c r="JZL25" s="70"/>
      <c r="JZM25" s="70"/>
      <c r="JZN25" s="68"/>
      <c r="JZO25" s="68"/>
      <c r="JZP25" s="69"/>
      <c r="JZQ25" s="69"/>
      <c r="JZR25" s="69"/>
      <c r="JZS25" s="70"/>
      <c r="JZT25" s="70"/>
      <c r="JZU25" s="70"/>
      <c r="JZV25" s="70"/>
      <c r="JZW25" s="70"/>
      <c r="JZX25" s="68"/>
      <c r="JZY25" s="68"/>
      <c r="JZZ25" s="69"/>
      <c r="KAA25" s="69"/>
      <c r="KAB25" s="69"/>
      <c r="KAC25" s="70"/>
      <c r="KAD25" s="70"/>
      <c r="KAE25" s="70"/>
      <c r="KAF25" s="70"/>
      <c r="KAG25" s="70"/>
      <c r="KAH25" s="68"/>
      <c r="KAI25" s="68"/>
      <c r="KAJ25" s="69"/>
      <c r="KAK25" s="69"/>
      <c r="KAL25" s="69"/>
      <c r="KAM25" s="70"/>
      <c r="KAN25" s="70"/>
      <c r="KAO25" s="70"/>
      <c r="KAP25" s="70"/>
      <c r="KAQ25" s="70"/>
      <c r="KAR25" s="68"/>
      <c r="KAS25" s="68"/>
      <c r="KAT25" s="69"/>
      <c r="KAU25" s="69"/>
      <c r="KAV25" s="69"/>
      <c r="KAW25" s="70"/>
      <c r="KAX25" s="70"/>
      <c r="KAY25" s="70"/>
      <c r="KAZ25" s="70"/>
      <c r="KBA25" s="70"/>
      <c r="KBB25" s="68"/>
      <c r="KBC25" s="68"/>
      <c r="KBD25" s="69"/>
      <c r="KBE25" s="69"/>
      <c r="KBF25" s="69"/>
      <c r="KBG25" s="70"/>
      <c r="KBH25" s="70"/>
      <c r="KBI25" s="70"/>
      <c r="KBJ25" s="70"/>
      <c r="KBK25" s="70"/>
      <c r="KBL25" s="68"/>
      <c r="KBM25" s="68"/>
      <c r="KBN25" s="69"/>
      <c r="KBO25" s="69"/>
      <c r="KBP25" s="69"/>
      <c r="KBQ25" s="70"/>
      <c r="KBR25" s="70"/>
      <c r="KBS25" s="70"/>
      <c r="KBT25" s="70"/>
      <c r="KBU25" s="70"/>
      <c r="KBV25" s="68"/>
      <c r="KBW25" s="68"/>
      <c r="KBX25" s="69"/>
      <c r="KBY25" s="69"/>
      <c r="KBZ25" s="69"/>
      <c r="KCA25" s="70"/>
      <c r="KCB25" s="70"/>
      <c r="KCC25" s="70"/>
      <c r="KCD25" s="70"/>
      <c r="KCE25" s="70"/>
      <c r="KCF25" s="68"/>
      <c r="KCG25" s="68"/>
      <c r="KCH25" s="69"/>
      <c r="KCI25" s="69"/>
      <c r="KCJ25" s="69"/>
      <c r="KCK25" s="70"/>
      <c r="KCL25" s="70"/>
      <c r="KCM25" s="70"/>
      <c r="KCN25" s="70"/>
      <c r="KCO25" s="70"/>
      <c r="KCP25" s="68"/>
      <c r="KCQ25" s="68"/>
      <c r="KCR25" s="69"/>
      <c r="KCS25" s="69"/>
      <c r="KCT25" s="69"/>
      <c r="KCU25" s="70"/>
      <c r="KCV25" s="70"/>
      <c r="KCW25" s="70"/>
      <c r="KCX25" s="70"/>
      <c r="KCY25" s="70"/>
      <c r="KCZ25" s="68"/>
      <c r="KDA25" s="68"/>
      <c r="KDB25" s="69"/>
      <c r="KDC25" s="69"/>
      <c r="KDD25" s="69"/>
      <c r="KDE25" s="70"/>
      <c r="KDF25" s="70"/>
      <c r="KDG25" s="70"/>
      <c r="KDH25" s="70"/>
      <c r="KDI25" s="70"/>
      <c r="KDJ25" s="68"/>
      <c r="KDK25" s="68"/>
      <c r="KDL25" s="69"/>
      <c r="KDM25" s="69"/>
      <c r="KDN25" s="69"/>
      <c r="KDO25" s="70"/>
      <c r="KDP25" s="70"/>
      <c r="KDQ25" s="70"/>
      <c r="KDR25" s="70"/>
      <c r="KDS25" s="70"/>
      <c r="KDT25" s="68"/>
      <c r="KDU25" s="68"/>
      <c r="KDV25" s="69"/>
      <c r="KDW25" s="69"/>
      <c r="KDX25" s="69"/>
      <c r="KDY25" s="70"/>
      <c r="KDZ25" s="70"/>
      <c r="KEA25" s="70"/>
      <c r="KEB25" s="70"/>
      <c r="KEC25" s="70"/>
      <c r="KED25" s="68"/>
      <c r="KEE25" s="68"/>
      <c r="KEF25" s="69"/>
      <c r="KEG25" s="69"/>
      <c r="KEH25" s="69"/>
      <c r="KEI25" s="70"/>
      <c r="KEJ25" s="70"/>
      <c r="KEK25" s="70"/>
      <c r="KEL25" s="70"/>
      <c r="KEM25" s="70"/>
      <c r="KEN25" s="68"/>
      <c r="KEO25" s="68"/>
      <c r="KEP25" s="69"/>
      <c r="KEQ25" s="69"/>
      <c r="KER25" s="69"/>
      <c r="KES25" s="70"/>
      <c r="KET25" s="70"/>
      <c r="KEU25" s="70"/>
      <c r="KEV25" s="70"/>
      <c r="KEW25" s="70"/>
      <c r="KEX25" s="68"/>
      <c r="KEY25" s="68"/>
      <c r="KEZ25" s="69"/>
      <c r="KFA25" s="69"/>
      <c r="KFB25" s="69"/>
      <c r="KFC25" s="70"/>
      <c r="KFD25" s="70"/>
      <c r="KFE25" s="70"/>
      <c r="KFF25" s="70"/>
      <c r="KFG25" s="70"/>
      <c r="KFH25" s="68"/>
      <c r="KFI25" s="68"/>
      <c r="KFJ25" s="69"/>
      <c r="KFK25" s="69"/>
      <c r="KFL25" s="69"/>
      <c r="KFM25" s="70"/>
      <c r="KFN25" s="70"/>
      <c r="KFO25" s="70"/>
      <c r="KFP25" s="70"/>
      <c r="KFQ25" s="70"/>
      <c r="KFR25" s="68"/>
      <c r="KFS25" s="68"/>
      <c r="KFT25" s="69"/>
      <c r="KFU25" s="69"/>
      <c r="KFV25" s="69"/>
      <c r="KFW25" s="70"/>
      <c r="KFX25" s="70"/>
      <c r="KFY25" s="70"/>
      <c r="KFZ25" s="70"/>
      <c r="KGA25" s="70"/>
      <c r="KGB25" s="68"/>
      <c r="KGC25" s="68"/>
      <c r="KGD25" s="69"/>
      <c r="KGE25" s="69"/>
      <c r="KGF25" s="69"/>
      <c r="KGG25" s="70"/>
      <c r="KGH25" s="70"/>
      <c r="KGI25" s="70"/>
      <c r="KGJ25" s="70"/>
      <c r="KGK25" s="70"/>
      <c r="KGL25" s="68"/>
      <c r="KGM25" s="68"/>
      <c r="KGN25" s="69"/>
      <c r="KGO25" s="69"/>
      <c r="KGP25" s="69"/>
      <c r="KGQ25" s="70"/>
      <c r="KGR25" s="70"/>
      <c r="KGS25" s="70"/>
      <c r="KGT25" s="70"/>
      <c r="KGU25" s="70"/>
      <c r="KGV25" s="68"/>
      <c r="KGW25" s="68"/>
      <c r="KGX25" s="69"/>
      <c r="KGY25" s="69"/>
      <c r="KGZ25" s="69"/>
      <c r="KHA25" s="70"/>
      <c r="KHB25" s="70"/>
      <c r="KHC25" s="70"/>
      <c r="KHD25" s="70"/>
      <c r="KHE25" s="70"/>
      <c r="KHF25" s="68"/>
      <c r="KHG25" s="68"/>
      <c r="KHH25" s="69"/>
      <c r="KHI25" s="69"/>
      <c r="KHJ25" s="69"/>
      <c r="KHK25" s="70"/>
      <c r="KHL25" s="70"/>
      <c r="KHM25" s="70"/>
      <c r="KHN25" s="70"/>
      <c r="KHO25" s="70"/>
      <c r="KHP25" s="68"/>
      <c r="KHQ25" s="68"/>
      <c r="KHR25" s="69"/>
      <c r="KHS25" s="69"/>
      <c r="KHT25" s="69"/>
      <c r="KHU25" s="70"/>
      <c r="KHV25" s="70"/>
      <c r="KHW25" s="70"/>
      <c r="KHX25" s="70"/>
      <c r="KHY25" s="70"/>
      <c r="KHZ25" s="68"/>
      <c r="KIA25" s="68"/>
      <c r="KIB25" s="69"/>
      <c r="KIC25" s="69"/>
      <c r="KID25" s="69"/>
      <c r="KIE25" s="70"/>
      <c r="KIF25" s="70"/>
      <c r="KIG25" s="70"/>
      <c r="KIH25" s="70"/>
      <c r="KII25" s="70"/>
      <c r="KIJ25" s="68"/>
      <c r="KIK25" s="68"/>
      <c r="KIL25" s="69"/>
      <c r="KIM25" s="69"/>
      <c r="KIN25" s="69"/>
      <c r="KIO25" s="70"/>
      <c r="KIP25" s="70"/>
      <c r="KIQ25" s="70"/>
      <c r="KIR25" s="70"/>
      <c r="KIS25" s="70"/>
      <c r="KIT25" s="68"/>
      <c r="KIU25" s="68"/>
      <c r="KIV25" s="69"/>
      <c r="KIW25" s="69"/>
      <c r="KIX25" s="69"/>
      <c r="KIY25" s="70"/>
      <c r="KIZ25" s="70"/>
      <c r="KJA25" s="70"/>
      <c r="KJB25" s="70"/>
      <c r="KJC25" s="70"/>
      <c r="KJD25" s="68"/>
      <c r="KJE25" s="68"/>
      <c r="KJF25" s="69"/>
      <c r="KJG25" s="69"/>
      <c r="KJH25" s="69"/>
      <c r="KJI25" s="70"/>
      <c r="KJJ25" s="70"/>
      <c r="KJK25" s="70"/>
      <c r="KJL25" s="70"/>
      <c r="KJM25" s="70"/>
      <c r="KJN25" s="68"/>
      <c r="KJO25" s="68"/>
      <c r="KJP25" s="69"/>
      <c r="KJQ25" s="69"/>
      <c r="KJR25" s="69"/>
      <c r="KJS25" s="70"/>
      <c r="KJT25" s="70"/>
      <c r="KJU25" s="70"/>
      <c r="KJV25" s="70"/>
      <c r="KJW25" s="70"/>
      <c r="KJX25" s="68"/>
      <c r="KJY25" s="68"/>
      <c r="KJZ25" s="69"/>
      <c r="KKA25" s="69"/>
      <c r="KKB25" s="69"/>
      <c r="KKC25" s="70"/>
      <c r="KKD25" s="70"/>
      <c r="KKE25" s="70"/>
      <c r="KKF25" s="70"/>
      <c r="KKG25" s="70"/>
      <c r="KKH25" s="68"/>
      <c r="KKI25" s="68"/>
      <c r="KKJ25" s="69"/>
      <c r="KKK25" s="69"/>
      <c r="KKL25" s="69"/>
      <c r="KKM25" s="70"/>
      <c r="KKN25" s="70"/>
      <c r="KKO25" s="70"/>
      <c r="KKP25" s="70"/>
      <c r="KKQ25" s="70"/>
      <c r="KKR25" s="68"/>
      <c r="KKS25" s="68"/>
      <c r="KKT25" s="69"/>
      <c r="KKU25" s="69"/>
      <c r="KKV25" s="69"/>
      <c r="KKW25" s="70"/>
      <c r="KKX25" s="70"/>
      <c r="KKY25" s="70"/>
      <c r="KKZ25" s="70"/>
      <c r="KLA25" s="70"/>
      <c r="KLB25" s="68"/>
      <c r="KLC25" s="68"/>
      <c r="KLD25" s="69"/>
      <c r="KLE25" s="69"/>
      <c r="KLF25" s="69"/>
      <c r="KLG25" s="70"/>
      <c r="KLH25" s="70"/>
      <c r="KLI25" s="70"/>
      <c r="KLJ25" s="70"/>
      <c r="KLK25" s="70"/>
      <c r="KLL25" s="68"/>
      <c r="KLM25" s="68"/>
      <c r="KLN25" s="69"/>
      <c r="KLO25" s="69"/>
      <c r="KLP25" s="69"/>
      <c r="KLQ25" s="70"/>
      <c r="KLR25" s="70"/>
      <c r="KLS25" s="70"/>
      <c r="KLT25" s="70"/>
      <c r="KLU25" s="70"/>
      <c r="KLV25" s="68"/>
      <c r="KLW25" s="68"/>
      <c r="KLX25" s="69"/>
      <c r="KLY25" s="69"/>
      <c r="KLZ25" s="69"/>
      <c r="KMA25" s="70"/>
      <c r="KMB25" s="70"/>
      <c r="KMC25" s="70"/>
      <c r="KMD25" s="70"/>
      <c r="KME25" s="70"/>
      <c r="KMF25" s="68"/>
      <c r="KMG25" s="68"/>
      <c r="KMH25" s="69"/>
      <c r="KMI25" s="69"/>
      <c r="KMJ25" s="69"/>
      <c r="KMK25" s="70"/>
      <c r="KML25" s="70"/>
      <c r="KMM25" s="70"/>
      <c r="KMN25" s="70"/>
      <c r="KMO25" s="70"/>
      <c r="KMP25" s="68"/>
      <c r="KMQ25" s="68"/>
      <c r="KMR25" s="69"/>
      <c r="KMS25" s="69"/>
      <c r="KMT25" s="69"/>
      <c r="KMU25" s="70"/>
      <c r="KMV25" s="70"/>
      <c r="KMW25" s="70"/>
      <c r="KMX25" s="70"/>
      <c r="KMY25" s="70"/>
      <c r="KMZ25" s="68"/>
      <c r="KNA25" s="68"/>
      <c r="KNB25" s="69"/>
      <c r="KNC25" s="69"/>
      <c r="KND25" s="69"/>
      <c r="KNE25" s="70"/>
      <c r="KNF25" s="70"/>
      <c r="KNG25" s="70"/>
      <c r="KNH25" s="70"/>
      <c r="KNI25" s="70"/>
      <c r="KNJ25" s="68"/>
      <c r="KNK25" s="68"/>
      <c r="KNL25" s="69"/>
      <c r="KNM25" s="69"/>
      <c r="KNN25" s="69"/>
      <c r="KNO25" s="70"/>
      <c r="KNP25" s="70"/>
      <c r="KNQ25" s="70"/>
      <c r="KNR25" s="70"/>
      <c r="KNS25" s="70"/>
      <c r="KNT25" s="68"/>
      <c r="KNU25" s="68"/>
      <c r="KNV25" s="69"/>
      <c r="KNW25" s="69"/>
      <c r="KNX25" s="69"/>
      <c r="KNY25" s="70"/>
      <c r="KNZ25" s="70"/>
      <c r="KOA25" s="70"/>
      <c r="KOB25" s="70"/>
      <c r="KOC25" s="70"/>
      <c r="KOD25" s="68"/>
      <c r="KOE25" s="68"/>
      <c r="KOF25" s="69"/>
      <c r="KOG25" s="69"/>
      <c r="KOH25" s="69"/>
      <c r="KOI25" s="70"/>
      <c r="KOJ25" s="70"/>
      <c r="KOK25" s="70"/>
      <c r="KOL25" s="70"/>
      <c r="KOM25" s="70"/>
      <c r="KON25" s="68"/>
      <c r="KOO25" s="68"/>
      <c r="KOP25" s="69"/>
      <c r="KOQ25" s="69"/>
      <c r="KOR25" s="69"/>
      <c r="KOS25" s="70"/>
      <c r="KOT25" s="70"/>
      <c r="KOU25" s="70"/>
      <c r="KOV25" s="70"/>
      <c r="KOW25" s="70"/>
      <c r="KOX25" s="68"/>
      <c r="KOY25" s="68"/>
      <c r="KOZ25" s="69"/>
      <c r="KPA25" s="69"/>
      <c r="KPB25" s="69"/>
      <c r="KPC25" s="70"/>
      <c r="KPD25" s="70"/>
      <c r="KPE25" s="70"/>
      <c r="KPF25" s="70"/>
      <c r="KPG25" s="70"/>
      <c r="KPH25" s="68"/>
      <c r="KPI25" s="68"/>
      <c r="KPJ25" s="69"/>
      <c r="KPK25" s="69"/>
      <c r="KPL25" s="69"/>
      <c r="KPM25" s="70"/>
      <c r="KPN25" s="70"/>
      <c r="KPO25" s="70"/>
      <c r="KPP25" s="70"/>
      <c r="KPQ25" s="70"/>
      <c r="KPR25" s="68"/>
      <c r="KPS25" s="68"/>
      <c r="KPT25" s="69"/>
      <c r="KPU25" s="69"/>
      <c r="KPV25" s="69"/>
      <c r="KPW25" s="70"/>
      <c r="KPX25" s="70"/>
      <c r="KPY25" s="70"/>
      <c r="KPZ25" s="70"/>
      <c r="KQA25" s="70"/>
      <c r="KQB25" s="68"/>
      <c r="KQC25" s="68"/>
      <c r="KQD25" s="69"/>
      <c r="KQE25" s="69"/>
      <c r="KQF25" s="69"/>
      <c r="KQG25" s="70"/>
      <c r="KQH25" s="70"/>
      <c r="KQI25" s="70"/>
      <c r="KQJ25" s="70"/>
      <c r="KQK25" s="70"/>
      <c r="KQL25" s="68"/>
      <c r="KQM25" s="68"/>
      <c r="KQN25" s="69"/>
      <c r="KQO25" s="69"/>
      <c r="KQP25" s="69"/>
      <c r="KQQ25" s="70"/>
      <c r="KQR25" s="70"/>
      <c r="KQS25" s="70"/>
      <c r="KQT25" s="70"/>
      <c r="KQU25" s="70"/>
      <c r="KQV25" s="68"/>
      <c r="KQW25" s="68"/>
      <c r="KQX25" s="69"/>
      <c r="KQY25" s="69"/>
      <c r="KQZ25" s="69"/>
      <c r="KRA25" s="70"/>
      <c r="KRB25" s="70"/>
      <c r="KRC25" s="70"/>
      <c r="KRD25" s="70"/>
      <c r="KRE25" s="70"/>
      <c r="KRF25" s="68"/>
      <c r="KRG25" s="68"/>
      <c r="KRH25" s="69"/>
      <c r="KRI25" s="69"/>
      <c r="KRJ25" s="69"/>
      <c r="KRK25" s="70"/>
      <c r="KRL25" s="70"/>
      <c r="KRM25" s="70"/>
      <c r="KRN25" s="70"/>
      <c r="KRO25" s="70"/>
      <c r="KRP25" s="68"/>
      <c r="KRQ25" s="68"/>
      <c r="KRR25" s="69"/>
      <c r="KRS25" s="69"/>
      <c r="KRT25" s="69"/>
      <c r="KRU25" s="70"/>
      <c r="KRV25" s="70"/>
      <c r="KRW25" s="70"/>
      <c r="KRX25" s="70"/>
      <c r="KRY25" s="70"/>
      <c r="KRZ25" s="68"/>
      <c r="KSA25" s="68"/>
      <c r="KSB25" s="69"/>
      <c r="KSC25" s="69"/>
      <c r="KSD25" s="69"/>
      <c r="KSE25" s="70"/>
      <c r="KSF25" s="70"/>
      <c r="KSG25" s="70"/>
      <c r="KSH25" s="70"/>
      <c r="KSI25" s="70"/>
      <c r="KSJ25" s="68"/>
      <c r="KSK25" s="68"/>
      <c r="KSL25" s="69"/>
      <c r="KSM25" s="69"/>
      <c r="KSN25" s="69"/>
      <c r="KSO25" s="70"/>
      <c r="KSP25" s="70"/>
      <c r="KSQ25" s="70"/>
      <c r="KSR25" s="70"/>
      <c r="KSS25" s="70"/>
      <c r="KST25" s="68"/>
      <c r="KSU25" s="68"/>
      <c r="KSV25" s="69"/>
      <c r="KSW25" s="69"/>
      <c r="KSX25" s="69"/>
      <c r="KSY25" s="70"/>
      <c r="KSZ25" s="70"/>
      <c r="KTA25" s="70"/>
      <c r="KTB25" s="70"/>
      <c r="KTC25" s="70"/>
      <c r="KTD25" s="68"/>
      <c r="KTE25" s="68"/>
      <c r="KTF25" s="69"/>
      <c r="KTG25" s="69"/>
      <c r="KTH25" s="69"/>
      <c r="KTI25" s="70"/>
      <c r="KTJ25" s="70"/>
      <c r="KTK25" s="70"/>
      <c r="KTL25" s="70"/>
      <c r="KTM25" s="70"/>
      <c r="KTN25" s="68"/>
      <c r="KTO25" s="68"/>
      <c r="KTP25" s="69"/>
      <c r="KTQ25" s="69"/>
      <c r="KTR25" s="69"/>
      <c r="KTS25" s="70"/>
      <c r="KTT25" s="70"/>
      <c r="KTU25" s="70"/>
      <c r="KTV25" s="70"/>
      <c r="KTW25" s="70"/>
      <c r="KTX25" s="68"/>
      <c r="KTY25" s="68"/>
      <c r="KTZ25" s="69"/>
      <c r="KUA25" s="69"/>
      <c r="KUB25" s="69"/>
      <c r="KUC25" s="70"/>
      <c r="KUD25" s="70"/>
      <c r="KUE25" s="70"/>
      <c r="KUF25" s="70"/>
      <c r="KUG25" s="70"/>
      <c r="KUH25" s="68"/>
      <c r="KUI25" s="68"/>
      <c r="KUJ25" s="69"/>
      <c r="KUK25" s="69"/>
      <c r="KUL25" s="69"/>
      <c r="KUM25" s="70"/>
      <c r="KUN25" s="70"/>
      <c r="KUO25" s="70"/>
      <c r="KUP25" s="70"/>
      <c r="KUQ25" s="70"/>
      <c r="KUR25" s="68"/>
      <c r="KUS25" s="68"/>
      <c r="KUT25" s="69"/>
      <c r="KUU25" s="69"/>
      <c r="KUV25" s="69"/>
      <c r="KUW25" s="70"/>
      <c r="KUX25" s="70"/>
      <c r="KUY25" s="70"/>
      <c r="KUZ25" s="70"/>
      <c r="KVA25" s="70"/>
      <c r="KVB25" s="68"/>
      <c r="KVC25" s="68"/>
      <c r="KVD25" s="69"/>
      <c r="KVE25" s="69"/>
      <c r="KVF25" s="69"/>
      <c r="KVG25" s="70"/>
      <c r="KVH25" s="70"/>
      <c r="KVI25" s="70"/>
      <c r="KVJ25" s="70"/>
      <c r="KVK25" s="70"/>
      <c r="KVL25" s="68"/>
      <c r="KVM25" s="68"/>
      <c r="KVN25" s="69"/>
      <c r="KVO25" s="69"/>
      <c r="KVP25" s="69"/>
      <c r="KVQ25" s="70"/>
      <c r="KVR25" s="70"/>
      <c r="KVS25" s="70"/>
      <c r="KVT25" s="70"/>
      <c r="KVU25" s="70"/>
      <c r="KVV25" s="68"/>
      <c r="KVW25" s="68"/>
      <c r="KVX25" s="69"/>
      <c r="KVY25" s="69"/>
      <c r="KVZ25" s="69"/>
      <c r="KWA25" s="70"/>
      <c r="KWB25" s="70"/>
      <c r="KWC25" s="70"/>
      <c r="KWD25" s="70"/>
      <c r="KWE25" s="70"/>
      <c r="KWF25" s="68"/>
      <c r="KWG25" s="68"/>
      <c r="KWH25" s="69"/>
      <c r="KWI25" s="69"/>
      <c r="KWJ25" s="69"/>
      <c r="KWK25" s="70"/>
      <c r="KWL25" s="70"/>
      <c r="KWM25" s="70"/>
      <c r="KWN25" s="70"/>
      <c r="KWO25" s="70"/>
      <c r="KWP25" s="68"/>
      <c r="KWQ25" s="68"/>
      <c r="KWR25" s="69"/>
      <c r="KWS25" s="69"/>
      <c r="KWT25" s="69"/>
      <c r="KWU25" s="70"/>
      <c r="KWV25" s="70"/>
      <c r="KWW25" s="70"/>
      <c r="KWX25" s="70"/>
      <c r="KWY25" s="70"/>
      <c r="KWZ25" s="68"/>
      <c r="KXA25" s="68"/>
      <c r="KXB25" s="69"/>
      <c r="KXC25" s="69"/>
      <c r="KXD25" s="69"/>
      <c r="KXE25" s="70"/>
      <c r="KXF25" s="70"/>
      <c r="KXG25" s="70"/>
      <c r="KXH25" s="70"/>
      <c r="KXI25" s="70"/>
      <c r="KXJ25" s="68"/>
      <c r="KXK25" s="68"/>
      <c r="KXL25" s="69"/>
      <c r="KXM25" s="69"/>
      <c r="KXN25" s="69"/>
      <c r="KXO25" s="70"/>
      <c r="KXP25" s="70"/>
      <c r="KXQ25" s="70"/>
      <c r="KXR25" s="70"/>
      <c r="KXS25" s="70"/>
      <c r="KXT25" s="68"/>
      <c r="KXU25" s="68"/>
      <c r="KXV25" s="69"/>
      <c r="KXW25" s="69"/>
      <c r="KXX25" s="69"/>
      <c r="KXY25" s="70"/>
      <c r="KXZ25" s="70"/>
      <c r="KYA25" s="70"/>
      <c r="KYB25" s="70"/>
      <c r="KYC25" s="70"/>
      <c r="KYD25" s="68"/>
      <c r="KYE25" s="68"/>
      <c r="KYF25" s="69"/>
      <c r="KYG25" s="69"/>
      <c r="KYH25" s="69"/>
      <c r="KYI25" s="70"/>
      <c r="KYJ25" s="70"/>
      <c r="KYK25" s="70"/>
      <c r="KYL25" s="70"/>
      <c r="KYM25" s="70"/>
      <c r="KYN25" s="68"/>
      <c r="KYO25" s="68"/>
      <c r="KYP25" s="69"/>
      <c r="KYQ25" s="69"/>
      <c r="KYR25" s="69"/>
      <c r="KYS25" s="70"/>
      <c r="KYT25" s="70"/>
      <c r="KYU25" s="70"/>
      <c r="KYV25" s="70"/>
      <c r="KYW25" s="70"/>
      <c r="KYX25" s="68"/>
      <c r="KYY25" s="68"/>
      <c r="KYZ25" s="69"/>
      <c r="KZA25" s="69"/>
      <c r="KZB25" s="69"/>
      <c r="KZC25" s="70"/>
      <c r="KZD25" s="70"/>
      <c r="KZE25" s="70"/>
      <c r="KZF25" s="70"/>
      <c r="KZG25" s="70"/>
      <c r="KZH25" s="68"/>
      <c r="KZI25" s="68"/>
      <c r="KZJ25" s="69"/>
      <c r="KZK25" s="69"/>
      <c r="KZL25" s="69"/>
      <c r="KZM25" s="70"/>
      <c r="KZN25" s="70"/>
      <c r="KZO25" s="70"/>
      <c r="KZP25" s="70"/>
      <c r="KZQ25" s="70"/>
      <c r="KZR25" s="68"/>
      <c r="KZS25" s="68"/>
      <c r="KZT25" s="69"/>
      <c r="KZU25" s="69"/>
      <c r="KZV25" s="69"/>
      <c r="KZW25" s="70"/>
      <c r="KZX25" s="70"/>
      <c r="KZY25" s="70"/>
      <c r="KZZ25" s="70"/>
      <c r="LAA25" s="70"/>
      <c r="LAB25" s="68"/>
      <c r="LAC25" s="68"/>
      <c r="LAD25" s="69"/>
      <c r="LAE25" s="69"/>
      <c r="LAF25" s="69"/>
      <c r="LAG25" s="70"/>
      <c r="LAH25" s="70"/>
      <c r="LAI25" s="70"/>
      <c r="LAJ25" s="70"/>
      <c r="LAK25" s="70"/>
      <c r="LAL25" s="68"/>
      <c r="LAM25" s="68"/>
      <c r="LAN25" s="69"/>
      <c r="LAO25" s="69"/>
      <c r="LAP25" s="69"/>
      <c r="LAQ25" s="70"/>
      <c r="LAR25" s="70"/>
      <c r="LAS25" s="70"/>
      <c r="LAT25" s="70"/>
      <c r="LAU25" s="70"/>
      <c r="LAV25" s="68"/>
      <c r="LAW25" s="68"/>
      <c r="LAX25" s="69"/>
      <c r="LAY25" s="69"/>
      <c r="LAZ25" s="69"/>
      <c r="LBA25" s="70"/>
      <c r="LBB25" s="70"/>
      <c r="LBC25" s="70"/>
      <c r="LBD25" s="70"/>
      <c r="LBE25" s="70"/>
      <c r="LBF25" s="68"/>
      <c r="LBG25" s="68"/>
      <c r="LBH25" s="69"/>
      <c r="LBI25" s="69"/>
      <c r="LBJ25" s="69"/>
      <c r="LBK25" s="70"/>
      <c r="LBL25" s="70"/>
      <c r="LBM25" s="70"/>
      <c r="LBN25" s="70"/>
      <c r="LBO25" s="70"/>
      <c r="LBP25" s="68"/>
      <c r="LBQ25" s="68"/>
      <c r="LBR25" s="69"/>
      <c r="LBS25" s="69"/>
      <c r="LBT25" s="69"/>
      <c r="LBU25" s="70"/>
      <c r="LBV25" s="70"/>
      <c r="LBW25" s="70"/>
      <c r="LBX25" s="70"/>
      <c r="LBY25" s="70"/>
      <c r="LBZ25" s="68"/>
      <c r="LCA25" s="68"/>
      <c r="LCB25" s="69"/>
      <c r="LCC25" s="69"/>
      <c r="LCD25" s="69"/>
      <c r="LCE25" s="70"/>
      <c r="LCF25" s="70"/>
      <c r="LCG25" s="70"/>
      <c r="LCH25" s="70"/>
      <c r="LCI25" s="70"/>
      <c r="LCJ25" s="68"/>
      <c r="LCK25" s="68"/>
      <c r="LCL25" s="69"/>
      <c r="LCM25" s="69"/>
      <c r="LCN25" s="69"/>
      <c r="LCO25" s="70"/>
      <c r="LCP25" s="70"/>
      <c r="LCQ25" s="70"/>
      <c r="LCR25" s="70"/>
      <c r="LCS25" s="70"/>
      <c r="LCT25" s="68"/>
      <c r="LCU25" s="68"/>
      <c r="LCV25" s="69"/>
      <c r="LCW25" s="69"/>
      <c r="LCX25" s="69"/>
      <c r="LCY25" s="70"/>
      <c r="LCZ25" s="70"/>
      <c r="LDA25" s="70"/>
      <c r="LDB25" s="70"/>
      <c r="LDC25" s="70"/>
      <c r="LDD25" s="68"/>
      <c r="LDE25" s="68"/>
      <c r="LDF25" s="69"/>
      <c r="LDG25" s="69"/>
      <c r="LDH25" s="69"/>
      <c r="LDI25" s="70"/>
      <c r="LDJ25" s="70"/>
      <c r="LDK25" s="70"/>
      <c r="LDL25" s="70"/>
      <c r="LDM25" s="70"/>
      <c r="LDN25" s="68"/>
      <c r="LDO25" s="68"/>
      <c r="LDP25" s="69"/>
      <c r="LDQ25" s="69"/>
      <c r="LDR25" s="69"/>
      <c r="LDS25" s="70"/>
      <c r="LDT25" s="70"/>
      <c r="LDU25" s="70"/>
      <c r="LDV25" s="70"/>
      <c r="LDW25" s="70"/>
      <c r="LDX25" s="68"/>
      <c r="LDY25" s="68"/>
      <c r="LDZ25" s="69"/>
      <c r="LEA25" s="69"/>
      <c r="LEB25" s="69"/>
      <c r="LEC25" s="70"/>
      <c r="LED25" s="70"/>
      <c r="LEE25" s="70"/>
      <c r="LEF25" s="70"/>
      <c r="LEG25" s="70"/>
      <c r="LEH25" s="68"/>
      <c r="LEI25" s="68"/>
      <c r="LEJ25" s="69"/>
      <c r="LEK25" s="69"/>
      <c r="LEL25" s="69"/>
      <c r="LEM25" s="70"/>
      <c r="LEN25" s="70"/>
      <c r="LEO25" s="70"/>
      <c r="LEP25" s="70"/>
      <c r="LEQ25" s="70"/>
      <c r="LER25" s="68"/>
      <c r="LES25" s="68"/>
      <c r="LET25" s="69"/>
      <c r="LEU25" s="69"/>
      <c r="LEV25" s="69"/>
      <c r="LEW25" s="70"/>
      <c r="LEX25" s="70"/>
      <c r="LEY25" s="70"/>
      <c r="LEZ25" s="70"/>
      <c r="LFA25" s="70"/>
      <c r="LFB25" s="68"/>
      <c r="LFC25" s="68"/>
      <c r="LFD25" s="69"/>
      <c r="LFE25" s="69"/>
      <c r="LFF25" s="69"/>
      <c r="LFG25" s="70"/>
      <c r="LFH25" s="70"/>
      <c r="LFI25" s="70"/>
      <c r="LFJ25" s="70"/>
      <c r="LFK25" s="70"/>
      <c r="LFL25" s="68"/>
      <c r="LFM25" s="68"/>
      <c r="LFN25" s="69"/>
      <c r="LFO25" s="69"/>
      <c r="LFP25" s="69"/>
      <c r="LFQ25" s="70"/>
      <c r="LFR25" s="70"/>
      <c r="LFS25" s="70"/>
      <c r="LFT25" s="70"/>
      <c r="LFU25" s="70"/>
      <c r="LFV25" s="68"/>
      <c r="LFW25" s="68"/>
      <c r="LFX25" s="69"/>
      <c r="LFY25" s="69"/>
      <c r="LFZ25" s="69"/>
      <c r="LGA25" s="70"/>
      <c r="LGB25" s="70"/>
      <c r="LGC25" s="70"/>
      <c r="LGD25" s="70"/>
      <c r="LGE25" s="70"/>
      <c r="LGF25" s="68"/>
      <c r="LGG25" s="68"/>
      <c r="LGH25" s="69"/>
      <c r="LGI25" s="69"/>
      <c r="LGJ25" s="69"/>
      <c r="LGK25" s="70"/>
      <c r="LGL25" s="70"/>
      <c r="LGM25" s="70"/>
      <c r="LGN25" s="70"/>
      <c r="LGO25" s="70"/>
      <c r="LGP25" s="68"/>
      <c r="LGQ25" s="68"/>
      <c r="LGR25" s="69"/>
      <c r="LGS25" s="69"/>
      <c r="LGT25" s="69"/>
      <c r="LGU25" s="70"/>
      <c r="LGV25" s="70"/>
      <c r="LGW25" s="70"/>
      <c r="LGX25" s="70"/>
      <c r="LGY25" s="70"/>
      <c r="LGZ25" s="68"/>
      <c r="LHA25" s="68"/>
      <c r="LHB25" s="69"/>
      <c r="LHC25" s="69"/>
      <c r="LHD25" s="69"/>
      <c r="LHE25" s="70"/>
      <c r="LHF25" s="70"/>
      <c r="LHG25" s="70"/>
      <c r="LHH25" s="70"/>
      <c r="LHI25" s="70"/>
      <c r="LHJ25" s="68"/>
      <c r="LHK25" s="68"/>
      <c r="LHL25" s="69"/>
      <c r="LHM25" s="69"/>
      <c r="LHN25" s="69"/>
      <c r="LHO25" s="70"/>
      <c r="LHP25" s="70"/>
      <c r="LHQ25" s="70"/>
      <c r="LHR25" s="70"/>
      <c r="LHS25" s="70"/>
      <c r="LHT25" s="68"/>
      <c r="LHU25" s="68"/>
      <c r="LHV25" s="69"/>
      <c r="LHW25" s="69"/>
      <c r="LHX25" s="69"/>
      <c r="LHY25" s="70"/>
      <c r="LHZ25" s="70"/>
      <c r="LIA25" s="70"/>
      <c r="LIB25" s="70"/>
      <c r="LIC25" s="70"/>
      <c r="LID25" s="68"/>
      <c r="LIE25" s="68"/>
      <c r="LIF25" s="69"/>
      <c r="LIG25" s="69"/>
      <c r="LIH25" s="69"/>
      <c r="LII25" s="70"/>
      <c r="LIJ25" s="70"/>
      <c r="LIK25" s="70"/>
      <c r="LIL25" s="70"/>
      <c r="LIM25" s="70"/>
      <c r="LIN25" s="68"/>
      <c r="LIO25" s="68"/>
      <c r="LIP25" s="69"/>
      <c r="LIQ25" s="69"/>
      <c r="LIR25" s="69"/>
      <c r="LIS25" s="70"/>
      <c r="LIT25" s="70"/>
      <c r="LIU25" s="70"/>
      <c r="LIV25" s="70"/>
      <c r="LIW25" s="70"/>
      <c r="LIX25" s="68"/>
      <c r="LIY25" s="68"/>
      <c r="LIZ25" s="69"/>
      <c r="LJA25" s="69"/>
      <c r="LJB25" s="69"/>
      <c r="LJC25" s="70"/>
      <c r="LJD25" s="70"/>
      <c r="LJE25" s="70"/>
      <c r="LJF25" s="70"/>
      <c r="LJG25" s="70"/>
      <c r="LJH25" s="68"/>
      <c r="LJI25" s="68"/>
      <c r="LJJ25" s="69"/>
      <c r="LJK25" s="69"/>
      <c r="LJL25" s="69"/>
      <c r="LJM25" s="70"/>
      <c r="LJN25" s="70"/>
      <c r="LJO25" s="70"/>
      <c r="LJP25" s="70"/>
      <c r="LJQ25" s="70"/>
      <c r="LJR25" s="68"/>
      <c r="LJS25" s="68"/>
      <c r="LJT25" s="69"/>
      <c r="LJU25" s="69"/>
      <c r="LJV25" s="69"/>
      <c r="LJW25" s="70"/>
      <c r="LJX25" s="70"/>
      <c r="LJY25" s="70"/>
      <c r="LJZ25" s="70"/>
      <c r="LKA25" s="70"/>
      <c r="LKB25" s="68"/>
      <c r="LKC25" s="68"/>
      <c r="LKD25" s="69"/>
      <c r="LKE25" s="69"/>
      <c r="LKF25" s="69"/>
      <c r="LKG25" s="70"/>
      <c r="LKH25" s="70"/>
      <c r="LKI25" s="70"/>
      <c r="LKJ25" s="70"/>
      <c r="LKK25" s="70"/>
      <c r="LKL25" s="68"/>
      <c r="LKM25" s="68"/>
      <c r="LKN25" s="69"/>
      <c r="LKO25" s="69"/>
      <c r="LKP25" s="69"/>
      <c r="LKQ25" s="70"/>
      <c r="LKR25" s="70"/>
      <c r="LKS25" s="70"/>
      <c r="LKT25" s="70"/>
      <c r="LKU25" s="70"/>
      <c r="LKV25" s="68"/>
      <c r="LKW25" s="68"/>
      <c r="LKX25" s="69"/>
      <c r="LKY25" s="69"/>
      <c r="LKZ25" s="69"/>
      <c r="LLA25" s="70"/>
      <c r="LLB25" s="70"/>
      <c r="LLC25" s="70"/>
      <c r="LLD25" s="70"/>
      <c r="LLE25" s="70"/>
      <c r="LLF25" s="68"/>
      <c r="LLG25" s="68"/>
      <c r="LLH25" s="69"/>
      <c r="LLI25" s="69"/>
      <c r="LLJ25" s="69"/>
      <c r="LLK25" s="70"/>
      <c r="LLL25" s="70"/>
      <c r="LLM25" s="70"/>
      <c r="LLN25" s="70"/>
      <c r="LLO25" s="70"/>
      <c r="LLP25" s="68"/>
      <c r="LLQ25" s="68"/>
      <c r="LLR25" s="69"/>
      <c r="LLS25" s="69"/>
      <c r="LLT25" s="69"/>
      <c r="LLU25" s="70"/>
      <c r="LLV25" s="70"/>
      <c r="LLW25" s="70"/>
      <c r="LLX25" s="70"/>
      <c r="LLY25" s="70"/>
      <c r="LLZ25" s="68"/>
      <c r="LMA25" s="68"/>
      <c r="LMB25" s="69"/>
      <c r="LMC25" s="69"/>
      <c r="LMD25" s="69"/>
      <c r="LME25" s="70"/>
      <c r="LMF25" s="70"/>
      <c r="LMG25" s="70"/>
      <c r="LMH25" s="70"/>
      <c r="LMI25" s="70"/>
      <c r="LMJ25" s="68"/>
      <c r="LMK25" s="68"/>
      <c r="LML25" s="69"/>
      <c r="LMM25" s="69"/>
      <c r="LMN25" s="69"/>
      <c r="LMO25" s="70"/>
      <c r="LMP25" s="70"/>
      <c r="LMQ25" s="70"/>
      <c r="LMR25" s="70"/>
      <c r="LMS25" s="70"/>
      <c r="LMT25" s="68"/>
      <c r="LMU25" s="68"/>
      <c r="LMV25" s="69"/>
      <c r="LMW25" s="69"/>
      <c r="LMX25" s="69"/>
      <c r="LMY25" s="70"/>
      <c r="LMZ25" s="70"/>
      <c r="LNA25" s="70"/>
      <c r="LNB25" s="70"/>
      <c r="LNC25" s="70"/>
      <c r="LND25" s="68"/>
      <c r="LNE25" s="68"/>
      <c r="LNF25" s="69"/>
      <c r="LNG25" s="69"/>
      <c r="LNH25" s="69"/>
      <c r="LNI25" s="70"/>
      <c r="LNJ25" s="70"/>
      <c r="LNK25" s="70"/>
      <c r="LNL25" s="70"/>
      <c r="LNM25" s="70"/>
      <c r="LNN25" s="68"/>
      <c r="LNO25" s="68"/>
      <c r="LNP25" s="69"/>
      <c r="LNQ25" s="69"/>
      <c r="LNR25" s="69"/>
      <c r="LNS25" s="70"/>
      <c r="LNT25" s="70"/>
      <c r="LNU25" s="70"/>
      <c r="LNV25" s="70"/>
      <c r="LNW25" s="70"/>
      <c r="LNX25" s="68"/>
      <c r="LNY25" s="68"/>
      <c r="LNZ25" s="69"/>
      <c r="LOA25" s="69"/>
      <c r="LOB25" s="69"/>
      <c r="LOC25" s="70"/>
      <c r="LOD25" s="70"/>
      <c r="LOE25" s="70"/>
      <c r="LOF25" s="70"/>
      <c r="LOG25" s="70"/>
      <c r="LOH25" s="68"/>
      <c r="LOI25" s="68"/>
      <c r="LOJ25" s="69"/>
      <c r="LOK25" s="69"/>
      <c r="LOL25" s="69"/>
      <c r="LOM25" s="70"/>
      <c r="LON25" s="70"/>
      <c r="LOO25" s="70"/>
      <c r="LOP25" s="70"/>
      <c r="LOQ25" s="70"/>
      <c r="LOR25" s="68"/>
      <c r="LOS25" s="68"/>
      <c r="LOT25" s="69"/>
      <c r="LOU25" s="69"/>
      <c r="LOV25" s="69"/>
      <c r="LOW25" s="70"/>
      <c r="LOX25" s="70"/>
      <c r="LOY25" s="70"/>
      <c r="LOZ25" s="70"/>
      <c r="LPA25" s="70"/>
      <c r="LPB25" s="68"/>
      <c r="LPC25" s="68"/>
      <c r="LPD25" s="69"/>
      <c r="LPE25" s="69"/>
      <c r="LPF25" s="69"/>
      <c r="LPG25" s="70"/>
      <c r="LPH25" s="70"/>
      <c r="LPI25" s="70"/>
      <c r="LPJ25" s="70"/>
      <c r="LPK25" s="70"/>
      <c r="LPL25" s="68"/>
      <c r="LPM25" s="68"/>
      <c r="LPN25" s="69"/>
      <c r="LPO25" s="69"/>
      <c r="LPP25" s="69"/>
      <c r="LPQ25" s="70"/>
      <c r="LPR25" s="70"/>
      <c r="LPS25" s="70"/>
      <c r="LPT25" s="70"/>
      <c r="LPU25" s="70"/>
      <c r="LPV25" s="68"/>
      <c r="LPW25" s="68"/>
      <c r="LPX25" s="69"/>
      <c r="LPY25" s="69"/>
      <c r="LPZ25" s="69"/>
      <c r="LQA25" s="70"/>
      <c r="LQB25" s="70"/>
      <c r="LQC25" s="70"/>
      <c r="LQD25" s="70"/>
      <c r="LQE25" s="70"/>
      <c r="LQF25" s="68"/>
      <c r="LQG25" s="68"/>
      <c r="LQH25" s="69"/>
      <c r="LQI25" s="69"/>
      <c r="LQJ25" s="69"/>
      <c r="LQK25" s="70"/>
      <c r="LQL25" s="70"/>
      <c r="LQM25" s="70"/>
      <c r="LQN25" s="70"/>
      <c r="LQO25" s="70"/>
      <c r="LQP25" s="68"/>
      <c r="LQQ25" s="68"/>
      <c r="LQR25" s="69"/>
      <c r="LQS25" s="69"/>
      <c r="LQT25" s="69"/>
      <c r="LQU25" s="70"/>
      <c r="LQV25" s="70"/>
      <c r="LQW25" s="70"/>
      <c r="LQX25" s="70"/>
      <c r="LQY25" s="70"/>
      <c r="LQZ25" s="68"/>
      <c r="LRA25" s="68"/>
      <c r="LRB25" s="69"/>
      <c r="LRC25" s="69"/>
      <c r="LRD25" s="69"/>
      <c r="LRE25" s="70"/>
      <c r="LRF25" s="70"/>
      <c r="LRG25" s="70"/>
      <c r="LRH25" s="70"/>
      <c r="LRI25" s="70"/>
      <c r="LRJ25" s="68"/>
      <c r="LRK25" s="68"/>
      <c r="LRL25" s="69"/>
      <c r="LRM25" s="69"/>
      <c r="LRN25" s="69"/>
      <c r="LRO25" s="70"/>
      <c r="LRP25" s="70"/>
      <c r="LRQ25" s="70"/>
      <c r="LRR25" s="70"/>
      <c r="LRS25" s="70"/>
      <c r="LRT25" s="68"/>
      <c r="LRU25" s="68"/>
      <c r="LRV25" s="69"/>
      <c r="LRW25" s="69"/>
      <c r="LRX25" s="69"/>
      <c r="LRY25" s="70"/>
      <c r="LRZ25" s="70"/>
      <c r="LSA25" s="70"/>
      <c r="LSB25" s="70"/>
      <c r="LSC25" s="70"/>
      <c r="LSD25" s="68"/>
      <c r="LSE25" s="68"/>
      <c r="LSF25" s="69"/>
      <c r="LSG25" s="69"/>
      <c r="LSH25" s="69"/>
      <c r="LSI25" s="70"/>
      <c r="LSJ25" s="70"/>
      <c r="LSK25" s="70"/>
      <c r="LSL25" s="70"/>
      <c r="LSM25" s="70"/>
      <c r="LSN25" s="68"/>
      <c r="LSO25" s="68"/>
      <c r="LSP25" s="69"/>
      <c r="LSQ25" s="69"/>
      <c r="LSR25" s="69"/>
      <c r="LSS25" s="70"/>
      <c r="LST25" s="70"/>
      <c r="LSU25" s="70"/>
      <c r="LSV25" s="70"/>
      <c r="LSW25" s="70"/>
      <c r="LSX25" s="68"/>
      <c r="LSY25" s="68"/>
      <c r="LSZ25" s="69"/>
      <c r="LTA25" s="69"/>
      <c r="LTB25" s="69"/>
      <c r="LTC25" s="70"/>
      <c r="LTD25" s="70"/>
      <c r="LTE25" s="70"/>
      <c r="LTF25" s="70"/>
      <c r="LTG25" s="70"/>
      <c r="LTH25" s="68"/>
      <c r="LTI25" s="68"/>
      <c r="LTJ25" s="69"/>
      <c r="LTK25" s="69"/>
      <c r="LTL25" s="69"/>
      <c r="LTM25" s="70"/>
      <c r="LTN25" s="70"/>
      <c r="LTO25" s="70"/>
      <c r="LTP25" s="70"/>
      <c r="LTQ25" s="70"/>
      <c r="LTR25" s="68"/>
      <c r="LTS25" s="68"/>
      <c r="LTT25" s="69"/>
      <c r="LTU25" s="69"/>
      <c r="LTV25" s="69"/>
      <c r="LTW25" s="70"/>
      <c r="LTX25" s="70"/>
      <c r="LTY25" s="70"/>
      <c r="LTZ25" s="70"/>
      <c r="LUA25" s="70"/>
      <c r="LUB25" s="68"/>
      <c r="LUC25" s="68"/>
      <c r="LUD25" s="69"/>
      <c r="LUE25" s="69"/>
      <c r="LUF25" s="69"/>
      <c r="LUG25" s="70"/>
      <c r="LUH25" s="70"/>
      <c r="LUI25" s="70"/>
      <c r="LUJ25" s="70"/>
      <c r="LUK25" s="70"/>
      <c r="LUL25" s="68"/>
      <c r="LUM25" s="68"/>
      <c r="LUN25" s="69"/>
      <c r="LUO25" s="69"/>
      <c r="LUP25" s="69"/>
      <c r="LUQ25" s="70"/>
      <c r="LUR25" s="70"/>
      <c r="LUS25" s="70"/>
      <c r="LUT25" s="70"/>
      <c r="LUU25" s="70"/>
      <c r="LUV25" s="68"/>
      <c r="LUW25" s="68"/>
      <c r="LUX25" s="69"/>
      <c r="LUY25" s="69"/>
      <c r="LUZ25" s="69"/>
      <c r="LVA25" s="70"/>
      <c r="LVB25" s="70"/>
      <c r="LVC25" s="70"/>
      <c r="LVD25" s="70"/>
      <c r="LVE25" s="70"/>
      <c r="LVF25" s="68"/>
      <c r="LVG25" s="68"/>
      <c r="LVH25" s="69"/>
      <c r="LVI25" s="69"/>
      <c r="LVJ25" s="69"/>
      <c r="LVK25" s="70"/>
      <c r="LVL25" s="70"/>
      <c r="LVM25" s="70"/>
      <c r="LVN25" s="70"/>
      <c r="LVO25" s="70"/>
      <c r="LVP25" s="68"/>
      <c r="LVQ25" s="68"/>
      <c r="LVR25" s="69"/>
      <c r="LVS25" s="69"/>
      <c r="LVT25" s="69"/>
      <c r="LVU25" s="70"/>
      <c r="LVV25" s="70"/>
      <c r="LVW25" s="70"/>
      <c r="LVX25" s="70"/>
      <c r="LVY25" s="70"/>
      <c r="LVZ25" s="68"/>
      <c r="LWA25" s="68"/>
      <c r="LWB25" s="69"/>
      <c r="LWC25" s="69"/>
      <c r="LWD25" s="69"/>
      <c r="LWE25" s="70"/>
      <c r="LWF25" s="70"/>
      <c r="LWG25" s="70"/>
      <c r="LWH25" s="70"/>
      <c r="LWI25" s="70"/>
      <c r="LWJ25" s="68"/>
      <c r="LWK25" s="68"/>
      <c r="LWL25" s="69"/>
      <c r="LWM25" s="69"/>
      <c r="LWN25" s="69"/>
      <c r="LWO25" s="70"/>
      <c r="LWP25" s="70"/>
      <c r="LWQ25" s="70"/>
      <c r="LWR25" s="70"/>
      <c r="LWS25" s="70"/>
      <c r="LWT25" s="68"/>
      <c r="LWU25" s="68"/>
      <c r="LWV25" s="69"/>
      <c r="LWW25" s="69"/>
      <c r="LWX25" s="69"/>
      <c r="LWY25" s="70"/>
      <c r="LWZ25" s="70"/>
      <c r="LXA25" s="70"/>
      <c r="LXB25" s="70"/>
      <c r="LXC25" s="70"/>
      <c r="LXD25" s="68"/>
      <c r="LXE25" s="68"/>
      <c r="LXF25" s="69"/>
      <c r="LXG25" s="69"/>
      <c r="LXH25" s="69"/>
      <c r="LXI25" s="70"/>
      <c r="LXJ25" s="70"/>
      <c r="LXK25" s="70"/>
      <c r="LXL25" s="70"/>
      <c r="LXM25" s="70"/>
      <c r="LXN25" s="68"/>
      <c r="LXO25" s="68"/>
      <c r="LXP25" s="69"/>
      <c r="LXQ25" s="69"/>
      <c r="LXR25" s="69"/>
      <c r="LXS25" s="70"/>
      <c r="LXT25" s="70"/>
      <c r="LXU25" s="70"/>
      <c r="LXV25" s="70"/>
      <c r="LXW25" s="70"/>
      <c r="LXX25" s="68"/>
      <c r="LXY25" s="68"/>
      <c r="LXZ25" s="69"/>
      <c r="LYA25" s="69"/>
      <c r="LYB25" s="69"/>
      <c r="LYC25" s="70"/>
      <c r="LYD25" s="70"/>
      <c r="LYE25" s="70"/>
      <c r="LYF25" s="70"/>
      <c r="LYG25" s="70"/>
      <c r="LYH25" s="68"/>
      <c r="LYI25" s="68"/>
      <c r="LYJ25" s="69"/>
      <c r="LYK25" s="69"/>
      <c r="LYL25" s="69"/>
      <c r="LYM25" s="70"/>
      <c r="LYN25" s="70"/>
      <c r="LYO25" s="70"/>
      <c r="LYP25" s="70"/>
      <c r="LYQ25" s="70"/>
      <c r="LYR25" s="68"/>
      <c r="LYS25" s="68"/>
      <c r="LYT25" s="69"/>
      <c r="LYU25" s="69"/>
      <c r="LYV25" s="69"/>
      <c r="LYW25" s="70"/>
      <c r="LYX25" s="70"/>
      <c r="LYY25" s="70"/>
      <c r="LYZ25" s="70"/>
      <c r="LZA25" s="70"/>
      <c r="LZB25" s="68"/>
      <c r="LZC25" s="68"/>
      <c r="LZD25" s="69"/>
      <c r="LZE25" s="69"/>
      <c r="LZF25" s="69"/>
      <c r="LZG25" s="70"/>
      <c r="LZH25" s="70"/>
      <c r="LZI25" s="70"/>
      <c r="LZJ25" s="70"/>
      <c r="LZK25" s="70"/>
      <c r="LZL25" s="68"/>
      <c r="LZM25" s="68"/>
      <c r="LZN25" s="69"/>
      <c r="LZO25" s="69"/>
      <c r="LZP25" s="69"/>
      <c r="LZQ25" s="70"/>
      <c r="LZR25" s="70"/>
      <c r="LZS25" s="70"/>
      <c r="LZT25" s="70"/>
      <c r="LZU25" s="70"/>
      <c r="LZV25" s="68"/>
      <c r="LZW25" s="68"/>
      <c r="LZX25" s="69"/>
      <c r="LZY25" s="69"/>
      <c r="LZZ25" s="69"/>
      <c r="MAA25" s="70"/>
      <c r="MAB25" s="70"/>
      <c r="MAC25" s="70"/>
      <c r="MAD25" s="70"/>
      <c r="MAE25" s="70"/>
      <c r="MAF25" s="68"/>
      <c r="MAG25" s="68"/>
      <c r="MAH25" s="69"/>
      <c r="MAI25" s="69"/>
      <c r="MAJ25" s="69"/>
      <c r="MAK25" s="70"/>
      <c r="MAL25" s="70"/>
      <c r="MAM25" s="70"/>
      <c r="MAN25" s="70"/>
      <c r="MAO25" s="70"/>
      <c r="MAP25" s="68"/>
      <c r="MAQ25" s="68"/>
      <c r="MAR25" s="69"/>
      <c r="MAS25" s="69"/>
      <c r="MAT25" s="69"/>
      <c r="MAU25" s="70"/>
      <c r="MAV25" s="70"/>
      <c r="MAW25" s="70"/>
      <c r="MAX25" s="70"/>
      <c r="MAY25" s="70"/>
      <c r="MAZ25" s="68"/>
      <c r="MBA25" s="68"/>
      <c r="MBB25" s="69"/>
      <c r="MBC25" s="69"/>
      <c r="MBD25" s="69"/>
      <c r="MBE25" s="70"/>
      <c r="MBF25" s="70"/>
      <c r="MBG25" s="70"/>
      <c r="MBH25" s="70"/>
      <c r="MBI25" s="70"/>
      <c r="MBJ25" s="68"/>
      <c r="MBK25" s="68"/>
      <c r="MBL25" s="69"/>
      <c r="MBM25" s="69"/>
      <c r="MBN25" s="69"/>
      <c r="MBO25" s="70"/>
      <c r="MBP25" s="70"/>
      <c r="MBQ25" s="70"/>
      <c r="MBR25" s="70"/>
      <c r="MBS25" s="70"/>
      <c r="MBT25" s="68"/>
      <c r="MBU25" s="68"/>
      <c r="MBV25" s="69"/>
      <c r="MBW25" s="69"/>
      <c r="MBX25" s="69"/>
      <c r="MBY25" s="70"/>
      <c r="MBZ25" s="70"/>
      <c r="MCA25" s="70"/>
      <c r="MCB25" s="70"/>
      <c r="MCC25" s="70"/>
      <c r="MCD25" s="68"/>
      <c r="MCE25" s="68"/>
      <c r="MCF25" s="69"/>
      <c r="MCG25" s="69"/>
      <c r="MCH25" s="69"/>
      <c r="MCI25" s="70"/>
      <c r="MCJ25" s="70"/>
      <c r="MCK25" s="70"/>
      <c r="MCL25" s="70"/>
      <c r="MCM25" s="70"/>
      <c r="MCN25" s="68"/>
      <c r="MCO25" s="68"/>
      <c r="MCP25" s="69"/>
      <c r="MCQ25" s="69"/>
      <c r="MCR25" s="69"/>
      <c r="MCS25" s="70"/>
      <c r="MCT25" s="70"/>
      <c r="MCU25" s="70"/>
      <c r="MCV25" s="70"/>
      <c r="MCW25" s="70"/>
      <c r="MCX25" s="68"/>
      <c r="MCY25" s="68"/>
      <c r="MCZ25" s="69"/>
      <c r="MDA25" s="69"/>
      <c r="MDB25" s="69"/>
      <c r="MDC25" s="70"/>
      <c r="MDD25" s="70"/>
      <c r="MDE25" s="70"/>
      <c r="MDF25" s="70"/>
      <c r="MDG25" s="70"/>
      <c r="MDH25" s="68"/>
      <c r="MDI25" s="68"/>
      <c r="MDJ25" s="69"/>
      <c r="MDK25" s="69"/>
      <c r="MDL25" s="69"/>
      <c r="MDM25" s="70"/>
      <c r="MDN25" s="70"/>
      <c r="MDO25" s="70"/>
      <c r="MDP25" s="70"/>
      <c r="MDQ25" s="70"/>
      <c r="MDR25" s="68"/>
      <c r="MDS25" s="68"/>
      <c r="MDT25" s="69"/>
      <c r="MDU25" s="69"/>
      <c r="MDV25" s="69"/>
      <c r="MDW25" s="70"/>
      <c r="MDX25" s="70"/>
      <c r="MDY25" s="70"/>
      <c r="MDZ25" s="70"/>
      <c r="MEA25" s="70"/>
      <c r="MEB25" s="68"/>
      <c r="MEC25" s="68"/>
      <c r="MED25" s="69"/>
      <c r="MEE25" s="69"/>
      <c r="MEF25" s="69"/>
      <c r="MEG25" s="70"/>
      <c r="MEH25" s="70"/>
      <c r="MEI25" s="70"/>
      <c r="MEJ25" s="70"/>
      <c r="MEK25" s="70"/>
      <c r="MEL25" s="68"/>
      <c r="MEM25" s="68"/>
      <c r="MEN25" s="69"/>
      <c r="MEO25" s="69"/>
      <c r="MEP25" s="69"/>
      <c r="MEQ25" s="70"/>
      <c r="MER25" s="70"/>
      <c r="MES25" s="70"/>
      <c r="MET25" s="70"/>
      <c r="MEU25" s="70"/>
      <c r="MEV25" s="68"/>
      <c r="MEW25" s="68"/>
      <c r="MEX25" s="69"/>
      <c r="MEY25" s="69"/>
      <c r="MEZ25" s="69"/>
      <c r="MFA25" s="70"/>
      <c r="MFB25" s="70"/>
      <c r="MFC25" s="70"/>
      <c r="MFD25" s="70"/>
      <c r="MFE25" s="70"/>
      <c r="MFF25" s="68"/>
      <c r="MFG25" s="68"/>
      <c r="MFH25" s="69"/>
      <c r="MFI25" s="69"/>
      <c r="MFJ25" s="69"/>
      <c r="MFK25" s="70"/>
      <c r="MFL25" s="70"/>
      <c r="MFM25" s="70"/>
      <c r="MFN25" s="70"/>
      <c r="MFO25" s="70"/>
      <c r="MFP25" s="68"/>
      <c r="MFQ25" s="68"/>
      <c r="MFR25" s="69"/>
      <c r="MFS25" s="69"/>
      <c r="MFT25" s="69"/>
      <c r="MFU25" s="70"/>
      <c r="MFV25" s="70"/>
      <c r="MFW25" s="70"/>
      <c r="MFX25" s="70"/>
      <c r="MFY25" s="70"/>
      <c r="MFZ25" s="68"/>
      <c r="MGA25" s="68"/>
      <c r="MGB25" s="69"/>
      <c r="MGC25" s="69"/>
      <c r="MGD25" s="69"/>
      <c r="MGE25" s="70"/>
      <c r="MGF25" s="70"/>
      <c r="MGG25" s="70"/>
      <c r="MGH25" s="70"/>
      <c r="MGI25" s="70"/>
      <c r="MGJ25" s="68"/>
      <c r="MGK25" s="68"/>
      <c r="MGL25" s="69"/>
      <c r="MGM25" s="69"/>
      <c r="MGN25" s="69"/>
      <c r="MGO25" s="70"/>
      <c r="MGP25" s="70"/>
      <c r="MGQ25" s="70"/>
      <c r="MGR25" s="70"/>
      <c r="MGS25" s="70"/>
      <c r="MGT25" s="68"/>
      <c r="MGU25" s="68"/>
      <c r="MGV25" s="69"/>
      <c r="MGW25" s="69"/>
      <c r="MGX25" s="69"/>
      <c r="MGY25" s="70"/>
      <c r="MGZ25" s="70"/>
      <c r="MHA25" s="70"/>
      <c r="MHB25" s="70"/>
      <c r="MHC25" s="70"/>
      <c r="MHD25" s="68"/>
      <c r="MHE25" s="68"/>
      <c r="MHF25" s="69"/>
      <c r="MHG25" s="69"/>
      <c r="MHH25" s="69"/>
      <c r="MHI25" s="70"/>
      <c r="MHJ25" s="70"/>
      <c r="MHK25" s="70"/>
      <c r="MHL25" s="70"/>
      <c r="MHM25" s="70"/>
      <c r="MHN25" s="68"/>
      <c r="MHO25" s="68"/>
      <c r="MHP25" s="69"/>
      <c r="MHQ25" s="69"/>
      <c r="MHR25" s="69"/>
      <c r="MHS25" s="70"/>
      <c r="MHT25" s="70"/>
      <c r="MHU25" s="70"/>
      <c r="MHV25" s="70"/>
      <c r="MHW25" s="70"/>
      <c r="MHX25" s="68"/>
      <c r="MHY25" s="68"/>
      <c r="MHZ25" s="69"/>
      <c r="MIA25" s="69"/>
      <c r="MIB25" s="69"/>
      <c r="MIC25" s="70"/>
      <c r="MID25" s="70"/>
      <c r="MIE25" s="70"/>
      <c r="MIF25" s="70"/>
      <c r="MIG25" s="70"/>
      <c r="MIH25" s="68"/>
      <c r="MII25" s="68"/>
      <c r="MIJ25" s="69"/>
      <c r="MIK25" s="69"/>
      <c r="MIL25" s="69"/>
      <c r="MIM25" s="70"/>
      <c r="MIN25" s="70"/>
      <c r="MIO25" s="70"/>
      <c r="MIP25" s="70"/>
      <c r="MIQ25" s="70"/>
      <c r="MIR25" s="68"/>
      <c r="MIS25" s="68"/>
      <c r="MIT25" s="69"/>
      <c r="MIU25" s="69"/>
      <c r="MIV25" s="69"/>
      <c r="MIW25" s="70"/>
      <c r="MIX25" s="70"/>
      <c r="MIY25" s="70"/>
      <c r="MIZ25" s="70"/>
      <c r="MJA25" s="70"/>
      <c r="MJB25" s="68"/>
      <c r="MJC25" s="68"/>
      <c r="MJD25" s="69"/>
      <c r="MJE25" s="69"/>
      <c r="MJF25" s="69"/>
      <c r="MJG25" s="70"/>
      <c r="MJH25" s="70"/>
      <c r="MJI25" s="70"/>
      <c r="MJJ25" s="70"/>
      <c r="MJK25" s="70"/>
      <c r="MJL25" s="68"/>
      <c r="MJM25" s="68"/>
      <c r="MJN25" s="69"/>
      <c r="MJO25" s="69"/>
      <c r="MJP25" s="69"/>
      <c r="MJQ25" s="70"/>
      <c r="MJR25" s="70"/>
      <c r="MJS25" s="70"/>
      <c r="MJT25" s="70"/>
      <c r="MJU25" s="70"/>
      <c r="MJV25" s="68"/>
      <c r="MJW25" s="68"/>
      <c r="MJX25" s="69"/>
      <c r="MJY25" s="69"/>
      <c r="MJZ25" s="69"/>
      <c r="MKA25" s="70"/>
      <c r="MKB25" s="70"/>
      <c r="MKC25" s="70"/>
      <c r="MKD25" s="70"/>
      <c r="MKE25" s="70"/>
      <c r="MKF25" s="68"/>
      <c r="MKG25" s="68"/>
      <c r="MKH25" s="69"/>
      <c r="MKI25" s="69"/>
      <c r="MKJ25" s="69"/>
      <c r="MKK25" s="70"/>
      <c r="MKL25" s="70"/>
      <c r="MKM25" s="70"/>
      <c r="MKN25" s="70"/>
      <c r="MKO25" s="70"/>
      <c r="MKP25" s="68"/>
      <c r="MKQ25" s="68"/>
      <c r="MKR25" s="69"/>
      <c r="MKS25" s="69"/>
      <c r="MKT25" s="69"/>
      <c r="MKU25" s="70"/>
      <c r="MKV25" s="70"/>
      <c r="MKW25" s="70"/>
      <c r="MKX25" s="70"/>
      <c r="MKY25" s="70"/>
      <c r="MKZ25" s="68"/>
      <c r="MLA25" s="68"/>
      <c r="MLB25" s="69"/>
      <c r="MLC25" s="69"/>
      <c r="MLD25" s="69"/>
      <c r="MLE25" s="70"/>
      <c r="MLF25" s="70"/>
      <c r="MLG25" s="70"/>
      <c r="MLH25" s="70"/>
      <c r="MLI25" s="70"/>
      <c r="MLJ25" s="68"/>
      <c r="MLK25" s="68"/>
      <c r="MLL25" s="69"/>
      <c r="MLM25" s="69"/>
      <c r="MLN25" s="69"/>
      <c r="MLO25" s="70"/>
      <c r="MLP25" s="70"/>
      <c r="MLQ25" s="70"/>
      <c r="MLR25" s="70"/>
      <c r="MLS25" s="70"/>
      <c r="MLT25" s="68"/>
      <c r="MLU25" s="68"/>
      <c r="MLV25" s="69"/>
      <c r="MLW25" s="69"/>
      <c r="MLX25" s="69"/>
      <c r="MLY25" s="70"/>
      <c r="MLZ25" s="70"/>
      <c r="MMA25" s="70"/>
      <c r="MMB25" s="70"/>
      <c r="MMC25" s="70"/>
      <c r="MMD25" s="68"/>
      <c r="MME25" s="68"/>
      <c r="MMF25" s="69"/>
      <c r="MMG25" s="69"/>
      <c r="MMH25" s="69"/>
      <c r="MMI25" s="70"/>
      <c r="MMJ25" s="70"/>
      <c r="MMK25" s="70"/>
      <c r="MML25" s="70"/>
      <c r="MMM25" s="70"/>
      <c r="MMN25" s="68"/>
      <c r="MMO25" s="68"/>
      <c r="MMP25" s="69"/>
      <c r="MMQ25" s="69"/>
      <c r="MMR25" s="69"/>
      <c r="MMS25" s="70"/>
      <c r="MMT25" s="70"/>
      <c r="MMU25" s="70"/>
      <c r="MMV25" s="70"/>
      <c r="MMW25" s="70"/>
      <c r="MMX25" s="68"/>
      <c r="MMY25" s="68"/>
      <c r="MMZ25" s="69"/>
      <c r="MNA25" s="69"/>
      <c r="MNB25" s="69"/>
      <c r="MNC25" s="70"/>
      <c r="MND25" s="70"/>
      <c r="MNE25" s="70"/>
      <c r="MNF25" s="70"/>
      <c r="MNG25" s="70"/>
      <c r="MNH25" s="68"/>
      <c r="MNI25" s="68"/>
      <c r="MNJ25" s="69"/>
      <c r="MNK25" s="69"/>
      <c r="MNL25" s="69"/>
      <c r="MNM25" s="70"/>
      <c r="MNN25" s="70"/>
      <c r="MNO25" s="70"/>
      <c r="MNP25" s="70"/>
      <c r="MNQ25" s="70"/>
      <c r="MNR25" s="68"/>
      <c r="MNS25" s="68"/>
      <c r="MNT25" s="69"/>
      <c r="MNU25" s="69"/>
      <c r="MNV25" s="69"/>
      <c r="MNW25" s="70"/>
      <c r="MNX25" s="70"/>
      <c r="MNY25" s="70"/>
      <c r="MNZ25" s="70"/>
      <c r="MOA25" s="70"/>
      <c r="MOB25" s="68"/>
      <c r="MOC25" s="68"/>
      <c r="MOD25" s="69"/>
      <c r="MOE25" s="69"/>
      <c r="MOF25" s="69"/>
      <c r="MOG25" s="70"/>
      <c r="MOH25" s="70"/>
      <c r="MOI25" s="70"/>
      <c r="MOJ25" s="70"/>
      <c r="MOK25" s="70"/>
      <c r="MOL25" s="68"/>
      <c r="MOM25" s="68"/>
      <c r="MON25" s="69"/>
      <c r="MOO25" s="69"/>
      <c r="MOP25" s="69"/>
      <c r="MOQ25" s="70"/>
      <c r="MOR25" s="70"/>
      <c r="MOS25" s="70"/>
      <c r="MOT25" s="70"/>
      <c r="MOU25" s="70"/>
      <c r="MOV25" s="68"/>
      <c r="MOW25" s="68"/>
      <c r="MOX25" s="69"/>
      <c r="MOY25" s="69"/>
      <c r="MOZ25" s="69"/>
      <c r="MPA25" s="70"/>
      <c r="MPB25" s="70"/>
      <c r="MPC25" s="70"/>
      <c r="MPD25" s="70"/>
      <c r="MPE25" s="70"/>
      <c r="MPF25" s="68"/>
      <c r="MPG25" s="68"/>
      <c r="MPH25" s="69"/>
      <c r="MPI25" s="69"/>
      <c r="MPJ25" s="69"/>
      <c r="MPK25" s="70"/>
      <c r="MPL25" s="70"/>
      <c r="MPM25" s="70"/>
      <c r="MPN25" s="70"/>
      <c r="MPO25" s="70"/>
      <c r="MPP25" s="68"/>
      <c r="MPQ25" s="68"/>
      <c r="MPR25" s="69"/>
      <c r="MPS25" s="69"/>
      <c r="MPT25" s="69"/>
      <c r="MPU25" s="70"/>
      <c r="MPV25" s="70"/>
      <c r="MPW25" s="70"/>
      <c r="MPX25" s="70"/>
      <c r="MPY25" s="70"/>
      <c r="MPZ25" s="68"/>
      <c r="MQA25" s="68"/>
      <c r="MQB25" s="69"/>
      <c r="MQC25" s="69"/>
      <c r="MQD25" s="69"/>
      <c r="MQE25" s="70"/>
      <c r="MQF25" s="70"/>
      <c r="MQG25" s="70"/>
      <c r="MQH25" s="70"/>
      <c r="MQI25" s="70"/>
      <c r="MQJ25" s="68"/>
      <c r="MQK25" s="68"/>
      <c r="MQL25" s="69"/>
      <c r="MQM25" s="69"/>
      <c r="MQN25" s="69"/>
      <c r="MQO25" s="70"/>
      <c r="MQP25" s="70"/>
      <c r="MQQ25" s="70"/>
      <c r="MQR25" s="70"/>
      <c r="MQS25" s="70"/>
      <c r="MQT25" s="68"/>
      <c r="MQU25" s="68"/>
      <c r="MQV25" s="69"/>
      <c r="MQW25" s="69"/>
      <c r="MQX25" s="69"/>
      <c r="MQY25" s="70"/>
      <c r="MQZ25" s="70"/>
      <c r="MRA25" s="70"/>
      <c r="MRB25" s="70"/>
      <c r="MRC25" s="70"/>
      <c r="MRD25" s="68"/>
      <c r="MRE25" s="68"/>
      <c r="MRF25" s="69"/>
      <c r="MRG25" s="69"/>
      <c r="MRH25" s="69"/>
      <c r="MRI25" s="70"/>
      <c r="MRJ25" s="70"/>
      <c r="MRK25" s="70"/>
      <c r="MRL25" s="70"/>
      <c r="MRM25" s="70"/>
      <c r="MRN25" s="68"/>
      <c r="MRO25" s="68"/>
      <c r="MRP25" s="69"/>
      <c r="MRQ25" s="69"/>
      <c r="MRR25" s="69"/>
      <c r="MRS25" s="70"/>
      <c r="MRT25" s="70"/>
      <c r="MRU25" s="70"/>
      <c r="MRV25" s="70"/>
      <c r="MRW25" s="70"/>
      <c r="MRX25" s="68"/>
      <c r="MRY25" s="68"/>
      <c r="MRZ25" s="69"/>
      <c r="MSA25" s="69"/>
      <c r="MSB25" s="69"/>
      <c r="MSC25" s="70"/>
      <c r="MSD25" s="70"/>
      <c r="MSE25" s="70"/>
      <c r="MSF25" s="70"/>
      <c r="MSG25" s="70"/>
      <c r="MSH25" s="68"/>
      <c r="MSI25" s="68"/>
      <c r="MSJ25" s="69"/>
      <c r="MSK25" s="69"/>
      <c r="MSL25" s="69"/>
      <c r="MSM25" s="70"/>
      <c r="MSN25" s="70"/>
      <c r="MSO25" s="70"/>
      <c r="MSP25" s="70"/>
      <c r="MSQ25" s="70"/>
      <c r="MSR25" s="68"/>
      <c r="MSS25" s="68"/>
      <c r="MST25" s="69"/>
      <c r="MSU25" s="69"/>
      <c r="MSV25" s="69"/>
      <c r="MSW25" s="70"/>
      <c r="MSX25" s="70"/>
      <c r="MSY25" s="70"/>
      <c r="MSZ25" s="70"/>
      <c r="MTA25" s="70"/>
      <c r="MTB25" s="68"/>
      <c r="MTC25" s="68"/>
      <c r="MTD25" s="69"/>
      <c r="MTE25" s="69"/>
      <c r="MTF25" s="69"/>
      <c r="MTG25" s="70"/>
      <c r="MTH25" s="70"/>
      <c r="MTI25" s="70"/>
      <c r="MTJ25" s="70"/>
      <c r="MTK25" s="70"/>
      <c r="MTL25" s="68"/>
      <c r="MTM25" s="68"/>
      <c r="MTN25" s="69"/>
      <c r="MTO25" s="69"/>
      <c r="MTP25" s="69"/>
      <c r="MTQ25" s="70"/>
      <c r="MTR25" s="70"/>
      <c r="MTS25" s="70"/>
      <c r="MTT25" s="70"/>
      <c r="MTU25" s="70"/>
      <c r="MTV25" s="68"/>
      <c r="MTW25" s="68"/>
      <c r="MTX25" s="69"/>
      <c r="MTY25" s="69"/>
      <c r="MTZ25" s="69"/>
      <c r="MUA25" s="70"/>
      <c r="MUB25" s="70"/>
      <c r="MUC25" s="70"/>
      <c r="MUD25" s="70"/>
      <c r="MUE25" s="70"/>
      <c r="MUF25" s="68"/>
      <c r="MUG25" s="68"/>
      <c r="MUH25" s="69"/>
      <c r="MUI25" s="69"/>
      <c r="MUJ25" s="69"/>
      <c r="MUK25" s="70"/>
      <c r="MUL25" s="70"/>
      <c r="MUM25" s="70"/>
      <c r="MUN25" s="70"/>
      <c r="MUO25" s="70"/>
      <c r="MUP25" s="68"/>
      <c r="MUQ25" s="68"/>
      <c r="MUR25" s="69"/>
      <c r="MUS25" s="69"/>
      <c r="MUT25" s="69"/>
      <c r="MUU25" s="70"/>
      <c r="MUV25" s="70"/>
      <c r="MUW25" s="70"/>
      <c r="MUX25" s="70"/>
      <c r="MUY25" s="70"/>
      <c r="MUZ25" s="68"/>
      <c r="MVA25" s="68"/>
      <c r="MVB25" s="69"/>
      <c r="MVC25" s="69"/>
      <c r="MVD25" s="69"/>
      <c r="MVE25" s="70"/>
      <c r="MVF25" s="70"/>
      <c r="MVG25" s="70"/>
      <c r="MVH25" s="70"/>
      <c r="MVI25" s="70"/>
      <c r="MVJ25" s="68"/>
      <c r="MVK25" s="68"/>
      <c r="MVL25" s="69"/>
      <c r="MVM25" s="69"/>
      <c r="MVN25" s="69"/>
      <c r="MVO25" s="70"/>
      <c r="MVP25" s="70"/>
      <c r="MVQ25" s="70"/>
      <c r="MVR25" s="70"/>
      <c r="MVS25" s="70"/>
      <c r="MVT25" s="68"/>
      <c r="MVU25" s="68"/>
      <c r="MVV25" s="69"/>
      <c r="MVW25" s="69"/>
      <c r="MVX25" s="69"/>
      <c r="MVY25" s="70"/>
      <c r="MVZ25" s="70"/>
      <c r="MWA25" s="70"/>
      <c r="MWB25" s="70"/>
      <c r="MWC25" s="70"/>
      <c r="MWD25" s="68"/>
      <c r="MWE25" s="68"/>
      <c r="MWF25" s="69"/>
      <c r="MWG25" s="69"/>
      <c r="MWH25" s="69"/>
      <c r="MWI25" s="70"/>
      <c r="MWJ25" s="70"/>
      <c r="MWK25" s="70"/>
      <c r="MWL25" s="70"/>
      <c r="MWM25" s="70"/>
      <c r="MWN25" s="68"/>
      <c r="MWO25" s="68"/>
      <c r="MWP25" s="69"/>
      <c r="MWQ25" s="69"/>
      <c r="MWR25" s="69"/>
      <c r="MWS25" s="70"/>
      <c r="MWT25" s="70"/>
      <c r="MWU25" s="70"/>
      <c r="MWV25" s="70"/>
      <c r="MWW25" s="70"/>
      <c r="MWX25" s="68"/>
      <c r="MWY25" s="68"/>
      <c r="MWZ25" s="69"/>
      <c r="MXA25" s="69"/>
      <c r="MXB25" s="69"/>
      <c r="MXC25" s="70"/>
      <c r="MXD25" s="70"/>
      <c r="MXE25" s="70"/>
      <c r="MXF25" s="70"/>
      <c r="MXG25" s="70"/>
      <c r="MXH25" s="68"/>
      <c r="MXI25" s="68"/>
      <c r="MXJ25" s="69"/>
      <c r="MXK25" s="69"/>
      <c r="MXL25" s="69"/>
      <c r="MXM25" s="70"/>
      <c r="MXN25" s="70"/>
      <c r="MXO25" s="70"/>
      <c r="MXP25" s="70"/>
      <c r="MXQ25" s="70"/>
      <c r="MXR25" s="68"/>
      <c r="MXS25" s="68"/>
      <c r="MXT25" s="69"/>
      <c r="MXU25" s="69"/>
      <c r="MXV25" s="69"/>
      <c r="MXW25" s="70"/>
      <c r="MXX25" s="70"/>
      <c r="MXY25" s="70"/>
      <c r="MXZ25" s="70"/>
      <c r="MYA25" s="70"/>
      <c r="MYB25" s="68"/>
      <c r="MYC25" s="68"/>
      <c r="MYD25" s="69"/>
      <c r="MYE25" s="69"/>
      <c r="MYF25" s="69"/>
      <c r="MYG25" s="70"/>
      <c r="MYH25" s="70"/>
      <c r="MYI25" s="70"/>
      <c r="MYJ25" s="70"/>
      <c r="MYK25" s="70"/>
      <c r="MYL25" s="68"/>
      <c r="MYM25" s="68"/>
      <c r="MYN25" s="69"/>
      <c r="MYO25" s="69"/>
      <c r="MYP25" s="69"/>
      <c r="MYQ25" s="70"/>
      <c r="MYR25" s="70"/>
      <c r="MYS25" s="70"/>
      <c r="MYT25" s="70"/>
      <c r="MYU25" s="70"/>
      <c r="MYV25" s="68"/>
      <c r="MYW25" s="68"/>
      <c r="MYX25" s="69"/>
      <c r="MYY25" s="69"/>
      <c r="MYZ25" s="69"/>
      <c r="MZA25" s="70"/>
      <c r="MZB25" s="70"/>
      <c r="MZC25" s="70"/>
      <c r="MZD25" s="70"/>
      <c r="MZE25" s="70"/>
      <c r="MZF25" s="68"/>
      <c r="MZG25" s="68"/>
      <c r="MZH25" s="69"/>
      <c r="MZI25" s="69"/>
      <c r="MZJ25" s="69"/>
      <c r="MZK25" s="70"/>
      <c r="MZL25" s="70"/>
      <c r="MZM25" s="70"/>
      <c r="MZN25" s="70"/>
      <c r="MZO25" s="70"/>
      <c r="MZP25" s="68"/>
      <c r="MZQ25" s="68"/>
      <c r="MZR25" s="69"/>
      <c r="MZS25" s="69"/>
      <c r="MZT25" s="69"/>
      <c r="MZU25" s="70"/>
      <c r="MZV25" s="70"/>
      <c r="MZW25" s="70"/>
      <c r="MZX25" s="70"/>
      <c r="MZY25" s="70"/>
      <c r="MZZ25" s="68"/>
      <c r="NAA25" s="68"/>
      <c r="NAB25" s="69"/>
      <c r="NAC25" s="69"/>
      <c r="NAD25" s="69"/>
      <c r="NAE25" s="70"/>
      <c r="NAF25" s="70"/>
      <c r="NAG25" s="70"/>
      <c r="NAH25" s="70"/>
      <c r="NAI25" s="70"/>
      <c r="NAJ25" s="68"/>
      <c r="NAK25" s="68"/>
      <c r="NAL25" s="69"/>
      <c r="NAM25" s="69"/>
      <c r="NAN25" s="69"/>
      <c r="NAO25" s="70"/>
      <c r="NAP25" s="70"/>
      <c r="NAQ25" s="70"/>
      <c r="NAR25" s="70"/>
      <c r="NAS25" s="70"/>
      <c r="NAT25" s="68"/>
      <c r="NAU25" s="68"/>
      <c r="NAV25" s="69"/>
      <c r="NAW25" s="69"/>
      <c r="NAX25" s="69"/>
      <c r="NAY25" s="70"/>
      <c r="NAZ25" s="70"/>
      <c r="NBA25" s="70"/>
      <c r="NBB25" s="70"/>
      <c r="NBC25" s="70"/>
      <c r="NBD25" s="68"/>
      <c r="NBE25" s="68"/>
      <c r="NBF25" s="69"/>
      <c r="NBG25" s="69"/>
      <c r="NBH25" s="69"/>
      <c r="NBI25" s="70"/>
      <c r="NBJ25" s="70"/>
      <c r="NBK25" s="70"/>
      <c r="NBL25" s="70"/>
      <c r="NBM25" s="70"/>
      <c r="NBN25" s="68"/>
      <c r="NBO25" s="68"/>
      <c r="NBP25" s="69"/>
      <c r="NBQ25" s="69"/>
      <c r="NBR25" s="69"/>
      <c r="NBS25" s="70"/>
      <c r="NBT25" s="70"/>
      <c r="NBU25" s="70"/>
      <c r="NBV25" s="70"/>
      <c r="NBW25" s="70"/>
      <c r="NBX25" s="68"/>
      <c r="NBY25" s="68"/>
      <c r="NBZ25" s="69"/>
      <c r="NCA25" s="69"/>
      <c r="NCB25" s="69"/>
      <c r="NCC25" s="70"/>
      <c r="NCD25" s="70"/>
      <c r="NCE25" s="70"/>
      <c r="NCF25" s="70"/>
      <c r="NCG25" s="70"/>
      <c r="NCH25" s="68"/>
      <c r="NCI25" s="68"/>
      <c r="NCJ25" s="69"/>
      <c r="NCK25" s="69"/>
      <c r="NCL25" s="69"/>
      <c r="NCM25" s="70"/>
      <c r="NCN25" s="70"/>
      <c r="NCO25" s="70"/>
      <c r="NCP25" s="70"/>
      <c r="NCQ25" s="70"/>
      <c r="NCR25" s="68"/>
      <c r="NCS25" s="68"/>
      <c r="NCT25" s="69"/>
      <c r="NCU25" s="69"/>
      <c r="NCV25" s="69"/>
      <c r="NCW25" s="70"/>
      <c r="NCX25" s="70"/>
      <c r="NCY25" s="70"/>
      <c r="NCZ25" s="70"/>
      <c r="NDA25" s="70"/>
      <c r="NDB25" s="68"/>
      <c r="NDC25" s="68"/>
      <c r="NDD25" s="69"/>
      <c r="NDE25" s="69"/>
      <c r="NDF25" s="69"/>
      <c r="NDG25" s="70"/>
      <c r="NDH25" s="70"/>
      <c r="NDI25" s="70"/>
      <c r="NDJ25" s="70"/>
      <c r="NDK25" s="70"/>
      <c r="NDL25" s="68"/>
      <c r="NDM25" s="68"/>
      <c r="NDN25" s="69"/>
      <c r="NDO25" s="69"/>
      <c r="NDP25" s="69"/>
      <c r="NDQ25" s="70"/>
      <c r="NDR25" s="70"/>
      <c r="NDS25" s="70"/>
      <c r="NDT25" s="70"/>
      <c r="NDU25" s="70"/>
      <c r="NDV25" s="68"/>
      <c r="NDW25" s="68"/>
      <c r="NDX25" s="69"/>
      <c r="NDY25" s="69"/>
      <c r="NDZ25" s="69"/>
      <c r="NEA25" s="70"/>
      <c r="NEB25" s="70"/>
      <c r="NEC25" s="70"/>
      <c r="NED25" s="70"/>
      <c r="NEE25" s="70"/>
      <c r="NEF25" s="68"/>
      <c r="NEG25" s="68"/>
      <c r="NEH25" s="69"/>
      <c r="NEI25" s="69"/>
      <c r="NEJ25" s="69"/>
      <c r="NEK25" s="70"/>
      <c r="NEL25" s="70"/>
      <c r="NEM25" s="70"/>
      <c r="NEN25" s="70"/>
      <c r="NEO25" s="70"/>
      <c r="NEP25" s="68"/>
      <c r="NEQ25" s="68"/>
      <c r="NER25" s="69"/>
      <c r="NES25" s="69"/>
      <c r="NET25" s="69"/>
      <c r="NEU25" s="70"/>
      <c r="NEV25" s="70"/>
      <c r="NEW25" s="70"/>
      <c r="NEX25" s="70"/>
      <c r="NEY25" s="70"/>
      <c r="NEZ25" s="68"/>
      <c r="NFA25" s="68"/>
      <c r="NFB25" s="69"/>
      <c r="NFC25" s="69"/>
      <c r="NFD25" s="69"/>
      <c r="NFE25" s="70"/>
      <c r="NFF25" s="70"/>
      <c r="NFG25" s="70"/>
      <c r="NFH25" s="70"/>
      <c r="NFI25" s="70"/>
      <c r="NFJ25" s="68"/>
      <c r="NFK25" s="68"/>
      <c r="NFL25" s="69"/>
      <c r="NFM25" s="69"/>
      <c r="NFN25" s="69"/>
      <c r="NFO25" s="70"/>
      <c r="NFP25" s="70"/>
      <c r="NFQ25" s="70"/>
      <c r="NFR25" s="70"/>
      <c r="NFS25" s="70"/>
      <c r="NFT25" s="68"/>
      <c r="NFU25" s="68"/>
      <c r="NFV25" s="69"/>
      <c r="NFW25" s="69"/>
      <c r="NFX25" s="69"/>
      <c r="NFY25" s="70"/>
      <c r="NFZ25" s="70"/>
      <c r="NGA25" s="70"/>
      <c r="NGB25" s="70"/>
      <c r="NGC25" s="70"/>
      <c r="NGD25" s="68"/>
      <c r="NGE25" s="68"/>
      <c r="NGF25" s="69"/>
      <c r="NGG25" s="69"/>
      <c r="NGH25" s="69"/>
      <c r="NGI25" s="70"/>
      <c r="NGJ25" s="70"/>
      <c r="NGK25" s="70"/>
      <c r="NGL25" s="70"/>
      <c r="NGM25" s="70"/>
      <c r="NGN25" s="68"/>
      <c r="NGO25" s="68"/>
      <c r="NGP25" s="69"/>
      <c r="NGQ25" s="69"/>
      <c r="NGR25" s="69"/>
      <c r="NGS25" s="70"/>
      <c r="NGT25" s="70"/>
      <c r="NGU25" s="70"/>
      <c r="NGV25" s="70"/>
      <c r="NGW25" s="70"/>
      <c r="NGX25" s="68"/>
      <c r="NGY25" s="68"/>
      <c r="NGZ25" s="69"/>
      <c r="NHA25" s="69"/>
      <c r="NHB25" s="69"/>
      <c r="NHC25" s="70"/>
      <c r="NHD25" s="70"/>
      <c r="NHE25" s="70"/>
      <c r="NHF25" s="70"/>
      <c r="NHG25" s="70"/>
      <c r="NHH25" s="68"/>
      <c r="NHI25" s="68"/>
      <c r="NHJ25" s="69"/>
      <c r="NHK25" s="69"/>
      <c r="NHL25" s="69"/>
      <c r="NHM25" s="70"/>
      <c r="NHN25" s="70"/>
      <c r="NHO25" s="70"/>
      <c r="NHP25" s="70"/>
      <c r="NHQ25" s="70"/>
      <c r="NHR25" s="68"/>
      <c r="NHS25" s="68"/>
      <c r="NHT25" s="69"/>
      <c r="NHU25" s="69"/>
      <c r="NHV25" s="69"/>
      <c r="NHW25" s="70"/>
      <c r="NHX25" s="70"/>
      <c r="NHY25" s="70"/>
      <c r="NHZ25" s="70"/>
      <c r="NIA25" s="70"/>
      <c r="NIB25" s="68"/>
      <c r="NIC25" s="68"/>
      <c r="NID25" s="69"/>
      <c r="NIE25" s="69"/>
      <c r="NIF25" s="69"/>
      <c r="NIG25" s="70"/>
      <c r="NIH25" s="70"/>
      <c r="NII25" s="70"/>
      <c r="NIJ25" s="70"/>
      <c r="NIK25" s="70"/>
      <c r="NIL25" s="68"/>
      <c r="NIM25" s="68"/>
      <c r="NIN25" s="69"/>
      <c r="NIO25" s="69"/>
      <c r="NIP25" s="69"/>
      <c r="NIQ25" s="70"/>
      <c r="NIR25" s="70"/>
      <c r="NIS25" s="70"/>
      <c r="NIT25" s="70"/>
      <c r="NIU25" s="70"/>
      <c r="NIV25" s="68"/>
      <c r="NIW25" s="68"/>
      <c r="NIX25" s="69"/>
      <c r="NIY25" s="69"/>
      <c r="NIZ25" s="69"/>
      <c r="NJA25" s="70"/>
      <c r="NJB25" s="70"/>
      <c r="NJC25" s="70"/>
      <c r="NJD25" s="70"/>
      <c r="NJE25" s="70"/>
      <c r="NJF25" s="68"/>
      <c r="NJG25" s="68"/>
      <c r="NJH25" s="69"/>
      <c r="NJI25" s="69"/>
      <c r="NJJ25" s="69"/>
      <c r="NJK25" s="70"/>
      <c r="NJL25" s="70"/>
      <c r="NJM25" s="70"/>
      <c r="NJN25" s="70"/>
      <c r="NJO25" s="70"/>
      <c r="NJP25" s="68"/>
      <c r="NJQ25" s="68"/>
      <c r="NJR25" s="69"/>
      <c r="NJS25" s="69"/>
      <c r="NJT25" s="69"/>
      <c r="NJU25" s="70"/>
      <c r="NJV25" s="70"/>
      <c r="NJW25" s="70"/>
      <c r="NJX25" s="70"/>
      <c r="NJY25" s="70"/>
      <c r="NJZ25" s="68"/>
      <c r="NKA25" s="68"/>
      <c r="NKB25" s="69"/>
      <c r="NKC25" s="69"/>
      <c r="NKD25" s="69"/>
      <c r="NKE25" s="70"/>
      <c r="NKF25" s="70"/>
      <c r="NKG25" s="70"/>
      <c r="NKH25" s="70"/>
      <c r="NKI25" s="70"/>
      <c r="NKJ25" s="68"/>
      <c r="NKK25" s="68"/>
      <c r="NKL25" s="69"/>
      <c r="NKM25" s="69"/>
      <c r="NKN25" s="69"/>
      <c r="NKO25" s="70"/>
      <c r="NKP25" s="70"/>
      <c r="NKQ25" s="70"/>
      <c r="NKR25" s="70"/>
      <c r="NKS25" s="70"/>
      <c r="NKT25" s="68"/>
      <c r="NKU25" s="68"/>
      <c r="NKV25" s="69"/>
      <c r="NKW25" s="69"/>
      <c r="NKX25" s="69"/>
      <c r="NKY25" s="70"/>
      <c r="NKZ25" s="70"/>
      <c r="NLA25" s="70"/>
      <c r="NLB25" s="70"/>
      <c r="NLC25" s="70"/>
      <c r="NLD25" s="68"/>
      <c r="NLE25" s="68"/>
      <c r="NLF25" s="69"/>
      <c r="NLG25" s="69"/>
      <c r="NLH25" s="69"/>
      <c r="NLI25" s="70"/>
      <c r="NLJ25" s="70"/>
      <c r="NLK25" s="70"/>
      <c r="NLL25" s="70"/>
      <c r="NLM25" s="70"/>
      <c r="NLN25" s="68"/>
      <c r="NLO25" s="68"/>
      <c r="NLP25" s="69"/>
      <c r="NLQ25" s="69"/>
      <c r="NLR25" s="69"/>
      <c r="NLS25" s="70"/>
      <c r="NLT25" s="70"/>
      <c r="NLU25" s="70"/>
      <c r="NLV25" s="70"/>
      <c r="NLW25" s="70"/>
      <c r="NLX25" s="68"/>
      <c r="NLY25" s="68"/>
      <c r="NLZ25" s="69"/>
      <c r="NMA25" s="69"/>
      <c r="NMB25" s="69"/>
      <c r="NMC25" s="70"/>
      <c r="NMD25" s="70"/>
      <c r="NME25" s="70"/>
      <c r="NMF25" s="70"/>
      <c r="NMG25" s="70"/>
      <c r="NMH25" s="68"/>
      <c r="NMI25" s="68"/>
      <c r="NMJ25" s="69"/>
      <c r="NMK25" s="69"/>
      <c r="NML25" s="69"/>
      <c r="NMM25" s="70"/>
      <c r="NMN25" s="70"/>
      <c r="NMO25" s="70"/>
      <c r="NMP25" s="70"/>
      <c r="NMQ25" s="70"/>
      <c r="NMR25" s="68"/>
      <c r="NMS25" s="68"/>
      <c r="NMT25" s="69"/>
      <c r="NMU25" s="69"/>
      <c r="NMV25" s="69"/>
      <c r="NMW25" s="70"/>
      <c r="NMX25" s="70"/>
      <c r="NMY25" s="70"/>
      <c r="NMZ25" s="70"/>
      <c r="NNA25" s="70"/>
      <c r="NNB25" s="68"/>
      <c r="NNC25" s="68"/>
      <c r="NND25" s="69"/>
      <c r="NNE25" s="69"/>
      <c r="NNF25" s="69"/>
      <c r="NNG25" s="70"/>
      <c r="NNH25" s="70"/>
      <c r="NNI25" s="70"/>
      <c r="NNJ25" s="70"/>
      <c r="NNK25" s="70"/>
      <c r="NNL25" s="68"/>
      <c r="NNM25" s="68"/>
      <c r="NNN25" s="69"/>
      <c r="NNO25" s="69"/>
      <c r="NNP25" s="69"/>
      <c r="NNQ25" s="70"/>
      <c r="NNR25" s="70"/>
      <c r="NNS25" s="70"/>
      <c r="NNT25" s="70"/>
      <c r="NNU25" s="70"/>
      <c r="NNV25" s="68"/>
      <c r="NNW25" s="68"/>
      <c r="NNX25" s="69"/>
      <c r="NNY25" s="69"/>
      <c r="NNZ25" s="69"/>
      <c r="NOA25" s="70"/>
      <c r="NOB25" s="70"/>
      <c r="NOC25" s="70"/>
      <c r="NOD25" s="70"/>
      <c r="NOE25" s="70"/>
      <c r="NOF25" s="68"/>
      <c r="NOG25" s="68"/>
      <c r="NOH25" s="69"/>
      <c r="NOI25" s="69"/>
      <c r="NOJ25" s="69"/>
      <c r="NOK25" s="70"/>
      <c r="NOL25" s="70"/>
      <c r="NOM25" s="70"/>
      <c r="NON25" s="70"/>
      <c r="NOO25" s="70"/>
      <c r="NOP25" s="68"/>
      <c r="NOQ25" s="68"/>
      <c r="NOR25" s="69"/>
      <c r="NOS25" s="69"/>
      <c r="NOT25" s="69"/>
      <c r="NOU25" s="70"/>
      <c r="NOV25" s="70"/>
      <c r="NOW25" s="70"/>
      <c r="NOX25" s="70"/>
      <c r="NOY25" s="70"/>
      <c r="NOZ25" s="68"/>
      <c r="NPA25" s="68"/>
      <c r="NPB25" s="69"/>
      <c r="NPC25" s="69"/>
      <c r="NPD25" s="69"/>
      <c r="NPE25" s="70"/>
      <c r="NPF25" s="70"/>
      <c r="NPG25" s="70"/>
      <c r="NPH25" s="70"/>
      <c r="NPI25" s="70"/>
      <c r="NPJ25" s="68"/>
      <c r="NPK25" s="68"/>
      <c r="NPL25" s="69"/>
      <c r="NPM25" s="69"/>
      <c r="NPN25" s="69"/>
      <c r="NPO25" s="70"/>
      <c r="NPP25" s="70"/>
      <c r="NPQ25" s="70"/>
      <c r="NPR25" s="70"/>
      <c r="NPS25" s="70"/>
      <c r="NPT25" s="68"/>
      <c r="NPU25" s="68"/>
      <c r="NPV25" s="69"/>
      <c r="NPW25" s="69"/>
      <c r="NPX25" s="69"/>
      <c r="NPY25" s="70"/>
      <c r="NPZ25" s="70"/>
      <c r="NQA25" s="70"/>
      <c r="NQB25" s="70"/>
      <c r="NQC25" s="70"/>
      <c r="NQD25" s="68"/>
      <c r="NQE25" s="68"/>
      <c r="NQF25" s="69"/>
      <c r="NQG25" s="69"/>
      <c r="NQH25" s="69"/>
      <c r="NQI25" s="70"/>
      <c r="NQJ25" s="70"/>
      <c r="NQK25" s="70"/>
      <c r="NQL25" s="70"/>
      <c r="NQM25" s="70"/>
      <c r="NQN25" s="68"/>
      <c r="NQO25" s="68"/>
      <c r="NQP25" s="69"/>
      <c r="NQQ25" s="69"/>
      <c r="NQR25" s="69"/>
      <c r="NQS25" s="70"/>
      <c r="NQT25" s="70"/>
      <c r="NQU25" s="70"/>
      <c r="NQV25" s="70"/>
      <c r="NQW25" s="70"/>
      <c r="NQX25" s="68"/>
      <c r="NQY25" s="68"/>
      <c r="NQZ25" s="69"/>
      <c r="NRA25" s="69"/>
      <c r="NRB25" s="69"/>
      <c r="NRC25" s="70"/>
      <c r="NRD25" s="70"/>
      <c r="NRE25" s="70"/>
      <c r="NRF25" s="70"/>
      <c r="NRG25" s="70"/>
      <c r="NRH25" s="68"/>
      <c r="NRI25" s="68"/>
      <c r="NRJ25" s="69"/>
      <c r="NRK25" s="69"/>
      <c r="NRL25" s="69"/>
      <c r="NRM25" s="70"/>
      <c r="NRN25" s="70"/>
      <c r="NRO25" s="70"/>
      <c r="NRP25" s="70"/>
      <c r="NRQ25" s="70"/>
      <c r="NRR25" s="68"/>
      <c r="NRS25" s="68"/>
      <c r="NRT25" s="69"/>
      <c r="NRU25" s="69"/>
      <c r="NRV25" s="69"/>
      <c r="NRW25" s="70"/>
      <c r="NRX25" s="70"/>
      <c r="NRY25" s="70"/>
      <c r="NRZ25" s="70"/>
      <c r="NSA25" s="70"/>
      <c r="NSB25" s="68"/>
      <c r="NSC25" s="68"/>
      <c r="NSD25" s="69"/>
      <c r="NSE25" s="69"/>
      <c r="NSF25" s="69"/>
      <c r="NSG25" s="70"/>
      <c r="NSH25" s="70"/>
      <c r="NSI25" s="70"/>
      <c r="NSJ25" s="70"/>
      <c r="NSK25" s="70"/>
      <c r="NSL25" s="68"/>
      <c r="NSM25" s="68"/>
      <c r="NSN25" s="69"/>
      <c r="NSO25" s="69"/>
      <c r="NSP25" s="69"/>
      <c r="NSQ25" s="70"/>
      <c r="NSR25" s="70"/>
      <c r="NSS25" s="70"/>
      <c r="NST25" s="70"/>
      <c r="NSU25" s="70"/>
      <c r="NSV25" s="68"/>
      <c r="NSW25" s="68"/>
      <c r="NSX25" s="69"/>
      <c r="NSY25" s="69"/>
      <c r="NSZ25" s="69"/>
      <c r="NTA25" s="70"/>
      <c r="NTB25" s="70"/>
      <c r="NTC25" s="70"/>
      <c r="NTD25" s="70"/>
      <c r="NTE25" s="70"/>
      <c r="NTF25" s="68"/>
      <c r="NTG25" s="68"/>
      <c r="NTH25" s="69"/>
      <c r="NTI25" s="69"/>
      <c r="NTJ25" s="69"/>
      <c r="NTK25" s="70"/>
      <c r="NTL25" s="70"/>
      <c r="NTM25" s="70"/>
      <c r="NTN25" s="70"/>
      <c r="NTO25" s="70"/>
      <c r="NTP25" s="68"/>
      <c r="NTQ25" s="68"/>
      <c r="NTR25" s="69"/>
      <c r="NTS25" s="69"/>
      <c r="NTT25" s="69"/>
      <c r="NTU25" s="70"/>
      <c r="NTV25" s="70"/>
      <c r="NTW25" s="70"/>
      <c r="NTX25" s="70"/>
      <c r="NTY25" s="70"/>
      <c r="NTZ25" s="68"/>
      <c r="NUA25" s="68"/>
      <c r="NUB25" s="69"/>
      <c r="NUC25" s="69"/>
      <c r="NUD25" s="69"/>
      <c r="NUE25" s="70"/>
      <c r="NUF25" s="70"/>
      <c r="NUG25" s="70"/>
      <c r="NUH25" s="70"/>
      <c r="NUI25" s="70"/>
      <c r="NUJ25" s="68"/>
      <c r="NUK25" s="68"/>
      <c r="NUL25" s="69"/>
      <c r="NUM25" s="69"/>
      <c r="NUN25" s="69"/>
      <c r="NUO25" s="70"/>
      <c r="NUP25" s="70"/>
      <c r="NUQ25" s="70"/>
      <c r="NUR25" s="70"/>
      <c r="NUS25" s="70"/>
      <c r="NUT25" s="68"/>
      <c r="NUU25" s="68"/>
      <c r="NUV25" s="69"/>
      <c r="NUW25" s="69"/>
      <c r="NUX25" s="69"/>
      <c r="NUY25" s="70"/>
      <c r="NUZ25" s="70"/>
      <c r="NVA25" s="70"/>
      <c r="NVB25" s="70"/>
      <c r="NVC25" s="70"/>
      <c r="NVD25" s="68"/>
      <c r="NVE25" s="68"/>
      <c r="NVF25" s="69"/>
      <c r="NVG25" s="69"/>
      <c r="NVH25" s="69"/>
      <c r="NVI25" s="70"/>
      <c r="NVJ25" s="70"/>
      <c r="NVK25" s="70"/>
      <c r="NVL25" s="70"/>
      <c r="NVM25" s="70"/>
      <c r="NVN25" s="68"/>
      <c r="NVO25" s="68"/>
      <c r="NVP25" s="69"/>
      <c r="NVQ25" s="69"/>
      <c r="NVR25" s="69"/>
      <c r="NVS25" s="70"/>
      <c r="NVT25" s="70"/>
      <c r="NVU25" s="70"/>
      <c r="NVV25" s="70"/>
      <c r="NVW25" s="70"/>
      <c r="NVX25" s="68"/>
      <c r="NVY25" s="68"/>
      <c r="NVZ25" s="69"/>
      <c r="NWA25" s="69"/>
      <c r="NWB25" s="69"/>
      <c r="NWC25" s="70"/>
      <c r="NWD25" s="70"/>
      <c r="NWE25" s="70"/>
      <c r="NWF25" s="70"/>
      <c r="NWG25" s="70"/>
      <c r="NWH25" s="68"/>
      <c r="NWI25" s="68"/>
      <c r="NWJ25" s="69"/>
      <c r="NWK25" s="69"/>
      <c r="NWL25" s="69"/>
      <c r="NWM25" s="70"/>
      <c r="NWN25" s="70"/>
      <c r="NWO25" s="70"/>
      <c r="NWP25" s="70"/>
      <c r="NWQ25" s="70"/>
      <c r="NWR25" s="68"/>
      <c r="NWS25" s="68"/>
      <c r="NWT25" s="69"/>
      <c r="NWU25" s="69"/>
      <c r="NWV25" s="69"/>
      <c r="NWW25" s="70"/>
      <c r="NWX25" s="70"/>
      <c r="NWY25" s="70"/>
      <c r="NWZ25" s="70"/>
      <c r="NXA25" s="70"/>
      <c r="NXB25" s="68"/>
      <c r="NXC25" s="68"/>
      <c r="NXD25" s="69"/>
      <c r="NXE25" s="69"/>
      <c r="NXF25" s="69"/>
      <c r="NXG25" s="70"/>
      <c r="NXH25" s="70"/>
      <c r="NXI25" s="70"/>
      <c r="NXJ25" s="70"/>
      <c r="NXK25" s="70"/>
      <c r="NXL25" s="68"/>
      <c r="NXM25" s="68"/>
      <c r="NXN25" s="69"/>
      <c r="NXO25" s="69"/>
      <c r="NXP25" s="69"/>
      <c r="NXQ25" s="70"/>
      <c r="NXR25" s="70"/>
      <c r="NXS25" s="70"/>
      <c r="NXT25" s="70"/>
      <c r="NXU25" s="70"/>
      <c r="NXV25" s="68"/>
      <c r="NXW25" s="68"/>
      <c r="NXX25" s="69"/>
      <c r="NXY25" s="69"/>
      <c r="NXZ25" s="69"/>
      <c r="NYA25" s="70"/>
      <c r="NYB25" s="70"/>
      <c r="NYC25" s="70"/>
      <c r="NYD25" s="70"/>
      <c r="NYE25" s="70"/>
      <c r="NYF25" s="68"/>
      <c r="NYG25" s="68"/>
      <c r="NYH25" s="69"/>
      <c r="NYI25" s="69"/>
      <c r="NYJ25" s="69"/>
      <c r="NYK25" s="70"/>
      <c r="NYL25" s="70"/>
      <c r="NYM25" s="70"/>
      <c r="NYN25" s="70"/>
      <c r="NYO25" s="70"/>
      <c r="NYP25" s="68"/>
      <c r="NYQ25" s="68"/>
      <c r="NYR25" s="69"/>
      <c r="NYS25" s="69"/>
      <c r="NYT25" s="69"/>
      <c r="NYU25" s="70"/>
      <c r="NYV25" s="70"/>
      <c r="NYW25" s="70"/>
      <c r="NYX25" s="70"/>
      <c r="NYY25" s="70"/>
      <c r="NYZ25" s="68"/>
      <c r="NZA25" s="68"/>
      <c r="NZB25" s="69"/>
      <c r="NZC25" s="69"/>
      <c r="NZD25" s="69"/>
      <c r="NZE25" s="70"/>
      <c r="NZF25" s="70"/>
      <c r="NZG25" s="70"/>
      <c r="NZH25" s="70"/>
      <c r="NZI25" s="70"/>
      <c r="NZJ25" s="68"/>
      <c r="NZK25" s="68"/>
      <c r="NZL25" s="69"/>
      <c r="NZM25" s="69"/>
      <c r="NZN25" s="69"/>
      <c r="NZO25" s="70"/>
      <c r="NZP25" s="70"/>
      <c r="NZQ25" s="70"/>
      <c r="NZR25" s="70"/>
      <c r="NZS25" s="70"/>
      <c r="NZT25" s="68"/>
      <c r="NZU25" s="68"/>
      <c r="NZV25" s="69"/>
      <c r="NZW25" s="69"/>
      <c r="NZX25" s="69"/>
      <c r="NZY25" s="70"/>
      <c r="NZZ25" s="70"/>
      <c r="OAA25" s="70"/>
      <c r="OAB25" s="70"/>
      <c r="OAC25" s="70"/>
      <c r="OAD25" s="68"/>
      <c r="OAE25" s="68"/>
      <c r="OAF25" s="69"/>
      <c r="OAG25" s="69"/>
      <c r="OAH25" s="69"/>
      <c r="OAI25" s="70"/>
      <c r="OAJ25" s="70"/>
      <c r="OAK25" s="70"/>
      <c r="OAL25" s="70"/>
      <c r="OAM25" s="70"/>
      <c r="OAN25" s="68"/>
      <c r="OAO25" s="68"/>
      <c r="OAP25" s="69"/>
      <c r="OAQ25" s="69"/>
      <c r="OAR25" s="69"/>
      <c r="OAS25" s="70"/>
      <c r="OAT25" s="70"/>
      <c r="OAU25" s="70"/>
      <c r="OAV25" s="70"/>
      <c r="OAW25" s="70"/>
      <c r="OAX25" s="68"/>
      <c r="OAY25" s="68"/>
      <c r="OAZ25" s="69"/>
      <c r="OBA25" s="69"/>
      <c r="OBB25" s="69"/>
      <c r="OBC25" s="70"/>
      <c r="OBD25" s="70"/>
      <c r="OBE25" s="70"/>
      <c r="OBF25" s="70"/>
      <c r="OBG25" s="70"/>
      <c r="OBH25" s="68"/>
      <c r="OBI25" s="68"/>
      <c r="OBJ25" s="69"/>
      <c r="OBK25" s="69"/>
      <c r="OBL25" s="69"/>
      <c r="OBM25" s="70"/>
      <c r="OBN25" s="70"/>
      <c r="OBO25" s="70"/>
      <c r="OBP25" s="70"/>
      <c r="OBQ25" s="70"/>
      <c r="OBR25" s="68"/>
      <c r="OBS25" s="68"/>
      <c r="OBT25" s="69"/>
      <c r="OBU25" s="69"/>
      <c r="OBV25" s="69"/>
      <c r="OBW25" s="70"/>
      <c r="OBX25" s="70"/>
      <c r="OBY25" s="70"/>
      <c r="OBZ25" s="70"/>
      <c r="OCA25" s="70"/>
      <c r="OCB25" s="68"/>
      <c r="OCC25" s="68"/>
      <c r="OCD25" s="69"/>
      <c r="OCE25" s="69"/>
      <c r="OCF25" s="69"/>
      <c r="OCG25" s="70"/>
      <c r="OCH25" s="70"/>
      <c r="OCI25" s="70"/>
      <c r="OCJ25" s="70"/>
      <c r="OCK25" s="70"/>
      <c r="OCL25" s="68"/>
      <c r="OCM25" s="68"/>
      <c r="OCN25" s="69"/>
      <c r="OCO25" s="69"/>
      <c r="OCP25" s="69"/>
      <c r="OCQ25" s="70"/>
      <c r="OCR25" s="70"/>
      <c r="OCS25" s="70"/>
      <c r="OCT25" s="70"/>
      <c r="OCU25" s="70"/>
      <c r="OCV25" s="68"/>
      <c r="OCW25" s="68"/>
      <c r="OCX25" s="69"/>
      <c r="OCY25" s="69"/>
      <c r="OCZ25" s="69"/>
      <c r="ODA25" s="70"/>
      <c r="ODB25" s="70"/>
      <c r="ODC25" s="70"/>
      <c r="ODD25" s="70"/>
      <c r="ODE25" s="70"/>
      <c r="ODF25" s="68"/>
      <c r="ODG25" s="68"/>
      <c r="ODH25" s="69"/>
      <c r="ODI25" s="69"/>
      <c r="ODJ25" s="69"/>
      <c r="ODK25" s="70"/>
      <c r="ODL25" s="70"/>
      <c r="ODM25" s="70"/>
      <c r="ODN25" s="70"/>
      <c r="ODO25" s="70"/>
      <c r="ODP25" s="68"/>
      <c r="ODQ25" s="68"/>
      <c r="ODR25" s="69"/>
      <c r="ODS25" s="69"/>
      <c r="ODT25" s="69"/>
      <c r="ODU25" s="70"/>
      <c r="ODV25" s="70"/>
      <c r="ODW25" s="70"/>
      <c r="ODX25" s="70"/>
      <c r="ODY25" s="70"/>
      <c r="ODZ25" s="68"/>
      <c r="OEA25" s="68"/>
      <c r="OEB25" s="69"/>
      <c r="OEC25" s="69"/>
      <c r="OED25" s="69"/>
      <c r="OEE25" s="70"/>
      <c r="OEF25" s="70"/>
      <c r="OEG25" s="70"/>
      <c r="OEH25" s="70"/>
      <c r="OEI25" s="70"/>
      <c r="OEJ25" s="68"/>
      <c r="OEK25" s="68"/>
      <c r="OEL25" s="69"/>
      <c r="OEM25" s="69"/>
      <c r="OEN25" s="69"/>
      <c r="OEO25" s="70"/>
      <c r="OEP25" s="70"/>
      <c r="OEQ25" s="70"/>
      <c r="OER25" s="70"/>
      <c r="OES25" s="70"/>
      <c r="OET25" s="68"/>
      <c r="OEU25" s="68"/>
      <c r="OEV25" s="69"/>
      <c r="OEW25" s="69"/>
      <c r="OEX25" s="69"/>
      <c r="OEY25" s="70"/>
      <c r="OEZ25" s="70"/>
      <c r="OFA25" s="70"/>
      <c r="OFB25" s="70"/>
      <c r="OFC25" s="70"/>
      <c r="OFD25" s="68"/>
      <c r="OFE25" s="68"/>
      <c r="OFF25" s="69"/>
      <c r="OFG25" s="69"/>
      <c r="OFH25" s="69"/>
      <c r="OFI25" s="70"/>
      <c r="OFJ25" s="70"/>
      <c r="OFK25" s="70"/>
      <c r="OFL25" s="70"/>
      <c r="OFM25" s="70"/>
      <c r="OFN25" s="68"/>
      <c r="OFO25" s="68"/>
      <c r="OFP25" s="69"/>
      <c r="OFQ25" s="69"/>
      <c r="OFR25" s="69"/>
      <c r="OFS25" s="70"/>
      <c r="OFT25" s="70"/>
      <c r="OFU25" s="70"/>
      <c r="OFV25" s="70"/>
      <c r="OFW25" s="70"/>
      <c r="OFX25" s="68"/>
      <c r="OFY25" s="68"/>
      <c r="OFZ25" s="69"/>
      <c r="OGA25" s="69"/>
      <c r="OGB25" s="69"/>
      <c r="OGC25" s="70"/>
      <c r="OGD25" s="70"/>
      <c r="OGE25" s="70"/>
      <c r="OGF25" s="70"/>
      <c r="OGG25" s="70"/>
      <c r="OGH25" s="68"/>
      <c r="OGI25" s="68"/>
      <c r="OGJ25" s="69"/>
      <c r="OGK25" s="69"/>
      <c r="OGL25" s="69"/>
      <c r="OGM25" s="70"/>
      <c r="OGN25" s="70"/>
      <c r="OGO25" s="70"/>
      <c r="OGP25" s="70"/>
      <c r="OGQ25" s="70"/>
      <c r="OGR25" s="68"/>
      <c r="OGS25" s="68"/>
      <c r="OGT25" s="69"/>
      <c r="OGU25" s="69"/>
      <c r="OGV25" s="69"/>
      <c r="OGW25" s="70"/>
      <c r="OGX25" s="70"/>
      <c r="OGY25" s="70"/>
      <c r="OGZ25" s="70"/>
      <c r="OHA25" s="70"/>
      <c r="OHB25" s="68"/>
      <c r="OHC25" s="68"/>
      <c r="OHD25" s="69"/>
      <c r="OHE25" s="69"/>
      <c r="OHF25" s="69"/>
      <c r="OHG25" s="70"/>
      <c r="OHH25" s="70"/>
      <c r="OHI25" s="70"/>
      <c r="OHJ25" s="70"/>
      <c r="OHK25" s="70"/>
      <c r="OHL25" s="68"/>
      <c r="OHM25" s="68"/>
      <c r="OHN25" s="69"/>
      <c r="OHO25" s="69"/>
      <c r="OHP25" s="69"/>
      <c r="OHQ25" s="70"/>
      <c r="OHR25" s="70"/>
      <c r="OHS25" s="70"/>
      <c r="OHT25" s="70"/>
      <c r="OHU25" s="70"/>
      <c r="OHV25" s="68"/>
      <c r="OHW25" s="68"/>
      <c r="OHX25" s="69"/>
      <c r="OHY25" s="69"/>
      <c r="OHZ25" s="69"/>
      <c r="OIA25" s="70"/>
      <c r="OIB25" s="70"/>
      <c r="OIC25" s="70"/>
      <c r="OID25" s="70"/>
      <c r="OIE25" s="70"/>
      <c r="OIF25" s="68"/>
      <c r="OIG25" s="68"/>
      <c r="OIH25" s="69"/>
      <c r="OII25" s="69"/>
      <c r="OIJ25" s="69"/>
      <c r="OIK25" s="70"/>
      <c r="OIL25" s="70"/>
      <c r="OIM25" s="70"/>
      <c r="OIN25" s="70"/>
      <c r="OIO25" s="70"/>
      <c r="OIP25" s="68"/>
      <c r="OIQ25" s="68"/>
      <c r="OIR25" s="69"/>
      <c r="OIS25" s="69"/>
      <c r="OIT25" s="69"/>
      <c r="OIU25" s="70"/>
      <c r="OIV25" s="70"/>
      <c r="OIW25" s="70"/>
      <c r="OIX25" s="70"/>
      <c r="OIY25" s="70"/>
      <c r="OIZ25" s="68"/>
      <c r="OJA25" s="68"/>
      <c r="OJB25" s="69"/>
      <c r="OJC25" s="69"/>
      <c r="OJD25" s="69"/>
      <c r="OJE25" s="70"/>
      <c r="OJF25" s="70"/>
      <c r="OJG25" s="70"/>
      <c r="OJH25" s="70"/>
      <c r="OJI25" s="70"/>
      <c r="OJJ25" s="68"/>
      <c r="OJK25" s="68"/>
      <c r="OJL25" s="69"/>
      <c r="OJM25" s="69"/>
      <c r="OJN25" s="69"/>
      <c r="OJO25" s="70"/>
      <c r="OJP25" s="70"/>
      <c r="OJQ25" s="70"/>
      <c r="OJR25" s="70"/>
      <c r="OJS25" s="70"/>
      <c r="OJT25" s="68"/>
      <c r="OJU25" s="68"/>
      <c r="OJV25" s="69"/>
      <c r="OJW25" s="69"/>
      <c r="OJX25" s="69"/>
      <c r="OJY25" s="70"/>
      <c r="OJZ25" s="70"/>
      <c r="OKA25" s="70"/>
      <c r="OKB25" s="70"/>
      <c r="OKC25" s="70"/>
      <c r="OKD25" s="68"/>
      <c r="OKE25" s="68"/>
      <c r="OKF25" s="69"/>
      <c r="OKG25" s="69"/>
      <c r="OKH25" s="69"/>
      <c r="OKI25" s="70"/>
      <c r="OKJ25" s="70"/>
      <c r="OKK25" s="70"/>
      <c r="OKL25" s="70"/>
      <c r="OKM25" s="70"/>
      <c r="OKN25" s="68"/>
      <c r="OKO25" s="68"/>
      <c r="OKP25" s="69"/>
      <c r="OKQ25" s="69"/>
      <c r="OKR25" s="69"/>
      <c r="OKS25" s="70"/>
      <c r="OKT25" s="70"/>
      <c r="OKU25" s="70"/>
      <c r="OKV25" s="70"/>
      <c r="OKW25" s="70"/>
      <c r="OKX25" s="68"/>
      <c r="OKY25" s="68"/>
      <c r="OKZ25" s="69"/>
      <c r="OLA25" s="69"/>
      <c r="OLB25" s="69"/>
      <c r="OLC25" s="70"/>
      <c r="OLD25" s="70"/>
      <c r="OLE25" s="70"/>
      <c r="OLF25" s="70"/>
      <c r="OLG25" s="70"/>
      <c r="OLH25" s="68"/>
      <c r="OLI25" s="68"/>
      <c r="OLJ25" s="69"/>
      <c r="OLK25" s="69"/>
      <c r="OLL25" s="69"/>
      <c r="OLM25" s="70"/>
      <c r="OLN25" s="70"/>
      <c r="OLO25" s="70"/>
      <c r="OLP25" s="70"/>
      <c r="OLQ25" s="70"/>
      <c r="OLR25" s="68"/>
      <c r="OLS25" s="68"/>
      <c r="OLT25" s="69"/>
      <c r="OLU25" s="69"/>
      <c r="OLV25" s="69"/>
      <c r="OLW25" s="70"/>
      <c r="OLX25" s="70"/>
      <c r="OLY25" s="70"/>
      <c r="OLZ25" s="70"/>
      <c r="OMA25" s="70"/>
      <c r="OMB25" s="68"/>
      <c r="OMC25" s="68"/>
      <c r="OMD25" s="69"/>
      <c r="OME25" s="69"/>
      <c r="OMF25" s="69"/>
      <c r="OMG25" s="70"/>
      <c r="OMH25" s="70"/>
      <c r="OMI25" s="70"/>
      <c r="OMJ25" s="70"/>
      <c r="OMK25" s="70"/>
      <c r="OML25" s="68"/>
      <c r="OMM25" s="68"/>
      <c r="OMN25" s="69"/>
      <c r="OMO25" s="69"/>
      <c r="OMP25" s="69"/>
      <c r="OMQ25" s="70"/>
      <c r="OMR25" s="70"/>
      <c r="OMS25" s="70"/>
      <c r="OMT25" s="70"/>
      <c r="OMU25" s="70"/>
      <c r="OMV25" s="68"/>
      <c r="OMW25" s="68"/>
      <c r="OMX25" s="69"/>
      <c r="OMY25" s="69"/>
      <c r="OMZ25" s="69"/>
      <c r="ONA25" s="70"/>
      <c r="ONB25" s="70"/>
      <c r="ONC25" s="70"/>
      <c r="OND25" s="70"/>
      <c r="ONE25" s="70"/>
      <c r="ONF25" s="68"/>
      <c r="ONG25" s="68"/>
      <c r="ONH25" s="69"/>
      <c r="ONI25" s="69"/>
      <c r="ONJ25" s="69"/>
      <c r="ONK25" s="70"/>
      <c r="ONL25" s="70"/>
      <c r="ONM25" s="70"/>
      <c r="ONN25" s="70"/>
      <c r="ONO25" s="70"/>
      <c r="ONP25" s="68"/>
      <c r="ONQ25" s="68"/>
      <c r="ONR25" s="69"/>
      <c r="ONS25" s="69"/>
      <c r="ONT25" s="69"/>
      <c r="ONU25" s="70"/>
      <c r="ONV25" s="70"/>
      <c r="ONW25" s="70"/>
      <c r="ONX25" s="70"/>
      <c r="ONY25" s="70"/>
      <c r="ONZ25" s="68"/>
      <c r="OOA25" s="68"/>
      <c r="OOB25" s="69"/>
      <c r="OOC25" s="69"/>
      <c r="OOD25" s="69"/>
      <c r="OOE25" s="70"/>
      <c r="OOF25" s="70"/>
      <c r="OOG25" s="70"/>
      <c r="OOH25" s="70"/>
      <c r="OOI25" s="70"/>
      <c r="OOJ25" s="68"/>
      <c r="OOK25" s="68"/>
      <c r="OOL25" s="69"/>
      <c r="OOM25" s="69"/>
      <c r="OON25" s="69"/>
      <c r="OOO25" s="70"/>
      <c r="OOP25" s="70"/>
      <c r="OOQ25" s="70"/>
      <c r="OOR25" s="70"/>
      <c r="OOS25" s="70"/>
      <c r="OOT25" s="68"/>
      <c r="OOU25" s="68"/>
      <c r="OOV25" s="69"/>
      <c r="OOW25" s="69"/>
      <c r="OOX25" s="69"/>
      <c r="OOY25" s="70"/>
      <c r="OOZ25" s="70"/>
      <c r="OPA25" s="70"/>
      <c r="OPB25" s="70"/>
      <c r="OPC25" s="70"/>
      <c r="OPD25" s="68"/>
      <c r="OPE25" s="68"/>
      <c r="OPF25" s="69"/>
      <c r="OPG25" s="69"/>
      <c r="OPH25" s="69"/>
      <c r="OPI25" s="70"/>
      <c r="OPJ25" s="70"/>
      <c r="OPK25" s="70"/>
      <c r="OPL25" s="70"/>
      <c r="OPM25" s="70"/>
      <c r="OPN25" s="68"/>
      <c r="OPO25" s="68"/>
      <c r="OPP25" s="69"/>
      <c r="OPQ25" s="69"/>
      <c r="OPR25" s="69"/>
      <c r="OPS25" s="70"/>
      <c r="OPT25" s="70"/>
      <c r="OPU25" s="70"/>
      <c r="OPV25" s="70"/>
      <c r="OPW25" s="70"/>
      <c r="OPX25" s="68"/>
      <c r="OPY25" s="68"/>
      <c r="OPZ25" s="69"/>
      <c r="OQA25" s="69"/>
      <c r="OQB25" s="69"/>
      <c r="OQC25" s="70"/>
      <c r="OQD25" s="70"/>
      <c r="OQE25" s="70"/>
      <c r="OQF25" s="70"/>
      <c r="OQG25" s="70"/>
      <c r="OQH25" s="68"/>
      <c r="OQI25" s="68"/>
      <c r="OQJ25" s="69"/>
      <c r="OQK25" s="69"/>
      <c r="OQL25" s="69"/>
      <c r="OQM25" s="70"/>
      <c r="OQN25" s="70"/>
      <c r="OQO25" s="70"/>
      <c r="OQP25" s="70"/>
      <c r="OQQ25" s="70"/>
      <c r="OQR25" s="68"/>
      <c r="OQS25" s="68"/>
      <c r="OQT25" s="69"/>
      <c r="OQU25" s="69"/>
      <c r="OQV25" s="69"/>
      <c r="OQW25" s="70"/>
      <c r="OQX25" s="70"/>
      <c r="OQY25" s="70"/>
      <c r="OQZ25" s="70"/>
      <c r="ORA25" s="70"/>
      <c r="ORB25" s="68"/>
      <c r="ORC25" s="68"/>
      <c r="ORD25" s="69"/>
      <c r="ORE25" s="69"/>
      <c r="ORF25" s="69"/>
      <c r="ORG25" s="70"/>
      <c r="ORH25" s="70"/>
      <c r="ORI25" s="70"/>
      <c r="ORJ25" s="70"/>
      <c r="ORK25" s="70"/>
      <c r="ORL25" s="68"/>
      <c r="ORM25" s="68"/>
      <c r="ORN25" s="69"/>
      <c r="ORO25" s="69"/>
      <c r="ORP25" s="69"/>
      <c r="ORQ25" s="70"/>
      <c r="ORR25" s="70"/>
      <c r="ORS25" s="70"/>
      <c r="ORT25" s="70"/>
      <c r="ORU25" s="70"/>
      <c r="ORV25" s="68"/>
      <c r="ORW25" s="68"/>
      <c r="ORX25" s="69"/>
      <c r="ORY25" s="69"/>
      <c r="ORZ25" s="69"/>
      <c r="OSA25" s="70"/>
      <c r="OSB25" s="70"/>
      <c r="OSC25" s="70"/>
      <c r="OSD25" s="70"/>
      <c r="OSE25" s="70"/>
      <c r="OSF25" s="68"/>
      <c r="OSG25" s="68"/>
      <c r="OSH25" s="69"/>
      <c r="OSI25" s="69"/>
      <c r="OSJ25" s="69"/>
      <c r="OSK25" s="70"/>
      <c r="OSL25" s="70"/>
      <c r="OSM25" s="70"/>
      <c r="OSN25" s="70"/>
      <c r="OSO25" s="70"/>
      <c r="OSP25" s="68"/>
      <c r="OSQ25" s="68"/>
      <c r="OSR25" s="69"/>
      <c r="OSS25" s="69"/>
      <c r="OST25" s="69"/>
      <c r="OSU25" s="70"/>
      <c r="OSV25" s="70"/>
      <c r="OSW25" s="70"/>
      <c r="OSX25" s="70"/>
      <c r="OSY25" s="70"/>
      <c r="OSZ25" s="68"/>
      <c r="OTA25" s="68"/>
      <c r="OTB25" s="69"/>
      <c r="OTC25" s="69"/>
      <c r="OTD25" s="69"/>
      <c r="OTE25" s="70"/>
      <c r="OTF25" s="70"/>
      <c r="OTG25" s="70"/>
      <c r="OTH25" s="70"/>
      <c r="OTI25" s="70"/>
      <c r="OTJ25" s="68"/>
      <c r="OTK25" s="68"/>
      <c r="OTL25" s="69"/>
      <c r="OTM25" s="69"/>
      <c r="OTN25" s="69"/>
      <c r="OTO25" s="70"/>
      <c r="OTP25" s="70"/>
      <c r="OTQ25" s="70"/>
      <c r="OTR25" s="70"/>
      <c r="OTS25" s="70"/>
      <c r="OTT25" s="68"/>
      <c r="OTU25" s="68"/>
      <c r="OTV25" s="69"/>
      <c r="OTW25" s="69"/>
      <c r="OTX25" s="69"/>
      <c r="OTY25" s="70"/>
      <c r="OTZ25" s="70"/>
      <c r="OUA25" s="70"/>
      <c r="OUB25" s="70"/>
      <c r="OUC25" s="70"/>
      <c r="OUD25" s="68"/>
      <c r="OUE25" s="68"/>
      <c r="OUF25" s="69"/>
      <c r="OUG25" s="69"/>
      <c r="OUH25" s="69"/>
      <c r="OUI25" s="70"/>
      <c r="OUJ25" s="70"/>
      <c r="OUK25" s="70"/>
      <c r="OUL25" s="70"/>
      <c r="OUM25" s="70"/>
      <c r="OUN25" s="68"/>
      <c r="OUO25" s="68"/>
      <c r="OUP25" s="69"/>
      <c r="OUQ25" s="69"/>
      <c r="OUR25" s="69"/>
      <c r="OUS25" s="70"/>
      <c r="OUT25" s="70"/>
      <c r="OUU25" s="70"/>
      <c r="OUV25" s="70"/>
      <c r="OUW25" s="70"/>
      <c r="OUX25" s="68"/>
      <c r="OUY25" s="68"/>
      <c r="OUZ25" s="69"/>
      <c r="OVA25" s="69"/>
      <c r="OVB25" s="69"/>
      <c r="OVC25" s="70"/>
      <c r="OVD25" s="70"/>
      <c r="OVE25" s="70"/>
      <c r="OVF25" s="70"/>
      <c r="OVG25" s="70"/>
      <c r="OVH25" s="68"/>
      <c r="OVI25" s="68"/>
      <c r="OVJ25" s="69"/>
      <c r="OVK25" s="69"/>
      <c r="OVL25" s="69"/>
      <c r="OVM25" s="70"/>
      <c r="OVN25" s="70"/>
      <c r="OVO25" s="70"/>
      <c r="OVP25" s="70"/>
      <c r="OVQ25" s="70"/>
      <c r="OVR25" s="68"/>
      <c r="OVS25" s="68"/>
      <c r="OVT25" s="69"/>
      <c r="OVU25" s="69"/>
      <c r="OVV25" s="69"/>
      <c r="OVW25" s="70"/>
      <c r="OVX25" s="70"/>
      <c r="OVY25" s="70"/>
      <c r="OVZ25" s="70"/>
      <c r="OWA25" s="70"/>
      <c r="OWB25" s="68"/>
      <c r="OWC25" s="68"/>
      <c r="OWD25" s="69"/>
      <c r="OWE25" s="69"/>
      <c r="OWF25" s="69"/>
      <c r="OWG25" s="70"/>
      <c r="OWH25" s="70"/>
      <c r="OWI25" s="70"/>
      <c r="OWJ25" s="70"/>
      <c r="OWK25" s="70"/>
      <c r="OWL25" s="68"/>
      <c r="OWM25" s="68"/>
      <c r="OWN25" s="69"/>
      <c r="OWO25" s="69"/>
      <c r="OWP25" s="69"/>
      <c r="OWQ25" s="70"/>
      <c r="OWR25" s="70"/>
      <c r="OWS25" s="70"/>
      <c r="OWT25" s="70"/>
      <c r="OWU25" s="70"/>
      <c r="OWV25" s="68"/>
      <c r="OWW25" s="68"/>
      <c r="OWX25" s="69"/>
      <c r="OWY25" s="69"/>
      <c r="OWZ25" s="69"/>
      <c r="OXA25" s="70"/>
      <c r="OXB25" s="70"/>
      <c r="OXC25" s="70"/>
      <c r="OXD25" s="70"/>
      <c r="OXE25" s="70"/>
      <c r="OXF25" s="68"/>
      <c r="OXG25" s="68"/>
      <c r="OXH25" s="69"/>
      <c r="OXI25" s="69"/>
      <c r="OXJ25" s="69"/>
      <c r="OXK25" s="70"/>
      <c r="OXL25" s="70"/>
      <c r="OXM25" s="70"/>
      <c r="OXN25" s="70"/>
      <c r="OXO25" s="70"/>
      <c r="OXP25" s="68"/>
      <c r="OXQ25" s="68"/>
      <c r="OXR25" s="69"/>
      <c r="OXS25" s="69"/>
      <c r="OXT25" s="69"/>
      <c r="OXU25" s="70"/>
      <c r="OXV25" s="70"/>
      <c r="OXW25" s="70"/>
      <c r="OXX25" s="70"/>
      <c r="OXY25" s="70"/>
      <c r="OXZ25" s="68"/>
      <c r="OYA25" s="68"/>
      <c r="OYB25" s="69"/>
      <c r="OYC25" s="69"/>
      <c r="OYD25" s="69"/>
      <c r="OYE25" s="70"/>
      <c r="OYF25" s="70"/>
      <c r="OYG25" s="70"/>
      <c r="OYH25" s="70"/>
      <c r="OYI25" s="70"/>
      <c r="OYJ25" s="68"/>
      <c r="OYK25" s="68"/>
      <c r="OYL25" s="69"/>
      <c r="OYM25" s="69"/>
      <c r="OYN25" s="69"/>
      <c r="OYO25" s="70"/>
      <c r="OYP25" s="70"/>
      <c r="OYQ25" s="70"/>
      <c r="OYR25" s="70"/>
      <c r="OYS25" s="70"/>
      <c r="OYT25" s="68"/>
      <c r="OYU25" s="68"/>
      <c r="OYV25" s="69"/>
      <c r="OYW25" s="69"/>
      <c r="OYX25" s="69"/>
      <c r="OYY25" s="70"/>
      <c r="OYZ25" s="70"/>
      <c r="OZA25" s="70"/>
      <c r="OZB25" s="70"/>
      <c r="OZC25" s="70"/>
      <c r="OZD25" s="68"/>
      <c r="OZE25" s="68"/>
      <c r="OZF25" s="69"/>
      <c r="OZG25" s="69"/>
      <c r="OZH25" s="69"/>
      <c r="OZI25" s="70"/>
      <c r="OZJ25" s="70"/>
      <c r="OZK25" s="70"/>
      <c r="OZL25" s="70"/>
      <c r="OZM25" s="70"/>
      <c r="OZN25" s="68"/>
      <c r="OZO25" s="68"/>
      <c r="OZP25" s="69"/>
      <c r="OZQ25" s="69"/>
      <c r="OZR25" s="69"/>
      <c r="OZS25" s="70"/>
      <c r="OZT25" s="70"/>
      <c r="OZU25" s="70"/>
      <c r="OZV25" s="70"/>
      <c r="OZW25" s="70"/>
      <c r="OZX25" s="68"/>
      <c r="OZY25" s="68"/>
      <c r="OZZ25" s="69"/>
      <c r="PAA25" s="69"/>
      <c r="PAB25" s="69"/>
      <c r="PAC25" s="70"/>
      <c r="PAD25" s="70"/>
      <c r="PAE25" s="70"/>
      <c r="PAF25" s="70"/>
      <c r="PAG25" s="70"/>
      <c r="PAH25" s="68"/>
      <c r="PAI25" s="68"/>
      <c r="PAJ25" s="69"/>
      <c r="PAK25" s="69"/>
      <c r="PAL25" s="69"/>
      <c r="PAM25" s="70"/>
      <c r="PAN25" s="70"/>
      <c r="PAO25" s="70"/>
      <c r="PAP25" s="70"/>
      <c r="PAQ25" s="70"/>
      <c r="PAR25" s="68"/>
      <c r="PAS25" s="68"/>
      <c r="PAT25" s="69"/>
      <c r="PAU25" s="69"/>
      <c r="PAV25" s="69"/>
      <c r="PAW25" s="70"/>
      <c r="PAX25" s="70"/>
      <c r="PAY25" s="70"/>
      <c r="PAZ25" s="70"/>
      <c r="PBA25" s="70"/>
      <c r="PBB25" s="68"/>
      <c r="PBC25" s="68"/>
      <c r="PBD25" s="69"/>
      <c r="PBE25" s="69"/>
      <c r="PBF25" s="69"/>
      <c r="PBG25" s="70"/>
      <c r="PBH25" s="70"/>
      <c r="PBI25" s="70"/>
      <c r="PBJ25" s="70"/>
      <c r="PBK25" s="70"/>
      <c r="PBL25" s="68"/>
      <c r="PBM25" s="68"/>
      <c r="PBN25" s="69"/>
      <c r="PBO25" s="69"/>
      <c r="PBP25" s="69"/>
      <c r="PBQ25" s="70"/>
      <c r="PBR25" s="70"/>
      <c r="PBS25" s="70"/>
      <c r="PBT25" s="70"/>
      <c r="PBU25" s="70"/>
      <c r="PBV25" s="68"/>
      <c r="PBW25" s="68"/>
      <c r="PBX25" s="69"/>
      <c r="PBY25" s="69"/>
      <c r="PBZ25" s="69"/>
      <c r="PCA25" s="70"/>
      <c r="PCB25" s="70"/>
      <c r="PCC25" s="70"/>
      <c r="PCD25" s="70"/>
      <c r="PCE25" s="70"/>
      <c r="PCF25" s="68"/>
      <c r="PCG25" s="68"/>
      <c r="PCH25" s="69"/>
      <c r="PCI25" s="69"/>
      <c r="PCJ25" s="69"/>
      <c r="PCK25" s="70"/>
      <c r="PCL25" s="70"/>
      <c r="PCM25" s="70"/>
      <c r="PCN25" s="70"/>
      <c r="PCO25" s="70"/>
      <c r="PCP25" s="68"/>
      <c r="PCQ25" s="68"/>
      <c r="PCR25" s="69"/>
      <c r="PCS25" s="69"/>
      <c r="PCT25" s="69"/>
      <c r="PCU25" s="70"/>
      <c r="PCV25" s="70"/>
      <c r="PCW25" s="70"/>
      <c r="PCX25" s="70"/>
      <c r="PCY25" s="70"/>
      <c r="PCZ25" s="68"/>
      <c r="PDA25" s="68"/>
      <c r="PDB25" s="69"/>
      <c r="PDC25" s="69"/>
      <c r="PDD25" s="69"/>
      <c r="PDE25" s="70"/>
      <c r="PDF25" s="70"/>
      <c r="PDG25" s="70"/>
      <c r="PDH25" s="70"/>
      <c r="PDI25" s="70"/>
      <c r="PDJ25" s="68"/>
      <c r="PDK25" s="68"/>
      <c r="PDL25" s="69"/>
      <c r="PDM25" s="69"/>
      <c r="PDN25" s="69"/>
      <c r="PDO25" s="70"/>
      <c r="PDP25" s="70"/>
      <c r="PDQ25" s="70"/>
      <c r="PDR25" s="70"/>
      <c r="PDS25" s="70"/>
      <c r="PDT25" s="68"/>
      <c r="PDU25" s="68"/>
      <c r="PDV25" s="69"/>
      <c r="PDW25" s="69"/>
      <c r="PDX25" s="69"/>
      <c r="PDY25" s="70"/>
      <c r="PDZ25" s="70"/>
      <c r="PEA25" s="70"/>
      <c r="PEB25" s="70"/>
      <c r="PEC25" s="70"/>
      <c r="PED25" s="68"/>
      <c r="PEE25" s="68"/>
      <c r="PEF25" s="69"/>
      <c r="PEG25" s="69"/>
      <c r="PEH25" s="69"/>
      <c r="PEI25" s="70"/>
      <c r="PEJ25" s="70"/>
      <c r="PEK25" s="70"/>
      <c r="PEL25" s="70"/>
      <c r="PEM25" s="70"/>
      <c r="PEN25" s="68"/>
      <c r="PEO25" s="68"/>
      <c r="PEP25" s="69"/>
      <c r="PEQ25" s="69"/>
      <c r="PER25" s="69"/>
      <c r="PES25" s="70"/>
      <c r="PET25" s="70"/>
      <c r="PEU25" s="70"/>
      <c r="PEV25" s="70"/>
      <c r="PEW25" s="70"/>
      <c r="PEX25" s="68"/>
      <c r="PEY25" s="68"/>
      <c r="PEZ25" s="69"/>
      <c r="PFA25" s="69"/>
      <c r="PFB25" s="69"/>
      <c r="PFC25" s="70"/>
      <c r="PFD25" s="70"/>
      <c r="PFE25" s="70"/>
      <c r="PFF25" s="70"/>
      <c r="PFG25" s="70"/>
      <c r="PFH25" s="68"/>
      <c r="PFI25" s="68"/>
      <c r="PFJ25" s="69"/>
      <c r="PFK25" s="69"/>
      <c r="PFL25" s="69"/>
      <c r="PFM25" s="70"/>
      <c r="PFN25" s="70"/>
      <c r="PFO25" s="70"/>
      <c r="PFP25" s="70"/>
      <c r="PFQ25" s="70"/>
      <c r="PFR25" s="68"/>
      <c r="PFS25" s="68"/>
      <c r="PFT25" s="69"/>
      <c r="PFU25" s="69"/>
      <c r="PFV25" s="69"/>
      <c r="PFW25" s="70"/>
      <c r="PFX25" s="70"/>
      <c r="PFY25" s="70"/>
      <c r="PFZ25" s="70"/>
      <c r="PGA25" s="70"/>
      <c r="PGB25" s="68"/>
      <c r="PGC25" s="68"/>
      <c r="PGD25" s="69"/>
      <c r="PGE25" s="69"/>
      <c r="PGF25" s="69"/>
      <c r="PGG25" s="70"/>
      <c r="PGH25" s="70"/>
      <c r="PGI25" s="70"/>
      <c r="PGJ25" s="70"/>
      <c r="PGK25" s="70"/>
      <c r="PGL25" s="68"/>
      <c r="PGM25" s="68"/>
      <c r="PGN25" s="69"/>
      <c r="PGO25" s="69"/>
      <c r="PGP25" s="69"/>
      <c r="PGQ25" s="70"/>
      <c r="PGR25" s="70"/>
      <c r="PGS25" s="70"/>
      <c r="PGT25" s="70"/>
      <c r="PGU25" s="70"/>
      <c r="PGV25" s="68"/>
      <c r="PGW25" s="68"/>
      <c r="PGX25" s="69"/>
      <c r="PGY25" s="69"/>
      <c r="PGZ25" s="69"/>
      <c r="PHA25" s="70"/>
      <c r="PHB25" s="70"/>
      <c r="PHC25" s="70"/>
      <c r="PHD25" s="70"/>
      <c r="PHE25" s="70"/>
      <c r="PHF25" s="68"/>
      <c r="PHG25" s="68"/>
      <c r="PHH25" s="69"/>
      <c r="PHI25" s="69"/>
      <c r="PHJ25" s="69"/>
      <c r="PHK25" s="70"/>
      <c r="PHL25" s="70"/>
      <c r="PHM25" s="70"/>
      <c r="PHN25" s="70"/>
      <c r="PHO25" s="70"/>
      <c r="PHP25" s="68"/>
      <c r="PHQ25" s="68"/>
      <c r="PHR25" s="69"/>
      <c r="PHS25" s="69"/>
      <c r="PHT25" s="69"/>
      <c r="PHU25" s="70"/>
      <c r="PHV25" s="70"/>
      <c r="PHW25" s="70"/>
      <c r="PHX25" s="70"/>
      <c r="PHY25" s="70"/>
      <c r="PHZ25" s="68"/>
      <c r="PIA25" s="68"/>
      <c r="PIB25" s="69"/>
      <c r="PIC25" s="69"/>
      <c r="PID25" s="69"/>
      <c r="PIE25" s="70"/>
      <c r="PIF25" s="70"/>
      <c r="PIG25" s="70"/>
      <c r="PIH25" s="70"/>
      <c r="PII25" s="70"/>
      <c r="PIJ25" s="68"/>
      <c r="PIK25" s="68"/>
      <c r="PIL25" s="69"/>
      <c r="PIM25" s="69"/>
      <c r="PIN25" s="69"/>
      <c r="PIO25" s="70"/>
      <c r="PIP25" s="70"/>
      <c r="PIQ25" s="70"/>
      <c r="PIR25" s="70"/>
      <c r="PIS25" s="70"/>
      <c r="PIT25" s="68"/>
      <c r="PIU25" s="68"/>
      <c r="PIV25" s="69"/>
      <c r="PIW25" s="69"/>
      <c r="PIX25" s="69"/>
      <c r="PIY25" s="70"/>
      <c r="PIZ25" s="70"/>
      <c r="PJA25" s="70"/>
      <c r="PJB25" s="70"/>
      <c r="PJC25" s="70"/>
      <c r="PJD25" s="68"/>
      <c r="PJE25" s="68"/>
      <c r="PJF25" s="69"/>
      <c r="PJG25" s="69"/>
      <c r="PJH25" s="69"/>
      <c r="PJI25" s="70"/>
      <c r="PJJ25" s="70"/>
      <c r="PJK25" s="70"/>
      <c r="PJL25" s="70"/>
      <c r="PJM25" s="70"/>
      <c r="PJN25" s="68"/>
      <c r="PJO25" s="68"/>
      <c r="PJP25" s="69"/>
      <c r="PJQ25" s="69"/>
      <c r="PJR25" s="69"/>
      <c r="PJS25" s="70"/>
      <c r="PJT25" s="70"/>
      <c r="PJU25" s="70"/>
      <c r="PJV25" s="70"/>
      <c r="PJW25" s="70"/>
      <c r="PJX25" s="68"/>
      <c r="PJY25" s="68"/>
      <c r="PJZ25" s="69"/>
      <c r="PKA25" s="69"/>
      <c r="PKB25" s="69"/>
      <c r="PKC25" s="70"/>
      <c r="PKD25" s="70"/>
      <c r="PKE25" s="70"/>
      <c r="PKF25" s="70"/>
      <c r="PKG25" s="70"/>
      <c r="PKH25" s="68"/>
      <c r="PKI25" s="68"/>
      <c r="PKJ25" s="69"/>
      <c r="PKK25" s="69"/>
      <c r="PKL25" s="69"/>
      <c r="PKM25" s="70"/>
      <c r="PKN25" s="70"/>
      <c r="PKO25" s="70"/>
      <c r="PKP25" s="70"/>
      <c r="PKQ25" s="70"/>
      <c r="PKR25" s="68"/>
      <c r="PKS25" s="68"/>
      <c r="PKT25" s="69"/>
      <c r="PKU25" s="69"/>
      <c r="PKV25" s="69"/>
      <c r="PKW25" s="70"/>
      <c r="PKX25" s="70"/>
      <c r="PKY25" s="70"/>
      <c r="PKZ25" s="70"/>
      <c r="PLA25" s="70"/>
      <c r="PLB25" s="68"/>
      <c r="PLC25" s="68"/>
      <c r="PLD25" s="69"/>
      <c r="PLE25" s="69"/>
      <c r="PLF25" s="69"/>
      <c r="PLG25" s="70"/>
      <c r="PLH25" s="70"/>
      <c r="PLI25" s="70"/>
      <c r="PLJ25" s="70"/>
      <c r="PLK25" s="70"/>
      <c r="PLL25" s="68"/>
      <c r="PLM25" s="68"/>
      <c r="PLN25" s="69"/>
      <c r="PLO25" s="69"/>
      <c r="PLP25" s="69"/>
      <c r="PLQ25" s="70"/>
      <c r="PLR25" s="70"/>
      <c r="PLS25" s="70"/>
      <c r="PLT25" s="70"/>
      <c r="PLU25" s="70"/>
      <c r="PLV25" s="68"/>
      <c r="PLW25" s="68"/>
      <c r="PLX25" s="69"/>
      <c r="PLY25" s="69"/>
      <c r="PLZ25" s="69"/>
      <c r="PMA25" s="70"/>
      <c r="PMB25" s="70"/>
      <c r="PMC25" s="70"/>
      <c r="PMD25" s="70"/>
      <c r="PME25" s="70"/>
      <c r="PMF25" s="68"/>
      <c r="PMG25" s="68"/>
      <c r="PMH25" s="69"/>
      <c r="PMI25" s="69"/>
      <c r="PMJ25" s="69"/>
      <c r="PMK25" s="70"/>
      <c r="PML25" s="70"/>
      <c r="PMM25" s="70"/>
      <c r="PMN25" s="70"/>
      <c r="PMO25" s="70"/>
      <c r="PMP25" s="68"/>
      <c r="PMQ25" s="68"/>
      <c r="PMR25" s="69"/>
      <c r="PMS25" s="69"/>
      <c r="PMT25" s="69"/>
      <c r="PMU25" s="70"/>
      <c r="PMV25" s="70"/>
      <c r="PMW25" s="70"/>
      <c r="PMX25" s="70"/>
      <c r="PMY25" s="70"/>
      <c r="PMZ25" s="68"/>
      <c r="PNA25" s="68"/>
      <c r="PNB25" s="69"/>
      <c r="PNC25" s="69"/>
      <c r="PND25" s="69"/>
      <c r="PNE25" s="70"/>
      <c r="PNF25" s="70"/>
      <c r="PNG25" s="70"/>
      <c r="PNH25" s="70"/>
      <c r="PNI25" s="70"/>
      <c r="PNJ25" s="68"/>
      <c r="PNK25" s="68"/>
      <c r="PNL25" s="69"/>
      <c r="PNM25" s="69"/>
      <c r="PNN25" s="69"/>
      <c r="PNO25" s="70"/>
      <c r="PNP25" s="70"/>
      <c r="PNQ25" s="70"/>
      <c r="PNR25" s="70"/>
      <c r="PNS25" s="70"/>
      <c r="PNT25" s="68"/>
      <c r="PNU25" s="68"/>
      <c r="PNV25" s="69"/>
      <c r="PNW25" s="69"/>
      <c r="PNX25" s="69"/>
      <c r="PNY25" s="70"/>
      <c r="PNZ25" s="70"/>
      <c r="POA25" s="70"/>
      <c r="POB25" s="70"/>
      <c r="POC25" s="70"/>
      <c r="POD25" s="68"/>
      <c r="POE25" s="68"/>
      <c r="POF25" s="69"/>
      <c r="POG25" s="69"/>
      <c r="POH25" s="69"/>
      <c r="POI25" s="70"/>
      <c r="POJ25" s="70"/>
      <c r="POK25" s="70"/>
      <c r="POL25" s="70"/>
      <c r="POM25" s="70"/>
      <c r="PON25" s="68"/>
      <c r="POO25" s="68"/>
      <c r="POP25" s="69"/>
      <c r="POQ25" s="69"/>
      <c r="POR25" s="69"/>
      <c r="POS25" s="70"/>
      <c r="POT25" s="70"/>
      <c r="POU25" s="70"/>
      <c r="POV25" s="70"/>
      <c r="POW25" s="70"/>
      <c r="POX25" s="68"/>
      <c r="POY25" s="68"/>
      <c r="POZ25" s="69"/>
      <c r="PPA25" s="69"/>
      <c r="PPB25" s="69"/>
      <c r="PPC25" s="70"/>
      <c r="PPD25" s="70"/>
      <c r="PPE25" s="70"/>
      <c r="PPF25" s="70"/>
      <c r="PPG25" s="70"/>
      <c r="PPH25" s="68"/>
      <c r="PPI25" s="68"/>
      <c r="PPJ25" s="69"/>
      <c r="PPK25" s="69"/>
      <c r="PPL25" s="69"/>
      <c r="PPM25" s="70"/>
      <c r="PPN25" s="70"/>
      <c r="PPO25" s="70"/>
      <c r="PPP25" s="70"/>
      <c r="PPQ25" s="70"/>
      <c r="PPR25" s="68"/>
      <c r="PPS25" s="68"/>
      <c r="PPT25" s="69"/>
      <c r="PPU25" s="69"/>
      <c r="PPV25" s="69"/>
      <c r="PPW25" s="70"/>
      <c r="PPX25" s="70"/>
      <c r="PPY25" s="70"/>
      <c r="PPZ25" s="70"/>
      <c r="PQA25" s="70"/>
      <c r="PQB25" s="68"/>
      <c r="PQC25" s="68"/>
      <c r="PQD25" s="69"/>
      <c r="PQE25" s="69"/>
      <c r="PQF25" s="69"/>
      <c r="PQG25" s="70"/>
      <c r="PQH25" s="70"/>
      <c r="PQI25" s="70"/>
      <c r="PQJ25" s="70"/>
      <c r="PQK25" s="70"/>
      <c r="PQL25" s="68"/>
      <c r="PQM25" s="68"/>
      <c r="PQN25" s="69"/>
      <c r="PQO25" s="69"/>
      <c r="PQP25" s="69"/>
      <c r="PQQ25" s="70"/>
      <c r="PQR25" s="70"/>
      <c r="PQS25" s="70"/>
      <c r="PQT25" s="70"/>
      <c r="PQU25" s="70"/>
      <c r="PQV25" s="68"/>
      <c r="PQW25" s="68"/>
      <c r="PQX25" s="69"/>
      <c r="PQY25" s="69"/>
      <c r="PQZ25" s="69"/>
      <c r="PRA25" s="70"/>
      <c r="PRB25" s="70"/>
      <c r="PRC25" s="70"/>
      <c r="PRD25" s="70"/>
      <c r="PRE25" s="70"/>
      <c r="PRF25" s="68"/>
      <c r="PRG25" s="68"/>
      <c r="PRH25" s="69"/>
      <c r="PRI25" s="69"/>
      <c r="PRJ25" s="69"/>
      <c r="PRK25" s="70"/>
      <c r="PRL25" s="70"/>
      <c r="PRM25" s="70"/>
      <c r="PRN25" s="70"/>
      <c r="PRO25" s="70"/>
      <c r="PRP25" s="68"/>
      <c r="PRQ25" s="68"/>
      <c r="PRR25" s="69"/>
      <c r="PRS25" s="69"/>
      <c r="PRT25" s="69"/>
      <c r="PRU25" s="70"/>
      <c r="PRV25" s="70"/>
      <c r="PRW25" s="70"/>
      <c r="PRX25" s="70"/>
      <c r="PRY25" s="70"/>
      <c r="PRZ25" s="68"/>
      <c r="PSA25" s="68"/>
      <c r="PSB25" s="69"/>
      <c r="PSC25" s="69"/>
      <c r="PSD25" s="69"/>
      <c r="PSE25" s="70"/>
      <c r="PSF25" s="70"/>
      <c r="PSG25" s="70"/>
      <c r="PSH25" s="70"/>
      <c r="PSI25" s="70"/>
      <c r="PSJ25" s="68"/>
      <c r="PSK25" s="68"/>
      <c r="PSL25" s="69"/>
      <c r="PSM25" s="69"/>
      <c r="PSN25" s="69"/>
      <c r="PSO25" s="70"/>
      <c r="PSP25" s="70"/>
      <c r="PSQ25" s="70"/>
      <c r="PSR25" s="70"/>
      <c r="PSS25" s="70"/>
      <c r="PST25" s="68"/>
      <c r="PSU25" s="68"/>
      <c r="PSV25" s="69"/>
      <c r="PSW25" s="69"/>
      <c r="PSX25" s="69"/>
      <c r="PSY25" s="70"/>
      <c r="PSZ25" s="70"/>
      <c r="PTA25" s="70"/>
      <c r="PTB25" s="70"/>
      <c r="PTC25" s="70"/>
      <c r="PTD25" s="68"/>
      <c r="PTE25" s="68"/>
      <c r="PTF25" s="69"/>
      <c r="PTG25" s="69"/>
      <c r="PTH25" s="69"/>
      <c r="PTI25" s="70"/>
      <c r="PTJ25" s="70"/>
      <c r="PTK25" s="70"/>
      <c r="PTL25" s="70"/>
      <c r="PTM25" s="70"/>
      <c r="PTN25" s="68"/>
      <c r="PTO25" s="68"/>
      <c r="PTP25" s="69"/>
      <c r="PTQ25" s="69"/>
      <c r="PTR25" s="69"/>
      <c r="PTS25" s="70"/>
      <c r="PTT25" s="70"/>
      <c r="PTU25" s="70"/>
      <c r="PTV25" s="70"/>
      <c r="PTW25" s="70"/>
      <c r="PTX25" s="68"/>
      <c r="PTY25" s="68"/>
      <c r="PTZ25" s="69"/>
      <c r="PUA25" s="69"/>
      <c r="PUB25" s="69"/>
      <c r="PUC25" s="70"/>
      <c r="PUD25" s="70"/>
      <c r="PUE25" s="70"/>
      <c r="PUF25" s="70"/>
      <c r="PUG25" s="70"/>
      <c r="PUH25" s="68"/>
      <c r="PUI25" s="68"/>
      <c r="PUJ25" s="69"/>
      <c r="PUK25" s="69"/>
      <c r="PUL25" s="69"/>
      <c r="PUM25" s="70"/>
      <c r="PUN25" s="70"/>
      <c r="PUO25" s="70"/>
      <c r="PUP25" s="70"/>
      <c r="PUQ25" s="70"/>
      <c r="PUR25" s="68"/>
      <c r="PUS25" s="68"/>
      <c r="PUT25" s="69"/>
      <c r="PUU25" s="69"/>
      <c r="PUV25" s="69"/>
      <c r="PUW25" s="70"/>
      <c r="PUX25" s="70"/>
      <c r="PUY25" s="70"/>
      <c r="PUZ25" s="70"/>
      <c r="PVA25" s="70"/>
      <c r="PVB25" s="68"/>
      <c r="PVC25" s="68"/>
      <c r="PVD25" s="69"/>
      <c r="PVE25" s="69"/>
      <c r="PVF25" s="69"/>
      <c r="PVG25" s="70"/>
      <c r="PVH25" s="70"/>
      <c r="PVI25" s="70"/>
      <c r="PVJ25" s="70"/>
      <c r="PVK25" s="70"/>
      <c r="PVL25" s="68"/>
      <c r="PVM25" s="68"/>
      <c r="PVN25" s="69"/>
      <c r="PVO25" s="69"/>
      <c r="PVP25" s="69"/>
      <c r="PVQ25" s="70"/>
      <c r="PVR25" s="70"/>
      <c r="PVS25" s="70"/>
      <c r="PVT25" s="70"/>
      <c r="PVU25" s="70"/>
      <c r="PVV25" s="68"/>
      <c r="PVW25" s="68"/>
      <c r="PVX25" s="69"/>
      <c r="PVY25" s="69"/>
      <c r="PVZ25" s="69"/>
      <c r="PWA25" s="70"/>
      <c r="PWB25" s="70"/>
      <c r="PWC25" s="70"/>
      <c r="PWD25" s="70"/>
      <c r="PWE25" s="70"/>
      <c r="PWF25" s="68"/>
      <c r="PWG25" s="68"/>
      <c r="PWH25" s="69"/>
      <c r="PWI25" s="69"/>
      <c r="PWJ25" s="69"/>
      <c r="PWK25" s="70"/>
      <c r="PWL25" s="70"/>
      <c r="PWM25" s="70"/>
      <c r="PWN25" s="70"/>
      <c r="PWO25" s="70"/>
      <c r="PWP25" s="68"/>
      <c r="PWQ25" s="68"/>
      <c r="PWR25" s="69"/>
      <c r="PWS25" s="69"/>
      <c r="PWT25" s="69"/>
      <c r="PWU25" s="70"/>
      <c r="PWV25" s="70"/>
      <c r="PWW25" s="70"/>
      <c r="PWX25" s="70"/>
      <c r="PWY25" s="70"/>
      <c r="PWZ25" s="68"/>
      <c r="PXA25" s="68"/>
      <c r="PXB25" s="69"/>
      <c r="PXC25" s="69"/>
      <c r="PXD25" s="69"/>
      <c r="PXE25" s="70"/>
      <c r="PXF25" s="70"/>
      <c r="PXG25" s="70"/>
      <c r="PXH25" s="70"/>
      <c r="PXI25" s="70"/>
      <c r="PXJ25" s="68"/>
      <c r="PXK25" s="68"/>
      <c r="PXL25" s="69"/>
      <c r="PXM25" s="69"/>
      <c r="PXN25" s="69"/>
      <c r="PXO25" s="70"/>
      <c r="PXP25" s="70"/>
      <c r="PXQ25" s="70"/>
      <c r="PXR25" s="70"/>
      <c r="PXS25" s="70"/>
      <c r="PXT25" s="68"/>
      <c r="PXU25" s="68"/>
      <c r="PXV25" s="69"/>
      <c r="PXW25" s="69"/>
      <c r="PXX25" s="69"/>
      <c r="PXY25" s="70"/>
      <c r="PXZ25" s="70"/>
      <c r="PYA25" s="70"/>
      <c r="PYB25" s="70"/>
      <c r="PYC25" s="70"/>
      <c r="PYD25" s="68"/>
      <c r="PYE25" s="68"/>
      <c r="PYF25" s="69"/>
      <c r="PYG25" s="69"/>
      <c r="PYH25" s="69"/>
      <c r="PYI25" s="70"/>
      <c r="PYJ25" s="70"/>
      <c r="PYK25" s="70"/>
      <c r="PYL25" s="70"/>
      <c r="PYM25" s="70"/>
      <c r="PYN25" s="68"/>
      <c r="PYO25" s="68"/>
      <c r="PYP25" s="69"/>
      <c r="PYQ25" s="69"/>
      <c r="PYR25" s="69"/>
      <c r="PYS25" s="70"/>
      <c r="PYT25" s="70"/>
      <c r="PYU25" s="70"/>
      <c r="PYV25" s="70"/>
      <c r="PYW25" s="70"/>
      <c r="PYX25" s="68"/>
      <c r="PYY25" s="68"/>
      <c r="PYZ25" s="69"/>
      <c r="PZA25" s="69"/>
      <c r="PZB25" s="69"/>
      <c r="PZC25" s="70"/>
      <c r="PZD25" s="70"/>
      <c r="PZE25" s="70"/>
      <c r="PZF25" s="70"/>
      <c r="PZG25" s="70"/>
      <c r="PZH25" s="68"/>
      <c r="PZI25" s="68"/>
      <c r="PZJ25" s="69"/>
      <c r="PZK25" s="69"/>
      <c r="PZL25" s="69"/>
      <c r="PZM25" s="70"/>
      <c r="PZN25" s="70"/>
      <c r="PZO25" s="70"/>
      <c r="PZP25" s="70"/>
      <c r="PZQ25" s="70"/>
      <c r="PZR25" s="68"/>
      <c r="PZS25" s="68"/>
      <c r="PZT25" s="69"/>
      <c r="PZU25" s="69"/>
      <c r="PZV25" s="69"/>
      <c r="PZW25" s="70"/>
      <c r="PZX25" s="70"/>
      <c r="PZY25" s="70"/>
      <c r="PZZ25" s="70"/>
      <c r="QAA25" s="70"/>
      <c r="QAB25" s="68"/>
      <c r="QAC25" s="68"/>
      <c r="QAD25" s="69"/>
      <c r="QAE25" s="69"/>
      <c r="QAF25" s="69"/>
      <c r="QAG25" s="70"/>
      <c r="QAH25" s="70"/>
      <c r="QAI25" s="70"/>
      <c r="QAJ25" s="70"/>
      <c r="QAK25" s="70"/>
      <c r="QAL25" s="68"/>
      <c r="QAM25" s="68"/>
      <c r="QAN25" s="69"/>
      <c r="QAO25" s="69"/>
      <c r="QAP25" s="69"/>
      <c r="QAQ25" s="70"/>
      <c r="QAR25" s="70"/>
      <c r="QAS25" s="70"/>
      <c r="QAT25" s="70"/>
      <c r="QAU25" s="70"/>
      <c r="QAV25" s="68"/>
      <c r="QAW25" s="68"/>
      <c r="QAX25" s="69"/>
      <c r="QAY25" s="69"/>
      <c r="QAZ25" s="69"/>
      <c r="QBA25" s="70"/>
      <c r="QBB25" s="70"/>
      <c r="QBC25" s="70"/>
      <c r="QBD25" s="70"/>
      <c r="QBE25" s="70"/>
      <c r="QBF25" s="68"/>
      <c r="QBG25" s="68"/>
      <c r="QBH25" s="69"/>
      <c r="QBI25" s="69"/>
      <c r="QBJ25" s="69"/>
      <c r="QBK25" s="70"/>
      <c r="QBL25" s="70"/>
      <c r="QBM25" s="70"/>
      <c r="QBN25" s="70"/>
      <c r="QBO25" s="70"/>
      <c r="QBP25" s="68"/>
      <c r="QBQ25" s="68"/>
      <c r="QBR25" s="69"/>
      <c r="QBS25" s="69"/>
      <c r="QBT25" s="69"/>
      <c r="QBU25" s="70"/>
      <c r="QBV25" s="70"/>
      <c r="QBW25" s="70"/>
      <c r="QBX25" s="70"/>
      <c r="QBY25" s="70"/>
      <c r="QBZ25" s="68"/>
      <c r="QCA25" s="68"/>
      <c r="QCB25" s="69"/>
      <c r="QCC25" s="69"/>
      <c r="QCD25" s="69"/>
      <c r="QCE25" s="70"/>
      <c r="QCF25" s="70"/>
      <c r="QCG25" s="70"/>
      <c r="QCH25" s="70"/>
      <c r="QCI25" s="70"/>
      <c r="QCJ25" s="68"/>
      <c r="QCK25" s="68"/>
      <c r="QCL25" s="69"/>
      <c r="QCM25" s="69"/>
      <c r="QCN25" s="69"/>
      <c r="QCO25" s="70"/>
      <c r="QCP25" s="70"/>
      <c r="QCQ25" s="70"/>
      <c r="QCR25" s="70"/>
      <c r="QCS25" s="70"/>
      <c r="QCT25" s="68"/>
      <c r="QCU25" s="68"/>
      <c r="QCV25" s="69"/>
      <c r="QCW25" s="69"/>
      <c r="QCX25" s="69"/>
      <c r="QCY25" s="70"/>
      <c r="QCZ25" s="70"/>
      <c r="QDA25" s="70"/>
      <c r="QDB25" s="70"/>
      <c r="QDC25" s="70"/>
      <c r="QDD25" s="68"/>
      <c r="QDE25" s="68"/>
      <c r="QDF25" s="69"/>
      <c r="QDG25" s="69"/>
      <c r="QDH25" s="69"/>
      <c r="QDI25" s="70"/>
      <c r="QDJ25" s="70"/>
      <c r="QDK25" s="70"/>
      <c r="QDL25" s="70"/>
      <c r="QDM25" s="70"/>
      <c r="QDN25" s="68"/>
      <c r="QDO25" s="68"/>
      <c r="QDP25" s="69"/>
      <c r="QDQ25" s="69"/>
      <c r="QDR25" s="69"/>
      <c r="QDS25" s="70"/>
      <c r="QDT25" s="70"/>
      <c r="QDU25" s="70"/>
      <c r="QDV25" s="70"/>
      <c r="QDW25" s="70"/>
      <c r="QDX25" s="68"/>
      <c r="QDY25" s="68"/>
      <c r="QDZ25" s="69"/>
      <c r="QEA25" s="69"/>
      <c r="QEB25" s="69"/>
      <c r="QEC25" s="70"/>
      <c r="QED25" s="70"/>
      <c r="QEE25" s="70"/>
      <c r="QEF25" s="70"/>
      <c r="QEG25" s="70"/>
      <c r="QEH25" s="68"/>
      <c r="QEI25" s="68"/>
      <c r="QEJ25" s="69"/>
      <c r="QEK25" s="69"/>
      <c r="QEL25" s="69"/>
      <c r="QEM25" s="70"/>
      <c r="QEN25" s="70"/>
      <c r="QEO25" s="70"/>
      <c r="QEP25" s="70"/>
      <c r="QEQ25" s="70"/>
      <c r="QER25" s="68"/>
      <c r="QES25" s="68"/>
      <c r="QET25" s="69"/>
      <c r="QEU25" s="69"/>
      <c r="QEV25" s="69"/>
      <c r="QEW25" s="70"/>
      <c r="QEX25" s="70"/>
      <c r="QEY25" s="70"/>
      <c r="QEZ25" s="70"/>
      <c r="QFA25" s="70"/>
      <c r="QFB25" s="68"/>
      <c r="QFC25" s="68"/>
      <c r="QFD25" s="69"/>
      <c r="QFE25" s="69"/>
      <c r="QFF25" s="69"/>
      <c r="QFG25" s="70"/>
      <c r="QFH25" s="70"/>
      <c r="QFI25" s="70"/>
      <c r="QFJ25" s="70"/>
      <c r="QFK25" s="70"/>
      <c r="QFL25" s="68"/>
      <c r="QFM25" s="68"/>
      <c r="QFN25" s="69"/>
      <c r="QFO25" s="69"/>
      <c r="QFP25" s="69"/>
      <c r="QFQ25" s="70"/>
      <c r="QFR25" s="70"/>
      <c r="QFS25" s="70"/>
      <c r="QFT25" s="70"/>
      <c r="QFU25" s="70"/>
      <c r="QFV25" s="68"/>
      <c r="QFW25" s="68"/>
      <c r="QFX25" s="69"/>
      <c r="QFY25" s="69"/>
      <c r="QFZ25" s="69"/>
      <c r="QGA25" s="70"/>
      <c r="QGB25" s="70"/>
      <c r="QGC25" s="70"/>
      <c r="QGD25" s="70"/>
      <c r="QGE25" s="70"/>
      <c r="QGF25" s="68"/>
      <c r="QGG25" s="68"/>
      <c r="QGH25" s="69"/>
      <c r="QGI25" s="69"/>
      <c r="QGJ25" s="69"/>
      <c r="QGK25" s="70"/>
      <c r="QGL25" s="70"/>
      <c r="QGM25" s="70"/>
      <c r="QGN25" s="70"/>
      <c r="QGO25" s="70"/>
      <c r="QGP25" s="68"/>
      <c r="QGQ25" s="68"/>
      <c r="QGR25" s="69"/>
      <c r="QGS25" s="69"/>
      <c r="QGT25" s="69"/>
      <c r="QGU25" s="70"/>
      <c r="QGV25" s="70"/>
      <c r="QGW25" s="70"/>
      <c r="QGX25" s="70"/>
      <c r="QGY25" s="70"/>
      <c r="QGZ25" s="68"/>
      <c r="QHA25" s="68"/>
      <c r="QHB25" s="69"/>
      <c r="QHC25" s="69"/>
      <c r="QHD25" s="69"/>
      <c r="QHE25" s="70"/>
      <c r="QHF25" s="70"/>
      <c r="QHG25" s="70"/>
      <c r="QHH25" s="70"/>
      <c r="QHI25" s="70"/>
      <c r="QHJ25" s="68"/>
      <c r="QHK25" s="68"/>
      <c r="QHL25" s="69"/>
      <c r="QHM25" s="69"/>
      <c r="QHN25" s="69"/>
      <c r="QHO25" s="70"/>
      <c r="QHP25" s="70"/>
      <c r="QHQ25" s="70"/>
      <c r="QHR25" s="70"/>
      <c r="QHS25" s="70"/>
      <c r="QHT25" s="68"/>
      <c r="QHU25" s="68"/>
      <c r="QHV25" s="69"/>
      <c r="QHW25" s="69"/>
      <c r="QHX25" s="69"/>
      <c r="QHY25" s="70"/>
      <c r="QHZ25" s="70"/>
      <c r="QIA25" s="70"/>
      <c r="QIB25" s="70"/>
      <c r="QIC25" s="70"/>
      <c r="QID25" s="68"/>
      <c r="QIE25" s="68"/>
      <c r="QIF25" s="69"/>
      <c r="QIG25" s="69"/>
      <c r="QIH25" s="69"/>
      <c r="QII25" s="70"/>
      <c r="QIJ25" s="70"/>
      <c r="QIK25" s="70"/>
      <c r="QIL25" s="70"/>
      <c r="QIM25" s="70"/>
      <c r="QIN25" s="68"/>
      <c r="QIO25" s="68"/>
      <c r="QIP25" s="69"/>
      <c r="QIQ25" s="69"/>
      <c r="QIR25" s="69"/>
      <c r="QIS25" s="70"/>
      <c r="QIT25" s="70"/>
      <c r="QIU25" s="70"/>
      <c r="QIV25" s="70"/>
      <c r="QIW25" s="70"/>
      <c r="QIX25" s="68"/>
      <c r="QIY25" s="68"/>
      <c r="QIZ25" s="69"/>
      <c r="QJA25" s="69"/>
      <c r="QJB25" s="69"/>
      <c r="QJC25" s="70"/>
      <c r="QJD25" s="70"/>
      <c r="QJE25" s="70"/>
      <c r="QJF25" s="70"/>
      <c r="QJG25" s="70"/>
      <c r="QJH25" s="68"/>
      <c r="QJI25" s="68"/>
      <c r="QJJ25" s="69"/>
      <c r="QJK25" s="69"/>
      <c r="QJL25" s="69"/>
      <c r="QJM25" s="70"/>
      <c r="QJN25" s="70"/>
      <c r="QJO25" s="70"/>
      <c r="QJP25" s="70"/>
      <c r="QJQ25" s="70"/>
      <c r="QJR25" s="68"/>
      <c r="QJS25" s="68"/>
      <c r="QJT25" s="69"/>
      <c r="QJU25" s="69"/>
      <c r="QJV25" s="69"/>
      <c r="QJW25" s="70"/>
      <c r="QJX25" s="70"/>
      <c r="QJY25" s="70"/>
      <c r="QJZ25" s="70"/>
      <c r="QKA25" s="70"/>
      <c r="QKB25" s="68"/>
      <c r="QKC25" s="68"/>
      <c r="QKD25" s="69"/>
      <c r="QKE25" s="69"/>
      <c r="QKF25" s="69"/>
      <c r="QKG25" s="70"/>
      <c r="QKH25" s="70"/>
      <c r="QKI25" s="70"/>
      <c r="QKJ25" s="70"/>
      <c r="QKK25" s="70"/>
      <c r="QKL25" s="68"/>
      <c r="QKM25" s="68"/>
      <c r="QKN25" s="69"/>
      <c r="QKO25" s="69"/>
      <c r="QKP25" s="69"/>
      <c r="QKQ25" s="70"/>
      <c r="QKR25" s="70"/>
      <c r="QKS25" s="70"/>
      <c r="QKT25" s="70"/>
      <c r="QKU25" s="70"/>
      <c r="QKV25" s="68"/>
      <c r="QKW25" s="68"/>
      <c r="QKX25" s="69"/>
      <c r="QKY25" s="69"/>
      <c r="QKZ25" s="69"/>
      <c r="QLA25" s="70"/>
      <c r="QLB25" s="70"/>
      <c r="QLC25" s="70"/>
      <c r="QLD25" s="70"/>
      <c r="QLE25" s="70"/>
      <c r="QLF25" s="68"/>
      <c r="QLG25" s="68"/>
      <c r="QLH25" s="69"/>
      <c r="QLI25" s="69"/>
      <c r="QLJ25" s="69"/>
      <c r="QLK25" s="70"/>
      <c r="QLL25" s="70"/>
      <c r="QLM25" s="70"/>
      <c r="QLN25" s="70"/>
      <c r="QLO25" s="70"/>
      <c r="QLP25" s="68"/>
      <c r="QLQ25" s="68"/>
      <c r="QLR25" s="69"/>
      <c r="QLS25" s="69"/>
      <c r="QLT25" s="69"/>
      <c r="QLU25" s="70"/>
      <c r="QLV25" s="70"/>
      <c r="QLW25" s="70"/>
      <c r="QLX25" s="70"/>
      <c r="QLY25" s="70"/>
      <c r="QLZ25" s="68"/>
      <c r="QMA25" s="68"/>
      <c r="QMB25" s="69"/>
      <c r="QMC25" s="69"/>
      <c r="QMD25" s="69"/>
      <c r="QME25" s="70"/>
      <c r="QMF25" s="70"/>
      <c r="QMG25" s="70"/>
      <c r="QMH25" s="70"/>
      <c r="QMI25" s="70"/>
      <c r="QMJ25" s="68"/>
      <c r="QMK25" s="68"/>
      <c r="QML25" s="69"/>
      <c r="QMM25" s="69"/>
      <c r="QMN25" s="69"/>
      <c r="QMO25" s="70"/>
      <c r="QMP25" s="70"/>
      <c r="QMQ25" s="70"/>
      <c r="QMR25" s="70"/>
      <c r="QMS25" s="70"/>
      <c r="QMT25" s="68"/>
      <c r="QMU25" s="68"/>
      <c r="QMV25" s="69"/>
      <c r="QMW25" s="69"/>
      <c r="QMX25" s="69"/>
      <c r="QMY25" s="70"/>
      <c r="QMZ25" s="70"/>
      <c r="QNA25" s="70"/>
      <c r="QNB25" s="70"/>
      <c r="QNC25" s="70"/>
      <c r="QND25" s="68"/>
      <c r="QNE25" s="68"/>
      <c r="QNF25" s="69"/>
      <c r="QNG25" s="69"/>
      <c r="QNH25" s="69"/>
      <c r="QNI25" s="70"/>
      <c r="QNJ25" s="70"/>
      <c r="QNK25" s="70"/>
      <c r="QNL25" s="70"/>
      <c r="QNM25" s="70"/>
      <c r="QNN25" s="68"/>
      <c r="QNO25" s="68"/>
      <c r="QNP25" s="69"/>
      <c r="QNQ25" s="69"/>
      <c r="QNR25" s="69"/>
      <c r="QNS25" s="70"/>
      <c r="QNT25" s="70"/>
      <c r="QNU25" s="70"/>
      <c r="QNV25" s="70"/>
      <c r="QNW25" s="70"/>
      <c r="QNX25" s="68"/>
      <c r="QNY25" s="68"/>
      <c r="QNZ25" s="69"/>
      <c r="QOA25" s="69"/>
      <c r="QOB25" s="69"/>
      <c r="QOC25" s="70"/>
      <c r="QOD25" s="70"/>
      <c r="QOE25" s="70"/>
      <c r="QOF25" s="70"/>
      <c r="QOG25" s="70"/>
      <c r="QOH25" s="68"/>
      <c r="QOI25" s="68"/>
      <c r="QOJ25" s="69"/>
      <c r="QOK25" s="69"/>
      <c r="QOL25" s="69"/>
      <c r="QOM25" s="70"/>
      <c r="QON25" s="70"/>
      <c r="QOO25" s="70"/>
      <c r="QOP25" s="70"/>
      <c r="QOQ25" s="70"/>
      <c r="QOR25" s="68"/>
      <c r="QOS25" s="68"/>
      <c r="QOT25" s="69"/>
      <c r="QOU25" s="69"/>
      <c r="QOV25" s="69"/>
      <c r="QOW25" s="70"/>
      <c r="QOX25" s="70"/>
      <c r="QOY25" s="70"/>
      <c r="QOZ25" s="70"/>
      <c r="QPA25" s="70"/>
      <c r="QPB25" s="68"/>
      <c r="QPC25" s="68"/>
      <c r="QPD25" s="69"/>
      <c r="QPE25" s="69"/>
      <c r="QPF25" s="69"/>
      <c r="QPG25" s="70"/>
      <c r="QPH25" s="70"/>
      <c r="QPI25" s="70"/>
      <c r="QPJ25" s="70"/>
      <c r="QPK25" s="70"/>
      <c r="QPL25" s="68"/>
      <c r="QPM25" s="68"/>
      <c r="QPN25" s="69"/>
      <c r="QPO25" s="69"/>
      <c r="QPP25" s="69"/>
      <c r="QPQ25" s="70"/>
      <c r="QPR25" s="70"/>
      <c r="QPS25" s="70"/>
      <c r="QPT25" s="70"/>
      <c r="QPU25" s="70"/>
      <c r="QPV25" s="68"/>
      <c r="QPW25" s="68"/>
      <c r="QPX25" s="69"/>
      <c r="QPY25" s="69"/>
      <c r="QPZ25" s="69"/>
      <c r="QQA25" s="70"/>
      <c r="QQB25" s="70"/>
      <c r="QQC25" s="70"/>
      <c r="QQD25" s="70"/>
      <c r="QQE25" s="70"/>
      <c r="QQF25" s="68"/>
      <c r="QQG25" s="68"/>
      <c r="QQH25" s="69"/>
      <c r="QQI25" s="69"/>
      <c r="QQJ25" s="69"/>
      <c r="QQK25" s="70"/>
      <c r="QQL25" s="70"/>
      <c r="QQM25" s="70"/>
      <c r="QQN25" s="70"/>
      <c r="QQO25" s="70"/>
      <c r="QQP25" s="68"/>
      <c r="QQQ25" s="68"/>
      <c r="QQR25" s="69"/>
      <c r="QQS25" s="69"/>
      <c r="QQT25" s="69"/>
      <c r="QQU25" s="70"/>
      <c r="QQV25" s="70"/>
      <c r="QQW25" s="70"/>
      <c r="QQX25" s="70"/>
      <c r="QQY25" s="70"/>
      <c r="QQZ25" s="68"/>
      <c r="QRA25" s="68"/>
      <c r="QRB25" s="69"/>
      <c r="QRC25" s="69"/>
      <c r="QRD25" s="69"/>
      <c r="QRE25" s="70"/>
      <c r="QRF25" s="70"/>
      <c r="QRG25" s="70"/>
      <c r="QRH25" s="70"/>
      <c r="QRI25" s="70"/>
      <c r="QRJ25" s="68"/>
      <c r="QRK25" s="68"/>
      <c r="QRL25" s="69"/>
      <c r="QRM25" s="69"/>
      <c r="QRN25" s="69"/>
      <c r="QRO25" s="70"/>
      <c r="QRP25" s="70"/>
      <c r="QRQ25" s="70"/>
      <c r="QRR25" s="70"/>
      <c r="QRS25" s="70"/>
      <c r="QRT25" s="68"/>
      <c r="QRU25" s="68"/>
      <c r="QRV25" s="69"/>
      <c r="QRW25" s="69"/>
      <c r="QRX25" s="69"/>
      <c r="QRY25" s="70"/>
      <c r="QRZ25" s="70"/>
      <c r="QSA25" s="70"/>
      <c r="QSB25" s="70"/>
      <c r="QSC25" s="70"/>
      <c r="QSD25" s="68"/>
      <c r="QSE25" s="68"/>
      <c r="QSF25" s="69"/>
      <c r="QSG25" s="69"/>
      <c r="QSH25" s="69"/>
      <c r="QSI25" s="70"/>
      <c r="QSJ25" s="70"/>
      <c r="QSK25" s="70"/>
      <c r="QSL25" s="70"/>
      <c r="QSM25" s="70"/>
      <c r="QSN25" s="68"/>
      <c r="QSO25" s="68"/>
      <c r="QSP25" s="69"/>
      <c r="QSQ25" s="69"/>
      <c r="QSR25" s="69"/>
      <c r="QSS25" s="70"/>
      <c r="QST25" s="70"/>
      <c r="QSU25" s="70"/>
      <c r="QSV25" s="70"/>
      <c r="QSW25" s="70"/>
      <c r="QSX25" s="68"/>
      <c r="QSY25" s="68"/>
      <c r="QSZ25" s="69"/>
      <c r="QTA25" s="69"/>
      <c r="QTB25" s="69"/>
      <c r="QTC25" s="70"/>
      <c r="QTD25" s="70"/>
      <c r="QTE25" s="70"/>
      <c r="QTF25" s="70"/>
      <c r="QTG25" s="70"/>
      <c r="QTH25" s="68"/>
      <c r="QTI25" s="68"/>
      <c r="QTJ25" s="69"/>
      <c r="QTK25" s="69"/>
      <c r="QTL25" s="69"/>
      <c r="QTM25" s="70"/>
      <c r="QTN25" s="70"/>
      <c r="QTO25" s="70"/>
      <c r="QTP25" s="70"/>
      <c r="QTQ25" s="70"/>
      <c r="QTR25" s="68"/>
      <c r="QTS25" s="68"/>
      <c r="QTT25" s="69"/>
      <c r="QTU25" s="69"/>
      <c r="QTV25" s="69"/>
      <c r="QTW25" s="70"/>
      <c r="QTX25" s="70"/>
      <c r="QTY25" s="70"/>
      <c r="QTZ25" s="70"/>
      <c r="QUA25" s="70"/>
      <c r="QUB25" s="68"/>
      <c r="QUC25" s="68"/>
      <c r="QUD25" s="69"/>
      <c r="QUE25" s="69"/>
      <c r="QUF25" s="69"/>
      <c r="QUG25" s="70"/>
      <c r="QUH25" s="70"/>
      <c r="QUI25" s="70"/>
      <c r="QUJ25" s="70"/>
      <c r="QUK25" s="70"/>
      <c r="QUL25" s="68"/>
      <c r="QUM25" s="68"/>
      <c r="QUN25" s="69"/>
      <c r="QUO25" s="69"/>
      <c r="QUP25" s="69"/>
      <c r="QUQ25" s="70"/>
      <c r="QUR25" s="70"/>
      <c r="QUS25" s="70"/>
      <c r="QUT25" s="70"/>
      <c r="QUU25" s="70"/>
      <c r="QUV25" s="68"/>
      <c r="QUW25" s="68"/>
      <c r="QUX25" s="69"/>
      <c r="QUY25" s="69"/>
      <c r="QUZ25" s="69"/>
      <c r="QVA25" s="70"/>
      <c r="QVB25" s="70"/>
      <c r="QVC25" s="70"/>
      <c r="QVD25" s="70"/>
      <c r="QVE25" s="70"/>
      <c r="QVF25" s="68"/>
      <c r="QVG25" s="68"/>
      <c r="QVH25" s="69"/>
      <c r="QVI25" s="69"/>
      <c r="QVJ25" s="69"/>
      <c r="QVK25" s="70"/>
      <c r="QVL25" s="70"/>
      <c r="QVM25" s="70"/>
      <c r="QVN25" s="70"/>
      <c r="QVO25" s="70"/>
      <c r="QVP25" s="68"/>
      <c r="QVQ25" s="68"/>
      <c r="QVR25" s="69"/>
      <c r="QVS25" s="69"/>
      <c r="QVT25" s="69"/>
      <c r="QVU25" s="70"/>
      <c r="QVV25" s="70"/>
      <c r="QVW25" s="70"/>
      <c r="QVX25" s="70"/>
      <c r="QVY25" s="70"/>
      <c r="QVZ25" s="68"/>
      <c r="QWA25" s="68"/>
      <c r="QWB25" s="69"/>
      <c r="QWC25" s="69"/>
      <c r="QWD25" s="69"/>
      <c r="QWE25" s="70"/>
      <c r="QWF25" s="70"/>
      <c r="QWG25" s="70"/>
      <c r="QWH25" s="70"/>
      <c r="QWI25" s="70"/>
      <c r="QWJ25" s="68"/>
      <c r="QWK25" s="68"/>
      <c r="QWL25" s="69"/>
      <c r="QWM25" s="69"/>
      <c r="QWN25" s="69"/>
      <c r="QWO25" s="70"/>
      <c r="QWP25" s="70"/>
      <c r="QWQ25" s="70"/>
      <c r="QWR25" s="70"/>
      <c r="QWS25" s="70"/>
      <c r="QWT25" s="68"/>
      <c r="QWU25" s="68"/>
      <c r="QWV25" s="69"/>
      <c r="QWW25" s="69"/>
      <c r="QWX25" s="69"/>
      <c r="QWY25" s="70"/>
      <c r="QWZ25" s="70"/>
      <c r="QXA25" s="70"/>
      <c r="QXB25" s="70"/>
      <c r="QXC25" s="70"/>
      <c r="QXD25" s="68"/>
      <c r="QXE25" s="68"/>
      <c r="QXF25" s="69"/>
      <c r="QXG25" s="69"/>
      <c r="QXH25" s="69"/>
      <c r="QXI25" s="70"/>
      <c r="QXJ25" s="70"/>
      <c r="QXK25" s="70"/>
      <c r="QXL25" s="70"/>
      <c r="QXM25" s="70"/>
      <c r="QXN25" s="68"/>
      <c r="QXO25" s="68"/>
      <c r="QXP25" s="69"/>
      <c r="QXQ25" s="69"/>
      <c r="QXR25" s="69"/>
      <c r="QXS25" s="70"/>
      <c r="QXT25" s="70"/>
      <c r="QXU25" s="70"/>
      <c r="QXV25" s="70"/>
      <c r="QXW25" s="70"/>
      <c r="QXX25" s="68"/>
      <c r="QXY25" s="68"/>
      <c r="QXZ25" s="69"/>
      <c r="QYA25" s="69"/>
      <c r="QYB25" s="69"/>
      <c r="QYC25" s="70"/>
      <c r="QYD25" s="70"/>
      <c r="QYE25" s="70"/>
      <c r="QYF25" s="70"/>
      <c r="QYG25" s="70"/>
      <c r="QYH25" s="68"/>
      <c r="QYI25" s="68"/>
      <c r="QYJ25" s="69"/>
      <c r="QYK25" s="69"/>
      <c r="QYL25" s="69"/>
      <c r="QYM25" s="70"/>
      <c r="QYN25" s="70"/>
      <c r="QYO25" s="70"/>
      <c r="QYP25" s="70"/>
      <c r="QYQ25" s="70"/>
      <c r="QYR25" s="68"/>
      <c r="QYS25" s="68"/>
      <c r="QYT25" s="69"/>
      <c r="QYU25" s="69"/>
      <c r="QYV25" s="69"/>
      <c r="QYW25" s="70"/>
      <c r="QYX25" s="70"/>
      <c r="QYY25" s="70"/>
      <c r="QYZ25" s="70"/>
      <c r="QZA25" s="70"/>
      <c r="QZB25" s="68"/>
      <c r="QZC25" s="68"/>
      <c r="QZD25" s="69"/>
      <c r="QZE25" s="69"/>
      <c r="QZF25" s="69"/>
      <c r="QZG25" s="70"/>
      <c r="QZH25" s="70"/>
      <c r="QZI25" s="70"/>
      <c r="QZJ25" s="70"/>
      <c r="QZK25" s="70"/>
      <c r="QZL25" s="68"/>
      <c r="QZM25" s="68"/>
      <c r="QZN25" s="69"/>
      <c r="QZO25" s="69"/>
      <c r="QZP25" s="69"/>
      <c r="QZQ25" s="70"/>
      <c r="QZR25" s="70"/>
      <c r="QZS25" s="70"/>
      <c r="QZT25" s="70"/>
      <c r="QZU25" s="70"/>
      <c r="QZV25" s="68"/>
      <c r="QZW25" s="68"/>
      <c r="QZX25" s="69"/>
      <c r="QZY25" s="69"/>
      <c r="QZZ25" s="69"/>
      <c r="RAA25" s="70"/>
      <c r="RAB25" s="70"/>
      <c r="RAC25" s="70"/>
      <c r="RAD25" s="70"/>
      <c r="RAE25" s="70"/>
      <c r="RAF25" s="68"/>
      <c r="RAG25" s="68"/>
      <c r="RAH25" s="69"/>
      <c r="RAI25" s="69"/>
      <c r="RAJ25" s="69"/>
      <c r="RAK25" s="70"/>
      <c r="RAL25" s="70"/>
      <c r="RAM25" s="70"/>
      <c r="RAN25" s="70"/>
      <c r="RAO25" s="70"/>
      <c r="RAP25" s="68"/>
      <c r="RAQ25" s="68"/>
      <c r="RAR25" s="69"/>
      <c r="RAS25" s="69"/>
      <c r="RAT25" s="69"/>
      <c r="RAU25" s="70"/>
      <c r="RAV25" s="70"/>
      <c r="RAW25" s="70"/>
      <c r="RAX25" s="70"/>
      <c r="RAY25" s="70"/>
      <c r="RAZ25" s="68"/>
      <c r="RBA25" s="68"/>
      <c r="RBB25" s="69"/>
      <c r="RBC25" s="69"/>
      <c r="RBD25" s="69"/>
      <c r="RBE25" s="70"/>
      <c r="RBF25" s="70"/>
      <c r="RBG25" s="70"/>
      <c r="RBH25" s="70"/>
      <c r="RBI25" s="70"/>
      <c r="RBJ25" s="68"/>
      <c r="RBK25" s="68"/>
      <c r="RBL25" s="69"/>
      <c r="RBM25" s="69"/>
      <c r="RBN25" s="69"/>
      <c r="RBO25" s="70"/>
      <c r="RBP25" s="70"/>
      <c r="RBQ25" s="70"/>
      <c r="RBR25" s="70"/>
      <c r="RBS25" s="70"/>
      <c r="RBT25" s="68"/>
      <c r="RBU25" s="68"/>
      <c r="RBV25" s="69"/>
      <c r="RBW25" s="69"/>
      <c r="RBX25" s="69"/>
      <c r="RBY25" s="70"/>
      <c r="RBZ25" s="70"/>
      <c r="RCA25" s="70"/>
      <c r="RCB25" s="70"/>
      <c r="RCC25" s="70"/>
      <c r="RCD25" s="68"/>
      <c r="RCE25" s="68"/>
      <c r="RCF25" s="69"/>
      <c r="RCG25" s="69"/>
      <c r="RCH25" s="69"/>
      <c r="RCI25" s="70"/>
      <c r="RCJ25" s="70"/>
      <c r="RCK25" s="70"/>
      <c r="RCL25" s="70"/>
      <c r="RCM25" s="70"/>
      <c r="RCN25" s="68"/>
      <c r="RCO25" s="68"/>
      <c r="RCP25" s="69"/>
      <c r="RCQ25" s="69"/>
      <c r="RCR25" s="69"/>
      <c r="RCS25" s="70"/>
      <c r="RCT25" s="70"/>
      <c r="RCU25" s="70"/>
      <c r="RCV25" s="70"/>
      <c r="RCW25" s="70"/>
      <c r="RCX25" s="68"/>
      <c r="RCY25" s="68"/>
      <c r="RCZ25" s="69"/>
      <c r="RDA25" s="69"/>
      <c r="RDB25" s="69"/>
      <c r="RDC25" s="70"/>
      <c r="RDD25" s="70"/>
      <c r="RDE25" s="70"/>
      <c r="RDF25" s="70"/>
      <c r="RDG25" s="70"/>
      <c r="RDH25" s="68"/>
      <c r="RDI25" s="68"/>
      <c r="RDJ25" s="69"/>
      <c r="RDK25" s="69"/>
      <c r="RDL25" s="69"/>
      <c r="RDM25" s="70"/>
      <c r="RDN25" s="70"/>
      <c r="RDO25" s="70"/>
      <c r="RDP25" s="70"/>
      <c r="RDQ25" s="70"/>
      <c r="RDR25" s="68"/>
      <c r="RDS25" s="68"/>
      <c r="RDT25" s="69"/>
      <c r="RDU25" s="69"/>
      <c r="RDV25" s="69"/>
      <c r="RDW25" s="70"/>
      <c r="RDX25" s="70"/>
      <c r="RDY25" s="70"/>
      <c r="RDZ25" s="70"/>
      <c r="REA25" s="70"/>
      <c r="REB25" s="68"/>
      <c r="REC25" s="68"/>
      <c r="RED25" s="69"/>
      <c r="REE25" s="69"/>
      <c r="REF25" s="69"/>
      <c r="REG25" s="70"/>
      <c r="REH25" s="70"/>
      <c r="REI25" s="70"/>
      <c r="REJ25" s="70"/>
      <c r="REK25" s="70"/>
      <c r="REL25" s="68"/>
      <c r="REM25" s="68"/>
      <c r="REN25" s="69"/>
      <c r="REO25" s="69"/>
      <c r="REP25" s="69"/>
      <c r="REQ25" s="70"/>
      <c r="RER25" s="70"/>
      <c r="RES25" s="70"/>
      <c r="RET25" s="70"/>
      <c r="REU25" s="70"/>
      <c r="REV25" s="68"/>
      <c r="REW25" s="68"/>
      <c r="REX25" s="69"/>
      <c r="REY25" s="69"/>
      <c r="REZ25" s="69"/>
      <c r="RFA25" s="70"/>
      <c r="RFB25" s="70"/>
      <c r="RFC25" s="70"/>
      <c r="RFD25" s="70"/>
      <c r="RFE25" s="70"/>
      <c r="RFF25" s="68"/>
      <c r="RFG25" s="68"/>
      <c r="RFH25" s="69"/>
      <c r="RFI25" s="69"/>
      <c r="RFJ25" s="69"/>
      <c r="RFK25" s="70"/>
      <c r="RFL25" s="70"/>
      <c r="RFM25" s="70"/>
      <c r="RFN25" s="70"/>
      <c r="RFO25" s="70"/>
      <c r="RFP25" s="68"/>
      <c r="RFQ25" s="68"/>
      <c r="RFR25" s="69"/>
      <c r="RFS25" s="69"/>
      <c r="RFT25" s="69"/>
      <c r="RFU25" s="70"/>
      <c r="RFV25" s="70"/>
      <c r="RFW25" s="70"/>
      <c r="RFX25" s="70"/>
      <c r="RFY25" s="70"/>
      <c r="RFZ25" s="68"/>
      <c r="RGA25" s="68"/>
      <c r="RGB25" s="69"/>
      <c r="RGC25" s="69"/>
      <c r="RGD25" s="69"/>
      <c r="RGE25" s="70"/>
      <c r="RGF25" s="70"/>
      <c r="RGG25" s="70"/>
      <c r="RGH25" s="70"/>
      <c r="RGI25" s="70"/>
      <c r="RGJ25" s="68"/>
      <c r="RGK25" s="68"/>
      <c r="RGL25" s="69"/>
      <c r="RGM25" s="69"/>
      <c r="RGN25" s="69"/>
      <c r="RGO25" s="70"/>
      <c r="RGP25" s="70"/>
      <c r="RGQ25" s="70"/>
      <c r="RGR25" s="70"/>
      <c r="RGS25" s="70"/>
      <c r="RGT25" s="68"/>
      <c r="RGU25" s="68"/>
      <c r="RGV25" s="69"/>
      <c r="RGW25" s="69"/>
      <c r="RGX25" s="69"/>
      <c r="RGY25" s="70"/>
      <c r="RGZ25" s="70"/>
      <c r="RHA25" s="70"/>
      <c r="RHB25" s="70"/>
      <c r="RHC25" s="70"/>
      <c r="RHD25" s="68"/>
      <c r="RHE25" s="68"/>
      <c r="RHF25" s="69"/>
      <c r="RHG25" s="69"/>
      <c r="RHH25" s="69"/>
      <c r="RHI25" s="70"/>
      <c r="RHJ25" s="70"/>
      <c r="RHK25" s="70"/>
      <c r="RHL25" s="70"/>
      <c r="RHM25" s="70"/>
      <c r="RHN25" s="68"/>
      <c r="RHO25" s="68"/>
      <c r="RHP25" s="69"/>
      <c r="RHQ25" s="69"/>
      <c r="RHR25" s="69"/>
      <c r="RHS25" s="70"/>
      <c r="RHT25" s="70"/>
      <c r="RHU25" s="70"/>
      <c r="RHV25" s="70"/>
      <c r="RHW25" s="70"/>
      <c r="RHX25" s="68"/>
      <c r="RHY25" s="68"/>
      <c r="RHZ25" s="69"/>
      <c r="RIA25" s="69"/>
      <c r="RIB25" s="69"/>
      <c r="RIC25" s="70"/>
      <c r="RID25" s="70"/>
      <c r="RIE25" s="70"/>
      <c r="RIF25" s="70"/>
      <c r="RIG25" s="70"/>
      <c r="RIH25" s="68"/>
      <c r="RII25" s="68"/>
      <c r="RIJ25" s="69"/>
      <c r="RIK25" s="69"/>
      <c r="RIL25" s="69"/>
      <c r="RIM25" s="70"/>
      <c r="RIN25" s="70"/>
      <c r="RIO25" s="70"/>
      <c r="RIP25" s="70"/>
      <c r="RIQ25" s="70"/>
      <c r="RIR25" s="68"/>
      <c r="RIS25" s="68"/>
      <c r="RIT25" s="69"/>
      <c r="RIU25" s="69"/>
      <c r="RIV25" s="69"/>
      <c r="RIW25" s="70"/>
      <c r="RIX25" s="70"/>
      <c r="RIY25" s="70"/>
      <c r="RIZ25" s="70"/>
      <c r="RJA25" s="70"/>
      <c r="RJB25" s="68"/>
      <c r="RJC25" s="68"/>
      <c r="RJD25" s="69"/>
      <c r="RJE25" s="69"/>
      <c r="RJF25" s="69"/>
      <c r="RJG25" s="70"/>
      <c r="RJH25" s="70"/>
      <c r="RJI25" s="70"/>
      <c r="RJJ25" s="70"/>
      <c r="RJK25" s="70"/>
      <c r="RJL25" s="68"/>
      <c r="RJM25" s="68"/>
      <c r="RJN25" s="69"/>
      <c r="RJO25" s="69"/>
      <c r="RJP25" s="69"/>
      <c r="RJQ25" s="70"/>
      <c r="RJR25" s="70"/>
      <c r="RJS25" s="70"/>
      <c r="RJT25" s="70"/>
      <c r="RJU25" s="70"/>
      <c r="RJV25" s="68"/>
      <c r="RJW25" s="68"/>
      <c r="RJX25" s="69"/>
      <c r="RJY25" s="69"/>
      <c r="RJZ25" s="69"/>
      <c r="RKA25" s="70"/>
      <c r="RKB25" s="70"/>
      <c r="RKC25" s="70"/>
      <c r="RKD25" s="70"/>
      <c r="RKE25" s="70"/>
      <c r="RKF25" s="68"/>
      <c r="RKG25" s="68"/>
      <c r="RKH25" s="69"/>
      <c r="RKI25" s="69"/>
      <c r="RKJ25" s="69"/>
      <c r="RKK25" s="70"/>
      <c r="RKL25" s="70"/>
      <c r="RKM25" s="70"/>
      <c r="RKN25" s="70"/>
      <c r="RKO25" s="70"/>
      <c r="RKP25" s="68"/>
      <c r="RKQ25" s="68"/>
      <c r="RKR25" s="69"/>
      <c r="RKS25" s="69"/>
      <c r="RKT25" s="69"/>
      <c r="RKU25" s="70"/>
      <c r="RKV25" s="70"/>
      <c r="RKW25" s="70"/>
      <c r="RKX25" s="70"/>
      <c r="RKY25" s="70"/>
      <c r="RKZ25" s="68"/>
      <c r="RLA25" s="68"/>
      <c r="RLB25" s="69"/>
      <c r="RLC25" s="69"/>
      <c r="RLD25" s="69"/>
      <c r="RLE25" s="70"/>
      <c r="RLF25" s="70"/>
      <c r="RLG25" s="70"/>
      <c r="RLH25" s="70"/>
      <c r="RLI25" s="70"/>
      <c r="RLJ25" s="68"/>
      <c r="RLK25" s="68"/>
      <c r="RLL25" s="69"/>
      <c r="RLM25" s="69"/>
      <c r="RLN25" s="69"/>
      <c r="RLO25" s="70"/>
      <c r="RLP25" s="70"/>
      <c r="RLQ25" s="70"/>
      <c r="RLR25" s="70"/>
      <c r="RLS25" s="70"/>
      <c r="RLT25" s="68"/>
      <c r="RLU25" s="68"/>
      <c r="RLV25" s="69"/>
      <c r="RLW25" s="69"/>
      <c r="RLX25" s="69"/>
      <c r="RLY25" s="70"/>
      <c r="RLZ25" s="70"/>
      <c r="RMA25" s="70"/>
      <c r="RMB25" s="70"/>
      <c r="RMC25" s="70"/>
      <c r="RMD25" s="68"/>
      <c r="RME25" s="68"/>
      <c r="RMF25" s="69"/>
      <c r="RMG25" s="69"/>
      <c r="RMH25" s="69"/>
      <c r="RMI25" s="70"/>
      <c r="RMJ25" s="70"/>
      <c r="RMK25" s="70"/>
      <c r="RML25" s="70"/>
      <c r="RMM25" s="70"/>
      <c r="RMN25" s="68"/>
      <c r="RMO25" s="68"/>
      <c r="RMP25" s="69"/>
      <c r="RMQ25" s="69"/>
      <c r="RMR25" s="69"/>
      <c r="RMS25" s="70"/>
      <c r="RMT25" s="70"/>
      <c r="RMU25" s="70"/>
      <c r="RMV25" s="70"/>
      <c r="RMW25" s="70"/>
      <c r="RMX25" s="68"/>
      <c r="RMY25" s="68"/>
      <c r="RMZ25" s="69"/>
      <c r="RNA25" s="69"/>
      <c r="RNB25" s="69"/>
      <c r="RNC25" s="70"/>
      <c r="RND25" s="70"/>
      <c r="RNE25" s="70"/>
      <c r="RNF25" s="70"/>
      <c r="RNG25" s="70"/>
      <c r="RNH25" s="68"/>
      <c r="RNI25" s="68"/>
      <c r="RNJ25" s="69"/>
      <c r="RNK25" s="69"/>
      <c r="RNL25" s="69"/>
      <c r="RNM25" s="70"/>
      <c r="RNN25" s="70"/>
      <c r="RNO25" s="70"/>
      <c r="RNP25" s="70"/>
      <c r="RNQ25" s="70"/>
      <c r="RNR25" s="68"/>
      <c r="RNS25" s="68"/>
      <c r="RNT25" s="69"/>
      <c r="RNU25" s="69"/>
      <c r="RNV25" s="69"/>
      <c r="RNW25" s="70"/>
      <c r="RNX25" s="70"/>
      <c r="RNY25" s="70"/>
      <c r="RNZ25" s="70"/>
      <c r="ROA25" s="70"/>
      <c r="ROB25" s="68"/>
      <c r="ROC25" s="68"/>
      <c r="ROD25" s="69"/>
      <c r="ROE25" s="69"/>
      <c r="ROF25" s="69"/>
      <c r="ROG25" s="70"/>
      <c r="ROH25" s="70"/>
      <c r="ROI25" s="70"/>
      <c r="ROJ25" s="70"/>
      <c r="ROK25" s="70"/>
      <c r="ROL25" s="68"/>
      <c r="ROM25" s="68"/>
      <c r="RON25" s="69"/>
      <c r="ROO25" s="69"/>
      <c r="ROP25" s="69"/>
      <c r="ROQ25" s="70"/>
      <c r="ROR25" s="70"/>
      <c r="ROS25" s="70"/>
      <c r="ROT25" s="70"/>
      <c r="ROU25" s="70"/>
      <c r="ROV25" s="68"/>
      <c r="ROW25" s="68"/>
      <c r="ROX25" s="69"/>
      <c r="ROY25" s="69"/>
      <c r="ROZ25" s="69"/>
      <c r="RPA25" s="70"/>
      <c r="RPB25" s="70"/>
      <c r="RPC25" s="70"/>
      <c r="RPD25" s="70"/>
      <c r="RPE25" s="70"/>
      <c r="RPF25" s="68"/>
      <c r="RPG25" s="68"/>
      <c r="RPH25" s="69"/>
      <c r="RPI25" s="69"/>
      <c r="RPJ25" s="69"/>
      <c r="RPK25" s="70"/>
      <c r="RPL25" s="70"/>
      <c r="RPM25" s="70"/>
      <c r="RPN25" s="70"/>
      <c r="RPO25" s="70"/>
      <c r="RPP25" s="68"/>
      <c r="RPQ25" s="68"/>
      <c r="RPR25" s="69"/>
      <c r="RPS25" s="69"/>
      <c r="RPT25" s="69"/>
      <c r="RPU25" s="70"/>
      <c r="RPV25" s="70"/>
      <c r="RPW25" s="70"/>
      <c r="RPX25" s="70"/>
      <c r="RPY25" s="70"/>
      <c r="RPZ25" s="68"/>
      <c r="RQA25" s="68"/>
      <c r="RQB25" s="69"/>
      <c r="RQC25" s="69"/>
      <c r="RQD25" s="69"/>
      <c r="RQE25" s="70"/>
      <c r="RQF25" s="70"/>
      <c r="RQG25" s="70"/>
      <c r="RQH25" s="70"/>
      <c r="RQI25" s="70"/>
      <c r="RQJ25" s="68"/>
      <c r="RQK25" s="68"/>
      <c r="RQL25" s="69"/>
      <c r="RQM25" s="69"/>
      <c r="RQN25" s="69"/>
      <c r="RQO25" s="70"/>
      <c r="RQP25" s="70"/>
      <c r="RQQ25" s="70"/>
      <c r="RQR25" s="70"/>
      <c r="RQS25" s="70"/>
      <c r="RQT25" s="68"/>
      <c r="RQU25" s="68"/>
      <c r="RQV25" s="69"/>
      <c r="RQW25" s="69"/>
      <c r="RQX25" s="69"/>
      <c r="RQY25" s="70"/>
      <c r="RQZ25" s="70"/>
      <c r="RRA25" s="70"/>
      <c r="RRB25" s="70"/>
      <c r="RRC25" s="70"/>
      <c r="RRD25" s="68"/>
      <c r="RRE25" s="68"/>
      <c r="RRF25" s="69"/>
      <c r="RRG25" s="69"/>
      <c r="RRH25" s="69"/>
      <c r="RRI25" s="70"/>
      <c r="RRJ25" s="70"/>
      <c r="RRK25" s="70"/>
      <c r="RRL25" s="70"/>
      <c r="RRM25" s="70"/>
      <c r="RRN25" s="68"/>
      <c r="RRO25" s="68"/>
      <c r="RRP25" s="69"/>
      <c r="RRQ25" s="69"/>
      <c r="RRR25" s="69"/>
      <c r="RRS25" s="70"/>
      <c r="RRT25" s="70"/>
      <c r="RRU25" s="70"/>
      <c r="RRV25" s="70"/>
      <c r="RRW25" s="70"/>
      <c r="RRX25" s="68"/>
      <c r="RRY25" s="68"/>
      <c r="RRZ25" s="69"/>
      <c r="RSA25" s="69"/>
      <c r="RSB25" s="69"/>
      <c r="RSC25" s="70"/>
      <c r="RSD25" s="70"/>
      <c r="RSE25" s="70"/>
      <c r="RSF25" s="70"/>
      <c r="RSG25" s="70"/>
      <c r="RSH25" s="68"/>
      <c r="RSI25" s="68"/>
      <c r="RSJ25" s="69"/>
      <c r="RSK25" s="69"/>
      <c r="RSL25" s="69"/>
      <c r="RSM25" s="70"/>
      <c r="RSN25" s="70"/>
      <c r="RSO25" s="70"/>
      <c r="RSP25" s="70"/>
      <c r="RSQ25" s="70"/>
      <c r="RSR25" s="68"/>
      <c r="RSS25" s="68"/>
      <c r="RST25" s="69"/>
      <c r="RSU25" s="69"/>
      <c r="RSV25" s="69"/>
      <c r="RSW25" s="70"/>
      <c r="RSX25" s="70"/>
      <c r="RSY25" s="70"/>
      <c r="RSZ25" s="70"/>
      <c r="RTA25" s="70"/>
      <c r="RTB25" s="68"/>
      <c r="RTC25" s="68"/>
      <c r="RTD25" s="69"/>
      <c r="RTE25" s="69"/>
      <c r="RTF25" s="69"/>
      <c r="RTG25" s="70"/>
      <c r="RTH25" s="70"/>
      <c r="RTI25" s="70"/>
      <c r="RTJ25" s="70"/>
      <c r="RTK25" s="70"/>
      <c r="RTL25" s="68"/>
      <c r="RTM25" s="68"/>
      <c r="RTN25" s="69"/>
      <c r="RTO25" s="69"/>
      <c r="RTP25" s="69"/>
      <c r="RTQ25" s="70"/>
      <c r="RTR25" s="70"/>
      <c r="RTS25" s="70"/>
      <c r="RTT25" s="70"/>
      <c r="RTU25" s="70"/>
      <c r="RTV25" s="68"/>
      <c r="RTW25" s="68"/>
      <c r="RTX25" s="69"/>
      <c r="RTY25" s="69"/>
      <c r="RTZ25" s="69"/>
      <c r="RUA25" s="70"/>
      <c r="RUB25" s="70"/>
      <c r="RUC25" s="70"/>
      <c r="RUD25" s="70"/>
      <c r="RUE25" s="70"/>
      <c r="RUF25" s="68"/>
      <c r="RUG25" s="68"/>
      <c r="RUH25" s="69"/>
      <c r="RUI25" s="69"/>
      <c r="RUJ25" s="69"/>
      <c r="RUK25" s="70"/>
      <c r="RUL25" s="70"/>
      <c r="RUM25" s="70"/>
      <c r="RUN25" s="70"/>
      <c r="RUO25" s="70"/>
      <c r="RUP25" s="68"/>
      <c r="RUQ25" s="68"/>
      <c r="RUR25" s="69"/>
      <c r="RUS25" s="69"/>
      <c r="RUT25" s="69"/>
      <c r="RUU25" s="70"/>
      <c r="RUV25" s="70"/>
      <c r="RUW25" s="70"/>
      <c r="RUX25" s="70"/>
      <c r="RUY25" s="70"/>
      <c r="RUZ25" s="68"/>
      <c r="RVA25" s="68"/>
      <c r="RVB25" s="69"/>
      <c r="RVC25" s="69"/>
      <c r="RVD25" s="69"/>
      <c r="RVE25" s="70"/>
      <c r="RVF25" s="70"/>
      <c r="RVG25" s="70"/>
      <c r="RVH25" s="70"/>
      <c r="RVI25" s="70"/>
      <c r="RVJ25" s="68"/>
      <c r="RVK25" s="68"/>
      <c r="RVL25" s="69"/>
      <c r="RVM25" s="69"/>
      <c r="RVN25" s="69"/>
      <c r="RVO25" s="70"/>
      <c r="RVP25" s="70"/>
      <c r="RVQ25" s="70"/>
      <c r="RVR25" s="70"/>
      <c r="RVS25" s="70"/>
      <c r="RVT25" s="68"/>
      <c r="RVU25" s="68"/>
      <c r="RVV25" s="69"/>
      <c r="RVW25" s="69"/>
      <c r="RVX25" s="69"/>
      <c r="RVY25" s="70"/>
      <c r="RVZ25" s="70"/>
      <c r="RWA25" s="70"/>
      <c r="RWB25" s="70"/>
      <c r="RWC25" s="70"/>
      <c r="RWD25" s="68"/>
      <c r="RWE25" s="68"/>
      <c r="RWF25" s="69"/>
      <c r="RWG25" s="69"/>
      <c r="RWH25" s="69"/>
      <c r="RWI25" s="70"/>
      <c r="RWJ25" s="70"/>
      <c r="RWK25" s="70"/>
      <c r="RWL25" s="70"/>
      <c r="RWM25" s="70"/>
      <c r="RWN25" s="68"/>
      <c r="RWO25" s="68"/>
      <c r="RWP25" s="69"/>
      <c r="RWQ25" s="69"/>
      <c r="RWR25" s="69"/>
      <c r="RWS25" s="70"/>
      <c r="RWT25" s="70"/>
      <c r="RWU25" s="70"/>
      <c r="RWV25" s="70"/>
      <c r="RWW25" s="70"/>
      <c r="RWX25" s="68"/>
      <c r="RWY25" s="68"/>
      <c r="RWZ25" s="69"/>
      <c r="RXA25" s="69"/>
      <c r="RXB25" s="69"/>
      <c r="RXC25" s="70"/>
      <c r="RXD25" s="70"/>
      <c r="RXE25" s="70"/>
      <c r="RXF25" s="70"/>
      <c r="RXG25" s="70"/>
      <c r="RXH25" s="68"/>
      <c r="RXI25" s="68"/>
      <c r="RXJ25" s="69"/>
      <c r="RXK25" s="69"/>
      <c r="RXL25" s="69"/>
      <c r="RXM25" s="70"/>
      <c r="RXN25" s="70"/>
      <c r="RXO25" s="70"/>
      <c r="RXP25" s="70"/>
      <c r="RXQ25" s="70"/>
      <c r="RXR25" s="68"/>
      <c r="RXS25" s="68"/>
      <c r="RXT25" s="69"/>
      <c r="RXU25" s="69"/>
      <c r="RXV25" s="69"/>
      <c r="RXW25" s="70"/>
      <c r="RXX25" s="70"/>
      <c r="RXY25" s="70"/>
      <c r="RXZ25" s="70"/>
      <c r="RYA25" s="70"/>
      <c r="RYB25" s="68"/>
      <c r="RYC25" s="68"/>
      <c r="RYD25" s="69"/>
      <c r="RYE25" s="69"/>
      <c r="RYF25" s="69"/>
      <c r="RYG25" s="70"/>
      <c r="RYH25" s="70"/>
      <c r="RYI25" s="70"/>
      <c r="RYJ25" s="70"/>
      <c r="RYK25" s="70"/>
      <c r="RYL25" s="68"/>
      <c r="RYM25" s="68"/>
      <c r="RYN25" s="69"/>
      <c r="RYO25" s="69"/>
      <c r="RYP25" s="69"/>
      <c r="RYQ25" s="70"/>
      <c r="RYR25" s="70"/>
      <c r="RYS25" s="70"/>
      <c r="RYT25" s="70"/>
      <c r="RYU25" s="70"/>
      <c r="RYV25" s="68"/>
      <c r="RYW25" s="68"/>
      <c r="RYX25" s="69"/>
      <c r="RYY25" s="69"/>
      <c r="RYZ25" s="69"/>
      <c r="RZA25" s="70"/>
      <c r="RZB25" s="70"/>
      <c r="RZC25" s="70"/>
      <c r="RZD25" s="70"/>
      <c r="RZE25" s="70"/>
      <c r="RZF25" s="68"/>
      <c r="RZG25" s="68"/>
      <c r="RZH25" s="69"/>
      <c r="RZI25" s="69"/>
      <c r="RZJ25" s="69"/>
      <c r="RZK25" s="70"/>
      <c r="RZL25" s="70"/>
      <c r="RZM25" s="70"/>
      <c r="RZN25" s="70"/>
      <c r="RZO25" s="70"/>
      <c r="RZP25" s="68"/>
      <c r="RZQ25" s="68"/>
      <c r="RZR25" s="69"/>
      <c r="RZS25" s="69"/>
      <c r="RZT25" s="69"/>
      <c r="RZU25" s="70"/>
      <c r="RZV25" s="70"/>
      <c r="RZW25" s="70"/>
      <c r="RZX25" s="70"/>
      <c r="RZY25" s="70"/>
      <c r="RZZ25" s="68"/>
      <c r="SAA25" s="68"/>
      <c r="SAB25" s="69"/>
      <c r="SAC25" s="69"/>
      <c r="SAD25" s="69"/>
      <c r="SAE25" s="70"/>
      <c r="SAF25" s="70"/>
      <c r="SAG25" s="70"/>
      <c r="SAH25" s="70"/>
      <c r="SAI25" s="70"/>
      <c r="SAJ25" s="68"/>
      <c r="SAK25" s="68"/>
      <c r="SAL25" s="69"/>
      <c r="SAM25" s="69"/>
      <c r="SAN25" s="69"/>
      <c r="SAO25" s="70"/>
      <c r="SAP25" s="70"/>
      <c r="SAQ25" s="70"/>
      <c r="SAR25" s="70"/>
      <c r="SAS25" s="70"/>
      <c r="SAT25" s="68"/>
      <c r="SAU25" s="68"/>
      <c r="SAV25" s="69"/>
      <c r="SAW25" s="69"/>
      <c r="SAX25" s="69"/>
      <c r="SAY25" s="70"/>
      <c r="SAZ25" s="70"/>
      <c r="SBA25" s="70"/>
      <c r="SBB25" s="70"/>
      <c r="SBC25" s="70"/>
      <c r="SBD25" s="68"/>
      <c r="SBE25" s="68"/>
      <c r="SBF25" s="69"/>
      <c r="SBG25" s="69"/>
      <c r="SBH25" s="69"/>
      <c r="SBI25" s="70"/>
      <c r="SBJ25" s="70"/>
      <c r="SBK25" s="70"/>
      <c r="SBL25" s="70"/>
      <c r="SBM25" s="70"/>
      <c r="SBN25" s="68"/>
      <c r="SBO25" s="68"/>
      <c r="SBP25" s="69"/>
      <c r="SBQ25" s="69"/>
      <c r="SBR25" s="69"/>
      <c r="SBS25" s="70"/>
      <c r="SBT25" s="70"/>
      <c r="SBU25" s="70"/>
      <c r="SBV25" s="70"/>
      <c r="SBW25" s="70"/>
      <c r="SBX25" s="68"/>
      <c r="SBY25" s="68"/>
      <c r="SBZ25" s="69"/>
      <c r="SCA25" s="69"/>
      <c r="SCB25" s="69"/>
      <c r="SCC25" s="70"/>
      <c r="SCD25" s="70"/>
      <c r="SCE25" s="70"/>
      <c r="SCF25" s="70"/>
      <c r="SCG25" s="70"/>
      <c r="SCH25" s="68"/>
      <c r="SCI25" s="68"/>
      <c r="SCJ25" s="69"/>
      <c r="SCK25" s="69"/>
      <c r="SCL25" s="69"/>
      <c r="SCM25" s="70"/>
      <c r="SCN25" s="70"/>
      <c r="SCO25" s="70"/>
      <c r="SCP25" s="70"/>
      <c r="SCQ25" s="70"/>
      <c r="SCR25" s="68"/>
      <c r="SCS25" s="68"/>
      <c r="SCT25" s="69"/>
      <c r="SCU25" s="69"/>
      <c r="SCV25" s="69"/>
      <c r="SCW25" s="70"/>
      <c r="SCX25" s="70"/>
      <c r="SCY25" s="70"/>
      <c r="SCZ25" s="70"/>
      <c r="SDA25" s="70"/>
      <c r="SDB25" s="68"/>
      <c r="SDC25" s="68"/>
      <c r="SDD25" s="69"/>
      <c r="SDE25" s="69"/>
      <c r="SDF25" s="69"/>
      <c r="SDG25" s="70"/>
      <c r="SDH25" s="70"/>
      <c r="SDI25" s="70"/>
      <c r="SDJ25" s="70"/>
      <c r="SDK25" s="70"/>
      <c r="SDL25" s="68"/>
      <c r="SDM25" s="68"/>
      <c r="SDN25" s="69"/>
      <c r="SDO25" s="69"/>
      <c r="SDP25" s="69"/>
      <c r="SDQ25" s="70"/>
      <c r="SDR25" s="70"/>
      <c r="SDS25" s="70"/>
      <c r="SDT25" s="70"/>
      <c r="SDU25" s="70"/>
      <c r="SDV25" s="68"/>
      <c r="SDW25" s="68"/>
      <c r="SDX25" s="69"/>
      <c r="SDY25" s="69"/>
      <c r="SDZ25" s="69"/>
      <c r="SEA25" s="70"/>
      <c r="SEB25" s="70"/>
      <c r="SEC25" s="70"/>
      <c r="SED25" s="70"/>
      <c r="SEE25" s="70"/>
      <c r="SEF25" s="68"/>
      <c r="SEG25" s="68"/>
      <c r="SEH25" s="69"/>
      <c r="SEI25" s="69"/>
      <c r="SEJ25" s="69"/>
      <c r="SEK25" s="70"/>
      <c r="SEL25" s="70"/>
      <c r="SEM25" s="70"/>
      <c r="SEN25" s="70"/>
      <c r="SEO25" s="70"/>
      <c r="SEP25" s="68"/>
      <c r="SEQ25" s="68"/>
      <c r="SER25" s="69"/>
      <c r="SES25" s="69"/>
      <c r="SET25" s="69"/>
      <c r="SEU25" s="70"/>
      <c r="SEV25" s="70"/>
      <c r="SEW25" s="70"/>
      <c r="SEX25" s="70"/>
      <c r="SEY25" s="70"/>
      <c r="SEZ25" s="68"/>
      <c r="SFA25" s="68"/>
      <c r="SFB25" s="69"/>
      <c r="SFC25" s="69"/>
      <c r="SFD25" s="69"/>
      <c r="SFE25" s="70"/>
      <c r="SFF25" s="70"/>
      <c r="SFG25" s="70"/>
      <c r="SFH25" s="70"/>
      <c r="SFI25" s="70"/>
      <c r="SFJ25" s="68"/>
      <c r="SFK25" s="68"/>
      <c r="SFL25" s="69"/>
      <c r="SFM25" s="69"/>
      <c r="SFN25" s="69"/>
      <c r="SFO25" s="70"/>
      <c r="SFP25" s="70"/>
      <c r="SFQ25" s="70"/>
      <c r="SFR25" s="70"/>
      <c r="SFS25" s="70"/>
      <c r="SFT25" s="68"/>
      <c r="SFU25" s="68"/>
      <c r="SFV25" s="69"/>
      <c r="SFW25" s="69"/>
      <c r="SFX25" s="69"/>
      <c r="SFY25" s="70"/>
      <c r="SFZ25" s="70"/>
      <c r="SGA25" s="70"/>
      <c r="SGB25" s="70"/>
      <c r="SGC25" s="70"/>
      <c r="SGD25" s="68"/>
      <c r="SGE25" s="68"/>
      <c r="SGF25" s="69"/>
      <c r="SGG25" s="69"/>
      <c r="SGH25" s="69"/>
      <c r="SGI25" s="70"/>
      <c r="SGJ25" s="70"/>
      <c r="SGK25" s="70"/>
      <c r="SGL25" s="70"/>
      <c r="SGM25" s="70"/>
      <c r="SGN25" s="68"/>
      <c r="SGO25" s="68"/>
      <c r="SGP25" s="69"/>
      <c r="SGQ25" s="69"/>
      <c r="SGR25" s="69"/>
      <c r="SGS25" s="70"/>
      <c r="SGT25" s="70"/>
      <c r="SGU25" s="70"/>
      <c r="SGV25" s="70"/>
      <c r="SGW25" s="70"/>
      <c r="SGX25" s="68"/>
      <c r="SGY25" s="68"/>
      <c r="SGZ25" s="69"/>
      <c r="SHA25" s="69"/>
      <c r="SHB25" s="69"/>
      <c r="SHC25" s="70"/>
      <c r="SHD25" s="70"/>
      <c r="SHE25" s="70"/>
      <c r="SHF25" s="70"/>
      <c r="SHG25" s="70"/>
      <c r="SHH25" s="68"/>
      <c r="SHI25" s="68"/>
      <c r="SHJ25" s="69"/>
      <c r="SHK25" s="69"/>
      <c r="SHL25" s="69"/>
      <c r="SHM25" s="70"/>
      <c r="SHN25" s="70"/>
      <c r="SHO25" s="70"/>
      <c r="SHP25" s="70"/>
      <c r="SHQ25" s="70"/>
      <c r="SHR25" s="68"/>
      <c r="SHS25" s="68"/>
      <c r="SHT25" s="69"/>
      <c r="SHU25" s="69"/>
      <c r="SHV25" s="69"/>
      <c r="SHW25" s="70"/>
      <c r="SHX25" s="70"/>
      <c r="SHY25" s="70"/>
      <c r="SHZ25" s="70"/>
      <c r="SIA25" s="70"/>
      <c r="SIB25" s="68"/>
      <c r="SIC25" s="68"/>
      <c r="SID25" s="69"/>
      <c r="SIE25" s="69"/>
      <c r="SIF25" s="69"/>
      <c r="SIG25" s="70"/>
      <c r="SIH25" s="70"/>
      <c r="SII25" s="70"/>
      <c r="SIJ25" s="70"/>
      <c r="SIK25" s="70"/>
      <c r="SIL25" s="68"/>
      <c r="SIM25" s="68"/>
      <c r="SIN25" s="69"/>
      <c r="SIO25" s="69"/>
      <c r="SIP25" s="69"/>
      <c r="SIQ25" s="70"/>
      <c r="SIR25" s="70"/>
      <c r="SIS25" s="70"/>
      <c r="SIT25" s="70"/>
      <c r="SIU25" s="70"/>
      <c r="SIV25" s="68"/>
      <c r="SIW25" s="68"/>
      <c r="SIX25" s="69"/>
      <c r="SIY25" s="69"/>
      <c r="SIZ25" s="69"/>
      <c r="SJA25" s="70"/>
      <c r="SJB25" s="70"/>
      <c r="SJC25" s="70"/>
      <c r="SJD25" s="70"/>
      <c r="SJE25" s="70"/>
      <c r="SJF25" s="68"/>
      <c r="SJG25" s="68"/>
      <c r="SJH25" s="69"/>
      <c r="SJI25" s="69"/>
      <c r="SJJ25" s="69"/>
      <c r="SJK25" s="70"/>
      <c r="SJL25" s="70"/>
      <c r="SJM25" s="70"/>
      <c r="SJN25" s="70"/>
      <c r="SJO25" s="70"/>
      <c r="SJP25" s="68"/>
      <c r="SJQ25" s="68"/>
      <c r="SJR25" s="69"/>
      <c r="SJS25" s="69"/>
      <c r="SJT25" s="69"/>
      <c r="SJU25" s="70"/>
      <c r="SJV25" s="70"/>
      <c r="SJW25" s="70"/>
      <c r="SJX25" s="70"/>
      <c r="SJY25" s="70"/>
      <c r="SJZ25" s="68"/>
      <c r="SKA25" s="68"/>
      <c r="SKB25" s="69"/>
      <c r="SKC25" s="69"/>
      <c r="SKD25" s="69"/>
      <c r="SKE25" s="70"/>
      <c r="SKF25" s="70"/>
      <c r="SKG25" s="70"/>
      <c r="SKH25" s="70"/>
      <c r="SKI25" s="70"/>
      <c r="SKJ25" s="68"/>
      <c r="SKK25" s="68"/>
      <c r="SKL25" s="69"/>
      <c r="SKM25" s="69"/>
      <c r="SKN25" s="69"/>
      <c r="SKO25" s="70"/>
      <c r="SKP25" s="70"/>
      <c r="SKQ25" s="70"/>
      <c r="SKR25" s="70"/>
      <c r="SKS25" s="70"/>
      <c r="SKT25" s="68"/>
      <c r="SKU25" s="68"/>
      <c r="SKV25" s="69"/>
      <c r="SKW25" s="69"/>
      <c r="SKX25" s="69"/>
      <c r="SKY25" s="70"/>
      <c r="SKZ25" s="70"/>
      <c r="SLA25" s="70"/>
      <c r="SLB25" s="70"/>
      <c r="SLC25" s="70"/>
      <c r="SLD25" s="68"/>
      <c r="SLE25" s="68"/>
      <c r="SLF25" s="69"/>
      <c r="SLG25" s="69"/>
      <c r="SLH25" s="69"/>
      <c r="SLI25" s="70"/>
      <c r="SLJ25" s="70"/>
      <c r="SLK25" s="70"/>
      <c r="SLL25" s="70"/>
      <c r="SLM25" s="70"/>
      <c r="SLN25" s="68"/>
      <c r="SLO25" s="68"/>
      <c r="SLP25" s="69"/>
      <c r="SLQ25" s="69"/>
      <c r="SLR25" s="69"/>
      <c r="SLS25" s="70"/>
      <c r="SLT25" s="70"/>
      <c r="SLU25" s="70"/>
      <c r="SLV25" s="70"/>
      <c r="SLW25" s="70"/>
      <c r="SLX25" s="68"/>
      <c r="SLY25" s="68"/>
      <c r="SLZ25" s="69"/>
      <c r="SMA25" s="69"/>
      <c r="SMB25" s="69"/>
      <c r="SMC25" s="70"/>
      <c r="SMD25" s="70"/>
      <c r="SME25" s="70"/>
      <c r="SMF25" s="70"/>
      <c r="SMG25" s="70"/>
      <c r="SMH25" s="68"/>
      <c r="SMI25" s="68"/>
      <c r="SMJ25" s="69"/>
      <c r="SMK25" s="69"/>
      <c r="SML25" s="69"/>
      <c r="SMM25" s="70"/>
      <c r="SMN25" s="70"/>
      <c r="SMO25" s="70"/>
      <c r="SMP25" s="70"/>
      <c r="SMQ25" s="70"/>
      <c r="SMR25" s="68"/>
      <c r="SMS25" s="68"/>
      <c r="SMT25" s="69"/>
      <c r="SMU25" s="69"/>
      <c r="SMV25" s="69"/>
      <c r="SMW25" s="70"/>
      <c r="SMX25" s="70"/>
      <c r="SMY25" s="70"/>
      <c r="SMZ25" s="70"/>
      <c r="SNA25" s="70"/>
      <c r="SNB25" s="68"/>
      <c r="SNC25" s="68"/>
      <c r="SND25" s="69"/>
      <c r="SNE25" s="69"/>
      <c r="SNF25" s="69"/>
      <c r="SNG25" s="70"/>
      <c r="SNH25" s="70"/>
      <c r="SNI25" s="70"/>
      <c r="SNJ25" s="70"/>
      <c r="SNK25" s="70"/>
      <c r="SNL25" s="68"/>
      <c r="SNM25" s="68"/>
      <c r="SNN25" s="69"/>
      <c r="SNO25" s="69"/>
      <c r="SNP25" s="69"/>
      <c r="SNQ25" s="70"/>
      <c r="SNR25" s="70"/>
      <c r="SNS25" s="70"/>
      <c r="SNT25" s="70"/>
      <c r="SNU25" s="70"/>
      <c r="SNV25" s="68"/>
      <c r="SNW25" s="68"/>
      <c r="SNX25" s="69"/>
      <c r="SNY25" s="69"/>
      <c r="SNZ25" s="69"/>
      <c r="SOA25" s="70"/>
      <c r="SOB25" s="70"/>
      <c r="SOC25" s="70"/>
      <c r="SOD25" s="70"/>
      <c r="SOE25" s="70"/>
      <c r="SOF25" s="68"/>
      <c r="SOG25" s="68"/>
      <c r="SOH25" s="69"/>
      <c r="SOI25" s="69"/>
      <c r="SOJ25" s="69"/>
      <c r="SOK25" s="70"/>
      <c r="SOL25" s="70"/>
      <c r="SOM25" s="70"/>
      <c r="SON25" s="70"/>
      <c r="SOO25" s="70"/>
      <c r="SOP25" s="68"/>
      <c r="SOQ25" s="68"/>
      <c r="SOR25" s="69"/>
      <c r="SOS25" s="69"/>
      <c r="SOT25" s="69"/>
      <c r="SOU25" s="70"/>
      <c r="SOV25" s="70"/>
      <c r="SOW25" s="70"/>
      <c r="SOX25" s="70"/>
      <c r="SOY25" s="70"/>
      <c r="SOZ25" s="68"/>
      <c r="SPA25" s="68"/>
      <c r="SPB25" s="69"/>
      <c r="SPC25" s="69"/>
      <c r="SPD25" s="69"/>
      <c r="SPE25" s="70"/>
      <c r="SPF25" s="70"/>
      <c r="SPG25" s="70"/>
      <c r="SPH25" s="70"/>
      <c r="SPI25" s="70"/>
      <c r="SPJ25" s="68"/>
      <c r="SPK25" s="68"/>
      <c r="SPL25" s="69"/>
      <c r="SPM25" s="69"/>
      <c r="SPN25" s="69"/>
      <c r="SPO25" s="70"/>
      <c r="SPP25" s="70"/>
      <c r="SPQ25" s="70"/>
      <c r="SPR25" s="70"/>
      <c r="SPS25" s="70"/>
      <c r="SPT25" s="68"/>
      <c r="SPU25" s="68"/>
      <c r="SPV25" s="69"/>
      <c r="SPW25" s="69"/>
      <c r="SPX25" s="69"/>
      <c r="SPY25" s="70"/>
      <c r="SPZ25" s="70"/>
      <c r="SQA25" s="70"/>
      <c r="SQB25" s="70"/>
      <c r="SQC25" s="70"/>
      <c r="SQD25" s="68"/>
      <c r="SQE25" s="68"/>
      <c r="SQF25" s="69"/>
      <c r="SQG25" s="69"/>
      <c r="SQH25" s="69"/>
      <c r="SQI25" s="70"/>
      <c r="SQJ25" s="70"/>
      <c r="SQK25" s="70"/>
      <c r="SQL25" s="70"/>
      <c r="SQM25" s="70"/>
      <c r="SQN25" s="68"/>
      <c r="SQO25" s="68"/>
      <c r="SQP25" s="69"/>
      <c r="SQQ25" s="69"/>
      <c r="SQR25" s="69"/>
      <c r="SQS25" s="70"/>
      <c r="SQT25" s="70"/>
      <c r="SQU25" s="70"/>
      <c r="SQV25" s="70"/>
      <c r="SQW25" s="70"/>
      <c r="SQX25" s="68"/>
      <c r="SQY25" s="68"/>
      <c r="SQZ25" s="69"/>
      <c r="SRA25" s="69"/>
      <c r="SRB25" s="69"/>
      <c r="SRC25" s="70"/>
      <c r="SRD25" s="70"/>
      <c r="SRE25" s="70"/>
      <c r="SRF25" s="70"/>
      <c r="SRG25" s="70"/>
      <c r="SRH25" s="68"/>
      <c r="SRI25" s="68"/>
      <c r="SRJ25" s="69"/>
      <c r="SRK25" s="69"/>
      <c r="SRL25" s="69"/>
      <c r="SRM25" s="70"/>
      <c r="SRN25" s="70"/>
      <c r="SRO25" s="70"/>
      <c r="SRP25" s="70"/>
      <c r="SRQ25" s="70"/>
      <c r="SRR25" s="68"/>
      <c r="SRS25" s="68"/>
      <c r="SRT25" s="69"/>
      <c r="SRU25" s="69"/>
      <c r="SRV25" s="69"/>
      <c r="SRW25" s="70"/>
      <c r="SRX25" s="70"/>
      <c r="SRY25" s="70"/>
      <c r="SRZ25" s="70"/>
      <c r="SSA25" s="70"/>
      <c r="SSB25" s="68"/>
      <c r="SSC25" s="68"/>
      <c r="SSD25" s="69"/>
      <c r="SSE25" s="69"/>
      <c r="SSF25" s="69"/>
      <c r="SSG25" s="70"/>
      <c r="SSH25" s="70"/>
      <c r="SSI25" s="70"/>
      <c r="SSJ25" s="70"/>
      <c r="SSK25" s="70"/>
      <c r="SSL25" s="68"/>
      <c r="SSM25" s="68"/>
      <c r="SSN25" s="69"/>
      <c r="SSO25" s="69"/>
      <c r="SSP25" s="69"/>
      <c r="SSQ25" s="70"/>
      <c r="SSR25" s="70"/>
      <c r="SSS25" s="70"/>
      <c r="SST25" s="70"/>
      <c r="SSU25" s="70"/>
      <c r="SSV25" s="68"/>
      <c r="SSW25" s="68"/>
      <c r="SSX25" s="69"/>
      <c r="SSY25" s="69"/>
      <c r="SSZ25" s="69"/>
      <c r="STA25" s="70"/>
      <c r="STB25" s="70"/>
      <c r="STC25" s="70"/>
      <c r="STD25" s="70"/>
      <c r="STE25" s="70"/>
      <c r="STF25" s="68"/>
      <c r="STG25" s="68"/>
      <c r="STH25" s="69"/>
      <c r="STI25" s="69"/>
      <c r="STJ25" s="69"/>
      <c r="STK25" s="70"/>
      <c r="STL25" s="70"/>
      <c r="STM25" s="70"/>
      <c r="STN25" s="70"/>
      <c r="STO25" s="70"/>
      <c r="STP25" s="68"/>
      <c r="STQ25" s="68"/>
      <c r="STR25" s="69"/>
      <c r="STS25" s="69"/>
      <c r="STT25" s="69"/>
      <c r="STU25" s="70"/>
      <c r="STV25" s="70"/>
      <c r="STW25" s="70"/>
      <c r="STX25" s="70"/>
      <c r="STY25" s="70"/>
      <c r="STZ25" s="68"/>
      <c r="SUA25" s="68"/>
      <c r="SUB25" s="69"/>
      <c r="SUC25" s="69"/>
      <c r="SUD25" s="69"/>
      <c r="SUE25" s="70"/>
      <c r="SUF25" s="70"/>
      <c r="SUG25" s="70"/>
      <c r="SUH25" s="70"/>
      <c r="SUI25" s="70"/>
      <c r="SUJ25" s="68"/>
      <c r="SUK25" s="68"/>
      <c r="SUL25" s="69"/>
      <c r="SUM25" s="69"/>
      <c r="SUN25" s="69"/>
      <c r="SUO25" s="70"/>
      <c r="SUP25" s="70"/>
      <c r="SUQ25" s="70"/>
      <c r="SUR25" s="70"/>
      <c r="SUS25" s="70"/>
      <c r="SUT25" s="68"/>
      <c r="SUU25" s="68"/>
      <c r="SUV25" s="69"/>
      <c r="SUW25" s="69"/>
      <c r="SUX25" s="69"/>
      <c r="SUY25" s="70"/>
      <c r="SUZ25" s="70"/>
      <c r="SVA25" s="70"/>
      <c r="SVB25" s="70"/>
      <c r="SVC25" s="70"/>
      <c r="SVD25" s="68"/>
      <c r="SVE25" s="68"/>
      <c r="SVF25" s="69"/>
      <c r="SVG25" s="69"/>
      <c r="SVH25" s="69"/>
      <c r="SVI25" s="70"/>
      <c r="SVJ25" s="70"/>
      <c r="SVK25" s="70"/>
      <c r="SVL25" s="70"/>
      <c r="SVM25" s="70"/>
      <c r="SVN25" s="68"/>
      <c r="SVO25" s="68"/>
      <c r="SVP25" s="69"/>
      <c r="SVQ25" s="69"/>
      <c r="SVR25" s="69"/>
      <c r="SVS25" s="70"/>
      <c r="SVT25" s="70"/>
      <c r="SVU25" s="70"/>
      <c r="SVV25" s="70"/>
      <c r="SVW25" s="70"/>
      <c r="SVX25" s="68"/>
      <c r="SVY25" s="68"/>
      <c r="SVZ25" s="69"/>
      <c r="SWA25" s="69"/>
      <c r="SWB25" s="69"/>
      <c r="SWC25" s="70"/>
      <c r="SWD25" s="70"/>
      <c r="SWE25" s="70"/>
      <c r="SWF25" s="70"/>
      <c r="SWG25" s="70"/>
      <c r="SWH25" s="68"/>
      <c r="SWI25" s="68"/>
      <c r="SWJ25" s="69"/>
      <c r="SWK25" s="69"/>
      <c r="SWL25" s="69"/>
      <c r="SWM25" s="70"/>
      <c r="SWN25" s="70"/>
      <c r="SWO25" s="70"/>
      <c r="SWP25" s="70"/>
      <c r="SWQ25" s="70"/>
      <c r="SWR25" s="68"/>
      <c r="SWS25" s="68"/>
      <c r="SWT25" s="69"/>
      <c r="SWU25" s="69"/>
      <c r="SWV25" s="69"/>
      <c r="SWW25" s="70"/>
      <c r="SWX25" s="70"/>
      <c r="SWY25" s="70"/>
      <c r="SWZ25" s="70"/>
      <c r="SXA25" s="70"/>
      <c r="SXB25" s="68"/>
      <c r="SXC25" s="68"/>
      <c r="SXD25" s="69"/>
      <c r="SXE25" s="69"/>
      <c r="SXF25" s="69"/>
      <c r="SXG25" s="70"/>
      <c r="SXH25" s="70"/>
      <c r="SXI25" s="70"/>
      <c r="SXJ25" s="70"/>
      <c r="SXK25" s="70"/>
      <c r="SXL25" s="68"/>
      <c r="SXM25" s="68"/>
      <c r="SXN25" s="69"/>
      <c r="SXO25" s="69"/>
      <c r="SXP25" s="69"/>
      <c r="SXQ25" s="70"/>
      <c r="SXR25" s="70"/>
      <c r="SXS25" s="70"/>
      <c r="SXT25" s="70"/>
      <c r="SXU25" s="70"/>
      <c r="SXV25" s="68"/>
      <c r="SXW25" s="68"/>
      <c r="SXX25" s="69"/>
      <c r="SXY25" s="69"/>
      <c r="SXZ25" s="69"/>
      <c r="SYA25" s="70"/>
      <c r="SYB25" s="70"/>
      <c r="SYC25" s="70"/>
      <c r="SYD25" s="70"/>
      <c r="SYE25" s="70"/>
      <c r="SYF25" s="68"/>
      <c r="SYG25" s="68"/>
      <c r="SYH25" s="69"/>
      <c r="SYI25" s="69"/>
      <c r="SYJ25" s="69"/>
      <c r="SYK25" s="70"/>
      <c r="SYL25" s="70"/>
      <c r="SYM25" s="70"/>
      <c r="SYN25" s="70"/>
      <c r="SYO25" s="70"/>
      <c r="SYP25" s="68"/>
      <c r="SYQ25" s="68"/>
      <c r="SYR25" s="69"/>
      <c r="SYS25" s="69"/>
      <c r="SYT25" s="69"/>
      <c r="SYU25" s="70"/>
      <c r="SYV25" s="70"/>
      <c r="SYW25" s="70"/>
      <c r="SYX25" s="70"/>
      <c r="SYY25" s="70"/>
      <c r="SYZ25" s="68"/>
      <c r="SZA25" s="68"/>
      <c r="SZB25" s="69"/>
      <c r="SZC25" s="69"/>
      <c r="SZD25" s="69"/>
      <c r="SZE25" s="70"/>
      <c r="SZF25" s="70"/>
      <c r="SZG25" s="70"/>
      <c r="SZH25" s="70"/>
      <c r="SZI25" s="70"/>
      <c r="SZJ25" s="68"/>
      <c r="SZK25" s="68"/>
      <c r="SZL25" s="69"/>
      <c r="SZM25" s="69"/>
      <c r="SZN25" s="69"/>
      <c r="SZO25" s="70"/>
      <c r="SZP25" s="70"/>
      <c r="SZQ25" s="70"/>
      <c r="SZR25" s="70"/>
      <c r="SZS25" s="70"/>
      <c r="SZT25" s="68"/>
      <c r="SZU25" s="68"/>
      <c r="SZV25" s="69"/>
      <c r="SZW25" s="69"/>
      <c r="SZX25" s="69"/>
      <c r="SZY25" s="70"/>
      <c r="SZZ25" s="70"/>
      <c r="TAA25" s="70"/>
      <c r="TAB25" s="70"/>
      <c r="TAC25" s="70"/>
      <c r="TAD25" s="68"/>
      <c r="TAE25" s="68"/>
      <c r="TAF25" s="69"/>
      <c r="TAG25" s="69"/>
      <c r="TAH25" s="69"/>
      <c r="TAI25" s="70"/>
      <c r="TAJ25" s="70"/>
      <c r="TAK25" s="70"/>
      <c r="TAL25" s="70"/>
      <c r="TAM25" s="70"/>
      <c r="TAN25" s="68"/>
      <c r="TAO25" s="68"/>
      <c r="TAP25" s="69"/>
      <c r="TAQ25" s="69"/>
      <c r="TAR25" s="69"/>
      <c r="TAS25" s="70"/>
      <c r="TAT25" s="70"/>
      <c r="TAU25" s="70"/>
      <c r="TAV25" s="70"/>
      <c r="TAW25" s="70"/>
      <c r="TAX25" s="68"/>
      <c r="TAY25" s="68"/>
      <c r="TAZ25" s="69"/>
      <c r="TBA25" s="69"/>
      <c r="TBB25" s="69"/>
      <c r="TBC25" s="70"/>
      <c r="TBD25" s="70"/>
      <c r="TBE25" s="70"/>
      <c r="TBF25" s="70"/>
      <c r="TBG25" s="70"/>
      <c r="TBH25" s="68"/>
      <c r="TBI25" s="68"/>
      <c r="TBJ25" s="69"/>
      <c r="TBK25" s="69"/>
      <c r="TBL25" s="69"/>
      <c r="TBM25" s="70"/>
      <c r="TBN25" s="70"/>
      <c r="TBO25" s="70"/>
      <c r="TBP25" s="70"/>
      <c r="TBQ25" s="70"/>
      <c r="TBR25" s="68"/>
      <c r="TBS25" s="68"/>
      <c r="TBT25" s="69"/>
      <c r="TBU25" s="69"/>
      <c r="TBV25" s="69"/>
      <c r="TBW25" s="70"/>
      <c r="TBX25" s="70"/>
      <c r="TBY25" s="70"/>
      <c r="TBZ25" s="70"/>
      <c r="TCA25" s="70"/>
      <c r="TCB25" s="68"/>
      <c r="TCC25" s="68"/>
      <c r="TCD25" s="69"/>
      <c r="TCE25" s="69"/>
      <c r="TCF25" s="69"/>
      <c r="TCG25" s="70"/>
      <c r="TCH25" s="70"/>
      <c r="TCI25" s="70"/>
      <c r="TCJ25" s="70"/>
      <c r="TCK25" s="70"/>
      <c r="TCL25" s="68"/>
      <c r="TCM25" s="68"/>
      <c r="TCN25" s="69"/>
      <c r="TCO25" s="69"/>
      <c r="TCP25" s="69"/>
      <c r="TCQ25" s="70"/>
      <c r="TCR25" s="70"/>
      <c r="TCS25" s="70"/>
      <c r="TCT25" s="70"/>
      <c r="TCU25" s="70"/>
      <c r="TCV25" s="68"/>
      <c r="TCW25" s="68"/>
      <c r="TCX25" s="69"/>
      <c r="TCY25" s="69"/>
      <c r="TCZ25" s="69"/>
      <c r="TDA25" s="70"/>
      <c r="TDB25" s="70"/>
      <c r="TDC25" s="70"/>
      <c r="TDD25" s="70"/>
      <c r="TDE25" s="70"/>
      <c r="TDF25" s="68"/>
      <c r="TDG25" s="68"/>
      <c r="TDH25" s="69"/>
      <c r="TDI25" s="69"/>
      <c r="TDJ25" s="69"/>
      <c r="TDK25" s="70"/>
      <c r="TDL25" s="70"/>
      <c r="TDM25" s="70"/>
      <c r="TDN25" s="70"/>
      <c r="TDO25" s="70"/>
      <c r="TDP25" s="68"/>
      <c r="TDQ25" s="68"/>
      <c r="TDR25" s="69"/>
      <c r="TDS25" s="69"/>
      <c r="TDT25" s="69"/>
      <c r="TDU25" s="70"/>
      <c r="TDV25" s="70"/>
      <c r="TDW25" s="70"/>
      <c r="TDX25" s="70"/>
      <c r="TDY25" s="70"/>
      <c r="TDZ25" s="68"/>
      <c r="TEA25" s="68"/>
      <c r="TEB25" s="69"/>
      <c r="TEC25" s="69"/>
      <c r="TED25" s="69"/>
      <c r="TEE25" s="70"/>
      <c r="TEF25" s="70"/>
      <c r="TEG25" s="70"/>
      <c r="TEH25" s="70"/>
      <c r="TEI25" s="70"/>
      <c r="TEJ25" s="68"/>
      <c r="TEK25" s="68"/>
      <c r="TEL25" s="69"/>
      <c r="TEM25" s="69"/>
      <c r="TEN25" s="69"/>
      <c r="TEO25" s="70"/>
      <c r="TEP25" s="70"/>
      <c r="TEQ25" s="70"/>
      <c r="TER25" s="70"/>
      <c r="TES25" s="70"/>
      <c r="TET25" s="68"/>
      <c r="TEU25" s="68"/>
      <c r="TEV25" s="69"/>
      <c r="TEW25" s="69"/>
      <c r="TEX25" s="69"/>
      <c r="TEY25" s="70"/>
      <c r="TEZ25" s="70"/>
      <c r="TFA25" s="70"/>
      <c r="TFB25" s="70"/>
      <c r="TFC25" s="70"/>
      <c r="TFD25" s="68"/>
      <c r="TFE25" s="68"/>
      <c r="TFF25" s="69"/>
      <c r="TFG25" s="69"/>
      <c r="TFH25" s="69"/>
      <c r="TFI25" s="70"/>
      <c r="TFJ25" s="70"/>
      <c r="TFK25" s="70"/>
      <c r="TFL25" s="70"/>
      <c r="TFM25" s="70"/>
      <c r="TFN25" s="68"/>
      <c r="TFO25" s="68"/>
      <c r="TFP25" s="69"/>
      <c r="TFQ25" s="69"/>
      <c r="TFR25" s="69"/>
      <c r="TFS25" s="70"/>
      <c r="TFT25" s="70"/>
      <c r="TFU25" s="70"/>
      <c r="TFV25" s="70"/>
      <c r="TFW25" s="70"/>
      <c r="TFX25" s="68"/>
      <c r="TFY25" s="68"/>
      <c r="TFZ25" s="69"/>
      <c r="TGA25" s="69"/>
      <c r="TGB25" s="69"/>
      <c r="TGC25" s="70"/>
      <c r="TGD25" s="70"/>
      <c r="TGE25" s="70"/>
      <c r="TGF25" s="70"/>
      <c r="TGG25" s="70"/>
      <c r="TGH25" s="68"/>
      <c r="TGI25" s="68"/>
      <c r="TGJ25" s="69"/>
      <c r="TGK25" s="69"/>
      <c r="TGL25" s="69"/>
      <c r="TGM25" s="70"/>
      <c r="TGN25" s="70"/>
      <c r="TGO25" s="70"/>
      <c r="TGP25" s="70"/>
      <c r="TGQ25" s="70"/>
      <c r="TGR25" s="68"/>
      <c r="TGS25" s="68"/>
      <c r="TGT25" s="69"/>
      <c r="TGU25" s="69"/>
      <c r="TGV25" s="69"/>
      <c r="TGW25" s="70"/>
      <c r="TGX25" s="70"/>
      <c r="TGY25" s="70"/>
      <c r="TGZ25" s="70"/>
      <c r="THA25" s="70"/>
      <c r="THB25" s="68"/>
      <c r="THC25" s="68"/>
      <c r="THD25" s="69"/>
      <c r="THE25" s="69"/>
      <c r="THF25" s="69"/>
      <c r="THG25" s="70"/>
      <c r="THH25" s="70"/>
      <c r="THI25" s="70"/>
      <c r="THJ25" s="70"/>
      <c r="THK25" s="70"/>
      <c r="THL25" s="68"/>
      <c r="THM25" s="68"/>
      <c r="THN25" s="69"/>
      <c r="THO25" s="69"/>
      <c r="THP25" s="69"/>
      <c r="THQ25" s="70"/>
      <c r="THR25" s="70"/>
      <c r="THS25" s="70"/>
      <c r="THT25" s="70"/>
      <c r="THU25" s="70"/>
      <c r="THV25" s="68"/>
      <c r="THW25" s="68"/>
      <c r="THX25" s="69"/>
      <c r="THY25" s="69"/>
      <c r="THZ25" s="69"/>
      <c r="TIA25" s="70"/>
      <c r="TIB25" s="70"/>
      <c r="TIC25" s="70"/>
      <c r="TID25" s="70"/>
      <c r="TIE25" s="70"/>
      <c r="TIF25" s="68"/>
      <c r="TIG25" s="68"/>
      <c r="TIH25" s="69"/>
      <c r="TII25" s="69"/>
      <c r="TIJ25" s="69"/>
      <c r="TIK25" s="70"/>
      <c r="TIL25" s="70"/>
      <c r="TIM25" s="70"/>
      <c r="TIN25" s="70"/>
      <c r="TIO25" s="70"/>
      <c r="TIP25" s="68"/>
      <c r="TIQ25" s="68"/>
      <c r="TIR25" s="69"/>
      <c r="TIS25" s="69"/>
      <c r="TIT25" s="69"/>
      <c r="TIU25" s="70"/>
      <c r="TIV25" s="70"/>
      <c r="TIW25" s="70"/>
      <c r="TIX25" s="70"/>
      <c r="TIY25" s="70"/>
      <c r="TIZ25" s="68"/>
      <c r="TJA25" s="68"/>
      <c r="TJB25" s="69"/>
      <c r="TJC25" s="69"/>
      <c r="TJD25" s="69"/>
      <c r="TJE25" s="70"/>
      <c r="TJF25" s="70"/>
      <c r="TJG25" s="70"/>
      <c r="TJH25" s="70"/>
      <c r="TJI25" s="70"/>
      <c r="TJJ25" s="68"/>
      <c r="TJK25" s="68"/>
      <c r="TJL25" s="69"/>
      <c r="TJM25" s="69"/>
      <c r="TJN25" s="69"/>
      <c r="TJO25" s="70"/>
      <c r="TJP25" s="70"/>
      <c r="TJQ25" s="70"/>
      <c r="TJR25" s="70"/>
      <c r="TJS25" s="70"/>
      <c r="TJT25" s="68"/>
      <c r="TJU25" s="68"/>
      <c r="TJV25" s="69"/>
      <c r="TJW25" s="69"/>
      <c r="TJX25" s="69"/>
      <c r="TJY25" s="70"/>
      <c r="TJZ25" s="70"/>
      <c r="TKA25" s="70"/>
      <c r="TKB25" s="70"/>
      <c r="TKC25" s="70"/>
      <c r="TKD25" s="68"/>
      <c r="TKE25" s="68"/>
      <c r="TKF25" s="69"/>
      <c r="TKG25" s="69"/>
      <c r="TKH25" s="69"/>
      <c r="TKI25" s="70"/>
      <c r="TKJ25" s="70"/>
      <c r="TKK25" s="70"/>
      <c r="TKL25" s="70"/>
      <c r="TKM25" s="70"/>
      <c r="TKN25" s="68"/>
      <c r="TKO25" s="68"/>
      <c r="TKP25" s="69"/>
      <c r="TKQ25" s="69"/>
      <c r="TKR25" s="69"/>
      <c r="TKS25" s="70"/>
      <c r="TKT25" s="70"/>
      <c r="TKU25" s="70"/>
      <c r="TKV25" s="70"/>
      <c r="TKW25" s="70"/>
      <c r="TKX25" s="68"/>
      <c r="TKY25" s="68"/>
      <c r="TKZ25" s="69"/>
      <c r="TLA25" s="69"/>
      <c r="TLB25" s="69"/>
      <c r="TLC25" s="70"/>
      <c r="TLD25" s="70"/>
      <c r="TLE25" s="70"/>
      <c r="TLF25" s="70"/>
      <c r="TLG25" s="70"/>
      <c r="TLH25" s="68"/>
      <c r="TLI25" s="68"/>
      <c r="TLJ25" s="69"/>
      <c r="TLK25" s="69"/>
      <c r="TLL25" s="69"/>
      <c r="TLM25" s="70"/>
      <c r="TLN25" s="70"/>
      <c r="TLO25" s="70"/>
      <c r="TLP25" s="70"/>
      <c r="TLQ25" s="70"/>
      <c r="TLR25" s="68"/>
      <c r="TLS25" s="68"/>
      <c r="TLT25" s="69"/>
      <c r="TLU25" s="69"/>
      <c r="TLV25" s="69"/>
      <c r="TLW25" s="70"/>
      <c r="TLX25" s="70"/>
      <c r="TLY25" s="70"/>
      <c r="TLZ25" s="70"/>
      <c r="TMA25" s="70"/>
      <c r="TMB25" s="68"/>
      <c r="TMC25" s="68"/>
      <c r="TMD25" s="69"/>
      <c r="TME25" s="69"/>
      <c r="TMF25" s="69"/>
      <c r="TMG25" s="70"/>
      <c r="TMH25" s="70"/>
      <c r="TMI25" s="70"/>
      <c r="TMJ25" s="70"/>
      <c r="TMK25" s="70"/>
      <c r="TML25" s="68"/>
      <c r="TMM25" s="68"/>
      <c r="TMN25" s="69"/>
      <c r="TMO25" s="69"/>
      <c r="TMP25" s="69"/>
      <c r="TMQ25" s="70"/>
      <c r="TMR25" s="70"/>
      <c r="TMS25" s="70"/>
      <c r="TMT25" s="70"/>
      <c r="TMU25" s="70"/>
      <c r="TMV25" s="68"/>
      <c r="TMW25" s="68"/>
      <c r="TMX25" s="69"/>
      <c r="TMY25" s="69"/>
      <c r="TMZ25" s="69"/>
      <c r="TNA25" s="70"/>
      <c r="TNB25" s="70"/>
      <c r="TNC25" s="70"/>
      <c r="TND25" s="70"/>
      <c r="TNE25" s="70"/>
      <c r="TNF25" s="68"/>
      <c r="TNG25" s="68"/>
      <c r="TNH25" s="69"/>
      <c r="TNI25" s="69"/>
      <c r="TNJ25" s="69"/>
      <c r="TNK25" s="70"/>
      <c r="TNL25" s="70"/>
      <c r="TNM25" s="70"/>
      <c r="TNN25" s="70"/>
      <c r="TNO25" s="70"/>
      <c r="TNP25" s="68"/>
      <c r="TNQ25" s="68"/>
      <c r="TNR25" s="69"/>
      <c r="TNS25" s="69"/>
      <c r="TNT25" s="69"/>
      <c r="TNU25" s="70"/>
      <c r="TNV25" s="70"/>
      <c r="TNW25" s="70"/>
      <c r="TNX25" s="70"/>
      <c r="TNY25" s="70"/>
      <c r="TNZ25" s="68"/>
      <c r="TOA25" s="68"/>
      <c r="TOB25" s="69"/>
      <c r="TOC25" s="69"/>
      <c r="TOD25" s="69"/>
      <c r="TOE25" s="70"/>
      <c r="TOF25" s="70"/>
      <c r="TOG25" s="70"/>
      <c r="TOH25" s="70"/>
      <c r="TOI25" s="70"/>
      <c r="TOJ25" s="68"/>
      <c r="TOK25" s="68"/>
      <c r="TOL25" s="69"/>
      <c r="TOM25" s="69"/>
      <c r="TON25" s="69"/>
      <c r="TOO25" s="70"/>
      <c r="TOP25" s="70"/>
      <c r="TOQ25" s="70"/>
      <c r="TOR25" s="70"/>
      <c r="TOS25" s="70"/>
      <c r="TOT25" s="68"/>
      <c r="TOU25" s="68"/>
      <c r="TOV25" s="69"/>
      <c r="TOW25" s="69"/>
      <c r="TOX25" s="69"/>
      <c r="TOY25" s="70"/>
      <c r="TOZ25" s="70"/>
      <c r="TPA25" s="70"/>
      <c r="TPB25" s="70"/>
      <c r="TPC25" s="70"/>
      <c r="TPD25" s="68"/>
      <c r="TPE25" s="68"/>
      <c r="TPF25" s="69"/>
      <c r="TPG25" s="69"/>
      <c r="TPH25" s="69"/>
      <c r="TPI25" s="70"/>
      <c r="TPJ25" s="70"/>
      <c r="TPK25" s="70"/>
      <c r="TPL25" s="70"/>
      <c r="TPM25" s="70"/>
      <c r="TPN25" s="68"/>
      <c r="TPO25" s="68"/>
      <c r="TPP25" s="69"/>
      <c r="TPQ25" s="69"/>
      <c r="TPR25" s="69"/>
      <c r="TPS25" s="70"/>
      <c r="TPT25" s="70"/>
      <c r="TPU25" s="70"/>
      <c r="TPV25" s="70"/>
      <c r="TPW25" s="70"/>
      <c r="TPX25" s="68"/>
      <c r="TPY25" s="68"/>
      <c r="TPZ25" s="69"/>
      <c r="TQA25" s="69"/>
      <c r="TQB25" s="69"/>
      <c r="TQC25" s="70"/>
      <c r="TQD25" s="70"/>
      <c r="TQE25" s="70"/>
      <c r="TQF25" s="70"/>
      <c r="TQG25" s="70"/>
      <c r="TQH25" s="68"/>
      <c r="TQI25" s="68"/>
      <c r="TQJ25" s="69"/>
      <c r="TQK25" s="69"/>
      <c r="TQL25" s="69"/>
      <c r="TQM25" s="70"/>
      <c r="TQN25" s="70"/>
      <c r="TQO25" s="70"/>
      <c r="TQP25" s="70"/>
      <c r="TQQ25" s="70"/>
      <c r="TQR25" s="68"/>
      <c r="TQS25" s="68"/>
      <c r="TQT25" s="69"/>
      <c r="TQU25" s="69"/>
      <c r="TQV25" s="69"/>
      <c r="TQW25" s="70"/>
      <c r="TQX25" s="70"/>
      <c r="TQY25" s="70"/>
      <c r="TQZ25" s="70"/>
      <c r="TRA25" s="70"/>
      <c r="TRB25" s="68"/>
      <c r="TRC25" s="68"/>
      <c r="TRD25" s="69"/>
      <c r="TRE25" s="69"/>
      <c r="TRF25" s="69"/>
      <c r="TRG25" s="70"/>
      <c r="TRH25" s="70"/>
      <c r="TRI25" s="70"/>
      <c r="TRJ25" s="70"/>
      <c r="TRK25" s="70"/>
      <c r="TRL25" s="68"/>
      <c r="TRM25" s="68"/>
      <c r="TRN25" s="69"/>
      <c r="TRO25" s="69"/>
      <c r="TRP25" s="69"/>
      <c r="TRQ25" s="70"/>
      <c r="TRR25" s="70"/>
      <c r="TRS25" s="70"/>
      <c r="TRT25" s="70"/>
      <c r="TRU25" s="70"/>
      <c r="TRV25" s="68"/>
      <c r="TRW25" s="68"/>
      <c r="TRX25" s="69"/>
      <c r="TRY25" s="69"/>
      <c r="TRZ25" s="69"/>
      <c r="TSA25" s="70"/>
      <c r="TSB25" s="70"/>
      <c r="TSC25" s="70"/>
      <c r="TSD25" s="70"/>
      <c r="TSE25" s="70"/>
      <c r="TSF25" s="68"/>
      <c r="TSG25" s="68"/>
      <c r="TSH25" s="69"/>
      <c r="TSI25" s="69"/>
      <c r="TSJ25" s="69"/>
      <c r="TSK25" s="70"/>
      <c r="TSL25" s="70"/>
      <c r="TSM25" s="70"/>
      <c r="TSN25" s="70"/>
      <c r="TSO25" s="70"/>
      <c r="TSP25" s="68"/>
      <c r="TSQ25" s="68"/>
      <c r="TSR25" s="69"/>
      <c r="TSS25" s="69"/>
      <c r="TST25" s="69"/>
      <c r="TSU25" s="70"/>
      <c r="TSV25" s="70"/>
      <c r="TSW25" s="70"/>
      <c r="TSX25" s="70"/>
      <c r="TSY25" s="70"/>
      <c r="TSZ25" s="68"/>
      <c r="TTA25" s="68"/>
      <c r="TTB25" s="69"/>
      <c r="TTC25" s="69"/>
      <c r="TTD25" s="69"/>
      <c r="TTE25" s="70"/>
      <c r="TTF25" s="70"/>
      <c r="TTG25" s="70"/>
      <c r="TTH25" s="70"/>
      <c r="TTI25" s="70"/>
      <c r="TTJ25" s="68"/>
      <c r="TTK25" s="68"/>
      <c r="TTL25" s="69"/>
      <c r="TTM25" s="69"/>
      <c r="TTN25" s="69"/>
      <c r="TTO25" s="70"/>
      <c r="TTP25" s="70"/>
      <c r="TTQ25" s="70"/>
      <c r="TTR25" s="70"/>
      <c r="TTS25" s="70"/>
      <c r="TTT25" s="68"/>
      <c r="TTU25" s="68"/>
      <c r="TTV25" s="69"/>
      <c r="TTW25" s="69"/>
      <c r="TTX25" s="69"/>
      <c r="TTY25" s="70"/>
      <c r="TTZ25" s="70"/>
      <c r="TUA25" s="70"/>
      <c r="TUB25" s="70"/>
      <c r="TUC25" s="70"/>
      <c r="TUD25" s="68"/>
      <c r="TUE25" s="68"/>
      <c r="TUF25" s="69"/>
      <c r="TUG25" s="69"/>
      <c r="TUH25" s="69"/>
      <c r="TUI25" s="70"/>
      <c r="TUJ25" s="70"/>
      <c r="TUK25" s="70"/>
      <c r="TUL25" s="70"/>
      <c r="TUM25" s="70"/>
      <c r="TUN25" s="68"/>
      <c r="TUO25" s="68"/>
      <c r="TUP25" s="69"/>
      <c r="TUQ25" s="69"/>
      <c r="TUR25" s="69"/>
      <c r="TUS25" s="70"/>
      <c r="TUT25" s="70"/>
      <c r="TUU25" s="70"/>
      <c r="TUV25" s="70"/>
      <c r="TUW25" s="70"/>
      <c r="TUX25" s="68"/>
      <c r="TUY25" s="68"/>
      <c r="TUZ25" s="69"/>
      <c r="TVA25" s="69"/>
      <c r="TVB25" s="69"/>
      <c r="TVC25" s="70"/>
      <c r="TVD25" s="70"/>
      <c r="TVE25" s="70"/>
      <c r="TVF25" s="70"/>
      <c r="TVG25" s="70"/>
      <c r="TVH25" s="68"/>
      <c r="TVI25" s="68"/>
      <c r="TVJ25" s="69"/>
      <c r="TVK25" s="69"/>
      <c r="TVL25" s="69"/>
      <c r="TVM25" s="70"/>
      <c r="TVN25" s="70"/>
      <c r="TVO25" s="70"/>
      <c r="TVP25" s="70"/>
      <c r="TVQ25" s="70"/>
      <c r="TVR25" s="68"/>
      <c r="TVS25" s="68"/>
      <c r="TVT25" s="69"/>
      <c r="TVU25" s="69"/>
      <c r="TVV25" s="69"/>
      <c r="TVW25" s="70"/>
      <c r="TVX25" s="70"/>
      <c r="TVY25" s="70"/>
      <c r="TVZ25" s="70"/>
      <c r="TWA25" s="70"/>
      <c r="TWB25" s="68"/>
      <c r="TWC25" s="68"/>
      <c r="TWD25" s="69"/>
      <c r="TWE25" s="69"/>
      <c r="TWF25" s="69"/>
      <c r="TWG25" s="70"/>
      <c r="TWH25" s="70"/>
      <c r="TWI25" s="70"/>
      <c r="TWJ25" s="70"/>
      <c r="TWK25" s="70"/>
      <c r="TWL25" s="68"/>
      <c r="TWM25" s="68"/>
      <c r="TWN25" s="69"/>
      <c r="TWO25" s="69"/>
      <c r="TWP25" s="69"/>
      <c r="TWQ25" s="70"/>
      <c r="TWR25" s="70"/>
      <c r="TWS25" s="70"/>
      <c r="TWT25" s="70"/>
      <c r="TWU25" s="70"/>
      <c r="TWV25" s="68"/>
      <c r="TWW25" s="68"/>
      <c r="TWX25" s="69"/>
      <c r="TWY25" s="69"/>
      <c r="TWZ25" s="69"/>
      <c r="TXA25" s="70"/>
      <c r="TXB25" s="70"/>
      <c r="TXC25" s="70"/>
      <c r="TXD25" s="70"/>
      <c r="TXE25" s="70"/>
      <c r="TXF25" s="68"/>
      <c r="TXG25" s="68"/>
      <c r="TXH25" s="69"/>
      <c r="TXI25" s="69"/>
      <c r="TXJ25" s="69"/>
      <c r="TXK25" s="70"/>
      <c r="TXL25" s="70"/>
      <c r="TXM25" s="70"/>
      <c r="TXN25" s="70"/>
      <c r="TXO25" s="70"/>
      <c r="TXP25" s="68"/>
      <c r="TXQ25" s="68"/>
      <c r="TXR25" s="69"/>
      <c r="TXS25" s="69"/>
      <c r="TXT25" s="69"/>
      <c r="TXU25" s="70"/>
      <c r="TXV25" s="70"/>
      <c r="TXW25" s="70"/>
      <c r="TXX25" s="70"/>
      <c r="TXY25" s="70"/>
      <c r="TXZ25" s="68"/>
      <c r="TYA25" s="68"/>
      <c r="TYB25" s="69"/>
      <c r="TYC25" s="69"/>
      <c r="TYD25" s="69"/>
      <c r="TYE25" s="70"/>
      <c r="TYF25" s="70"/>
      <c r="TYG25" s="70"/>
      <c r="TYH25" s="70"/>
      <c r="TYI25" s="70"/>
      <c r="TYJ25" s="68"/>
      <c r="TYK25" s="68"/>
      <c r="TYL25" s="69"/>
      <c r="TYM25" s="69"/>
      <c r="TYN25" s="69"/>
      <c r="TYO25" s="70"/>
      <c r="TYP25" s="70"/>
      <c r="TYQ25" s="70"/>
      <c r="TYR25" s="70"/>
      <c r="TYS25" s="70"/>
      <c r="TYT25" s="68"/>
      <c r="TYU25" s="68"/>
      <c r="TYV25" s="69"/>
      <c r="TYW25" s="69"/>
      <c r="TYX25" s="69"/>
      <c r="TYY25" s="70"/>
      <c r="TYZ25" s="70"/>
      <c r="TZA25" s="70"/>
      <c r="TZB25" s="70"/>
      <c r="TZC25" s="70"/>
      <c r="TZD25" s="68"/>
      <c r="TZE25" s="68"/>
      <c r="TZF25" s="69"/>
      <c r="TZG25" s="69"/>
      <c r="TZH25" s="69"/>
      <c r="TZI25" s="70"/>
      <c r="TZJ25" s="70"/>
      <c r="TZK25" s="70"/>
      <c r="TZL25" s="70"/>
      <c r="TZM25" s="70"/>
      <c r="TZN25" s="68"/>
      <c r="TZO25" s="68"/>
      <c r="TZP25" s="69"/>
      <c r="TZQ25" s="69"/>
      <c r="TZR25" s="69"/>
      <c r="TZS25" s="70"/>
      <c r="TZT25" s="70"/>
      <c r="TZU25" s="70"/>
      <c r="TZV25" s="70"/>
      <c r="TZW25" s="70"/>
      <c r="TZX25" s="68"/>
      <c r="TZY25" s="68"/>
      <c r="TZZ25" s="69"/>
      <c r="UAA25" s="69"/>
      <c r="UAB25" s="69"/>
      <c r="UAC25" s="70"/>
      <c r="UAD25" s="70"/>
      <c r="UAE25" s="70"/>
      <c r="UAF25" s="70"/>
      <c r="UAG25" s="70"/>
      <c r="UAH25" s="68"/>
      <c r="UAI25" s="68"/>
      <c r="UAJ25" s="69"/>
      <c r="UAK25" s="69"/>
      <c r="UAL25" s="69"/>
      <c r="UAM25" s="70"/>
      <c r="UAN25" s="70"/>
      <c r="UAO25" s="70"/>
      <c r="UAP25" s="70"/>
      <c r="UAQ25" s="70"/>
      <c r="UAR25" s="68"/>
      <c r="UAS25" s="68"/>
      <c r="UAT25" s="69"/>
      <c r="UAU25" s="69"/>
      <c r="UAV25" s="69"/>
      <c r="UAW25" s="70"/>
      <c r="UAX25" s="70"/>
      <c r="UAY25" s="70"/>
      <c r="UAZ25" s="70"/>
      <c r="UBA25" s="70"/>
      <c r="UBB25" s="68"/>
      <c r="UBC25" s="68"/>
      <c r="UBD25" s="69"/>
      <c r="UBE25" s="69"/>
      <c r="UBF25" s="69"/>
      <c r="UBG25" s="70"/>
      <c r="UBH25" s="70"/>
      <c r="UBI25" s="70"/>
      <c r="UBJ25" s="70"/>
      <c r="UBK25" s="70"/>
      <c r="UBL25" s="68"/>
      <c r="UBM25" s="68"/>
      <c r="UBN25" s="69"/>
      <c r="UBO25" s="69"/>
      <c r="UBP25" s="69"/>
      <c r="UBQ25" s="70"/>
      <c r="UBR25" s="70"/>
      <c r="UBS25" s="70"/>
      <c r="UBT25" s="70"/>
      <c r="UBU25" s="70"/>
      <c r="UBV25" s="68"/>
      <c r="UBW25" s="68"/>
      <c r="UBX25" s="69"/>
      <c r="UBY25" s="69"/>
      <c r="UBZ25" s="69"/>
      <c r="UCA25" s="70"/>
      <c r="UCB25" s="70"/>
      <c r="UCC25" s="70"/>
      <c r="UCD25" s="70"/>
      <c r="UCE25" s="70"/>
      <c r="UCF25" s="68"/>
      <c r="UCG25" s="68"/>
      <c r="UCH25" s="69"/>
      <c r="UCI25" s="69"/>
      <c r="UCJ25" s="69"/>
      <c r="UCK25" s="70"/>
      <c r="UCL25" s="70"/>
      <c r="UCM25" s="70"/>
      <c r="UCN25" s="70"/>
      <c r="UCO25" s="70"/>
      <c r="UCP25" s="68"/>
      <c r="UCQ25" s="68"/>
      <c r="UCR25" s="69"/>
      <c r="UCS25" s="69"/>
      <c r="UCT25" s="69"/>
      <c r="UCU25" s="70"/>
      <c r="UCV25" s="70"/>
      <c r="UCW25" s="70"/>
      <c r="UCX25" s="70"/>
      <c r="UCY25" s="70"/>
      <c r="UCZ25" s="68"/>
      <c r="UDA25" s="68"/>
      <c r="UDB25" s="69"/>
      <c r="UDC25" s="69"/>
      <c r="UDD25" s="69"/>
      <c r="UDE25" s="70"/>
      <c r="UDF25" s="70"/>
      <c r="UDG25" s="70"/>
      <c r="UDH25" s="70"/>
      <c r="UDI25" s="70"/>
      <c r="UDJ25" s="68"/>
      <c r="UDK25" s="68"/>
      <c r="UDL25" s="69"/>
      <c r="UDM25" s="69"/>
      <c r="UDN25" s="69"/>
      <c r="UDO25" s="70"/>
      <c r="UDP25" s="70"/>
      <c r="UDQ25" s="70"/>
      <c r="UDR25" s="70"/>
      <c r="UDS25" s="70"/>
      <c r="UDT25" s="68"/>
      <c r="UDU25" s="68"/>
      <c r="UDV25" s="69"/>
      <c r="UDW25" s="69"/>
      <c r="UDX25" s="69"/>
      <c r="UDY25" s="70"/>
      <c r="UDZ25" s="70"/>
      <c r="UEA25" s="70"/>
      <c r="UEB25" s="70"/>
      <c r="UEC25" s="70"/>
      <c r="UED25" s="68"/>
      <c r="UEE25" s="68"/>
      <c r="UEF25" s="69"/>
      <c r="UEG25" s="69"/>
      <c r="UEH25" s="69"/>
      <c r="UEI25" s="70"/>
      <c r="UEJ25" s="70"/>
      <c r="UEK25" s="70"/>
      <c r="UEL25" s="70"/>
      <c r="UEM25" s="70"/>
      <c r="UEN25" s="68"/>
      <c r="UEO25" s="68"/>
      <c r="UEP25" s="69"/>
      <c r="UEQ25" s="69"/>
      <c r="UER25" s="69"/>
      <c r="UES25" s="70"/>
      <c r="UET25" s="70"/>
      <c r="UEU25" s="70"/>
      <c r="UEV25" s="70"/>
      <c r="UEW25" s="70"/>
      <c r="UEX25" s="68"/>
      <c r="UEY25" s="68"/>
      <c r="UEZ25" s="69"/>
      <c r="UFA25" s="69"/>
      <c r="UFB25" s="69"/>
      <c r="UFC25" s="70"/>
      <c r="UFD25" s="70"/>
      <c r="UFE25" s="70"/>
      <c r="UFF25" s="70"/>
      <c r="UFG25" s="70"/>
      <c r="UFH25" s="68"/>
      <c r="UFI25" s="68"/>
      <c r="UFJ25" s="69"/>
      <c r="UFK25" s="69"/>
      <c r="UFL25" s="69"/>
      <c r="UFM25" s="70"/>
      <c r="UFN25" s="70"/>
      <c r="UFO25" s="70"/>
      <c r="UFP25" s="70"/>
      <c r="UFQ25" s="70"/>
      <c r="UFR25" s="68"/>
      <c r="UFS25" s="68"/>
      <c r="UFT25" s="69"/>
      <c r="UFU25" s="69"/>
      <c r="UFV25" s="69"/>
      <c r="UFW25" s="70"/>
      <c r="UFX25" s="70"/>
      <c r="UFY25" s="70"/>
      <c r="UFZ25" s="70"/>
      <c r="UGA25" s="70"/>
      <c r="UGB25" s="68"/>
      <c r="UGC25" s="68"/>
      <c r="UGD25" s="69"/>
      <c r="UGE25" s="69"/>
      <c r="UGF25" s="69"/>
      <c r="UGG25" s="70"/>
      <c r="UGH25" s="70"/>
      <c r="UGI25" s="70"/>
      <c r="UGJ25" s="70"/>
      <c r="UGK25" s="70"/>
      <c r="UGL25" s="68"/>
      <c r="UGM25" s="68"/>
      <c r="UGN25" s="69"/>
      <c r="UGO25" s="69"/>
      <c r="UGP25" s="69"/>
      <c r="UGQ25" s="70"/>
      <c r="UGR25" s="70"/>
      <c r="UGS25" s="70"/>
      <c r="UGT25" s="70"/>
      <c r="UGU25" s="70"/>
      <c r="UGV25" s="68"/>
      <c r="UGW25" s="68"/>
      <c r="UGX25" s="69"/>
      <c r="UGY25" s="69"/>
      <c r="UGZ25" s="69"/>
      <c r="UHA25" s="70"/>
      <c r="UHB25" s="70"/>
      <c r="UHC25" s="70"/>
      <c r="UHD25" s="70"/>
      <c r="UHE25" s="70"/>
      <c r="UHF25" s="68"/>
      <c r="UHG25" s="68"/>
      <c r="UHH25" s="69"/>
      <c r="UHI25" s="69"/>
      <c r="UHJ25" s="69"/>
      <c r="UHK25" s="70"/>
      <c r="UHL25" s="70"/>
      <c r="UHM25" s="70"/>
      <c r="UHN25" s="70"/>
      <c r="UHO25" s="70"/>
      <c r="UHP25" s="68"/>
      <c r="UHQ25" s="68"/>
      <c r="UHR25" s="69"/>
      <c r="UHS25" s="69"/>
      <c r="UHT25" s="69"/>
      <c r="UHU25" s="70"/>
      <c r="UHV25" s="70"/>
      <c r="UHW25" s="70"/>
      <c r="UHX25" s="70"/>
      <c r="UHY25" s="70"/>
      <c r="UHZ25" s="68"/>
      <c r="UIA25" s="68"/>
      <c r="UIB25" s="69"/>
      <c r="UIC25" s="69"/>
      <c r="UID25" s="69"/>
      <c r="UIE25" s="70"/>
      <c r="UIF25" s="70"/>
      <c r="UIG25" s="70"/>
      <c r="UIH25" s="70"/>
      <c r="UII25" s="70"/>
      <c r="UIJ25" s="68"/>
      <c r="UIK25" s="68"/>
      <c r="UIL25" s="69"/>
      <c r="UIM25" s="69"/>
      <c r="UIN25" s="69"/>
      <c r="UIO25" s="70"/>
      <c r="UIP25" s="70"/>
      <c r="UIQ25" s="70"/>
      <c r="UIR25" s="70"/>
      <c r="UIS25" s="70"/>
      <c r="UIT25" s="68"/>
      <c r="UIU25" s="68"/>
      <c r="UIV25" s="69"/>
      <c r="UIW25" s="69"/>
      <c r="UIX25" s="69"/>
      <c r="UIY25" s="70"/>
      <c r="UIZ25" s="70"/>
      <c r="UJA25" s="70"/>
      <c r="UJB25" s="70"/>
      <c r="UJC25" s="70"/>
      <c r="UJD25" s="68"/>
      <c r="UJE25" s="68"/>
      <c r="UJF25" s="69"/>
      <c r="UJG25" s="69"/>
      <c r="UJH25" s="69"/>
      <c r="UJI25" s="70"/>
      <c r="UJJ25" s="70"/>
      <c r="UJK25" s="70"/>
      <c r="UJL25" s="70"/>
      <c r="UJM25" s="70"/>
      <c r="UJN25" s="68"/>
      <c r="UJO25" s="68"/>
      <c r="UJP25" s="69"/>
      <c r="UJQ25" s="69"/>
      <c r="UJR25" s="69"/>
      <c r="UJS25" s="70"/>
      <c r="UJT25" s="70"/>
      <c r="UJU25" s="70"/>
      <c r="UJV25" s="70"/>
      <c r="UJW25" s="70"/>
      <c r="UJX25" s="68"/>
      <c r="UJY25" s="68"/>
      <c r="UJZ25" s="69"/>
      <c r="UKA25" s="69"/>
      <c r="UKB25" s="69"/>
      <c r="UKC25" s="70"/>
      <c r="UKD25" s="70"/>
      <c r="UKE25" s="70"/>
      <c r="UKF25" s="70"/>
      <c r="UKG25" s="70"/>
      <c r="UKH25" s="68"/>
      <c r="UKI25" s="68"/>
      <c r="UKJ25" s="69"/>
      <c r="UKK25" s="69"/>
      <c r="UKL25" s="69"/>
      <c r="UKM25" s="70"/>
      <c r="UKN25" s="70"/>
      <c r="UKO25" s="70"/>
      <c r="UKP25" s="70"/>
      <c r="UKQ25" s="70"/>
      <c r="UKR25" s="68"/>
      <c r="UKS25" s="68"/>
      <c r="UKT25" s="69"/>
      <c r="UKU25" s="69"/>
      <c r="UKV25" s="69"/>
      <c r="UKW25" s="70"/>
      <c r="UKX25" s="70"/>
      <c r="UKY25" s="70"/>
      <c r="UKZ25" s="70"/>
      <c r="ULA25" s="70"/>
      <c r="ULB25" s="68"/>
      <c r="ULC25" s="68"/>
      <c r="ULD25" s="69"/>
      <c r="ULE25" s="69"/>
      <c r="ULF25" s="69"/>
      <c r="ULG25" s="70"/>
      <c r="ULH25" s="70"/>
      <c r="ULI25" s="70"/>
      <c r="ULJ25" s="70"/>
      <c r="ULK25" s="70"/>
      <c r="ULL25" s="68"/>
      <c r="ULM25" s="68"/>
      <c r="ULN25" s="69"/>
      <c r="ULO25" s="69"/>
      <c r="ULP25" s="69"/>
      <c r="ULQ25" s="70"/>
      <c r="ULR25" s="70"/>
      <c r="ULS25" s="70"/>
      <c r="ULT25" s="70"/>
      <c r="ULU25" s="70"/>
      <c r="ULV25" s="68"/>
      <c r="ULW25" s="68"/>
      <c r="ULX25" s="69"/>
      <c r="ULY25" s="69"/>
      <c r="ULZ25" s="69"/>
      <c r="UMA25" s="70"/>
      <c r="UMB25" s="70"/>
      <c r="UMC25" s="70"/>
      <c r="UMD25" s="70"/>
      <c r="UME25" s="70"/>
      <c r="UMF25" s="68"/>
      <c r="UMG25" s="68"/>
      <c r="UMH25" s="69"/>
      <c r="UMI25" s="69"/>
      <c r="UMJ25" s="69"/>
      <c r="UMK25" s="70"/>
      <c r="UML25" s="70"/>
      <c r="UMM25" s="70"/>
      <c r="UMN25" s="70"/>
      <c r="UMO25" s="70"/>
      <c r="UMP25" s="68"/>
      <c r="UMQ25" s="68"/>
      <c r="UMR25" s="69"/>
      <c r="UMS25" s="69"/>
      <c r="UMT25" s="69"/>
      <c r="UMU25" s="70"/>
      <c r="UMV25" s="70"/>
      <c r="UMW25" s="70"/>
      <c r="UMX25" s="70"/>
      <c r="UMY25" s="70"/>
      <c r="UMZ25" s="68"/>
      <c r="UNA25" s="68"/>
      <c r="UNB25" s="69"/>
      <c r="UNC25" s="69"/>
      <c r="UND25" s="69"/>
      <c r="UNE25" s="70"/>
      <c r="UNF25" s="70"/>
      <c r="UNG25" s="70"/>
      <c r="UNH25" s="70"/>
      <c r="UNI25" s="70"/>
      <c r="UNJ25" s="68"/>
      <c r="UNK25" s="68"/>
      <c r="UNL25" s="69"/>
      <c r="UNM25" s="69"/>
      <c r="UNN25" s="69"/>
      <c r="UNO25" s="70"/>
      <c r="UNP25" s="70"/>
      <c r="UNQ25" s="70"/>
      <c r="UNR25" s="70"/>
      <c r="UNS25" s="70"/>
      <c r="UNT25" s="68"/>
      <c r="UNU25" s="68"/>
      <c r="UNV25" s="69"/>
      <c r="UNW25" s="69"/>
      <c r="UNX25" s="69"/>
      <c r="UNY25" s="70"/>
      <c r="UNZ25" s="70"/>
      <c r="UOA25" s="70"/>
      <c r="UOB25" s="70"/>
      <c r="UOC25" s="70"/>
      <c r="UOD25" s="68"/>
      <c r="UOE25" s="68"/>
      <c r="UOF25" s="69"/>
      <c r="UOG25" s="69"/>
      <c r="UOH25" s="69"/>
      <c r="UOI25" s="70"/>
      <c r="UOJ25" s="70"/>
      <c r="UOK25" s="70"/>
      <c r="UOL25" s="70"/>
      <c r="UOM25" s="70"/>
      <c r="UON25" s="68"/>
      <c r="UOO25" s="68"/>
      <c r="UOP25" s="69"/>
      <c r="UOQ25" s="69"/>
      <c r="UOR25" s="69"/>
      <c r="UOS25" s="70"/>
      <c r="UOT25" s="70"/>
      <c r="UOU25" s="70"/>
      <c r="UOV25" s="70"/>
      <c r="UOW25" s="70"/>
      <c r="UOX25" s="68"/>
      <c r="UOY25" s="68"/>
      <c r="UOZ25" s="69"/>
      <c r="UPA25" s="69"/>
      <c r="UPB25" s="69"/>
      <c r="UPC25" s="70"/>
      <c r="UPD25" s="70"/>
      <c r="UPE25" s="70"/>
      <c r="UPF25" s="70"/>
      <c r="UPG25" s="70"/>
      <c r="UPH25" s="68"/>
      <c r="UPI25" s="68"/>
      <c r="UPJ25" s="69"/>
      <c r="UPK25" s="69"/>
      <c r="UPL25" s="69"/>
      <c r="UPM25" s="70"/>
      <c r="UPN25" s="70"/>
      <c r="UPO25" s="70"/>
      <c r="UPP25" s="70"/>
      <c r="UPQ25" s="70"/>
      <c r="UPR25" s="68"/>
      <c r="UPS25" s="68"/>
      <c r="UPT25" s="69"/>
      <c r="UPU25" s="69"/>
      <c r="UPV25" s="69"/>
      <c r="UPW25" s="70"/>
      <c r="UPX25" s="70"/>
      <c r="UPY25" s="70"/>
      <c r="UPZ25" s="70"/>
      <c r="UQA25" s="70"/>
      <c r="UQB25" s="68"/>
      <c r="UQC25" s="68"/>
      <c r="UQD25" s="69"/>
      <c r="UQE25" s="69"/>
      <c r="UQF25" s="69"/>
      <c r="UQG25" s="70"/>
      <c r="UQH25" s="70"/>
      <c r="UQI25" s="70"/>
      <c r="UQJ25" s="70"/>
      <c r="UQK25" s="70"/>
      <c r="UQL25" s="68"/>
      <c r="UQM25" s="68"/>
      <c r="UQN25" s="69"/>
      <c r="UQO25" s="69"/>
      <c r="UQP25" s="69"/>
      <c r="UQQ25" s="70"/>
      <c r="UQR25" s="70"/>
      <c r="UQS25" s="70"/>
      <c r="UQT25" s="70"/>
      <c r="UQU25" s="70"/>
      <c r="UQV25" s="68"/>
      <c r="UQW25" s="68"/>
      <c r="UQX25" s="69"/>
      <c r="UQY25" s="69"/>
      <c r="UQZ25" s="69"/>
      <c r="URA25" s="70"/>
      <c r="URB25" s="70"/>
      <c r="URC25" s="70"/>
      <c r="URD25" s="70"/>
      <c r="URE25" s="70"/>
      <c r="URF25" s="68"/>
      <c r="URG25" s="68"/>
      <c r="URH25" s="69"/>
      <c r="URI25" s="69"/>
      <c r="URJ25" s="69"/>
      <c r="URK25" s="70"/>
      <c r="URL25" s="70"/>
      <c r="URM25" s="70"/>
      <c r="URN25" s="70"/>
      <c r="URO25" s="70"/>
      <c r="URP25" s="68"/>
      <c r="URQ25" s="68"/>
      <c r="URR25" s="69"/>
      <c r="URS25" s="69"/>
      <c r="URT25" s="69"/>
      <c r="URU25" s="70"/>
      <c r="URV25" s="70"/>
      <c r="URW25" s="70"/>
      <c r="URX25" s="70"/>
      <c r="URY25" s="70"/>
      <c r="URZ25" s="68"/>
      <c r="USA25" s="68"/>
      <c r="USB25" s="69"/>
      <c r="USC25" s="69"/>
      <c r="USD25" s="69"/>
      <c r="USE25" s="70"/>
      <c r="USF25" s="70"/>
      <c r="USG25" s="70"/>
      <c r="USH25" s="70"/>
      <c r="USI25" s="70"/>
      <c r="USJ25" s="68"/>
      <c r="USK25" s="68"/>
      <c r="USL25" s="69"/>
      <c r="USM25" s="69"/>
      <c r="USN25" s="69"/>
      <c r="USO25" s="70"/>
      <c r="USP25" s="70"/>
      <c r="USQ25" s="70"/>
      <c r="USR25" s="70"/>
      <c r="USS25" s="70"/>
      <c r="UST25" s="68"/>
      <c r="USU25" s="68"/>
      <c r="USV25" s="69"/>
      <c r="USW25" s="69"/>
      <c r="USX25" s="69"/>
      <c r="USY25" s="70"/>
      <c r="USZ25" s="70"/>
      <c r="UTA25" s="70"/>
      <c r="UTB25" s="70"/>
      <c r="UTC25" s="70"/>
      <c r="UTD25" s="68"/>
      <c r="UTE25" s="68"/>
      <c r="UTF25" s="69"/>
      <c r="UTG25" s="69"/>
      <c r="UTH25" s="69"/>
      <c r="UTI25" s="70"/>
      <c r="UTJ25" s="70"/>
      <c r="UTK25" s="70"/>
      <c r="UTL25" s="70"/>
      <c r="UTM25" s="70"/>
      <c r="UTN25" s="68"/>
      <c r="UTO25" s="68"/>
      <c r="UTP25" s="69"/>
      <c r="UTQ25" s="69"/>
      <c r="UTR25" s="69"/>
      <c r="UTS25" s="70"/>
      <c r="UTT25" s="70"/>
      <c r="UTU25" s="70"/>
      <c r="UTV25" s="70"/>
      <c r="UTW25" s="70"/>
      <c r="UTX25" s="68"/>
      <c r="UTY25" s="68"/>
      <c r="UTZ25" s="69"/>
      <c r="UUA25" s="69"/>
      <c r="UUB25" s="69"/>
      <c r="UUC25" s="70"/>
      <c r="UUD25" s="70"/>
      <c r="UUE25" s="70"/>
      <c r="UUF25" s="70"/>
      <c r="UUG25" s="70"/>
      <c r="UUH25" s="68"/>
      <c r="UUI25" s="68"/>
      <c r="UUJ25" s="69"/>
      <c r="UUK25" s="69"/>
      <c r="UUL25" s="69"/>
      <c r="UUM25" s="70"/>
      <c r="UUN25" s="70"/>
      <c r="UUO25" s="70"/>
      <c r="UUP25" s="70"/>
      <c r="UUQ25" s="70"/>
      <c r="UUR25" s="68"/>
      <c r="UUS25" s="68"/>
      <c r="UUT25" s="69"/>
      <c r="UUU25" s="69"/>
      <c r="UUV25" s="69"/>
      <c r="UUW25" s="70"/>
      <c r="UUX25" s="70"/>
      <c r="UUY25" s="70"/>
      <c r="UUZ25" s="70"/>
      <c r="UVA25" s="70"/>
      <c r="UVB25" s="68"/>
      <c r="UVC25" s="68"/>
      <c r="UVD25" s="69"/>
      <c r="UVE25" s="69"/>
      <c r="UVF25" s="69"/>
      <c r="UVG25" s="70"/>
      <c r="UVH25" s="70"/>
      <c r="UVI25" s="70"/>
      <c r="UVJ25" s="70"/>
      <c r="UVK25" s="70"/>
      <c r="UVL25" s="68"/>
      <c r="UVM25" s="68"/>
      <c r="UVN25" s="69"/>
      <c r="UVO25" s="69"/>
      <c r="UVP25" s="69"/>
      <c r="UVQ25" s="70"/>
      <c r="UVR25" s="70"/>
      <c r="UVS25" s="70"/>
      <c r="UVT25" s="70"/>
      <c r="UVU25" s="70"/>
      <c r="UVV25" s="68"/>
      <c r="UVW25" s="68"/>
      <c r="UVX25" s="69"/>
      <c r="UVY25" s="69"/>
      <c r="UVZ25" s="69"/>
      <c r="UWA25" s="70"/>
      <c r="UWB25" s="70"/>
      <c r="UWC25" s="70"/>
      <c r="UWD25" s="70"/>
      <c r="UWE25" s="70"/>
      <c r="UWF25" s="68"/>
      <c r="UWG25" s="68"/>
      <c r="UWH25" s="69"/>
      <c r="UWI25" s="69"/>
      <c r="UWJ25" s="69"/>
      <c r="UWK25" s="70"/>
      <c r="UWL25" s="70"/>
      <c r="UWM25" s="70"/>
      <c r="UWN25" s="70"/>
      <c r="UWO25" s="70"/>
      <c r="UWP25" s="68"/>
      <c r="UWQ25" s="68"/>
      <c r="UWR25" s="69"/>
      <c r="UWS25" s="69"/>
      <c r="UWT25" s="69"/>
      <c r="UWU25" s="70"/>
      <c r="UWV25" s="70"/>
      <c r="UWW25" s="70"/>
      <c r="UWX25" s="70"/>
      <c r="UWY25" s="70"/>
      <c r="UWZ25" s="68"/>
      <c r="UXA25" s="68"/>
      <c r="UXB25" s="69"/>
      <c r="UXC25" s="69"/>
      <c r="UXD25" s="69"/>
      <c r="UXE25" s="70"/>
      <c r="UXF25" s="70"/>
      <c r="UXG25" s="70"/>
      <c r="UXH25" s="70"/>
      <c r="UXI25" s="70"/>
      <c r="UXJ25" s="68"/>
      <c r="UXK25" s="68"/>
      <c r="UXL25" s="69"/>
      <c r="UXM25" s="69"/>
      <c r="UXN25" s="69"/>
      <c r="UXO25" s="70"/>
      <c r="UXP25" s="70"/>
      <c r="UXQ25" s="70"/>
      <c r="UXR25" s="70"/>
      <c r="UXS25" s="70"/>
      <c r="UXT25" s="68"/>
      <c r="UXU25" s="68"/>
      <c r="UXV25" s="69"/>
      <c r="UXW25" s="69"/>
      <c r="UXX25" s="69"/>
      <c r="UXY25" s="70"/>
      <c r="UXZ25" s="70"/>
      <c r="UYA25" s="70"/>
      <c r="UYB25" s="70"/>
      <c r="UYC25" s="70"/>
      <c r="UYD25" s="68"/>
      <c r="UYE25" s="68"/>
      <c r="UYF25" s="69"/>
      <c r="UYG25" s="69"/>
      <c r="UYH25" s="69"/>
      <c r="UYI25" s="70"/>
      <c r="UYJ25" s="70"/>
      <c r="UYK25" s="70"/>
      <c r="UYL25" s="70"/>
      <c r="UYM25" s="70"/>
      <c r="UYN25" s="68"/>
      <c r="UYO25" s="68"/>
      <c r="UYP25" s="69"/>
      <c r="UYQ25" s="69"/>
      <c r="UYR25" s="69"/>
      <c r="UYS25" s="70"/>
      <c r="UYT25" s="70"/>
      <c r="UYU25" s="70"/>
      <c r="UYV25" s="70"/>
      <c r="UYW25" s="70"/>
      <c r="UYX25" s="68"/>
      <c r="UYY25" s="68"/>
      <c r="UYZ25" s="69"/>
      <c r="UZA25" s="69"/>
      <c r="UZB25" s="69"/>
      <c r="UZC25" s="70"/>
      <c r="UZD25" s="70"/>
      <c r="UZE25" s="70"/>
      <c r="UZF25" s="70"/>
      <c r="UZG25" s="70"/>
      <c r="UZH25" s="68"/>
      <c r="UZI25" s="68"/>
      <c r="UZJ25" s="69"/>
      <c r="UZK25" s="69"/>
      <c r="UZL25" s="69"/>
      <c r="UZM25" s="70"/>
      <c r="UZN25" s="70"/>
      <c r="UZO25" s="70"/>
      <c r="UZP25" s="70"/>
      <c r="UZQ25" s="70"/>
      <c r="UZR25" s="68"/>
      <c r="UZS25" s="68"/>
      <c r="UZT25" s="69"/>
      <c r="UZU25" s="69"/>
      <c r="UZV25" s="69"/>
      <c r="UZW25" s="70"/>
      <c r="UZX25" s="70"/>
      <c r="UZY25" s="70"/>
      <c r="UZZ25" s="70"/>
      <c r="VAA25" s="70"/>
      <c r="VAB25" s="68"/>
      <c r="VAC25" s="68"/>
      <c r="VAD25" s="69"/>
      <c r="VAE25" s="69"/>
      <c r="VAF25" s="69"/>
      <c r="VAG25" s="70"/>
      <c r="VAH25" s="70"/>
      <c r="VAI25" s="70"/>
      <c r="VAJ25" s="70"/>
      <c r="VAK25" s="70"/>
      <c r="VAL25" s="68"/>
      <c r="VAM25" s="68"/>
      <c r="VAN25" s="69"/>
      <c r="VAO25" s="69"/>
      <c r="VAP25" s="69"/>
      <c r="VAQ25" s="70"/>
      <c r="VAR25" s="70"/>
      <c r="VAS25" s="70"/>
      <c r="VAT25" s="70"/>
      <c r="VAU25" s="70"/>
      <c r="VAV25" s="68"/>
      <c r="VAW25" s="68"/>
      <c r="VAX25" s="69"/>
      <c r="VAY25" s="69"/>
      <c r="VAZ25" s="69"/>
      <c r="VBA25" s="70"/>
      <c r="VBB25" s="70"/>
      <c r="VBC25" s="70"/>
      <c r="VBD25" s="70"/>
      <c r="VBE25" s="70"/>
      <c r="VBF25" s="68"/>
      <c r="VBG25" s="68"/>
      <c r="VBH25" s="69"/>
      <c r="VBI25" s="69"/>
      <c r="VBJ25" s="69"/>
      <c r="VBK25" s="70"/>
      <c r="VBL25" s="70"/>
      <c r="VBM25" s="70"/>
      <c r="VBN25" s="70"/>
      <c r="VBO25" s="70"/>
      <c r="VBP25" s="68"/>
      <c r="VBQ25" s="68"/>
      <c r="VBR25" s="69"/>
      <c r="VBS25" s="69"/>
      <c r="VBT25" s="69"/>
      <c r="VBU25" s="70"/>
      <c r="VBV25" s="70"/>
      <c r="VBW25" s="70"/>
      <c r="VBX25" s="70"/>
      <c r="VBY25" s="70"/>
      <c r="VBZ25" s="68"/>
      <c r="VCA25" s="68"/>
      <c r="VCB25" s="69"/>
      <c r="VCC25" s="69"/>
      <c r="VCD25" s="69"/>
      <c r="VCE25" s="70"/>
      <c r="VCF25" s="70"/>
      <c r="VCG25" s="70"/>
      <c r="VCH25" s="70"/>
      <c r="VCI25" s="70"/>
      <c r="VCJ25" s="68"/>
      <c r="VCK25" s="68"/>
      <c r="VCL25" s="69"/>
      <c r="VCM25" s="69"/>
      <c r="VCN25" s="69"/>
      <c r="VCO25" s="70"/>
      <c r="VCP25" s="70"/>
      <c r="VCQ25" s="70"/>
      <c r="VCR25" s="70"/>
      <c r="VCS25" s="70"/>
      <c r="VCT25" s="68"/>
      <c r="VCU25" s="68"/>
      <c r="VCV25" s="69"/>
      <c r="VCW25" s="69"/>
      <c r="VCX25" s="69"/>
      <c r="VCY25" s="70"/>
      <c r="VCZ25" s="70"/>
      <c r="VDA25" s="70"/>
      <c r="VDB25" s="70"/>
      <c r="VDC25" s="70"/>
      <c r="VDD25" s="68"/>
      <c r="VDE25" s="68"/>
      <c r="VDF25" s="69"/>
      <c r="VDG25" s="69"/>
      <c r="VDH25" s="69"/>
      <c r="VDI25" s="70"/>
      <c r="VDJ25" s="70"/>
      <c r="VDK25" s="70"/>
      <c r="VDL25" s="70"/>
      <c r="VDM25" s="70"/>
      <c r="VDN25" s="68"/>
      <c r="VDO25" s="68"/>
      <c r="VDP25" s="69"/>
      <c r="VDQ25" s="69"/>
      <c r="VDR25" s="69"/>
      <c r="VDS25" s="70"/>
      <c r="VDT25" s="70"/>
      <c r="VDU25" s="70"/>
      <c r="VDV25" s="70"/>
      <c r="VDW25" s="70"/>
      <c r="VDX25" s="68"/>
      <c r="VDY25" s="68"/>
      <c r="VDZ25" s="69"/>
      <c r="VEA25" s="69"/>
      <c r="VEB25" s="69"/>
      <c r="VEC25" s="70"/>
      <c r="VED25" s="70"/>
      <c r="VEE25" s="70"/>
      <c r="VEF25" s="70"/>
      <c r="VEG25" s="70"/>
      <c r="VEH25" s="68"/>
      <c r="VEI25" s="68"/>
      <c r="VEJ25" s="69"/>
      <c r="VEK25" s="69"/>
      <c r="VEL25" s="69"/>
      <c r="VEM25" s="70"/>
      <c r="VEN25" s="70"/>
      <c r="VEO25" s="70"/>
      <c r="VEP25" s="70"/>
      <c r="VEQ25" s="70"/>
      <c r="VER25" s="68"/>
      <c r="VES25" s="68"/>
      <c r="VET25" s="69"/>
      <c r="VEU25" s="69"/>
      <c r="VEV25" s="69"/>
      <c r="VEW25" s="70"/>
      <c r="VEX25" s="70"/>
      <c r="VEY25" s="70"/>
      <c r="VEZ25" s="70"/>
      <c r="VFA25" s="70"/>
      <c r="VFB25" s="68"/>
      <c r="VFC25" s="68"/>
      <c r="VFD25" s="69"/>
      <c r="VFE25" s="69"/>
      <c r="VFF25" s="69"/>
      <c r="VFG25" s="70"/>
      <c r="VFH25" s="70"/>
      <c r="VFI25" s="70"/>
      <c r="VFJ25" s="70"/>
      <c r="VFK25" s="70"/>
      <c r="VFL25" s="68"/>
      <c r="VFM25" s="68"/>
      <c r="VFN25" s="69"/>
      <c r="VFO25" s="69"/>
      <c r="VFP25" s="69"/>
      <c r="VFQ25" s="70"/>
      <c r="VFR25" s="70"/>
      <c r="VFS25" s="70"/>
      <c r="VFT25" s="70"/>
      <c r="VFU25" s="70"/>
      <c r="VFV25" s="68"/>
      <c r="VFW25" s="68"/>
      <c r="VFX25" s="69"/>
      <c r="VFY25" s="69"/>
      <c r="VFZ25" s="69"/>
      <c r="VGA25" s="70"/>
      <c r="VGB25" s="70"/>
      <c r="VGC25" s="70"/>
      <c r="VGD25" s="70"/>
      <c r="VGE25" s="70"/>
      <c r="VGF25" s="68"/>
      <c r="VGG25" s="68"/>
      <c r="VGH25" s="69"/>
      <c r="VGI25" s="69"/>
      <c r="VGJ25" s="69"/>
      <c r="VGK25" s="70"/>
      <c r="VGL25" s="70"/>
      <c r="VGM25" s="70"/>
      <c r="VGN25" s="70"/>
      <c r="VGO25" s="70"/>
      <c r="VGP25" s="68"/>
      <c r="VGQ25" s="68"/>
      <c r="VGR25" s="69"/>
      <c r="VGS25" s="69"/>
      <c r="VGT25" s="69"/>
      <c r="VGU25" s="70"/>
      <c r="VGV25" s="70"/>
      <c r="VGW25" s="70"/>
      <c r="VGX25" s="70"/>
      <c r="VGY25" s="70"/>
      <c r="VGZ25" s="68"/>
      <c r="VHA25" s="68"/>
      <c r="VHB25" s="69"/>
      <c r="VHC25" s="69"/>
      <c r="VHD25" s="69"/>
      <c r="VHE25" s="70"/>
      <c r="VHF25" s="70"/>
      <c r="VHG25" s="70"/>
      <c r="VHH25" s="70"/>
      <c r="VHI25" s="70"/>
      <c r="VHJ25" s="68"/>
      <c r="VHK25" s="68"/>
      <c r="VHL25" s="69"/>
      <c r="VHM25" s="69"/>
      <c r="VHN25" s="69"/>
      <c r="VHO25" s="70"/>
      <c r="VHP25" s="70"/>
      <c r="VHQ25" s="70"/>
      <c r="VHR25" s="70"/>
      <c r="VHS25" s="70"/>
      <c r="VHT25" s="68"/>
      <c r="VHU25" s="68"/>
      <c r="VHV25" s="69"/>
      <c r="VHW25" s="69"/>
      <c r="VHX25" s="69"/>
      <c r="VHY25" s="70"/>
      <c r="VHZ25" s="70"/>
      <c r="VIA25" s="70"/>
      <c r="VIB25" s="70"/>
      <c r="VIC25" s="70"/>
      <c r="VID25" s="68"/>
      <c r="VIE25" s="68"/>
      <c r="VIF25" s="69"/>
      <c r="VIG25" s="69"/>
      <c r="VIH25" s="69"/>
      <c r="VII25" s="70"/>
      <c r="VIJ25" s="70"/>
      <c r="VIK25" s="70"/>
      <c r="VIL25" s="70"/>
      <c r="VIM25" s="70"/>
      <c r="VIN25" s="68"/>
      <c r="VIO25" s="68"/>
      <c r="VIP25" s="69"/>
      <c r="VIQ25" s="69"/>
      <c r="VIR25" s="69"/>
      <c r="VIS25" s="70"/>
      <c r="VIT25" s="70"/>
      <c r="VIU25" s="70"/>
      <c r="VIV25" s="70"/>
      <c r="VIW25" s="70"/>
      <c r="VIX25" s="68"/>
      <c r="VIY25" s="68"/>
      <c r="VIZ25" s="69"/>
      <c r="VJA25" s="69"/>
      <c r="VJB25" s="69"/>
      <c r="VJC25" s="70"/>
      <c r="VJD25" s="70"/>
      <c r="VJE25" s="70"/>
      <c r="VJF25" s="70"/>
      <c r="VJG25" s="70"/>
      <c r="VJH25" s="68"/>
      <c r="VJI25" s="68"/>
      <c r="VJJ25" s="69"/>
      <c r="VJK25" s="69"/>
      <c r="VJL25" s="69"/>
      <c r="VJM25" s="70"/>
      <c r="VJN25" s="70"/>
      <c r="VJO25" s="70"/>
      <c r="VJP25" s="70"/>
      <c r="VJQ25" s="70"/>
      <c r="VJR25" s="68"/>
      <c r="VJS25" s="68"/>
      <c r="VJT25" s="69"/>
      <c r="VJU25" s="69"/>
      <c r="VJV25" s="69"/>
      <c r="VJW25" s="70"/>
      <c r="VJX25" s="70"/>
      <c r="VJY25" s="70"/>
      <c r="VJZ25" s="70"/>
      <c r="VKA25" s="70"/>
      <c r="VKB25" s="68"/>
      <c r="VKC25" s="68"/>
      <c r="VKD25" s="69"/>
      <c r="VKE25" s="69"/>
      <c r="VKF25" s="69"/>
      <c r="VKG25" s="70"/>
      <c r="VKH25" s="70"/>
      <c r="VKI25" s="70"/>
      <c r="VKJ25" s="70"/>
      <c r="VKK25" s="70"/>
      <c r="VKL25" s="68"/>
      <c r="VKM25" s="68"/>
      <c r="VKN25" s="69"/>
      <c r="VKO25" s="69"/>
      <c r="VKP25" s="69"/>
      <c r="VKQ25" s="70"/>
      <c r="VKR25" s="70"/>
      <c r="VKS25" s="70"/>
      <c r="VKT25" s="70"/>
      <c r="VKU25" s="70"/>
      <c r="VKV25" s="68"/>
      <c r="VKW25" s="68"/>
      <c r="VKX25" s="69"/>
      <c r="VKY25" s="69"/>
      <c r="VKZ25" s="69"/>
      <c r="VLA25" s="70"/>
      <c r="VLB25" s="70"/>
      <c r="VLC25" s="70"/>
      <c r="VLD25" s="70"/>
      <c r="VLE25" s="70"/>
      <c r="VLF25" s="68"/>
      <c r="VLG25" s="68"/>
      <c r="VLH25" s="69"/>
      <c r="VLI25" s="69"/>
      <c r="VLJ25" s="69"/>
      <c r="VLK25" s="70"/>
      <c r="VLL25" s="70"/>
      <c r="VLM25" s="70"/>
      <c r="VLN25" s="70"/>
      <c r="VLO25" s="70"/>
      <c r="VLP25" s="68"/>
      <c r="VLQ25" s="68"/>
      <c r="VLR25" s="69"/>
      <c r="VLS25" s="69"/>
      <c r="VLT25" s="69"/>
      <c r="VLU25" s="70"/>
      <c r="VLV25" s="70"/>
      <c r="VLW25" s="70"/>
      <c r="VLX25" s="70"/>
      <c r="VLY25" s="70"/>
      <c r="VLZ25" s="68"/>
      <c r="VMA25" s="68"/>
      <c r="VMB25" s="69"/>
      <c r="VMC25" s="69"/>
      <c r="VMD25" s="69"/>
      <c r="VME25" s="70"/>
      <c r="VMF25" s="70"/>
      <c r="VMG25" s="70"/>
      <c r="VMH25" s="70"/>
      <c r="VMI25" s="70"/>
      <c r="VMJ25" s="68"/>
      <c r="VMK25" s="68"/>
      <c r="VML25" s="69"/>
      <c r="VMM25" s="69"/>
      <c r="VMN25" s="69"/>
      <c r="VMO25" s="70"/>
      <c r="VMP25" s="70"/>
      <c r="VMQ25" s="70"/>
      <c r="VMR25" s="70"/>
      <c r="VMS25" s="70"/>
      <c r="VMT25" s="68"/>
      <c r="VMU25" s="68"/>
      <c r="VMV25" s="69"/>
      <c r="VMW25" s="69"/>
      <c r="VMX25" s="69"/>
      <c r="VMY25" s="70"/>
      <c r="VMZ25" s="70"/>
      <c r="VNA25" s="70"/>
      <c r="VNB25" s="70"/>
      <c r="VNC25" s="70"/>
      <c r="VND25" s="68"/>
      <c r="VNE25" s="68"/>
      <c r="VNF25" s="69"/>
      <c r="VNG25" s="69"/>
      <c r="VNH25" s="69"/>
      <c r="VNI25" s="70"/>
      <c r="VNJ25" s="70"/>
      <c r="VNK25" s="70"/>
      <c r="VNL25" s="70"/>
      <c r="VNM25" s="70"/>
      <c r="VNN25" s="68"/>
      <c r="VNO25" s="68"/>
      <c r="VNP25" s="69"/>
      <c r="VNQ25" s="69"/>
      <c r="VNR25" s="69"/>
      <c r="VNS25" s="70"/>
      <c r="VNT25" s="70"/>
      <c r="VNU25" s="70"/>
      <c r="VNV25" s="70"/>
      <c r="VNW25" s="70"/>
      <c r="VNX25" s="68"/>
      <c r="VNY25" s="68"/>
      <c r="VNZ25" s="69"/>
      <c r="VOA25" s="69"/>
      <c r="VOB25" s="69"/>
      <c r="VOC25" s="70"/>
      <c r="VOD25" s="70"/>
      <c r="VOE25" s="70"/>
      <c r="VOF25" s="70"/>
      <c r="VOG25" s="70"/>
      <c r="VOH25" s="68"/>
      <c r="VOI25" s="68"/>
      <c r="VOJ25" s="69"/>
      <c r="VOK25" s="69"/>
      <c r="VOL25" s="69"/>
      <c r="VOM25" s="70"/>
      <c r="VON25" s="70"/>
      <c r="VOO25" s="70"/>
      <c r="VOP25" s="70"/>
      <c r="VOQ25" s="70"/>
      <c r="VOR25" s="68"/>
      <c r="VOS25" s="68"/>
      <c r="VOT25" s="69"/>
      <c r="VOU25" s="69"/>
      <c r="VOV25" s="69"/>
      <c r="VOW25" s="70"/>
      <c r="VOX25" s="70"/>
      <c r="VOY25" s="70"/>
      <c r="VOZ25" s="70"/>
      <c r="VPA25" s="70"/>
      <c r="VPB25" s="68"/>
      <c r="VPC25" s="68"/>
      <c r="VPD25" s="69"/>
      <c r="VPE25" s="69"/>
      <c r="VPF25" s="69"/>
      <c r="VPG25" s="70"/>
      <c r="VPH25" s="70"/>
      <c r="VPI25" s="70"/>
      <c r="VPJ25" s="70"/>
      <c r="VPK25" s="70"/>
      <c r="VPL25" s="68"/>
      <c r="VPM25" s="68"/>
      <c r="VPN25" s="69"/>
      <c r="VPO25" s="69"/>
      <c r="VPP25" s="69"/>
      <c r="VPQ25" s="70"/>
      <c r="VPR25" s="70"/>
      <c r="VPS25" s="70"/>
      <c r="VPT25" s="70"/>
      <c r="VPU25" s="70"/>
      <c r="VPV25" s="68"/>
      <c r="VPW25" s="68"/>
      <c r="VPX25" s="69"/>
      <c r="VPY25" s="69"/>
      <c r="VPZ25" s="69"/>
      <c r="VQA25" s="70"/>
      <c r="VQB25" s="70"/>
      <c r="VQC25" s="70"/>
      <c r="VQD25" s="70"/>
      <c r="VQE25" s="70"/>
      <c r="VQF25" s="68"/>
      <c r="VQG25" s="68"/>
      <c r="VQH25" s="69"/>
      <c r="VQI25" s="69"/>
      <c r="VQJ25" s="69"/>
      <c r="VQK25" s="70"/>
      <c r="VQL25" s="70"/>
      <c r="VQM25" s="70"/>
      <c r="VQN25" s="70"/>
      <c r="VQO25" s="70"/>
      <c r="VQP25" s="68"/>
      <c r="VQQ25" s="68"/>
      <c r="VQR25" s="69"/>
      <c r="VQS25" s="69"/>
      <c r="VQT25" s="69"/>
      <c r="VQU25" s="70"/>
      <c r="VQV25" s="70"/>
      <c r="VQW25" s="70"/>
      <c r="VQX25" s="70"/>
      <c r="VQY25" s="70"/>
      <c r="VQZ25" s="68"/>
      <c r="VRA25" s="68"/>
      <c r="VRB25" s="69"/>
      <c r="VRC25" s="69"/>
      <c r="VRD25" s="69"/>
      <c r="VRE25" s="70"/>
      <c r="VRF25" s="70"/>
      <c r="VRG25" s="70"/>
      <c r="VRH25" s="70"/>
      <c r="VRI25" s="70"/>
      <c r="VRJ25" s="68"/>
      <c r="VRK25" s="68"/>
      <c r="VRL25" s="69"/>
      <c r="VRM25" s="69"/>
      <c r="VRN25" s="69"/>
      <c r="VRO25" s="70"/>
      <c r="VRP25" s="70"/>
      <c r="VRQ25" s="70"/>
      <c r="VRR25" s="70"/>
      <c r="VRS25" s="70"/>
      <c r="VRT25" s="68"/>
      <c r="VRU25" s="68"/>
      <c r="VRV25" s="69"/>
      <c r="VRW25" s="69"/>
      <c r="VRX25" s="69"/>
      <c r="VRY25" s="70"/>
      <c r="VRZ25" s="70"/>
      <c r="VSA25" s="70"/>
      <c r="VSB25" s="70"/>
      <c r="VSC25" s="70"/>
      <c r="VSD25" s="68"/>
      <c r="VSE25" s="68"/>
      <c r="VSF25" s="69"/>
      <c r="VSG25" s="69"/>
      <c r="VSH25" s="69"/>
      <c r="VSI25" s="70"/>
      <c r="VSJ25" s="70"/>
      <c r="VSK25" s="70"/>
      <c r="VSL25" s="70"/>
      <c r="VSM25" s="70"/>
      <c r="VSN25" s="68"/>
      <c r="VSO25" s="68"/>
      <c r="VSP25" s="69"/>
      <c r="VSQ25" s="69"/>
      <c r="VSR25" s="69"/>
      <c r="VSS25" s="70"/>
      <c r="VST25" s="70"/>
      <c r="VSU25" s="70"/>
      <c r="VSV25" s="70"/>
      <c r="VSW25" s="70"/>
      <c r="VSX25" s="68"/>
      <c r="VSY25" s="68"/>
      <c r="VSZ25" s="69"/>
      <c r="VTA25" s="69"/>
      <c r="VTB25" s="69"/>
      <c r="VTC25" s="70"/>
      <c r="VTD25" s="70"/>
      <c r="VTE25" s="70"/>
      <c r="VTF25" s="70"/>
      <c r="VTG25" s="70"/>
      <c r="VTH25" s="68"/>
      <c r="VTI25" s="68"/>
      <c r="VTJ25" s="69"/>
      <c r="VTK25" s="69"/>
      <c r="VTL25" s="69"/>
      <c r="VTM25" s="70"/>
      <c r="VTN25" s="70"/>
      <c r="VTO25" s="70"/>
      <c r="VTP25" s="70"/>
      <c r="VTQ25" s="70"/>
      <c r="VTR25" s="68"/>
      <c r="VTS25" s="68"/>
      <c r="VTT25" s="69"/>
      <c r="VTU25" s="69"/>
      <c r="VTV25" s="69"/>
      <c r="VTW25" s="70"/>
      <c r="VTX25" s="70"/>
      <c r="VTY25" s="70"/>
      <c r="VTZ25" s="70"/>
      <c r="VUA25" s="70"/>
      <c r="VUB25" s="68"/>
      <c r="VUC25" s="68"/>
      <c r="VUD25" s="69"/>
      <c r="VUE25" s="69"/>
      <c r="VUF25" s="69"/>
      <c r="VUG25" s="70"/>
      <c r="VUH25" s="70"/>
      <c r="VUI25" s="70"/>
      <c r="VUJ25" s="70"/>
      <c r="VUK25" s="70"/>
      <c r="VUL25" s="68"/>
      <c r="VUM25" s="68"/>
      <c r="VUN25" s="69"/>
      <c r="VUO25" s="69"/>
      <c r="VUP25" s="69"/>
      <c r="VUQ25" s="70"/>
      <c r="VUR25" s="70"/>
      <c r="VUS25" s="70"/>
      <c r="VUT25" s="70"/>
      <c r="VUU25" s="70"/>
      <c r="VUV25" s="68"/>
      <c r="VUW25" s="68"/>
      <c r="VUX25" s="69"/>
      <c r="VUY25" s="69"/>
      <c r="VUZ25" s="69"/>
      <c r="VVA25" s="70"/>
      <c r="VVB25" s="70"/>
      <c r="VVC25" s="70"/>
      <c r="VVD25" s="70"/>
      <c r="VVE25" s="70"/>
      <c r="VVF25" s="68"/>
      <c r="VVG25" s="68"/>
      <c r="VVH25" s="69"/>
      <c r="VVI25" s="69"/>
      <c r="VVJ25" s="69"/>
      <c r="VVK25" s="70"/>
      <c r="VVL25" s="70"/>
      <c r="VVM25" s="70"/>
      <c r="VVN25" s="70"/>
      <c r="VVO25" s="70"/>
      <c r="VVP25" s="68"/>
      <c r="VVQ25" s="68"/>
      <c r="VVR25" s="69"/>
      <c r="VVS25" s="69"/>
      <c r="VVT25" s="69"/>
      <c r="VVU25" s="70"/>
      <c r="VVV25" s="70"/>
      <c r="VVW25" s="70"/>
      <c r="VVX25" s="70"/>
      <c r="VVY25" s="70"/>
      <c r="VVZ25" s="68"/>
      <c r="VWA25" s="68"/>
      <c r="VWB25" s="69"/>
      <c r="VWC25" s="69"/>
      <c r="VWD25" s="69"/>
      <c r="VWE25" s="70"/>
      <c r="VWF25" s="70"/>
      <c r="VWG25" s="70"/>
      <c r="VWH25" s="70"/>
      <c r="VWI25" s="70"/>
      <c r="VWJ25" s="68"/>
      <c r="VWK25" s="68"/>
      <c r="VWL25" s="69"/>
      <c r="VWM25" s="69"/>
      <c r="VWN25" s="69"/>
      <c r="VWO25" s="70"/>
      <c r="VWP25" s="70"/>
      <c r="VWQ25" s="70"/>
      <c r="VWR25" s="70"/>
      <c r="VWS25" s="70"/>
      <c r="VWT25" s="68"/>
      <c r="VWU25" s="68"/>
      <c r="VWV25" s="69"/>
      <c r="VWW25" s="69"/>
      <c r="VWX25" s="69"/>
      <c r="VWY25" s="70"/>
      <c r="VWZ25" s="70"/>
      <c r="VXA25" s="70"/>
      <c r="VXB25" s="70"/>
      <c r="VXC25" s="70"/>
      <c r="VXD25" s="68"/>
      <c r="VXE25" s="68"/>
      <c r="VXF25" s="69"/>
      <c r="VXG25" s="69"/>
      <c r="VXH25" s="69"/>
      <c r="VXI25" s="70"/>
      <c r="VXJ25" s="70"/>
      <c r="VXK25" s="70"/>
      <c r="VXL25" s="70"/>
      <c r="VXM25" s="70"/>
      <c r="VXN25" s="68"/>
      <c r="VXO25" s="68"/>
      <c r="VXP25" s="69"/>
      <c r="VXQ25" s="69"/>
      <c r="VXR25" s="69"/>
      <c r="VXS25" s="70"/>
      <c r="VXT25" s="70"/>
      <c r="VXU25" s="70"/>
      <c r="VXV25" s="70"/>
      <c r="VXW25" s="70"/>
      <c r="VXX25" s="68"/>
      <c r="VXY25" s="68"/>
      <c r="VXZ25" s="69"/>
      <c r="VYA25" s="69"/>
      <c r="VYB25" s="69"/>
      <c r="VYC25" s="70"/>
      <c r="VYD25" s="70"/>
      <c r="VYE25" s="70"/>
      <c r="VYF25" s="70"/>
      <c r="VYG25" s="70"/>
      <c r="VYH25" s="68"/>
      <c r="VYI25" s="68"/>
      <c r="VYJ25" s="69"/>
      <c r="VYK25" s="69"/>
      <c r="VYL25" s="69"/>
      <c r="VYM25" s="70"/>
      <c r="VYN25" s="70"/>
      <c r="VYO25" s="70"/>
      <c r="VYP25" s="70"/>
      <c r="VYQ25" s="70"/>
      <c r="VYR25" s="68"/>
      <c r="VYS25" s="68"/>
      <c r="VYT25" s="69"/>
      <c r="VYU25" s="69"/>
      <c r="VYV25" s="69"/>
      <c r="VYW25" s="70"/>
      <c r="VYX25" s="70"/>
      <c r="VYY25" s="70"/>
      <c r="VYZ25" s="70"/>
      <c r="VZA25" s="70"/>
      <c r="VZB25" s="68"/>
      <c r="VZC25" s="68"/>
      <c r="VZD25" s="69"/>
      <c r="VZE25" s="69"/>
      <c r="VZF25" s="69"/>
      <c r="VZG25" s="70"/>
      <c r="VZH25" s="70"/>
      <c r="VZI25" s="70"/>
      <c r="VZJ25" s="70"/>
      <c r="VZK25" s="70"/>
      <c r="VZL25" s="68"/>
      <c r="VZM25" s="68"/>
      <c r="VZN25" s="69"/>
      <c r="VZO25" s="69"/>
      <c r="VZP25" s="69"/>
      <c r="VZQ25" s="70"/>
      <c r="VZR25" s="70"/>
      <c r="VZS25" s="70"/>
      <c r="VZT25" s="70"/>
      <c r="VZU25" s="70"/>
      <c r="VZV25" s="68"/>
      <c r="VZW25" s="68"/>
      <c r="VZX25" s="69"/>
      <c r="VZY25" s="69"/>
      <c r="VZZ25" s="69"/>
      <c r="WAA25" s="70"/>
      <c r="WAB25" s="70"/>
      <c r="WAC25" s="70"/>
      <c r="WAD25" s="70"/>
      <c r="WAE25" s="70"/>
      <c r="WAF25" s="68"/>
      <c r="WAG25" s="68"/>
      <c r="WAH25" s="69"/>
      <c r="WAI25" s="69"/>
      <c r="WAJ25" s="69"/>
      <c r="WAK25" s="70"/>
      <c r="WAL25" s="70"/>
      <c r="WAM25" s="70"/>
      <c r="WAN25" s="70"/>
      <c r="WAO25" s="70"/>
      <c r="WAP25" s="68"/>
      <c r="WAQ25" s="68"/>
      <c r="WAR25" s="69"/>
      <c r="WAS25" s="69"/>
      <c r="WAT25" s="69"/>
      <c r="WAU25" s="70"/>
      <c r="WAV25" s="70"/>
      <c r="WAW25" s="70"/>
      <c r="WAX25" s="70"/>
      <c r="WAY25" s="70"/>
      <c r="WAZ25" s="68"/>
      <c r="WBA25" s="68"/>
      <c r="WBB25" s="69"/>
      <c r="WBC25" s="69"/>
      <c r="WBD25" s="69"/>
      <c r="WBE25" s="70"/>
      <c r="WBF25" s="70"/>
      <c r="WBG25" s="70"/>
      <c r="WBH25" s="70"/>
      <c r="WBI25" s="70"/>
      <c r="WBJ25" s="68"/>
      <c r="WBK25" s="68"/>
      <c r="WBL25" s="69"/>
      <c r="WBM25" s="69"/>
      <c r="WBN25" s="69"/>
      <c r="WBO25" s="70"/>
      <c r="WBP25" s="70"/>
      <c r="WBQ25" s="70"/>
      <c r="WBR25" s="70"/>
      <c r="WBS25" s="70"/>
      <c r="WBT25" s="68"/>
      <c r="WBU25" s="68"/>
      <c r="WBV25" s="69"/>
      <c r="WBW25" s="69"/>
      <c r="WBX25" s="69"/>
      <c r="WBY25" s="70"/>
      <c r="WBZ25" s="70"/>
      <c r="WCA25" s="70"/>
      <c r="WCB25" s="70"/>
      <c r="WCC25" s="70"/>
      <c r="WCD25" s="68"/>
      <c r="WCE25" s="68"/>
      <c r="WCF25" s="69"/>
      <c r="WCG25" s="69"/>
      <c r="WCH25" s="69"/>
      <c r="WCI25" s="70"/>
      <c r="WCJ25" s="70"/>
      <c r="WCK25" s="70"/>
      <c r="WCL25" s="70"/>
      <c r="WCM25" s="70"/>
      <c r="WCN25" s="68"/>
      <c r="WCO25" s="68"/>
      <c r="WCP25" s="69"/>
      <c r="WCQ25" s="69"/>
      <c r="WCR25" s="69"/>
      <c r="WCS25" s="70"/>
      <c r="WCT25" s="70"/>
      <c r="WCU25" s="70"/>
      <c r="WCV25" s="70"/>
      <c r="WCW25" s="70"/>
      <c r="WCX25" s="68"/>
      <c r="WCY25" s="68"/>
      <c r="WCZ25" s="69"/>
      <c r="WDA25" s="69"/>
      <c r="WDB25" s="69"/>
      <c r="WDC25" s="70"/>
      <c r="WDD25" s="70"/>
      <c r="WDE25" s="70"/>
      <c r="WDF25" s="70"/>
      <c r="WDG25" s="70"/>
      <c r="WDH25" s="68"/>
      <c r="WDI25" s="68"/>
      <c r="WDJ25" s="69"/>
      <c r="WDK25" s="69"/>
      <c r="WDL25" s="69"/>
      <c r="WDM25" s="70"/>
      <c r="WDN25" s="70"/>
      <c r="WDO25" s="70"/>
      <c r="WDP25" s="70"/>
      <c r="WDQ25" s="70"/>
      <c r="WDR25" s="68"/>
      <c r="WDS25" s="68"/>
      <c r="WDT25" s="69"/>
      <c r="WDU25" s="69"/>
      <c r="WDV25" s="69"/>
      <c r="WDW25" s="70"/>
      <c r="WDX25" s="70"/>
      <c r="WDY25" s="70"/>
      <c r="WDZ25" s="70"/>
      <c r="WEA25" s="70"/>
      <c r="WEB25" s="68"/>
      <c r="WEC25" s="68"/>
      <c r="WED25" s="69"/>
      <c r="WEE25" s="69"/>
      <c r="WEF25" s="69"/>
      <c r="WEG25" s="70"/>
      <c r="WEH25" s="70"/>
      <c r="WEI25" s="70"/>
      <c r="WEJ25" s="70"/>
      <c r="WEK25" s="70"/>
      <c r="WEL25" s="68"/>
      <c r="WEM25" s="68"/>
      <c r="WEN25" s="69"/>
      <c r="WEO25" s="69"/>
      <c r="WEP25" s="69"/>
      <c r="WEQ25" s="70"/>
      <c r="WER25" s="70"/>
      <c r="WES25" s="70"/>
      <c r="WET25" s="70"/>
      <c r="WEU25" s="70"/>
      <c r="WEV25" s="68"/>
      <c r="WEW25" s="68"/>
      <c r="WEX25" s="69"/>
      <c r="WEY25" s="69"/>
      <c r="WEZ25" s="69"/>
      <c r="WFA25" s="70"/>
      <c r="WFB25" s="70"/>
      <c r="WFC25" s="70"/>
      <c r="WFD25" s="70"/>
      <c r="WFE25" s="70"/>
      <c r="WFF25" s="68"/>
      <c r="WFG25" s="68"/>
      <c r="WFH25" s="69"/>
      <c r="WFI25" s="69"/>
      <c r="WFJ25" s="69"/>
      <c r="WFK25" s="70"/>
      <c r="WFL25" s="70"/>
      <c r="WFM25" s="70"/>
      <c r="WFN25" s="70"/>
      <c r="WFO25" s="70"/>
      <c r="WFP25" s="68"/>
      <c r="WFQ25" s="68"/>
      <c r="WFR25" s="69"/>
      <c r="WFS25" s="69"/>
      <c r="WFT25" s="69"/>
      <c r="WFU25" s="70"/>
      <c r="WFV25" s="70"/>
      <c r="WFW25" s="70"/>
      <c r="WFX25" s="70"/>
      <c r="WFY25" s="70"/>
      <c r="WFZ25" s="68"/>
      <c r="WGA25" s="68"/>
      <c r="WGB25" s="69"/>
      <c r="WGC25" s="69"/>
      <c r="WGD25" s="69"/>
      <c r="WGE25" s="70"/>
      <c r="WGF25" s="70"/>
      <c r="WGG25" s="70"/>
      <c r="WGH25" s="70"/>
      <c r="WGI25" s="70"/>
      <c r="WGJ25" s="68"/>
      <c r="WGK25" s="68"/>
      <c r="WGL25" s="69"/>
      <c r="WGM25" s="69"/>
      <c r="WGN25" s="69"/>
      <c r="WGO25" s="70"/>
      <c r="WGP25" s="70"/>
      <c r="WGQ25" s="70"/>
      <c r="WGR25" s="70"/>
      <c r="WGS25" s="70"/>
      <c r="WGT25" s="68"/>
      <c r="WGU25" s="68"/>
      <c r="WGV25" s="69"/>
      <c r="WGW25" s="69"/>
      <c r="WGX25" s="69"/>
      <c r="WGY25" s="70"/>
      <c r="WGZ25" s="70"/>
      <c r="WHA25" s="70"/>
      <c r="WHB25" s="70"/>
      <c r="WHC25" s="70"/>
      <c r="WHD25" s="68"/>
      <c r="WHE25" s="68"/>
      <c r="WHF25" s="69"/>
      <c r="WHG25" s="69"/>
      <c r="WHH25" s="69"/>
      <c r="WHI25" s="70"/>
      <c r="WHJ25" s="70"/>
      <c r="WHK25" s="70"/>
      <c r="WHL25" s="70"/>
      <c r="WHM25" s="70"/>
      <c r="WHN25" s="68"/>
      <c r="WHO25" s="68"/>
      <c r="WHP25" s="69"/>
      <c r="WHQ25" s="69"/>
      <c r="WHR25" s="69"/>
      <c r="WHS25" s="70"/>
      <c r="WHT25" s="70"/>
      <c r="WHU25" s="70"/>
      <c r="WHV25" s="70"/>
      <c r="WHW25" s="70"/>
      <c r="WHX25" s="68"/>
      <c r="WHY25" s="68"/>
      <c r="WHZ25" s="69"/>
      <c r="WIA25" s="69"/>
      <c r="WIB25" s="69"/>
      <c r="WIC25" s="70"/>
      <c r="WID25" s="70"/>
      <c r="WIE25" s="70"/>
      <c r="WIF25" s="70"/>
      <c r="WIG25" s="70"/>
      <c r="WIH25" s="68"/>
      <c r="WII25" s="68"/>
      <c r="WIJ25" s="69"/>
      <c r="WIK25" s="69"/>
      <c r="WIL25" s="69"/>
      <c r="WIM25" s="70"/>
      <c r="WIN25" s="70"/>
      <c r="WIO25" s="70"/>
      <c r="WIP25" s="70"/>
      <c r="WIQ25" s="70"/>
      <c r="WIR25" s="68"/>
      <c r="WIS25" s="68"/>
      <c r="WIT25" s="69"/>
      <c r="WIU25" s="69"/>
      <c r="WIV25" s="69"/>
      <c r="WIW25" s="70"/>
      <c r="WIX25" s="70"/>
      <c r="WIY25" s="70"/>
      <c r="WIZ25" s="70"/>
      <c r="WJA25" s="70"/>
      <c r="WJB25" s="68"/>
      <c r="WJC25" s="68"/>
      <c r="WJD25" s="69"/>
      <c r="WJE25" s="69"/>
      <c r="WJF25" s="69"/>
      <c r="WJG25" s="70"/>
      <c r="WJH25" s="70"/>
      <c r="WJI25" s="70"/>
      <c r="WJJ25" s="70"/>
      <c r="WJK25" s="70"/>
      <c r="WJL25" s="68"/>
      <c r="WJM25" s="68"/>
      <c r="WJN25" s="69"/>
      <c r="WJO25" s="69"/>
      <c r="WJP25" s="69"/>
      <c r="WJQ25" s="70"/>
      <c r="WJR25" s="70"/>
      <c r="WJS25" s="70"/>
      <c r="WJT25" s="70"/>
      <c r="WJU25" s="70"/>
      <c r="WJV25" s="68"/>
      <c r="WJW25" s="68"/>
      <c r="WJX25" s="69"/>
      <c r="WJY25" s="69"/>
      <c r="WJZ25" s="69"/>
      <c r="WKA25" s="70"/>
      <c r="WKB25" s="70"/>
      <c r="WKC25" s="70"/>
      <c r="WKD25" s="70"/>
      <c r="WKE25" s="70"/>
      <c r="WKF25" s="68"/>
      <c r="WKG25" s="68"/>
      <c r="WKH25" s="69"/>
      <c r="WKI25" s="69"/>
      <c r="WKJ25" s="69"/>
      <c r="WKK25" s="70"/>
      <c r="WKL25" s="70"/>
      <c r="WKM25" s="70"/>
      <c r="WKN25" s="70"/>
      <c r="WKO25" s="70"/>
      <c r="WKP25" s="68"/>
      <c r="WKQ25" s="68"/>
      <c r="WKR25" s="69"/>
      <c r="WKS25" s="69"/>
      <c r="WKT25" s="69"/>
      <c r="WKU25" s="70"/>
      <c r="WKV25" s="70"/>
      <c r="WKW25" s="70"/>
      <c r="WKX25" s="70"/>
      <c r="WKY25" s="70"/>
      <c r="WKZ25" s="68"/>
      <c r="WLA25" s="68"/>
      <c r="WLB25" s="69"/>
      <c r="WLC25" s="69"/>
      <c r="WLD25" s="69"/>
      <c r="WLE25" s="70"/>
      <c r="WLF25" s="70"/>
      <c r="WLG25" s="70"/>
      <c r="WLH25" s="70"/>
      <c r="WLI25" s="70"/>
      <c r="WLJ25" s="68"/>
      <c r="WLK25" s="68"/>
      <c r="WLL25" s="69"/>
      <c r="WLM25" s="69"/>
      <c r="WLN25" s="69"/>
      <c r="WLO25" s="70"/>
      <c r="WLP25" s="70"/>
      <c r="WLQ25" s="70"/>
      <c r="WLR25" s="70"/>
      <c r="WLS25" s="70"/>
      <c r="WLT25" s="68"/>
      <c r="WLU25" s="68"/>
      <c r="WLV25" s="69"/>
      <c r="WLW25" s="69"/>
      <c r="WLX25" s="69"/>
      <c r="WLY25" s="70"/>
      <c r="WLZ25" s="70"/>
      <c r="WMA25" s="70"/>
      <c r="WMB25" s="70"/>
      <c r="WMC25" s="70"/>
      <c r="WMD25" s="68"/>
      <c r="WME25" s="68"/>
      <c r="WMF25" s="69"/>
      <c r="WMG25" s="69"/>
      <c r="WMH25" s="69"/>
      <c r="WMI25" s="70"/>
      <c r="WMJ25" s="70"/>
      <c r="WMK25" s="70"/>
      <c r="WML25" s="70"/>
      <c r="WMM25" s="70"/>
      <c r="WMN25" s="68"/>
      <c r="WMO25" s="68"/>
      <c r="WMP25" s="69"/>
      <c r="WMQ25" s="69"/>
      <c r="WMR25" s="69"/>
      <c r="WMS25" s="70"/>
      <c r="WMT25" s="70"/>
      <c r="WMU25" s="70"/>
      <c r="WMV25" s="70"/>
      <c r="WMW25" s="70"/>
      <c r="WMX25" s="68"/>
      <c r="WMY25" s="68"/>
      <c r="WMZ25" s="69"/>
      <c r="WNA25" s="69"/>
      <c r="WNB25" s="69"/>
      <c r="WNC25" s="70"/>
      <c r="WND25" s="70"/>
      <c r="WNE25" s="70"/>
      <c r="WNF25" s="70"/>
      <c r="WNG25" s="70"/>
      <c r="WNH25" s="68"/>
      <c r="WNI25" s="68"/>
      <c r="WNJ25" s="69"/>
      <c r="WNK25" s="69"/>
      <c r="WNL25" s="69"/>
      <c r="WNM25" s="70"/>
      <c r="WNN25" s="70"/>
      <c r="WNO25" s="70"/>
      <c r="WNP25" s="70"/>
      <c r="WNQ25" s="70"/>
      <c r="WNR25" s="68"/>
      <c r="WNS25" s="68"/>
      <c r="WNT25" s="69"/>
      <c r="WNU25" s="69"/>
      <c r="WNV25" s="69"/>
      <c r="WNW25" s="70"/>
      <c r="WNX25" s="70"/>
      <c r="WNY25" s="70"/>
      <c r="WNZ25" s="70"/>
      <c r="WOA25" s="70"/>
      <c r="WOB25" s="68"/>
      <c r="WOC25" s="68"/>
      <c r="WOD25" s="69"/>
      <c r="WOE25" s="69"/>
      <c r="WOF25" s="69"/>
      <c r="WOG25" s="70"/>
      <c r="WOH25" s="70"/>
      <c r="WOI25" s="70"/>
      <c r="WOJ25" s="70"/>
      <c r="WOK25" s="70"/>
      <c r="WOL25" s="68"/>
      <c r="WOM25" s="68"/>
      <c r="WON25" s="69"/>
      <c r="WOO25" s="69"/>
      <c r="WOP25" s="69"/>
      <c r="WOQ25" s="70"/>
      <c r="WOR25" s="70"/>
      <c r="WOS25" s="70"/>
      <c r="WOT25" s="70"/>
      <c r="WOU25" s="70"/>
      <c r="WOV25" s="68"/>
      <c r="WOW25" s="68"/>
      <c r="WOX25" s="69"/>
      <c r="WOY25" s="69"/>
      <c r="WOZ25" s="69"/>
      <c r="WPA25" s="70"/>
      <c r="WPB25" s="70"/>
      <c r="WPC25" s="70"/>
      <c r="WPD25" s="70"/>
      <c r="WPE25" s="70"/>
      <c r="WPF25" s="68"/>
      <c r="WPG25" s="68"/>
      <c r="WPH25" s="69"/>
      <c r="WPI25" s="69"/>
      <c r="WPJ25" s="69"/>
      <c r="WPK25" s="70"/>
      <c r="WPL25" s="70"/>
      <c r="WPM25" s="70"/>
      <c r="WPN25" s="70"/>
      <c r="WPO25" s="70"/>
      <c r="WPP25" s="68"/>
      <c r="WPQ25" s="68"/>
      <c r="WPR25" s="69"/>
      <c r="WPS25" s="69"/>
      <c r="WPT25" s="69"/>
      <c r="WPU25" s="70"/>
      <c r="WPV25" s="70"/>
      <c r="WPW25" s="70"/>
      <c r="WPX25" s="70"/>
      <c r="WPY25" s="70"/>
      <c r="WPZ25" s="68"/>
      <c r="WQA25" s="68"/>
      <c r="WQB25" s="69"/>
      <c r="WQC25" s="69"/>
      <c r="WQD25" s="69"/>
      <c r="WQE25" s="70"/>
      <c r="WQF25" s="70"/>
      <c r="WQG25" s="70"/>
      <c r="WQH25" s="70"/>
      <c r="WQI25" s="70"/>
      <c r="WQJ25" s="68"/>
      <c r="WQK25" s="68"/>
      <c r="WQL25" s="69"/>
      <c r="WQM25" s="69"/>
      <c r="WQN25" s="69"/>
      <c r="WQO25" s="70"/>
      <c r="WQP25" s="70"/>
      <c r="WQQ25" s="70"/>
      <c r="WQR25" s="70"/>
      <c r="WQS25" s="70"/>
      <c r="WQT25" s="68"/>
      <c r="WQU25" s="68"/>
      <c r="WQV25" s="69"/>
      <c r="WQW25" s="69"/>
      <c r="WQX25" s="69"/>
      <c r="WQY25" s="70"/>
      <c r="WQZ25" s="70"/>
      <c r="WRA25" s="70"/>
      <c r="WRB25" s="70"/>
      <c r="WRC25" s="70"/>
      <c r="WRD25" s="68"/>
      <c r="WRE25" s="68"/>
      <c r="WRF25" s="69"/>
      <c r="WRG25" s="69"/>
      <c r="WRH25" s="69"/>
      <c r="WRI25" s="70"/>
      <c r="WRJ25" s="70"/>
      <c r="WRK25" s="70"/>
      <c r="WRL25" s="70"/>
      <c r="WRM25" s="70"/>
      <c r="WRN25" s="68"/>
      <c r="WRO25" s="68"/>
      <c r="WRP25" s="69"/>
      <c r="WRQ25" s="69"/>
      <c r="WRR25" s="69"/>
      <c r="WRS25" s="70"/>
      <c r="WRT25" s="70"/>
      <c r="WRU25" s="70"/>
      <c r="WRV25" s="70"/>
      <c r="WRW25" s="70"/>
      <c r="WRX25" s="68"/>
      <c r="WRY25" s="68"/>
      <c r="WRZ25" s="69"/>
      <c r="WSA25" s="69"/>
      <c r="WSB25" s="69"/>
      <c r="WSC25" s="70"/>
      <c r="WSD25" s="70"/>
      <c r="WSE25" s="70"/>
      <c r="WSF25" s="70"/>
      <c r="WSG25" s="70"/>
      <c r="WSH25" s="68"/>
      <c r="WSI25" s="68"/>
      <c r="WSJ25" s="69"/>
      <c r="WSK25" s="69"/>
      <c r="WSL25" s="69"/>
      <c r="WSM25" s="70"/>
      <c r="WSN25" s="70"/>
      <c r="WSO25" s="70"/>
      <c r="WSP25" s="70"/>
      <c r="WSQ25" s="70"/>
      <c r="WSR25" s="68"/>
      <c r="WSS25" s="68"/>
      <c r="WST25" s="69"/>
      <c r="WSU25" s="69"/>
      <c r="WSV25" s="69"/>
      <c r="WSW25" s="70"/>
      <c r="WSX25" s="70"/>
      <c r="WSY25" s="70"/>
      <c r="WSZ25" s="70"/>
      <c r="WTA25" s="70"/>
      <c r="WTB25" s="68"/>
      <c r="WTC25" s="68"/>
      <c r="WTD25" s="69"/>
      <c r="WTE25" s="69"/>
      <c r="WTF25" s="69"/>
      <c r="WTG25" s="70"/>
      <c r="WTH25" s="70"/>
      <c r="WTI25" s="70"/>
      <c r="WTJ25" s="70"/>
      <c r="WTK25" s="70"/>
      <c r="WTL25" s="68"/>
      <c r="WTM25" s="68"/>
      <c r="WTN25" s="69"/>
      <c r="WTO25" s="69"/>
      <c r="WTP25" s="69"/>
      <c r="WTQ25" s="70"/>
      <c r="WTR25" s="70"/>
      <c r="WTS25" s="70"/>
      <c r="WTT25" s="70"/>
      <c r="WTU25" s="70"/>
      <c r="WTV25" s="68"/>
      <c r="WTW25" s="68"/>
      <c r="WTX25" s="69"/>
      <c r="WTY25" s="69"/>
      <c r="WTZ25" s="69"/>
      <c r="WUA25" s="70"/>
      <c r="WUB25" s="70"/>
      <c r="WUC25" s="70"/>
      <c r="WUD25" s="70"/>
      <c r="WUE25" s="70"/>
      <c r="WUF25" s="68"/>
      <c r="WUG25" s="68"/>
      <c r="WUH25" s="69"/>
      <c r="WUI25" s="69"/>
      <c r="WUJ25" s="69"/>
      <c r="WUK25" s="70"/>
      <c r="WUL25" s="70"/>
      <c r="WUM25" s="70"/>
      <c r="WUN25" s="70"/>
      <c r="WUO25" s="70"/>
      <c r="WUP25" s="68"/>
      <c r="WUQ25" s="68"/>
      <c r="WUR25" s="69"/>
      <c r="WUS25" s="69"/>
      <c r="WUT25" s="69"/>
      <c r="WUU25" s="70"/>
      <c r="WUV25" s="70"/>
      <c r="WUW25" s="70"/>
      <c r="WUX25" s="70"/>
      <c r="WUY25" s="70"/>
      <c r="WUZ25" s="68"/>
      <c r="WVA25" s="68"/>
      <c r="WVB25" s="69"/>
      <c r="WVC25" s="69"/>
      <c r="WVD25" s="69"/>
      <c r="WVE25" s="70"/>
      <c r="WVF25" s="70"/>
      <c r="WVG25" s="70"/>
      <c r="WVH25" s="70"/>
      <c r="WVI25" s="70"/>
      <c r="WVJ25" s="68"/>
      <c r="WVK25" s="68"/>
      <c r="WVL25" s="69"/>
      <c r="WVM25" s="69"/>
      <c r="WVN25" s="69"/>
      <c r="WVO25" s="70"/>
      <c r="WVP25" s="70"/>
      <c r="WVQ25" s="70"/>
      <c r="WVR25" s="70"/>
      <c r="WVS25" s="70"/>
      <c r="WVT25" s="68"/>
      <c r="WVU25" s="68"/>
      <c r="WVV25" s="69"/>
      <c r="WVW25" s="69"/>
      <c r="WVX25" s="69"/>
      <c r="WVY25" s="70"/>
      <c r="WVZ25" s="70"/>
      <c r="WWA25" s="70"/>
      <c r="WWB25" s="70"/>
      <c r="WWC25" s="70"/>
      <c r="WWD25" s="68"/>
      <c r="WWE25" s="68"/>
      <c r="WWF25" s="69"/>
      <c r="WWG25" s="69"/>
      <c r="WWH25" s="69"/>
      <c r="WWI25" s="70"/>
      <c r="WWJ25" s="70"/>
      <c r="WWK25" s="70"/>
      <c r="WWL25" s="70"/>
      <c r="WWM25" s="70"/>
      <c r="WWN25" s="68"/>
      <c r="WWO25" s="68"/>
      <c r="WWP25" s="69"/>
      <c r="WWQ25" s="69"/>
      <c r="WWR25" s="69"/>
      <c r="WWS25" s="70"/>
      <c r="WWT25" s="70"/>
      <c r="WWU25" s="70"/>
      <c r="WWV25" s="70"/>
      <c r="WWW25" s="70"/>
      <c r="WWX25" s="68"/>
      <c r="WWY25" s="68"/>
      <c r="WWZ25" s="69"/>
      <c r="WXA25" s="69"/>
      <c r="WXB25" s="69"/>
      <c r="WXC25" s="70"/>
      <c r="WXD25" s="70"/>
      <c r="WXE25" s="70"/>
      <c r="WXF25" s="70"/>
      <c r="WXG25" s="70"/>
      <c r="WXH25" s="68"/>
      <c r="WXI25" s="68"/>
      <c r="WXJ25" s="69"/>
      <c r="WXK25" s="69"/>
      <c r="WXL25" s="69"/>
      <c r="WXM25" s="70"/>
      <c r="WXN25" s="70"/>
      <c r="WXO25" s="70"/>
      <c r="WXP25" s="70"/>
      <c r="WXQ25" s="70"/>
      <c r="WXR25" s="68"/>
      <c r="WXS25" s="68"/>
      <c r="WXT25" s="69"/>
      <c r="WXU25" s="69"/>
      <c r="WXV25" s="69"/>
      <c r="WXW25" s="70"/>
      <c r="WXX25" s="70"/>
      <c r="WXY25" s="70"/>
      <c r="WXZ25" s="70"/>
      <c r="WYA25" s="70"/>
      <c r="WYB25" s="68"/>
      <c r="WYC25" s="68"/>
      <c r="WYD25" s="69"/>
      <c r="WYE25" s="69"/>
      <c r="WYF25" s="69"/>
      <c r="WYG25" s="70"/>
      <c r="WYH25" s="70"/>
      <c r="WYI25" s="70"/>
      <c r="WYJ25" s="70"/>
      <c r="WYK25" s="70"/>
      <c r="WYL25" s="68"/>
      <c r="WYM25" s="68"/>
      <c r="WYN25" s="69"/>
      <c r="WYO25" s="69"/>
      <c r="WYP25" s="69"/>
      <c r="WYQ25" s="70"/>
      <c r="WYR25" s="70"/>
      <c r="WYS25" s="70"/>
      <c r="WYT25" s="70"/>
      <c r="WYU25" s="70"/>
      <c r="WYV25" s="68"/>
      <c r="WYW25" s="68"/>
      <c r="WYX25" s="69"/>
      <c r="WYY25" s="69"/>
      <c r="WYZ25" s="69"/>
      <c r="WZA25" s="70"/>
      <c r="WZB25" s="70"/>
      <c r="WZC25" s="70"/>
      <c r="WZD25" s="70"/>
      <c r="WZE25" s="70"/>
      <c r="WZF25" s="68"/>
      <c r="WZG25" s="68"/>
      <c r="WZH25" s="69"/>
      <c r="WZI25" s="69"/>
      <c r="WZJ25" s="69"/>
      <c r="WZK25" s="70"/>
      <c r="WZL25" s="70"/>
      <c r="WZM25" s="70"/>
      <c r="WZN25" s="70"/>
      <c r="WZO25" s="70"/>
      <c r="WZP25" s="68"/>
      <c r="WZQ25" s="68"/>
      <c r="WZR25" s="69"/>
      <c r="WZS25" s="69"/>
      <c r="WZT25" s="69"/>
      <c r="WZU25" s="70"/>
      <c r="WZV25" s="70"/>
      <c r="WZW25" s="70"/>
      <c r="WZX25" s="70"/>
      <c r="WZY25" s="70"/>
      <c r="WZZ25" s="68"/>
      <c r="XAA25" s="68"/>
      <c r="XAB25" s="69"/>
      <c r="XAC25" s="69"/>
      <c r="XAD25" s="69"/>
      <c r="XAE25" s="70"/>
      <c r="XAF25" s="70"/>
      <c r="XAG25" s="70"/>
      <c r="XAH25" s="70"/>
      <c r="XAI25" s="70"/>
      <c r="XAJ25" s="68"/>
      <c r="XAK25" s="68"/>
      <c r="XAL25" s="69"/>
      <c r="XAM25" s="69"/>
      <c r="XAN25" s="69"/>
      <c r="XAO25" s="70"/>
      <c r="XAP25" s="70"/>
      <c r="XAQ25" s="70"/>
      <c r="XAR25" s="70"/>
      <c r="XAS25" s="70"/>
      <c r="XAT25" s="68"/>
      <c r="XAU25" s="68"/>
      <c r="XAV25" s="69"/>
      <c r="XAW25" s="69"/>
      <c r="XAX25" s="69"/>
      <c r="XAY25" s="70"/>
      <c r="XAZ25" s="70"/>
      <c r="XBA25" s="70"/>
      <c r="XBB25" s="70"/>
      <c r="XBC25" s="70"/>
      <c r="XBD25" s="68"/>
      <c r="XBE25" s="68"/>
      <c r="XBF25" s="69"/>
      <c r="XBG25" s="69"/>
      <c r="XBH25" s="69"/>
      <c r="XBI25" s="70"/>
      <c r="XBJ25" s="70"/>
      <c r="XBK25" s="70"/>
      <c r="XBL25" s="70"/>
      <c r="XBM25" s="70"/>
      <c r="XBN25" s="68"/>
      <c r="XBO25" s="68"/>
      <c r="XBP25" s="69"/>
      <c r="XBQ25" s="69"/>
      <c r="XBR25" s="69"/>
      <c r="XBS25" s="70"/>
      <c r="XBT25" s="70"/>
      <c r="XBU25" s="70"/>
      <c r="XBV25" s="70"/>
      <c r="XBW25" s="70"/>
      <c r="XBX25" s="68"/>
      <c r="XBY25" s="68"/>
      <c r="XBZ25" s="69"/>
      <c r="XCA25" s="69"/>
      <c r="XCB25" s="69"/>
      <c r="XCC25" s="70"/>
      <c r="XCD25" s="70"/>
      <c r="XCE25" s="70"/>
      <c r="XCF25" s="70"/>
      <c r="XCG25" s="70"/>
      <c r="XCH25" s="68"/>
      <c r="XCI25" s="68"/>
      <c r="XCJ25" s="69"/>
      <c r="XCK25" s="69"/>
      <c r="XCL25" s="69"/>
      <c r="XCM25" s="70"/>
      <c r="XCN25" s="70"/>
      <c r="XCO25" s="70"/>
      <c r="XCP25" s="70"/>
      <c r="XCQ25" s="70"/>
      <c r="XCR25" s="68"/>
      <c r="XCS25" s="68"/>
      <c r="XCT25" s="69"/>
      <c r="XCU25" s="69"/>
      <c r="XCV25" s="69"/>
      <c r="XCW25" s="70"/>
      <c r="XCX25" s="70"/>
      <c r="XCY25" s="70"/>
      <c r="XCZ25" s="70"/>
      <c r="XDA25" s="70"/>
      <c r="XDB25" s="68"/>
      <c r="XDC25" s="68"/>
      <c r="XDD25" s="69"/>
      <c r="XDE25" s="69"/>
      <c r="XDF25" s="69"/>
      <c r="XDG25" s="70"/>
      <c r="XDH25" s="70"/>
      <c r="XDI25" s="70"/>
      <c r="XDJ25" s="70"/>
      <c r="XDK25" s="70"/>
      <c r="XDL25" s="68"/>
      <c r="XDM25" s="68"/>
      <c r="XDN25" s="69"/>
      <c r="XDO25" s="69"/>
      <c r="XDP25" s="69"/>
      <c r="XDQ25" s="70"/>
      <c r="XDR25" s="70"/>
      <c r="XDS25" s="70"/>
      <c r="XDT25" s="70"/>
      <c r="XDU25" s="70"/>
      <c r="XDV25" s="68"/>
      <c r="XDW25" s="68"/>
      <c r="XDX25" s="69"/>
      <c r="XDY25" s="69"/>
      <c r="XDZ25" s="69"/>
      <c r="XEA25" s="70"/>
      <c r="XEB25" s="70"/>
      <c r="XEC25" s="70"/>
      <c r="XED25" s="70"/>
      <c r="XEE25" s="70"/>
      <c r="XEF25" s="68"/>
      <c r="XEG25" s="68"/>
      <c r="XEH25" s="69"/>
      <c r="XEI25" s="69"/>
      <c r="XEJ25" s="69"/>
      <c r="XEK25" s="70"/>
      <c r="XEL25" s="70"/>
      <c r="XEM25" s="70"/>
      <c r="XEN25" s="70"/>
      <c r="XEO25" s="70"/>
      <c r="XEP25" s="68"/>
      <c r="XEQ25" s="68"/>
      <c r="XER25" s="69"/>
      <c r="XES25" s="69"/>
      <c r="XET25" s="69"/>
      <c r="XEU25" s="70"/>
      <c r="XEV25" s="70"/>
      <c r="XEW25" s="70"/>
      <c r="XEX25" s="70"/>
      <c r="XEY25" s="70"/>
      <c r="XEZ25" s="68"/>
      <c r="XFA25" s="68"/>
      <c r="XFB25" s="69"/>
      <c r="XFC25" s="69"/>
    </row>
    <row r="26" spans="2:16383" x14ac:dyDescent="0.2">
      <c r="B26" s="77"/>
      <c r="C26" s="207"/>
      <c r="D26" s="207"/>
      <c r="E26" s="207"/>
      <c r="F26" s="207"/>
      <c r="G26" s="207"/>
      <c r="H26" s="207"/>
      <c r="I26" s="207"/>
      <c r="J26" s="207"/>
    </row>
    <row r="27" spans="2:16383" x14ac:dyDescent="0.2">
      <c r="B27" s="77" t="s">
        <v>58</v>
      </c>
      <c r="C27" s="208">
        <v>0.85</v>
      </c>
      <c r="D27" s="208">
        <v>0.79500000000000004</v>
      </c>
      <c r="E27" s="208">
        <v>0.85</v>
      </c>
      <c r="F27" s="208">
        <f>E27</f>
        <v>0.85</v>
      </c>
      <c r="G27" s="208">
        <f>F27</f>
        <v>0.85</v>
      </c>
      <c r="H27" s="208">
        <f>G27</f>
        <v>0.85</v>
      </c>
      <c r="I27" s="208">
        <f>H27</f>
        <v>0.85</v>
      </c>
      <c r="J27" s="208">
        <f>I27</f>
        <v>0.85</v>
      </c>
    </row>
    <row r="28" spans="2:16383" x14ac:dyDescent="0.2"/>
    <row r="29" spans="2:16383" x14ac:dyDescent="0.2"/>
    <row r="30" spans="2:16383" x14ac:dyDescent="0.2"/>
    <row r="31" spans="2:16383" x14ac:dyDescent="0.2"/>
  </sheetData>
  <mergeCells count="2">
    <mergeCell ref="F1:J1"/>
    <mergeCell ref="C1:E1"/>
  </mergeCells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showGridLines="0" zoomScale="90" zoomScaleNormal="9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baseColWidth="10" defaultColWidth="9.1640625" defaultRowHeight="15" x14ac:dyDescent="0.2"/>
  <cols>
    <col min="1" max="1" width="3.5" customWidth="1"/>
    <col min="2" max="2" width="54.5" customWidth="1"/>
    <col min="3" max="10" width="12.5" customWidth="1"/>
    <col min="11" max="11" width="9.1640625" customWidth="1"/>
    <col min="12" max="16384" width="9.1640625" style="5"/>
  </cols>
  <sheetData>
    <row r="1" spans="1:11" ht="31.5" customHeight="1" x14ac:dyDescent="0.3">
      <c r="A1" s="99" t="str">
        <f>Index!A1</f>
        <v>Apple Inc. Financial Modeling</v>
      </c>
      <c r="B1" s="99"/>
      <c r="C1" s="340" t="s">
        <v>18</v>
      </c>
      <c r="D1" s="339"/>
      <c r="E1" s="339"/>
      <c r="F1" s="339" t="s">
        <v>86</v>
      </c>
      <c r="G1" s="339"/>
      <c r="H1" s="339"/>
      <c r="I1" s="339"/>
      <c r="J1" s="339"/>
      <c r="K1" s="94"/>
    </row>
    <row r="2" spans="1:11" x14ac:dyDescent="0.2">
      <c r="A2" s="100" t="s">
        <v>87</v>
      </c>
      <c r="B2" s="100"/>
      <c r="C2" s="114">
        <f>'Income Statement'!C2</f>
        <v>2019</v>
      </c>
      <c r="D2" s="114">
        <f>'Income Statement'!D2</f>
        <v>2020</v>
      </c>
      <c r="E2" s="114">
        <f>'Income Statement'!E2</f>
        <v>2021</v>
      </c>
      <c r="F2" s="114">
        <f>'Income Statement'!F2</f>
        <v>2022</v>
      </c>
      <c r="G2" s="114">
        <f>'Income Statement'!G2</f>
        <v>2023</v>
      </c>
      <c r="H2" s="114">
        <f>'Income Statement'!H2</f>
        <v>2024</v>
      </c>
      <c r="I2" s="114">
        <f>'Income Statement'!I2</f>
        <v>2025</v>
      </c>
      <c r="J2" s="114">
        <f>'Income Statement'!J2</f>
        <v>2026</v>
      </c>
      <c r="K2" s="94"/>
    </row>
    <row r="3" spans="1:11" ht="16" x14ac:dyDescent="0.2">
      <c r="B3" s="167" t="s">
        <v>214</v>
      </c>
      <c r="C3" s="209"/>
      <c r="D3" s="209"/>
      <c r="E3" s="209"/>
      <c r="F3" s="210">
        <f ca="1">'Cash Flow'!F19+'Cash Flow'!F30</f>
        <v>108550.15058996386</v>
      </c>
      <c r="G3" s="210">
        <f ca="1">'Cash Flow'!G19+'Cash Flow'!G30</f>
        <v>130440.6234938999</v>
      </c>
      <c r="H3" s="210">
        <f ca="1">'Cash Flow'!H19+'Cash Flow'!H30</f>
        <v>150920.69629607029</v>
      </c>
      <c r="I3" s="210">
        <f ca="1">'Cash Flow'!I19+'Cash Flow'!I30</f>
        <v>174283.65642925198</v>
      </c>
      <c r="J3" s="210">
        <f ca="1">'Cash Flow'!J19+'Cash Flow'!J30</f>
        <v>200918.23346309381</v>
      </c>
    </row>
    <row r="4" spans="1:11" ht="16" x14ac:dyDescent="0.2">
      <c r="B4" s="166" t="s">
        <v>215</v>
      </c>
      <c r="C4" s="298"/>
      <c r="D4" s="298"/>
      <c r="E4" s="298"/>
      <c r="F4" s="299"/>
      <c r="G4" s="299"/>
      <c r="H4" s="299"/>
      <c r="I4" s="299"/>
      <c r="J4" s="299"/>
    </row>
    <row r="5" spans="1:11" ht="16" x14ac:dyDescent="0.2">
      <c r="B5" s="166" t="s">
        <v>216</v>
      </c>
      <c r="C5" s="298"/>
      <c r="D5" s="298"/>
      <c r="E5" s="298"/>
      <c r="F5" s="299">
        <f>'Cash Flow'!F44</f>
        <v>34940</v>
      </c>
      <c r="G5" s="299">
        <f ca="1">'Cash Flow'!G44</f>
        <v>119571.96943996385</v>
      </c>
      <c r="H5" s="299">
        <f ca="1">'Cash Flow'!H44</f>
        <v>224286.41178386373</v>
      </c>
      <c r="I5" s="299">
        <f ca="1">'Cash Flow'!I44</f>
        <v>350669.92692993401</v>
      </c>
      <c r="J5" s="299">
        <f ca="1">'Cash Flow'!J44</f>
        <v>499704.402209186</v>
      </c>
    </row>
    <row r="6" spans="1:11" ht="16" x14ac:dyDescent="0.2">
      <c r="B6" s="166" t="s">
        <v>217</v>
      </c>
      <c r="C6" s="298"/>
      <c r="D6" s="298"/>
      <c r="E6" s="298"/>
      <c r="F6" s="300">
        <f>-20000</f>
        <v>-20000</v>
      </c>
      <c r="G6" s="300">
        <f>-20000</f>
        <v>-20000</v>
      </c>
      <c r="H6" s="300">
        <f>-20000</f>
        <v>-20000</v>
      </c>
      <c r="I6" s="300">
        <f>-20000</f>
        <v>-20000</v>
      </c>
      <c r="J6" s="300">
        <f>-20000</f>
        <v>-20000</v>
      </c>
    </row>
    <row r="7" spans="1:11" ht="16" x14ac:dyDescent="0.2">
      <c r="B7" s="168" t="s">
        <v>218</v>
      </c>
      <c r="C7" s="301"/>
      <c r="D7" s="302"/>
      <c r="E7" s="302"/>
      <c r="F7" s="303">
        <f ca="1">SUM(F3:F6)</f>
        <v>123490.15058996386</v>
      </c>
      <c r="G7" s="303">
        <f ca="1">SUM(G3:G6)</f>
        <v>230012.59293386375</v>
      </c>
      <c r="H7" s="303">
        <f ca="1">SUM(H3:H6)</f>
        <v>355207.10807993403</v>
      </c>
      <c r="I7" s="303">
        <f ca="1">SUM(I3:I6)</f>
        <v>504953.58335918596</v>
      </c>
      <c r="J7" s="303">
        <f ca="1">SUM(J3:J6)</f>
        <v>680622.63567227987</v>
      </c>
    </row>
    <row r="8" spans="1:11" x14ac:dyDescent="0.2">
      <c r="B8" s="165"/>
      <c r="C8" s="209"/>
      <c r="D8" s="209"/>
      <c r="E8" s="209"/>
      <c r="F8" s="209"/>
      <c r="G8" s="209"/>
      <c r="H8" s="209"/>
      <c r="I8" s="209"/>
      <c r="J8" s="209"/>
    </row>
    <row r="9" spans="1:11" ht="16" x14ac:dyDescent="0.2">
      <c r="B9" s="167" t="s">
        <v>219</v>
      </c>
      <c r="C9" s="209"/>
      <c r="D9" s="209"/>
      <c r="E9" s="209"/>
      <c r="F9" s="209"/>
      <c r="G9" s="209"/>
      <c r="H9" s="209"/>
      <c r="I9" s="209"/>
      <c r="J9" s="209"/>
    </row>
    <row r="10" spans="1:11" ht="16" x14ac:dyDescent="0.2">
      <c r="B10" s="166" t="s">
        <v>220</v>
      </c>
      <c r="C10" s="298"/>
      <c r="D10" s="298"/>
      <c r="E10" s="298">
        <f t="shared" ref="E10:J10" si="0">D13</f>
        <v>98667</v>
      </c>
      <c r="F10" s="298">
        <f t="shared" si="0"/>
        <v>109106</v>
      </c>
      <c r="G10" s="298">
        <f t="shared" si="0"/>
        <v>99523</v>
      </c>
      <c r="H10" s="298">
        <f t="shared" si="0"/>
        <v>88132</v>
      </c>
      <c r="I10" s="298">
        <f t="shared" si="0"/>
        <v>77930</v>
      </c>
      <c r="J10" s="298">
        <f t="shared" si="0"/>
        <v>67016</v>
      </c>
    </row>
    <row r="11" spans="1:11" ht="16" x14ac:dyDescent="0.2">
      <c r="B11" s="166" t="s">
        <v>221</v>
      </c>
      <c r="C11" s="298"/>
      <c r="D11" s="298"/>
      <c r="E11" s="298"/>
      <c r="F11" s="304"/>
      <c r="G11" s="304"/>
      <c r="H11" s="304"/>
      <c r="I11" s="304"/>
      <c r="J11" s="304"/>
    </row>
    <row r="12" spans="1:11" ht="16" x14ac:dyDescent="0.2">
      <c r="B12" s="166" t="s">
        <v>222</v>
      </c>
      <c r="C12" s="298"/>
      <c r="D12" s="298"/>
      <c r="E12" s="298"/>
      <c r="F12" s="300">
        <v>-9583</v>
      </c>
      <c r="G12" s="300">
        <v>-11391</v>
      </c>
      <c r="H12" s="300">
        <v>-10202</v>
      </c>
      <c r="I12" s="300">
        <v>-10914</v>
      </c>
      <c r="J12" s="300">
        <v>-11408</v>
      </c>
      <c r="K12" s="5"/>
    </row>
    <row r="13" spans="1:11" s="60" customFormat="1" ht="16" x14ac:dyDescent="0.15">
      <c r="A13" s="61"/>
      <c r="B13" s="168" t="s">
        <v>223</v>
      </c>
      <c r="C13" s="306">
        <f>'Balance Sheet'!C30</f>
        <v>91807</v>
      </c>
      <c r="D13" s="306">
        <f>'Balance Sheet'!D30</f>
        <v>98667</v>
      </c>
      <c r="E13" s="306">
        <f>'Balance Sheet'!E30</f>
        <v>109106</v>
      </c>
      <c r="F13" s="303">
        <f>SUM(F10:F12)</f>
        <v>99523</v>
      </c>
      <c r="G13" s="303">
        <f>SUM(G10:G12)</f>
        <v>88132</v>
      </c>
      <c r="H13" s="303">
        <f>SUM(H10:H12)</f>
        <v>77930</v>
      </c>
      <c r="I13" s="303">
        <f>SUM(I10:I12)</f>
        <v>67016</v>
      </c>
      <c r="J13" s="303">
        <f>SUM(J10:J12)</f>
        <v>55608</v>
      </c>
      <c r="K13" s="169"/>
    </row>
    <row r="14" spans="1:11" x14ac:dyDescent="0.2">
      <c r="B14" s="165"/>
      <c r="C14" s="209"/>
      <c r="D14" s="209"/>
      <c r="E14" s="209"/>
      <c r="F14" s="209"/>
      <c r="G14" s="209"/>
      <c r="H14" s="209"/>
      <c r="I14" s="209"/>
      <c r="J14" s="209"/>
      <c r="K14" s="5"/>
    </row>
    <row r="15" spans="1:11" ht="16" x14ac:dyDescent="0.2">
      <c r="B15" s="167" t="s">
        <v>224</v>
      </c>
      <c r="C15" s="209"/>
      <c r="D15" s="209"/>
      <c r="E15" s="209"/>
      <c r="F15" s="209"/>
      <c r="G15" s="209"/>
      <c r="H15" s="209"/>
      <c r="I15" s="209"/>
      <c r="J15" s="209"/>
      <c r="K15" s="5"/>
    </row>
    <row r="16" spans="1:11" ht="16" x14ac:dyDescent="0.2">
      <c r="B16" s="171" t="s">
        <v>114</v>
      </c>
      <c r="C16" s="305">
        <f>-'Income Statement'!C42</f>
        <v>3576</v>
      </c>
      <c r="D16" s="305">
        <f>-'Income Statement'!D42</f>
        <v>2873</v>
      </c>
      <c r="E16" s="305">
        <f>-'Income Statement'!E42</f>
        <v>2645</v>
      </c>
      <c r="F16" s="305">
        <f>F17*AVERAGE(E13:F13)</f>
        <v>3129.4349999999999</v>
      </c>
      <c r="G16" s="305">
        <f>G17*AVERAGE(F13:G13)</f>
        <v>2814.8249999999998</v>
      </c>
      <c r="H16" s="305">
        <f>H17*AVERAGE(G13:H13)</f>
        <v>2490.9299999999998</v>
      </c>
      <c r="I16" s="305">
        <f>I17*AVERAGE(H13:I13)</f>
        <v>2174.19</v>
      </c>
      <c r="J16" s="305">
        <f>J17*AVERAGE(I13:J13)</f>
        <v>1839.36</v>
      </c>
      <c r="K16" s="5"/>
    </row>
    <row r="17" spans="2:11" ht="16" x14ac:dyDescent="0.2">
      <c r="B17" s="166" t="s">
        <v>225</v>
      </c>
      <c r="C17" s="209"/>
      <c r="D17" s="219">
        <f>D16/AVERAGE(C13:D13)</f>
        <v>3.0166846918739564E-2</v>
      </c>
      <c r="E17" s="219">
        <f>E16/AVERAGE(D13:E13)</f>
        <v>2.546047850298162E-2</v>
      </c>
      <c r="F17" s="324">
        <v>0.03</v>
      </c>
      <c r="G17" s="324">
        <v>0.03</v>
      </c>
      <c r="H17" s="324">
        <v>0.03</v>
      </c>
      <c r="I17" s="324">
        <v>0.03</v>
      </c>
      <c r="J17" s="324">
        <v>0.03</v>
      </c>
      <c r="K17" s="5"/>
    </row>
    <row r="18" spans="2:11" x14ac:dyDescent="0.2">
      <c r="B18" s="165"/>
      <c r="C18" s="209"/>
      <c r="D18" s="209"/>
      <c r="E18" s="209"/>
      <c r="F18" s="209"/>
      <c r="G18" s="209"/>
      <c r="H18" s="209"/>
      <c r="I18" s="209"/>
      <c r="J18" s="209"/>
      <c r="K18" s="5"/>
    </row>
    <row r="19" spans="2:11" ht="16" x14ac:dyDescent="0.2">
      <c r="B19" s="167" t="s">
        <v>226</v>
      </c>
      <c r="C19" s="209"/>
      <c r="D19" s="209"/>
      <c r="E19" s="209"/>
      <c r="F19" s="209"/>
      <c r="G19" s="209"/>
      <c r="H19" s="209"/>
      <c r="I19" s="209"/>
      <c r="J19" s="209"/>
    </row>
    <row r="20" spans="2:11" ht="16" x14ac:dyDescent="0.2">
      <c r="B20" s="166" t="s">
        <v>227</v>
      </c>
      <c r="C20" s="298"/>
      <c r="D20" s="304">
        <f>AVERAGE('Balance Sheet'!C5:D5)</f>
        <v>43430</v>
      </c>
      <c r="E20" s="304">
        <f>AVERAGE('Balance Sheet'!D5:E5)</f>
        <v>36478</v>
      </c>
      <c r="F20" s="304">
        <f ca="1">AVERAGE('Balance Sheet'!E5:F5)</f>
        <v>77255.984719981934</v>
      </c>
      <c r="G20" s="304">
        <f ca="1">AVERAGE('Balance Sheet'!F5:G5)</f>
        <v>171929.1906119138</v>
      </c>
      <c r="H20" s="304">
        <f ca="1">AVERAGE('Balance Sheet'!G5:H5)</f>
        <v>287478.16935689887</v>
      </c>
      <c r="I20" s="304">
        <f ca="1">AVERAGE('Balance Sheet'!H5:I5)</f>
        <v>425187.16456955997</v>
      </c>
      <c r="J20" s="304">
        <f ca="1">AVERAGE('Balance Sheet'!I5:J5)</f>
        <v>587291.92836573289</v>
      </c>
    </row>
    <row r="21" spans="2:11" ht="16" x14ac:dyDescent="0.2">
      <c r="B21" s="166" t="s">
        <v>228</v>
      </c>
      <c r="C21" s="209"/>
      <c r="D21" s="219">
        <f>D22/D20</f>
        <v>8.664517614552153E-2</v>
      </c>
      <c r="E21" s="219">
        <f>E22/E20</f>
        <v>7.7937386918142448E-2</v>
      </c>
      <c r="F21" s="324">
        <v>0.04</v>
      </c>
      <c r="G21" s="324">
        <v>0.04</v>
      </c>
      <c r="H21" s="324">
        <v>0.04</v>
      </c>
      <c r="I21" s="324">
        <v>0.04</v>
      </c>
      <c r="J21" s="324">
        <v>0.04</v>
      </c>
    </row>
    <row r="22" spans="2:11" ht="16" x14ac:dyDescent="0.2">
      <c r="B22" s="171" t="s">
        <v>229</v>
      </c>
      <c r="C22" s="305">
        <f>'Income Statement'!C41</f>
        <v>4961</v>
      </c>
      <c r="D22" s="305">
        <f>'Income Statement'!D41</f>
        <v>3763</v>
      </c>
      <c r="E22" s="305">
        <f>'Income Statement'!E41</f>
        <v>2843</v>
      </c>
      <c r="F22" s="305">
        <f ca="1">F20*F21</f>
        <v>3090.2393887992775</v>
      </c>
      <c r="G22" s="305">
        <f ca="1">G20*G21</f>
        <v>6877.1676244765522</v>
      </c>
      <c r="H22" s="305">
        <f ca="1">H20*H21</f>
        <v>11499.126774275956</v>
      </c>
      <c r="I22" s="305">
        <f ca="1">I20*I21</f>
        <v>17007.4865827824</v>
      </c>
      <c r="J22" s="305">
        <f ca="1">J20*J21</f>
        <v>23491.677134629317</v>
      </c>
    </row>
    <row r="23" spans="2:11" x14ac:dyDescent="0.2">
      <c r="B23" s="165"/>
      <c r="C23" s="209"/>
      <c r="D23" s="209"/>
      <c r="E23" s="209"/>
      <c r="F23" s="209"/>
      <c r="G23" s="209"/>
      <c r="H23" s="209"/>
      <c r="I23" s="209"/>
      <c r="J23" s="209"/>
    </row>
    <row r="24" spans="2:11" ht="16" x14ac:dyDescent="0.2">
      <c r="B24" s="171" t="s">
        <v>230</v>
      </c>
      <c r="C24" s="305"/>
      <c r="D24" s="305"/>
      <c r="E24" s="305"/>
      <c r="F24" s="305">
        <f ca="1">F22-F16</f>
        <v>-39.195611200722396</v>
      </c>
      <c r="G24" s="305">
        <f ca="1">G22-G16</f>
        <v>4062.3426244765524</v>
      </c>
      <c r="H24" s="305">
        <f ca="1">H22-H16</f>
        <v>9008.1967742759552</v>
      </c>
      <c r="I24" s="305">
        <f ca="1">I22-I16</f>
        <v>14833.296582782399</v>
      </c>
      <c r="J24" s="305">
        <f ca="1">J22-J16</f>
        <v>21652.317134629317</v>
      </c>
    </row>
    <row r="26" spans="2:11" x14ac:dyDescent="0.2">
      <c r="F26" s="1"/>
      <c r="G26" s="1"/>
      <c r="H26" s="1"/>
      <c r="I26" s="1"/>
      <c r="J26" s="1"/>
    </row>
  </sheetData>
  <mergeCells count="2">
    <mergeCell ref="C1:E1"/>
    <mergeCell ref="F1:J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89"/>
  <sheetViews>
    <sheetView showGridLines="0" zoomScale="90" zoomScaleNormal="90" workbookViewId="0">
      <selection activeCell="J12" sqref="J12"/>
    </sheetView>
  </sheetViews>
  <sheetFormatPr baseColWidth="10" defaultColWidth="9.1640625" defaultRowHeight="15" x14ac:dyDescent="0.2"/>
  <cols>
    <col min="1" max="1" width="2.83203125" style="4" customWidth="1"/>
    <col min="2" max="2" width="48" style="4" customWidth="1"/>
    <col min="3" max="3" width="14.83203125" style="4" customWidth="1"/>
    <col min="4" max="4" width="19.5" style="4" bestFit="1" customWidth="1"/>
    <col min="5" max="7" width="13.83203125" style="4" bestFit="1" customWidth="1"/>
    <col min="8" max="8" width="14.6640625" style="4" bestFit="1" customWidth="1"/>
    <col min="9" max="9" width="15.5" style="4" bestFit="1" customWidth="1"/>
    <col min="10" max="19" width="15.5" style="4" customWidth="1"/>
    <col min="20" max="25" width="15.5" style="5" customWidth="1"/>
    <col min="26" max="26" width="9.1640625" style="5"/>
    <col min="27" max="16384" width="9.1640625" style="4"/>
  </cols>
  <sheetData>
    <row r="1" spans="1:25" ht="31.5" customHeight="1" x14ac:dyDescent="0.35">
      <c r="A1" s="99" t="str">
        <f>Index!A1</f>
        <v>Apple Inc. Financial Modeling</v>
      </c>
      <c r="B1" s="115"/>
      <c r="C1" s="101"/>
      <c r="D1" s="343" t="s">
        <v>18</v>
      </c>
      <c r="E1" s="343"/>
      <c r="F1" s="343" t="s">
        <v>231</v>
      </c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</row>
    <row r="2" spans="1:25" x14ac:dyDescent="0.2">
      <c r="A2" s="100" t="s">
        <v>87</v>
      </c>
      <c r="B2" s="116"/>
      <c r="C2" s="107"/>
      <c r="D2" s="114">
        <v>2019</v>
      </c>
      <c r="E2" s="114">
        <f t="shared" ref="E2:Y2" si="0">D2+1</f>
        <v>2020</v>
      </c>
      <c r="F2" s="114">
        <f t="shared" si="0"/>
        <v>2021</v>
      </c>
      <c r="G2" s="114">
        <f t="shared" si="0"/>
        <v>2022</v>
      </c>
      <c r="H2" s="114">
        <f t="shared" si="0"/>
        <v>2023</v>
      </c>
      <c r="I2" s="114">
        <f t="shared" si="0"/>
        <v>2024</v>
      </c>
      <c r="J2" s="114">
        <f t="shared" si="0"/>
        <v>2025</v>
      </c>
      <c r="K2" s="114">
        <f t="shared" si="0"/>
        <v>2026</v>
      </c>
      <c r="L2" s="114">
        <f t="shared" si="0"/>
        <v>2027</v>
      </c>
      <c r="M2" s="114">
        <f t="shared" si="0"/>
        <v>2028</v>
      </c>
      <c r="N2" s="114">
        <f t="shared" si="0"/>
        <v>2029</v>
      </c>
      <c r="O2" s="114">
        <f t="shared" si="0"/>
        <v>2030</v>
      </c>
      <c r="P2" s="114">
        <f t="shared" si="0"/>
        <v>2031</v>
      </c>
      <c r="Q2" s="114">
        <f t="shared" si="0"/>
        <v>2032</v>
      </c>
      <c r="R2" s="114">
        <f t="shared" si="0"/>
        <v>2033</v>
      </c>
      <c r="S2" s="114">
        <f t="shared" si="0"/>
        <v>2034</v>
      </c>
      <c r="T2" s="114">
        <f t="shared" si="0"/>
        <v>2035</v>
      </c>
      <c r="U2" s="114">
        <f t="shared" si="0"/>
        <v>2036</v>
      </c>
      <c r="V2" s="114">
        <f t="shared" si="0"/>
        <v>2037</v>
      </c>
      <c r="W2" s="114">
        <f t="shared" si="0"/>
        <v>2038</v>
      </c>
      <c r="X2" s="114">
        <f t="shared" si="0"/>
        <v>2039</v>
      </c>
      <c r="Y2" s="114">
        <f t="shared" si="0"/>
        <v>2040</v>
      </c>
    </row>
    <row r="3" spans="1:25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25" ht="16" x14ac:dyDescent="0.2">
      <c r="A4"/>
      <c r="B4" s="211" t="s">
        <v>158</v>
      </c>
      <c r="C4" s="87"/>
      <c r="D4" s="307"/>
      <c r="E4" s="307"/>
      <c r="F4" s="308"/>
      <c r="G4" s="308">
        <f>'Income Statement'!F19</f>
        <v>122677.08887048216</v>
      </c>
      <c r="H4" s="308">
        <f>'Income Statement'!G19</f>
        <v>138203.73692765139</v>
      </c>
      <c r="I4" s="308">
        <f>'Income Statement'!H19</f>
        <v>155773.72944313969</v>
      </c>
      <c r="J4" s="308">
        <f>'Income Statement'!I19</f>
        <v>175666.38562690112</v>
      </c>
      <c r="K4" s="308">
        <f>'Income Statement'!J19</f>
        <v>198200.59386177672</v>
      </c>
      <c r="L4" s="308"/>
      <c r="M4" s="308"/>
      <c r="N4" s="308"/>
      <c r="O4" s="308"/>
      <c r="P4" s="308"/>
      <c r="Q4" s="308"/>
      <c r="R4" s="308"/>
      <c r="S4" s="269"/>
      <c r="T4" s="309"/>
      <c r="U4" s="309"/>
      <c r="V4" s="309"/>
      <c r="W4" s="309"/>
      <c r="X4" s="309"/>
      <c r="Y4" s="309"/>
    </row>
    <row r="5" spans="1:25" x14ac:dyDescent="0.2">
      <c r="A5"/>
      <c r="B5" s="214"/>
      <c r="C5" s="87"/>
      <c r="D5" s="87"/>
      <c r="E5" s="87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212"/>
      <c r="T5" s="213"/>
      <c r="U5" s="213"/>
      <c r="V5" s="213"/>
      <c r="W5" s="213"/>
      <c r="X5" s="213"/>
      <c r="Y5" s="213"/>
    </row>
    <row r="6" spans="1:25" ht="16" x14ac:dyDescent="0.2">
      <c r="A6"/>
      <c r="B6" s="211" t="s">
        <v>159</v>
      </c>
      <c r="C6" s="87"/>
      <c r="D6" s="87"/>
      <c r="E6" s="87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212"/>
      <c r="T6" s="213"/>
      <c r="U6" s="213"/>
      <c r="V6" s="213"/>
      <c r="W6" s="213"/>
      <c r="X6" s="213"/>
      <c r="Y6" s="213"/>
    </row>
    <row r="7" spans="1:25" ht="16" x14ac:dyDescent="0.2">
      <c r="A7"/>
      <c r="B7" s="214" t="s">
        <v>160</v>
      </c>
      <c r="C7" s="87"/>
      <c r="D7" s="307"/>
      <c r="E7" s="307"/>
      <c r="F7" s="308"/>
      <c r="G7" s="308">
        <f>G4*(1-'Income Statement'!F23)</f>
        <v>104888.91098426224</v>
      </c>
      <c r="H7" s="308">
        <f>H4*(1-'Income Statement'!G23)</f>
        <v>118164.19507314193</v>
      </c>
      <c r="I7" s="308">
        <f>I4*(1-'Income Statement'!H23)</f>
        <v>133186.53867388444</v>
      </c>
      <c r="J7" s="308">
        <f>J4*(1-'Income Statement'!I23)</f>
        <v>150194.75971100046</v>
      </c>
      <c r="K7" s="308">
        <f>K4*(1-'Income Statement'!J23)</f>
        <v>169461.5077518191</v>
      </c>
      <c r="L7" s="308"/>
      <c r="M7" s="308"/>
      <c r="N7" s="308"/>
      <c r="O7" s="308"/>
      <c r="P7" s="308"/>
      <c r="Q7" s="308"/>
      <c r="R7" s="308"/>
      <c r="S7" s="269"/>
      <c r="T7" s="309"/>
      <c r="U7" s="309"/>
      <c r="V7" s="309"/>
      <c r="W7" s="309"/>
      <c r="X7" s="309"/>
      <c r="Y7" s="309"/>
    </row>
    <row r="8" spans="1:25" ht="16" x14ac:dyDescent="0.2">
      <c r="A8"/>
      <c r="B8" s="215" t="s">
        <v>161</v>
      </c>
      <c r="C8" s="87"/>
      <c r="D8" s="293"/>
      <c r="E8" s="293"/>
      <c r="F8" s="308"/>
      <c r="G8" s="308">
        <f>'Income Statement'!F36</f>
        <v>18973.434504969569</v>
      </c>
      <c r="H8" s="308">
        <f>'Income Statement'!G36</f>
        <v>21448.405116055019</v>
      </c>
      <c r="I8" s="308">
        <f>'Income Statement'!H36</f>
        <v>24228.195504928513</v>
      </c>
      <c r="J8" s="308">
        <f>'Income Statement'!I36</f>
        <v>27352.226774180253</v>
      </c>
      <c r="K8" s="308">
        <f>'Income Statement'!J36</f>
        <v>30865.280463419927</v>
      </c>
      <c r="L8" s="308"/>
      <c r="M8" s="308"/>
      <c r="N8" s="308"/>
      <c r="O8" s="308"/>
      <c r="P8" s="308"/>
      <c r="Q8" s="308"/>
      <c r="R8" s="308"/>
      <c r="S8" s="269"/>
      <c r="T8" s="309"/>
      <c r="U8" s="309"/>
      <c r="V8" s="309"/>
      <c r="W8" s="309"/>
      <c r="X8" s="309"/>
      <c r="Y8" s="309"/>
    </row>
    <row r="9" spans="1:25" ht="16" x14ac:dyDescent="0.2">
      <c r="A9"/>
      <c r="B9" s="216" t="s">
        <v>162</v>
      </c>
      <c r="C9" s="87"/>
      <c r="D9" s="293"/>
      <c r="E9" s="293"/>
      <c r="F9" s="310"/>
      <c r="G9" s="310">
        <f>'Income Statement'!F37</f>
        <v>0</v>
      </c>
      <c r="H9" s="310">
        <f>'Income Statement'!G37</f>
        <v>0</v>
      </c>
      <c r="I9" s="310">
        <f>'Income Statement'!H37</f>
        <v>0</v>
      </c>
      <c r="J9" s="310">
        <f>'Income Statement'!I37</f>
        <v>0</v>
      </c>
      <c r="K9" s="310">
        <f>'Income Statement'!J37</f>
        <v>0</v>
      </c>
      <c r="L9" s="310"/>
      <c r="M9" s="310"/>
      <c r="N9" s="310"/>
      <c r="O9" s="310"/>
      <c r="P9" s="310"/>
      <c r="Q9" s="310"/>
      <c r="R9" s="310"/>
      <c r="S9" s="269"/>
      <c r="T9" s="309"/>
      <c r="U9" s="309"/>
      <c r="V9" s="309"/>
      <c r="W9" s="309"/>
      <c r="X9" s="309"/>
      <c r="Y9" s="309"/>
    </row>
    <row r="10" spans="1:25" ht="16" x14ac:dyDescent="0.2">
      <c r="A10"/>
      <c r="B10" s="214" t="s">
        <v>163</v>
      </c>
      <c r="C10" s="87"/>
      <c r="D10" s="293"/>
      <c r="E10" s="293"/>
      <c r="F10" s="308"/>
      <c r="G10" s="308">
        <f>'Cash Flow'!F25</f>
        <v>-14367.568600000002</v>
      </c>
      <c r="H10" s="308">
        <f>'Cash Flow'!G25</f>
        <v>-16132.007563000005</v>
      </c>
      <c r="I10" s="308">
        <f>'Cash Flow'!H25</f>
        <v>-18123.925942990008</v>
      </c>
      <c r="J10" s="308">
        <f>'Cash Flow'!I25</f>
        <v>-20374.159329363705</v>
      </c>
      <c r="K10" s="308">
        <f>'Cash Flow'!J25</f>
        <v>-22917.929909902959</v>
      </c>
      <c r="L10" s="308"/>
      <c r="M10" s="308"/>
      <c r="N10" s="308"/>
      <c r="O10" s="308"/>
      <c r="P10" s="308"/>
      <c r="Q10" s="308"/>
      <c r="R10" s="308"/>
      <c r="S10" s="269"/>
      <c r="T10" s="309"/>
      <c r="U10" s="309"/>
      <c r="V10" s="309"/>
      <c r="W10" s="309"/>
      <c r="X10" s="309"/>
      <c r="Y10" s="309"/>
    </row>
    <row r="11" spans="1:25" ht="16" x14ac:dyDescent="0.2">
      <c r="A11"/>
      <c r="B11" s="217" t="s">
        <v>164</v>
      </c>
      <c r="C11" s="218"/>
      <c r="D11" s="311"/>
      <c r="E11" s="311"/>
      <c r="F11" s="312"/>
      <c r="G11" s="312">
        <f>'Working cap'!F17</f>
        <v>-911.11405169134378</v>
      </c>
      <c r="H11" s="312">
        <f>'Working cap'!G17</f>
        <v>3486.727923775441</v>
      </c>
      <c r="I11" s="312">
        <f>'Working cap'!H17</f>
        <v>3927.8798182414466</v>
      </c>
      <c r="J11" s="312">
        <f>'Working cap'!I17</f>
        <v>4428.3606951560214</v>
      </c>
      <c r="K11" s="312">
        <f>'Working cap'!J17</f>
        <v>4996.6440076497238</v>
      </c>
      <c r="L11" s="312"/>
      <c r="M11" s="312"/>
      <c r="N11" s="312"/>
      <c r="O11" s="312"/>
      <c r="P11" s="312"/>
      <c r="Q11" s="312"/>
      <c r="R11" s="312"/>
      <c r="S11" s="313"/>
      <c r="T11" s="314"/>
      <c r="U11" s="314"/>
      <c r="V11" s="314"/>
      <c r="W11" s="314"/>
      <c r="X11" s="314"/>
      <c r="Y11" s="314"/>
    </row>
    <row r="12" spans="1:25" ht="17" thickBot="1" x14ac:dyDescent="0.25">
      <c r="A12"/>
      <c r="B12" s="176" t="s">
        <v>165</v>
      </c>
      <c r="C12" s="177"/>
      <c r="D12" s="315"/>
      <c r="E12" s="315"/>
      <c r="F12" s="316"/>
      <c r="G12" s="316">
        <f>SUM(G7:G11)</f>
        <v>108583.66283754047</v>
      </c>
      <c r="H12" s="316">
        <f>SUM(H7:H11)</f>
        <v>126967.3205499724</v>
      </c>
      <c r="I12" s="316">
        <f>SUM(I7:I11)</f>
        <v>143218.68805406441</v>
      </c>
      <c r="J12" s="316">
        <f>SUM(J7:J11)</f>
        <v>161601.18785097304</v>
      </c>
      <c r="K12" s="316">
        <f>SUM(K7:K11)</f>
        <v>182405.50231298577</v>
      </c>
      <c r="L12" s="316">
        <f t="shared" ref="L12:Y12" si="1">K12*(1+L13)</f>
        <v>200646.05254428438</v>
      </c>
      <c r="M12" s="316">
        <f t="shared" si="1"/>
        <v>220710.65779871284</v>
      </c>
      <c r="N12" s="316">
        <f t="shared" si="1"/>
        <v>242781.72357858415</v>
      </c>
      <c r="O12" s="316">
        <f t="shared" si="1"/>
        <v>254920.80975751337</v>
      </c>
      <c r="P12" s="316">
        <f t="shared" si="1"/>
        <v>267666.85024538904</v>
      </c>
      <c r="Q12" s="316">
        <f t="shared" si="1"/>
        <v>281050.19275765849</v>
      </c>
      <c r="R12" s="316">
        <f t="shared" si="1"/>
        <v>295102.70239554142</v>
      </c>
      <c r="S12" s="316">
        <f t="shared" si="1"/>
        <v>309857.83751531848</v>
      </c>
      <c r="T12" s="316">
        <f t="shared" si="1"/>
        <v>325350.7293910844</v>
      </c>
      <c r="U12" s="316">
        <f t="shared" si="1"/>
        <v>341618.26586063864</v>
      </c>
      <c r="V12" s="316">
        <f t="shared" si="1"/>
        <v>358699.17915367062</v>
      </c>
      <c r="W12" s="316">
        <f t="shared" si="1"/>
        <v>376634.13811135414</v>
      </c>
      <c r="X12" s="316">
        <f t="shared" si="1"/>
        <v>395465.84501692187</v>
      </c>
      <c r="Y12" s="316">
        <f t="shared" si="1"/>
        <v>415239.13726776798</v>
      </c>
    </row>
    <row r="13" spans="1:25" ht="17" thickTop="1" x14ac:dyDescent="0.2">
      <c r="A13"/>
      <c r="B13" s="32" t="s">
        <v>166</v>
      </c>
      <c r="C13" s="71"/>
      <c r="D13" s="71"/>
      <c r="E13" s="71"/>
      <c r="F13" s="178"/>
      <c r="G13" s="179"/>
      <c r="H13" s="179">
        <f>H12/G12-1</f>
        <v>0.16930408527420004</v>
      </c>
      <c r="I13" s="179">
        <f>I12/H12-1</f>
        <v>0.12799645951176641</v>
      </c>
      <c r="J13" s="179">
        <f>J12/I12-1</f>
        <v>0.12835266156026592</v>
      </c>
      <c r="K13" s="179">
        <f>K12/J12-1</f>
        <v>0.1287386233893173</v>
      </c>
      <c r="L13" s="34">
        <v>0.1</v>
      </c>
      <c r="M13" s="34">
        <v>0.1</v>
      </c>
      <c r="N13" s="34">
        <v>0.1</v>
      </c>
      <c r="O13" s="34">
        <v>0.05</v>
      </c>
      <c r="P13" s="34">
        <v>0.05</v>
      </c>
      <c r="Q13" s="34">
        <v>0.05</v>
      </c>
      <c r="R13" s="34">
        <v>0.05</v>
      </c>
      <c r="S13" s="34">
        <v>0.05</v>
      </c>
      <c r="T13" s="34">
        <v>0.05</v>
      </c>
      <c r="U13" s="34">
        <v>0.05</v>
      </c>
      <c r="V13" s="34">
        <v>0.05</v>
      </c>
      <c r="W13" s="34">
        <v>0.05</v>
      </c>
      <c r="X13" s="34">
        <v>0.05</v>
      </c>
      <c r="Y13" s="34">
        <v>0.05</v>
      </c>
    </row>
    <row r="14" spans="1:25" ht="16" thickBot="1" x14ac:dyDescent="0.25">
      <c r="A14"/>
      <c r="B14" s="180" t="s">
        <v>167</v>
      </c>
      <c r="C14" s="181"/>
      <c r="D14" s="317"/>
      <c r="E14" s="317"/>
      <c r="F14" s="317"/>
      <c r="G14" s="317"/>
      <c r="H14" s="317"/>
      <c r="I14" s="317"/>
      <c r="J14" s="317"/>
      <c r="K14" s="317"/>
      <c r="L14" s="317"/>
      <c r="M14" s="317"/>
      <c r="N14" s="317"/>
      <c r="O14" s="317"/>
      <c r="P14" s="317"/>
      <c r="Q14" s="317"/>
      <c r="R14" s="317"/>
      <c r="S14" s="317"/>
      <c r="T14" s="317"/>
      <c r="U14" s="317"/>
      <c r="V14" s="317"/>
      <c r="W14" s="317"/>
      <c r="X14" s="317"/>
      <c r="Y14" s="317">
        <f>Y12*(1+C24)/(C51-C24)</f>
        <v>5253466.679416894</v>
      </c>
    </row>
    <row r="15" spans="1:25" ht="16" thickTop="1" x14ac:dyDescent="0.2">
      <c r="A15"/>
      <c r="B1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/>
    </row>
    <row r="16" spans="1:25" ht="16" x14ac:dyDescent="0.2">
      <c r="A16"/>
      <c r="B16" s="172" t="s">
        <v>168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/>
    </row>
    <row r="17" spans="1:19" x14ac:dyDescent="0.2">
      <c r="A17"/>
      <c r="B1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/>
    </row>
    <row r="18" spans="1:19" ht="16" x14ac:dyDescent="0.2">
      <c r="A18"/>
      <c r="B18" s="172" t="s">
        <v>169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9" x14ac:dyDescent="0.2">
      <c r="A19"/>
      <c r="B1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9" ht="16" x14ac:dyDescent="0.2">
      <c r="A20"/>
      <c r="B20" s="32" t="s">
        <v>170</v>
      </c>
      <c r="C20" s="35">
        <v>0.04</v>
      </c>
      <c r="D20" s="3"/>
      <c r="E20" s="3" t="s">
        <v>280</v>
      </c>
      <c r="F20" s="3"/>
      <c r="G20" s="326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9" ht="16" x14ac:dyDescent="0.2">
      <c r="A21"/>
      <c r="B21" s="32" t="s">
        <v>171</v>
      </c>
      <c r="C21" s="36">
        <v>1.25</v>
      </c>
      <c r="D21" s="3"/>
      <c r="E21" s="327"/>
      <c r="F21" s="32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9" ht="16" x14ac:dyDescent="0.2">
      <c r="A22"/>
      <c r="B22" s="32" t="s">
        <v>172</v>
      </c>
      <c r="C22" s="35">
        <v>4.24E-2</v>
      </c>
      <c r="D22" s="3"/>
      <c r="E22" s="3" t="s">
        <v>281</v>
      </c>
      <c r="F22" s="3"/>
      <c r="G22" s="3"/>
      <c r="H22" s="3"/>
      <c r="I22" s="3"/>
      <c r="J22" s="3"/>
      <c r="K22" s="3"/>
      <c r="L22" s="3"/>
    </row>
    <row r="23" spans="1:19" ht="16" x14ac:dyDescent="0.2">
      <c r="A23"/>
      <c r="B23" s="32" t="s">
        <v>173</v>
      </c>
      <c r="C23" s="35">
        <f>C20+C21*C22</f>
        <v>9.2999999999999999E-2</v>
      </c>
      <c r="D23" s="3"/>
      <c r="E23" s="3"/>
      <c r="F23" s="3"/>
      <c r="G23" s="3" t="s">
        <v>282</v>
      </c>
      <c r="H23" s="3"/>
      <c r="I23" s="3"/>
      <c r="J23" s="3"/>
      <c r="K23" s="3"/>
      <c r="L23" s="3"/>
    </row>
    <row r="24" spans="1:19" ht="16" x14ac:dyDescent="0.2">
      <c r="A24"/>
      <c r="B24" s="33" t="s">
        <v>174</v>
      </c>
      <c r="C24" s="37">
        <v>0.01</v>
      </c>
      <c r="D24" s="3"/>
      <c r="E24" s="3"/>
      <c r="F24" s="3"/>
      <c r="G24" s="3"/>
      <c r="H24" s="3"/>
      <c r="I24" s="3"/>
      <c r="J24" s="3"/>
      <c r="K24" s="3"/>
      <c r="L24" s="3"/>
    </row>
    <row r="25" spans="1:19" x14ac:dyDescent="0.2">
      <c r="A25"/>
      <c r="B25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9" ht="16" x14ac:dyDescent="0.2">
      <c r="A26"/>
      <c r="B26" s="172" t="s">
        <v>175</v>
      </c>
      <c r="C26" s="3"/>
      <c r="D26" s="3"/>
      <c r="E26" s="3" t="s">
        <v>283</v>
      </c>
      <c r="F26"/>
      <c r="G26" s="5"/>
      <c r="H26" s="331" t="s">
        <v>285</v>
      </c>
      <c r="I26" s="5"/>
      <c r="J26" s="5" t="s">
        <v>289</v>
      </c>
      <c r="K26" s="330" t="s">
        <v>290</v>
      </c>
      <c r="L26" s="3"/>
    </row>
    <row r="27" spans="1:19" ht="16" x14ac:dyDescent="0.2">
      <c r="A27"/>
      <c r="B27" s="32" t="s">
        <v>176</v>
      </c>
      <c r="C27" s="328">
        <v>138.38</v>
      </c>
      <c r="D27" s="3"/>
      <c r="E27" s="3"/>
      <c r="F27"/>
      <c r="G27" s="5"/>
      <c r="H27" s="332" t="s">
        <v>286</v>
      </c>
      <c r="I27" s="5"/>
      <c r="J27" s="5"/>
      <c r="K27" s="5" t="s">
        <v>291</v>
      </c>
      <c r="L27" s="3"/>
      <c r="M27" s="3"/>
      <c r="N27" s="3"/>
      <c r="O27" s="3"/>
      <c r="P27" s="3"/>
      <c r="Q27" s="3"/>
      <c r="R27" s="3"/>
      <c r="S27"/>
    </row>
    <row r="28" spans="1:19" ht="16" x14ac:dyDescent="0.2">
      <c r="A28"/>
      <c r="B28" s="32" t="s">
        <v>177</v>
      </c>
      <c r="C28" s="329">
        <f>'Income Statement'!F32/10^3</f>
        <v>16864.919000000002</v>
      </c>
      <c r="D28" s="3"/>
      <c r="E28" s="3"/>
      <c r="F28"/>
      <c r="G28" s="5"/>
      <c r="H28" s="5"/>
      <c r="I28" s="5"/>
      <c r="J28" s="5"/>
      <c r="K28" s="5"/>
      <c r="L28" s="3"/>
      <c r="M28" s="3"/>
      <c r="N28" s="3"/>
      <c r="O28" s="3"/>
      <c r="P28" s="3"/>
      <c r="Q28" s="3"/>
      <c r="R28" s="3"/>
      <c r="S28"/>
    </row>
    <row r="29" spans="1:19" ht="16" x14ac:dyDescent="0.2">
      <c r="A29"/>
      <c r="B29" s="32" t="s">
        <v>178</v>
      </c>
      <c r="C29" s="318"/>
      <c r="D29" s="3"/>
      <c r="E29" t="s">
        <v>284</v>
      </c>
      <c r="F29" s="5"/>
      <c r="G29" s="5" t="s">
        <v>287</v>
      </c>
      <c r="H29" s="5"/>
      <c r="I29" s="5"/>
      <c r="J29" s="5"/>
      <c r="K29" s="5"/>
      <c r="L29" s="3"/>
      <c r="M29" s="3"/>
      <c r="N29" s="3"/>
      <c r="O29" s="3"/>
      <c r="P29" s="3"/>
      <c r="Q29" s="3"/>
      <c r="R29" s="3"/>
      <c r="S29"/>
    </row>
    <row r="30" spans="1:19" ht="16" x14ac:dyDescent="0.2">
      <c r="A30"/>
      <c r="B30" s="32" t="s">
        <v>179</v>
      </c>
      <c r="C30" s="318"/>
      <c r="D30" s="3"/>
      <c r="E30" s="3"/>
      <c r="F30"/>
      <c r="G30" s="5" t="s">
        <v>288</v>
      </c>
      <c r="H30" s="5"/>
      <c r="I30" s="5"/>
      <c r="J30" s="5"/>
      <c r="K30" s="5"/>
      <c r="L30" s="3"/>
      <c r="M30" s="3"/>
      <c r="N30" s="3"/>
      <c r="O30" s="3"/>
      <c r="P30" s="3"/>
      <c r="Q30" s="3"/>
      <c r="R30" s="3"/>
      <c r="S30"/>
    </row>
    <row r="31" spans="1:19" ht="16" x14ac:dyDescent="0.2">
      <c r="A31"/>
      <c r="B31" s="33" t="s">
        <v>180</v>
      </c>
      <c r="C31" s="319">
        <f>C27*C28</f>
        <v>2333767.4912200002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/>
    </row>
    <row r="32" spans="1:19" x14ac:dyDescent="0.2">
      <c r="A32"/>
      <c r="B3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/>
    </row>
    <row r="33" spans="1:19" ht="16" x14ac:dyDescent="0.2">
      <c r="A33"/>
      <c r="B33" s="172" t="s">
        <v>181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/>
    </row>
    <row r="34" spans="1:19" ht="18" x14ac:dyDescent="0.35">
      <c r="A34"/>
      <c r="B34" s="32" t="s">
        <v>182</v>
      </c>
      <c r="C34" s="38">
        <f>'Balance Sheet'!F26</f>
        <v>9613</v>
      </c>
      <c r="D34" s="3"/>
      <c r="E34" s="3" t="s">
        <v>294</v>
      </c>
      <c r="F34" s="3"/>
      <c r="G34" s="336" t="s">
        <v>295</v>
      </c>
      <c r="H34" s="3"/>
      <c r="I34" s="3" t="s">
        <v>297</v>
      </c>
      <c r="J34" s="3"/>
      <c r="K34" s="3"/>
      <c r="L34" s="3"/>
      <c r="M34" s="3"/>
      <c r="N34" s="3"/>
      <c r="O34" s="3"/>
      <c r="P34" s="3"/>
      <c r="Q34" s="3"/>
      <c r="R34" s="3"/>
      <c r="S34"/>
    </row>
    <row r="35" spans="1:19" ht="16" x14ac:dyDescent="0.2">
      <c r="A35"/>
      <c r="B35" s="32" t="s">
        <v>183</v>
      </c>
      <c r="C35" s="38">
        <f>'Balance Sheet'!F30</f>
        <v>99523</v>
      </c>
      <c r="D35" s="3"/>
      <c r="E35" s="3"/>
      <c r="F35" s="3"/>
      <c r="G35" s="3" t="s">
        <v>296</v>
      </c>
      <c r="H35" s="3"/>
      <c r="I35" s="3" t="s">
        <v>277</v>
      </c>
      <c r="J35" s="3"/>
      <c r="K35" s="3"/>
      <c r="L35" s="3"/>
      <c r="M35" s="3"/>
      <c r="N35" s="3"/>
      <c r="O35" s="3"/>
      <c r="P35" s="3"/>
      <c r="Q35" s="3"/>
      <c r="R35" s="3"/>
      <c r="S35"/>
    </row>
    <row r="36" spans="1:19" ht="16" x14ac:dyDescent="0.2">
      <c r="A36"/>
      <c r="B36" s="33" t="s">
        <v>184</v>
      </c>
      <c r="C36" s="39">
        <f>SUM(C34:C35)</f>
        <v>109136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/>
    </row>
    <row r="37" spans="1:19" x14ac:dyDescent="0.2">
      <c r="A37"/>
      <c r="B3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/>
    </row>
    <row r="38" spans="1:19" ht="16" x14ac:dyDescent="0.2">
      <c r="A38"/>
      <c r="B38" s="172" t="s">
        <v>185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/>
    </row>
    <row r="39" spans="1:19" ht="16" x14ac:dyDescent="0.2">
      <c r="A39"/>
      <c r="B39" s="32" t="s">
        <v>186</v>
      </c>
      <c r="C39" s="40">
        <f>C31/(C31+C36)</f>
        <v>0.95532529205830519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/>
    </row>
    <row r="40" spans="1:19" ht="16" x14ac:dyDescent="0.2">
      <c r="A40"/>
      <c r="B40" s="32" t="s">
        <v>187</v>
      </c>
      <c r="C40" s="40">
        <f>C36/(C31+C36)</f>
        <v>4.4674707941694758E-2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/>
    </row>
    <row r="41" spans="1:19" ht="16" x14ac:dyDescent="0.2">
      <c r="A41"/>
      <c r="B41" s="33" t="s">
        <v>109</v>
      </c>
      <c r="C41" s="41">
        <f>C36/C31</f>
        <v>4.6763870184406447E-2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/>
    </row>
    <row r="42" spans="1:19" x14ac:dyDescent="0.2">
      <c r="A42"/>
      <c r="B4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/>
    </row>
    <row r="43" spans="1:19" ht="16" x14ac:dyDescent="0.2">
      <c r="A43"/>
      <c r="B43" s="172" t="s">
        <v>188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/>
    </row>
    <row r="44" spans="1:19" ht="16" x14ac:dyDescent="0.2">
      <c r="A44"/>
      <c r="B44" s="32" t="s">
        <v>189</v>
      </c>
      <c r="C44" s="35">
        <f>C20</f>
        <v>0.04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/>
    </row>
    <row r="45" spans="1:19" ht="16" x14ac:dyDescent="0.2">
      <c r="A45"/>
      <c r="B45" s="32" t="s">
        <v>190</v>
      </c>
      <c r="C45" s="35">
        <f>C22</f>
        <v>4.24E-2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/>
    </row>
    <row r="46" spans="1:19" ht="16" x14ac:dyDescent="0.2">
      <c r="A46"/>
      <c r="B46" s="32" t="s">
        <v>191</v>
      </c>
      <c r="C46" s="36">
        <f>C21</f>
        <v>1.25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/>
    </row>
    <row r="47" spans="1:19" ht="16" x14ac:dyDescent="0.2">
      <c r="A47"/>
      <c r="B47" s="32" t="s">
        <v>173</v>
      </c>
      <c r="C47" s="35">
        <f>C23</f>
        <v>9.2999999999999999E-2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/>
    </row>
    <row r="48" spans="1:19" ht="16" x14ac:dyDescent="0.2">
      <c r="A48"/>
      <c r="B48" s="32" t="s">
        <v>192</v>
      </c>
      <c r="C48" s="42">
        <f>'Debt Schedule'!E17</f>
        <v>2.546047850298162E-2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/>
    </row>
    <row r="49" spans="1:25" ht="16" x14ac:dyDescent="0.2">
      <c r="A49"/>
      <c r="B49" s="32" t="s">
        <v>17</v>
      </c>
      <c r="C49" s="43">
        <f>'Income Statement'!E23</f>
        <v>0.13302260844085087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/>
    </row>
    <row r="50" spans="1:25" ht="16" x14ac:dyDescent="0.2">
      <c r="A50"/>
      <c r="B50" s="32" t="s">
        <v>193</v>
      </c>
      <c r="C50" s="35">
        <f>C48*(1-C49)</f>
        <v>2.2073659240362795E-2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/>
    </row>
    <row r="51" spans="1:25" ht="16" x14ac:dyDescent="0.2">
      <c r="A51"/>
      <c r="B51" s="33" t="s">
        <v>194</v>
      </c>
      <c r="C51" s="37">
        <f>C47*C39+C50*C40</f>
        <v>8.983138644119007E-2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/>
    </row>
    <row r="52" spans="1:25" x14ac:dyDescent="0.2">
      <c r="A52"/>
      <c r="B5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/>
    </row>
    <row r="53" spans="1:25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25" x14ac:dyDescent="0.2">
      <c r="A54"/>
      <c r="B54" s="5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</row>
    <row r="55" spans="1:25" x14ac:dyDescent="0.2">
      <c r="A55"/>
      <c r="B55" s="173" t="s">
        <v>195</v>
      </c>
      <c r="C55" s="45"/>
      <c r="D55" s="45"/>
      <c r="E55" s="45"/>
      <c r="F55" s="14"/>
      <c r="G55" s="14">
        <v>2022</v>
      </c>
      <c r="H55" s="14">
        <f>G55+1</f>
        <v>2023</v>
      </c>
      <c r="I55" s="14">
        <f>H55+1</f>
        <v>2024</v>
      </c>
      <c r="J55" s="14">
        <f>I55+1</f>
        <v>2025</v>
      </c>
      <c r="K55" s="14">
        <f t="shared" ref="K55:Y55" si="2">J55+1</f>
        <v>2026</v>
      </c>
      <c r="L55" s="14">
        <f t="shared" si="2"/>
        <v>2027</v>
      </c>
      <c r="M55" s="14">
        <f t="shared" si="2"/>
        <v>2028</v>
      </c>
      <c r="N55" s="14">
        <f t="shared" si="2"/>
        <v>2029</v>
      </c>
      <c r="O55" s="14">
        <f t="shared" si="2"/>
        <v>2030</v>
      </c>
      <c r="P55" s="14">
        <f t="shared" si="2"/>
        <v>2031</v>
      </c>
      <c r="Q55" s="14">
        <f t="shared" si="2"/>
        <v>2032</v>
      </c>
      <c r="R55" s="14">
        <f t="shared" si="2"/>
        <v>2033</v>
      </c>
      <c r="S55" s="14">
        <f t="shared" si="2"/>
        <v>2034</v>
      </c>
      <c r="T55" s="14">
        <f t="shared" si="2"/>
        <v>2035</v>
      </c>
      <c r="U55" s="14">
        <f t="shared" si="2"/>
        <v>2036</v>
      </c>
      <c r="V55" s="14">
        <f t="shared" si="2"/>
        <v>2037</v>
      </c>
      <c r="W55" s="14">
        <f t="shared" si="2"/>
        <v>2038</v>
      </c>
      <c r="X55" s="14">
        <f t="shared" si="2"/>
        <v>2039</v>
      </c>
      <c r="Y55" s="14">
        <f t="shared" si="2"/>
        <v>2040</v>
      </c>
    </row>
    <row r="56" spans="1:25" x14ac:dyDescent="0.2">
      <c r="A56"/>
      <c r="B56" t="s">
        <v>196</v>
      </c>
      <c r="C56"/>
      <c r="D56"/>
      <c r="E56"/>
      <c r="F56" s="46"/>
      <c r="G56" s="46">
        <f>G12</f>
        <v>108583.66283754047</v>
      </c>
      <c r="H56" s="46">
        <f t="shared" ref="H56:Y56" si="3">H12</f>
        <v>126967.3205499724</v>
      </c>
      <c r="I56" s="46">
        <f t="shared" si="3"/>
        <v>143218.68805406441</v>
      </c>
      <c r="J56" s="46">
        <f t="shared" si="3"/>
        <v>161601.18785097304</v>
      </c>
      <c r="K56" s="46">
        <f t="shared" si="3"/>
        <v>182405.50231298577</v>
      </c>
      <c r="L56" s="46">
        <f t="shared" si="3"/>
        <v>200646.05254428438</v>
      </c>
      <c r="M56" s="46">
        <f t="shared" si="3"/>
        <v>220710.65779871284</v>
      </c>
      <c r="N56" s="46">
        <f t="shared" si="3"/>
        <v>242781.72357858415</v>
      </c>
      <c r="O56" s="46">
        <f t="shared" si="3"/>
        <v>254920.80975751337</v>
      </c>
      <c r="P56" s="46">
        <f t="shared" si="3"/>
        <v>267666.85024538904</v>
      </c>
      <c r="Q56" s="46">
        <f t="shared" si="3"/>
        <v>281050.19275765849</v>
      </c>
      <c r="R56" s="46">
        <f t="shared" si="3"/>
        <v>295102.70239554142</v>
      </c>
      <c r="S56" s="46">
        <f t="shared" si="3"/>
        <v>309857.83751531848</v>
      </c>
      <c r="T56" s="46">
        <f t="shared" si="3"/>
        <v>325350.7293910844</v>
      </c>
      <c r="U56" s="46">
        <f t="shared" si="3"/>
        <v>341618.26586063864</v>
      </c>
      <c r="V56" s="46">
        <f t="shared" si="3"/>
        <v>358699.17915367062</v>
      </c>
      <c r="W56" s="46">
        <f t="shared" si="3"/>
        <v>376634.13811135414</v>
      </c>
      <c r="X56" s="46">
        <f t="shared" si="3"/>
        <v>395465.84501692187</v>
      </c>
      <c r="Y56" s="46">
        <f t="shared" si="3"/>
        <v>415239.13726776798</v>
      </c>
    </row>
    <row r="57" spans="1:25" x14ac:dyDescent="0.2">
      <c r="A57"/>
      <c r="B57" t="s">
        <v>197</v>
      </c>
      <c r="C57" s="48">
        <f>NPV(C51,G56:Y56)</f>
        <v>1993719.9280359356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">
      <c r="A60"/>
      <c r="B60" s="173" t="s">
        <v>198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</row>
    <row r="61" spans="1:25" x14ac:dyDescent="0.2">
      <c r="A61"/>
      <c r="B61" t="s">
        <v>199</v>
      </c>
      <c r="C61" s="49"/>
      <c r="D61"/>
      <c r="E61"/>
      <c r="F61"/>
      <c r="G61" s="333">
        <f>G14</f>
        <v>0</v>
      </c>
      <c r="H61" s="333">
        <f t="shared" ref="H61:Y61" si="4">H14</f>
        <v>0</v>
      </c>
      <c r="I61" s="333">
        <f t="shared" si="4"/>
        <v>0</v>
      </c>
      <c r="J61" s="333">
        <f t="shared" si="4"/>
        <v>0</v>
      </c>
      <c r="K61" s="333">
        <f t="shared" si="4"/>
        <v>0</v>
      </c>
      <c r="L61" s="333">
        <f t="shared" si="4"/>
        <v>0</v>
      </c>
      <c r="M61" s="333">
        <f t="shared" si="4"/>
        <v>0</v>
      </c>
      <c r="N61" s="333">
        <f t="shared" si="4"/>
        <v>0</v>
      </c>
      <c r="O61" s="333">
        <f t="shared" si="4"/>
        <v>0</v>
      </c>
      <c r="P61" s="333">
        <f t="shared" si="4"/>
        <v>0</v>
      </c>
      <c r="Q61" s="333">
        <f t="shared" si="4"/>
        <v>0</v>
      </c>
      <c r="R61" s="333">
        <f t="shared" si="4"/>
        <v>0</v>
      </c>
      <c r="S61" s="333">
        <f t="shared" si="4"/>
        <v>0</v>
      </c>
      <c r="T61" s="333">
        <f t="shared" si="4"/>
        <v>0</v>
      </c>
      <c r="U61" s="333">
        <f t="shared" si="4"/>
        <v>0</v>
      </c>
      <c r="V61" s="333">
        <f t="shared" si="4"/>
        <v>0</v>
      </c>
      <c r="W61" s="333">
        <f t="shared" si="4"/>
        <v>0</v>
      </c>
      <c r="X61" s="333">
        <f t="shared" si="4"/>
        <v>0</v>
      </c>
      <c r="Y61" s="333">
        <f t="shared" si="4"/>
        <v>5253466.679416894</v>
      </c>
    </row>
    <row r="62" spans="1:25" x14ac:dyDescent="0.2">
      <c r="A62"/>
      <c r="B62" t="s">
        <v>200</v>
      </c>
      <c r="C62" s="48">
        <f>NPV(C51,G61:Y61)</f>
        <v>1024752.6975314149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5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5" x14ac:dyDescent="0.2">
      <c r="A64"/>
      <c r="B64" s="344" t="s">
        <v>201</v>
      </c>
      <c r="C64" s="344"/>
      <c r="D64" s="34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 s="173" t="s">
        <v>202</v>
      </c>
      <c r="C66" s="174" t="s">
        <v>203</v>
      </c>
      <c r="D66" s="174" t="s">
        <v>204</v>
      </c>
      <c r="E66" s="5"/>
      <c r="F66"/>
      <c r="G66" t="s">
        <v>292</v>
      </c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 t="s">
        <v>197</v>
      </c>
      <c r="C67" s="46">
        <f>C57</f>
        <v>1993719.9280359356</v>
      </c>
      <c r="D67" s="47">
        <f>NPV(C51,H56:Y56)</f>
        <v>2064234.8905092932</v>
      </c>
      <c r="E67" s="50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 t="s">
        <v>200</v>
      </c>
      <c r="C68" s="46">
        <f>C62</f>
        <v>1024752.6975314149</v>
      </c>
      <c r="D68" s="47">
        <f>NPV(C51,H61:Y61)</f>
        <v>1116807.6531100117</v>
      </c>
      <c r="E68" s="51"/>
      <c r="F68"/>
      <c r="G68" t="s">
        <v>293</v>
      </c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 t="s">
        <v>205</v>
      </c>
      <c r="C69" s="52">
        <f>SUM(C67:C68)</f>
        <v>3018472.6255673505</v>
      </c>
      <c r="D69" s="52">
        <f>SUM(D67:D68)</f>
        <v>3181042.5436193049</v>
      </c>
      <c r="E69" s="53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 s="54" t="s">
        <v>206</v>
      </c>
      <c r="C70" s="184">
        <f>'Balance Sheet'!E5</f>
        <v>34940</v>
      </c>
      <c r="D70" s="184">
        <f ca="1">'Balance Sheet'!F5</f>
        <v>119571.96943996385</v>
      </c>
      <c r="E70" s="5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 s="54" t="s">
        <v>207</v>
      </c>
      <c r="C71" s="185">
        <f>-('Balance Sheet'!E30+'Balance Sheet'!E26)</f>
        <v>-118719</v>
      </c>
      <c r="D71" s="185">
        <f>-('Balance Sheet'!F30+'Balance Sheet'!F26)</f>
        <v>-109136</v>
      </c>
      <c r="E71" s="5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 s="2" t="s">
        <v>208</v>
      </c>
      <c r="C72" s="55">
        <f>SUM(C69:C71)</f>
        <v>2934693.6255673505</v>
      </c>
      <c r="D72" s="55">
        <f ca="1">SUM(D69:D71)</f>
        <v>3191478.5130592687</v>
      </c>
      <c r="E72" s="5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 s="54" t="s">
        <v>209</v>
      </c>
      <c r="C73" s="56">
        <f>'Balance Sheet'!E6</f>
        <v>27699</v>
      </c>
      <c r="D73" s="56">
        <f>'Balance Sheet'!F6</f>
        <v>27699</v>
      </c>
      <c r="E73" s="5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 s="182" t="s">
        <v>210</v>
      </c>
      <c r="C74" s="55">
        <f>C72+C73</f>
        <v>2962392.6255673505</v>
      </c>
      <c r="D74" s="55">
        <f ca="1">D72+D73</f>
        <v>3219177.5130592687</v>
      </c>
      <c r="E74" s="5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 s="173" t="s">
        <v>211</v>
      </c>
      <c r="C75" s="175">
        <f>C74/C28</f>
        <v>175.65412710060156</v>
      </c>
      <c r="D75" s="175">
        <f ca="1">D74/C28</f>
        <v>190.88010520888173</v>
      </c>
      <c r="E75" s="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 s="2"/>
      <c r="C76" s="49"/>
      <c r="D76"/>
      <c r="E76" s="57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 s="2"/>
      <c r="C77"/>
      <c r="D77" s="5"/>
      <c r="E77" s="183"/>
      <c r="F77" s="183"/>
      <c r="G77" s="183" t="s">
        <v>212</v>
      </c>
      <c r="H77" s="183"/>
      <c r="I77" s="183"/>
      <c r="J77"/>
      <c r="K77"/>
      <c r="L77"/>
      <c r="M77"/>
      <c r="N77"/>
      <c r="O77"/>
      <c r="P77"/>
      <c r="Q77"/>
      <c r="R77"/>
      <c r="S77"/>
    </row>
    <row r="78" spans="1:19" ht="18" x14ac:dyDescent="0.35">
      <c r="A78"/>
      <c r="B78"/>
      <c r="C78"/>
      <c r="D78"/>
      <c r="E78" s="341" t="s">
        <v>194</v>
      </c>
      <c r="F78" s="341"/>
      <c r="G78" s="341"/>
      <c r="H78" s="341"/>
      <c r="I78" s="341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 s="335">
        <f>C75</f>
        <v>175.65412710060156</v>
      </c>
      <c r="E79" s="186">
        <v>7.1999999999999995E-2</v>
      </c>
      <c r="F79" s="186">
        <v>8.2000000000000003E-2</v>
      </c>
      <c r="G79" s="186">
        <v>9.1999999999999998E-2</v>
      </c>
      <c r="H79" s="186">
        <v>0.10199999999999999</v>
      </c>
      <c r="I79" s="186">
        <v>0.112</v>
      </c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 s="342" t="s">
        <v>213</v>
      </c>
      <c r="D80" s="58">
        <v>0.01</v>
      </c>
      <c r="E80" s="59">
        <f t="dataTable" ref="E80:I85" dt2D="1" dtr="1" r1="C51" r2="C24"/>
        <v>242.54390456769246</v>
      </c>
      <c r="F80" s="59">
        <v>200.64389528453717</v>
      </c>
      <c r="G80" s="334">
        <v>169.64633890522717</v>
      </c>
      <c r="H80" s="59">
        <v>145.92014324931162</v>
      </c>
      <c r="I80" s="59">
        <v>127.26791482805395</v>
      </c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 s="342"/>
      <c r="D81" s="58">
        <v>1.4999999999999999E-2</v>
      </c>
      <c r="E81" s="59">
        <v>252.50968565692111</v>
      </c>
      <c r="F81" s="59">
        <v>206.82101519148691</v>
      </c>
      <c r="G81" s="59">
        <v>173.64552815686318</v>
      </c>
      <c r="H81" s="59">
        <v>148.59751232869442</v>
      </c>
      <c r="I81" s="59">
        <v>129.10879681538253</v>
      </c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 s="342"/>
      <c r="D82" s="58">
        <v>0.02</v>
      </c>
      <c r="E82" s="59">
        <v>264.39196310946306</v>
      </c>
      <c r="F82" s="59">
        <v>213.99444476084793</v>
      </c>
      <c r="G82" s="59">
        <v>178.20016036011535</v>
      </c>
      <c r="H82" s="59">
        <v>151.60138983239221</v>
      </c>
      <c r="I82" s="59">
        <v>131.14977467089906</v>
      </c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 s="342"/>
      <c r="D83" s="58">
        <v>2.5000000000000001E-2</v>
      </c>
      <c r="E83" s="59">
        <v>278.80238470084367</v>
      </c>
      <c r="F83" s="59">
        <v>222.42637074588626</v>
      </c>
      <c r="G83" s="59">
        <v>183.43458841459912</v>
      </c>
      <c r="H83" s="59">
        <v>154.99538129760919</v>
      </c>
      <c r="I83" s="59">
        <v>133.42534768222203</v>
      </c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 s="342"/>
      <c r="D84" s="58">
        <v>0.03</v>
      </c>
      <c r="E84" s="59">
        <v>296.64385905207678</v>
      </c>
      <c r="F84" s="59">
        <v>232.47982095881662</v>
      </c>
      <c r="G84" s="59">
        <v>189.51327905851579</v>
      </c>
      <c r="H84" s="59">
        <v>158.86076046632851</v>
      </c>
      <c r="I84" s="59">
        <v>135.97842959736491</v>
      </c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 s="342"/>
      <c r="D85" s="58">
        <v>3.5000000000000003E-2</v>
      </c>
      <c r="E85" s="59">
        <v>319.30735349823783</v>
      </c>
      <c r="F85" s="59">
        <v>244.67230313194494</v>
      </c>
      <c r="G85" s="59">
        <v>196.65840665750559</v>
      </c>
      <c r="H85" s="59">
        <v>163.30306189903581</v>
      </c>
      <c r="I85" s="59">
        <v>138.86308059239647</v>
      </c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</sheetData>
  <mergeCells count="5">
    <mergeCell ref="E78:I78"/>
    <mergeCell ref="C80:C85"/>
    <mergeCell ref="D1:E1"/>
    <mergeCell ref="B64:D64"/>
    <mergeCell ref="F1:Y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Income Statement</vt:lpstr>
      <vt:lpstr>Balance Sheet</vt:lpstr>
      <vt:lpstr>Cash Flow</vt:lpstr>
      <vt:lpstr>Ratio Analysis</vt:lpstr>
      <vt:lpstr>Revenue Build Up</vt:lpstr>
      <vt:lpstr>Cost Sheet</vt:lpstr>
      <vt:lpstr>Working cap</vt:lpstr>
      <vt:lpstr>Depreciation Schedule</vt:lpstr>
      <vt:lpstr>Shareholders Equity</vt:lpstr>
      <vt:lpstr>Debt Schedule</vt:lpstr>
      <vt:lpstr>DCF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Kale</dc:creator>
  <cp:lastModifiedBy>Tomasz Osuchowski</cp:lastModifiedBy>
  <dcterms:created xsi:type="dcterms:W3CDTF">2022-09-06T09:25:48Z</dcterms:created>
  <dcterms:modified xsi:type="dcterms:W3CDTF">2024-12-19T23:00:12Z</dcterms:modified>
</cp:coreProperties>
</file>