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4. Capital Markets\1. Equity Capital Markets\4.1.5a. Fee distribution_corrected\"/>
    </mc:Choice>
  </mc:AlternateContent>
  <xr:revisionPtr revIDLastSave="0" documentId="8_{DD1B54E0-7DDE-4BB7-B409-4B7EDA098345}" xr6:coauthVersionLast="40" xr6:coauthVersionMax="40" xr10:uidLastSave="{00000000-0000-0000-0000-000000000000}"/>
  <bookViews>
    <workbookView xWindow="-108" yWindow="-108" windowWidth="23256" windowHeight="13176"/>
  </bookViews>
  <sheets>
    <sheet name="Fee_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1" l="1"/>
  <c r="K19" i="1" s="1"/>
  <c r="H29" i="1"/>
  <c r="G29" i="1"/>
  <c r="E29" i="1"/>
  <c r="D29" i="1"/>
  <c r="H24" i="1"/>
  <c r="I24" i="1" s="1"/>
  <c r="H23" i="1"/>
  <c r="I23" i="1" s="1"/>
  <c r="H22" i="1"/>
  <c r="I20" i="1"/>
  <c r="H20" i="1"/>
  <c r="H19" i="1"/>
  <c r="I19" i="1" s="1"/>
  <c r="F17" i="1"/>
  <c r="M17" i="1" s="1"/>
  <c r="C8" i="1"/>
  <c r="F16" i="1" s="1"/>
  <c r="C6" i="1"/>
  <c r="M16" i="1" l="1"/>
  <c r="F29" i="1"/>
  <c r="L19" i="1"/>
  <c r="K22" i="1"/>
  <c r="L22" i="1" s="1"/>
  <c r="M22" i="1" s="1"/>
  <c r="K27" i="1"/>
  <c r="L27" i="1" s="1"/>
  <c r="M27" i="1" s="1"/>
  <c r="I22" i="1"/>
  <c r="I29" i="1" s="1"/>
  <c r="K24" i="1"/>
  <c r="L24" i="1" s="1"/>
  <c r="M24" i="1" s="1"/>
  <c r="K20" i="1"/>
  <c r="L20" i="1" s="1"/>
  <c r="M20" i="1" s="1"/>
  <c r="K23" i="1"/>
  <c r="L23" i="1" s="1"/>
  <c r="M23" i="1" s="1"/>
  <c r="K26" i="1"/>
  <c r="L26" i="1" s="1"/>
  <c r="M26" i="1" s="1"/>
  <c r="K28" i="1"/>
  <c r="L28" i="1" s="1"/>
  <c r="M28" i="1" s="1"/>
  <c r="L29" i="1" l="1"/>
  <c r="M19" i="1"/>
  <c r="M29" i="1"/>
  <c r="K29" i="1"/>
</calcChain>
</file>

<file path=xl/sharedStrings.xml><?xml version="1.0" encoding="utf-8"?>
<sst xmlns="http://schemas.openxmlformats.org/spreadsheetml/2006/main" count="42" uniqueCount="40">
  <si>
    <t>Fee distribution</t>
  </si>
  <si>
    <t>Shares issued</t>
  </si>
  <si>
    <t>Price per share</t>
  </si>
  <si>
    <t>IPO value</t>
  </si>
  <si>
    <t>Commission %</t>
  </si>
  <si>
    <t>Commission</t>
  </si>
  <si>
    <t>Underwriting fee</t>
  </si>
  <si>
    <t>Management fee</t>
  </si>
  <si>
    <t>Selling fee</t>
  </si>
  <si>
    <t>Investment bank</t>
  </si>
  <si>
    <t>Management 
of shares</t>
  </si>
  <si>
    <t>% of Management 
shares</t>
  </si>
  <si>
    <t>Management 
fee</t>
  </si>
  <si>
    <t>Underwritten
 shares</t>
  </si>
  <si>
    <t>% of Underwritten 
shares</t>
  </si>
  <si>
    <t>Underwriting 
Fee</t>
  </si>
  <si>
    <t>Shares 
sold</t>
  </si>
  <si>
    <t>Shares 
sold %</t>
  </si>
  <si>
    <t>Selling 
fee</t>
  </si>
  <si>
    <t>Total 
fees</t>
  </si>
  <si>
    <t xml:space="preserve"> </t>
  </si>
  <si>
    <t>Global coordinator 1</t>
  </si>
  <si>
    <t>Goldman Sachs</t>
  </si>
  <si>
    <t>Global coordinator 2</t>
  </si>
  <si>
    <t>JP Morgan</t>
  </si>
  <si>
    <t>Bookrunner 1</t>
  </si>
  <si>
    <t>Bookrunner 2</t>
  </si>
  <si>
    <t>Co-lead Manager 1</t>
  </si>
  <si>
    <t>BNP Paribas</t>
  </si>
  <si>
    <t>Co-lead Manager 2</t>
  </si>
  <si>
    <t>Citi</t>
  </si>
  <si>
    <t>Co-lead Manager 3</t>
  </si>
  <si>
    <t>HSBC</t>
  </si>
  <si>
    <t>Selling bank 1</t>
  </si>
  <si>
    <t>Jeffries</t>
  </si>
  <si>
    <t>Selling bank 2</t>
  </si>
  <si>
    <t>Intesa Sanpaolo</t>
  </si>
  <si>
    <t>Selling bank 3</t>
  </si>
  <si>
    <t>Unicredit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</si>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</sst>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&quot; &quot;;&quot;-&quot;#,##0&quot; &quot;"/>
    <numFmt numFmtId="165" formatCode="&quot; &quot;#,##0.00&quot;     &quot;;&quot;-&quot;#,##0.00&quot;     &quot;;&quot; -&quot;00&quot;     &quot;;&quot; &quot;@&quot; &quot;"/>
  </numFmts>
  <fonts count="5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164" fontId="2" fillId="2" borderId="0" xfId="1" applyNumberFormat="1" applyFont="1" applyFill="1"/>
    <xf numFmtId="9" fontId="2" fillId="2" borderId="0" xfId="0" applyNumberFormat="1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164" fontId="2" fillId="2" borderId="0" xfId="1" applyNumberFormat="1" applyFont="1" applyFill="1" applyAlignment="1">
      <alignment horizontal="right"/>
    </xf>
    <xf numFmtId="9" fontId="2" fillId="2" borderId="0" xfId="0" applyNumberFormat="1" applyFont="1" applyFill="1" applyAlignment="1">
      <alignment horizontal="right"/>
    </xf>
    <xf numFmtId="164" fontId="2" fillId="3" borderId="0" xfId="1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4" fillId="2" borderId="2" xfId="0" applyFont="1" applyFill="1" applyBorder="1"/>
    <xf numFmtId="164" fontId="4" fillId="2" borderId="2" xfId="1" applyNumberFormat="1" applyFont="1" applyFill="1" applyBorder="1"/>
    <xf numFmtId="164" fontId="4" fillId="2" borderId="2" xfId="0" applyNumberFormat="1" applyFont="1" applyFill="1" applyBorder="1" applyAlignment="1">
      <alignment horizontal="right"/>
    </xf>
    <xf numFmtId="9" fontId="4" fillId="2" borderId="2" xfId="2" applyFont="1" applyFill="1" applyBorder="1" applyAlignment="1">
      <alignment horizontal="right"/>
    </xf>
    <xf numFmtId="164" fontId="4" fillId="3" borderId="2" xfId="0" applyNumberFormat="1" applyFont="1" applyFill="1" applyBorder="1" applyAlignment="1">
      <alignment horizontal="right"/>
    </xf>
    <xf numFmtId="3" fontId="4" fillId="4" borderId="2" xfId="0" applyNumberFormat="1" applyFont="1" applyFill="1" applyBorder="1" applyAlignment="1">
      <alignment horizontal="right"/>
    </xf>
  </cellXfs>
  <cellStyles count="3">
    <cellStyle name="Comma" xfId="1" builtinId="3" customBuiltin="1"/>
    <cellStyle name="Normal" xfId="0" builtinId="0" customBuiltin="1"/>
    <cellStyle name="Percent" xfId="2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/>
  </sheetViews>
  <sheetFormatPr defaultRowHeight="11.4" x14ac:dyDescent="0.2"/>
  <cols>
    <col min="1" max="1" width="2" style="1" customWidth="1"/>
    <col min="2" max="2" width="18.5546875" style="1" bestFit="1" customWidth="1"/>
    <col min="3" max="3" width="14.109375" style="1" bestFit="1" customWidth="1"/>
    <col min="4" max="13" width="11.77734375" style="1" customWidth="1"/>
    <col min="14" max="14" width="8.88671875" style="1" customWidth="1"/>
    <col min="15" max="16384" width="8.88671875" style="1"/>
  </cols>
  <sheetData>
    <row r="1" spans="1:14" s="3" customFormat="1" ht="15.6" x14ac:dyDescent="0.3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3" customFormat="1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3" customFormat="1" ht="14.4" x14ac:dyDescent="0.3">
      <c r="A3" s="1"/>
      <c r="B3" s="1" t="s">
        <v>1</v>
      </c>
      <c r="C3" s="4">
        <v>10000000</v>
      </c>
      <c r="D3" s="1"/>
      <c r="E3" s="1"/>
      <c r="F3" s="1"/>
      <c r="G3" s="4"/>
      <c r="H3" s="1"/>
      <c r="I3" s="1"/>
      <c r="J3" s="1"/>
      <c r="K3" s="1"/>
      <c r="L3" s="1"/>
      <c r="M3" s="1"/>
      <c r="N3" s="1"/>
    </row>
    <row r="4" spans="1:14" s="3" customFormat="1" ht="14.4" x14ac:dyDescent="0.3">
      <c r="A4" s="1"/>
      <c r="B4" s="1" t="s">
        <v>2</v>
      </c>
      <c r="C4" s="4">
        <v>15</v>
      </c>
      <c r="D4" s="1"/>
      <c r="E4" s="1"/>
      <c r="F4" s="1"/>
      <c r="G4" s="4"/>
      <c r="H4" s="1"/>
      <c r="I4" s="1"/>
      <c r="J4" s="1"/>
      <c r="K4" s="1"/>
      <c r="L4" s="1"/>
      <c r="M4" s="1"/>
      <c r="N4" s="1"/>
    </row>
    <row r="5" spans="1:14" s="3" customFormat="1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3" customFormat="1" ht="14.4" x14ac:dyDescent="0.3">
      <c r="A6" s="1"/>
      <c r="B6" s="1" t="s">
        <v>3</v>
      </c>
      <c r="C6" s="4">
        <f>C3*C4</f>
        <v>150000000</v>
      </c>
      <c r="D6" s="1"/>
      <c r="E6" s="1"/>
      <c r="F6" s="1"/>
      <c r="G6" s="4"/>
      <c r="H6" s="1"/>
      <c r="I6" s="1"/>
      <c r="J6" s="1"/>
      <c r="K6" s="1"/>
      <c r="L6" s="1"/>
      <c r="M6" s="1"/>
      <c r="N6" s="1"/>
    </row>
    <row r="7" spans="1:14" s="3" customFormat="1" ht="14.4" x14ac:dyDescent="0.3">
      <c r="A7" s="1"/>
      <c r="B7" s="1" t="s">
        <v>4</v>
      </c>
      <c r="C7" s="5">
        <v>0.03</v>
      </c>
      <c r="D7" s="1"/>
      <c r="E7" s="1"/>
      <c r="F7" s="1"/>
      <c r="G7" s="5"/>
      <c r="H7" s="1"/>
      <c r="I7" s="1"/>
      <c r="J7" s="1"/>
      <c r="K7" s="1"/>
      <c r="L7" s="1"/>
      <c r="M7" s="1"/>
      <c r="N7" s="1"/>
    </row>
    <row r="8" spans="1:14" s="3" customFormat="1" ht="14.4" x14ac:dyDescent="0.3">
      <c r="A8" s="1"/>
      <c r="B8" s="1" t="s">
        <v>5</v>
      </c>
      <c r="C8" s="4">
        <f>C6*C7</f>
        <v>4500000</v>
      </c>
      <c r="D8" s="1"/>
      <c r="E8" s="1"/>
      <c r="F8" s="1"/>
      <c r="G8" s="4"/>
      <c r="H8" s="1"/>
      <c r="I8" s="1"/>
      <c r="J8" s="1"/>
      <c r="K8" s="1"/>
      <c r="L8" s="1"/>
      <c r="M8" s="1"/>
      <c r="N8" s="1"/>
    </row>
    <row r="9" spans="1:14" s="3" customFormat="1" ht="14.4" x14ac:dyDescent="0.3">
      <c r="A9" s="1"/>
      <c r="B9" s="1"/>
      <c r="C9" s="5"/>
      <c r="D9" s="1"/>
      <c r="E9" s="1"/>
      <c r="F9" s="1"/>
      <c r="G9" s="5"/>
      <c r="H9" s="1"/>
      <c r="I9" s="1"/>
      <c r="J9" s="1"/>
      <c r="K9" s="1"/>
      <c r="L9" s="1"/>
      <c r="M9" s="1"/>
      <c r="N9" s="1"/>
    </row>
    <row r="10" spans="1:14" s="3" customFormat="1" ht="14.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3" customFormat="1" ht="14.4" x14ac:dyDescent="0.3">
      <c r="A11" s="1"/>
      <c r="B11" s="1" t="s">
        <v>6</v>
      </c>
      <c r="C11" s="5">
        <v>0.2</v>
      </c>
      <c r="D11" s="1"/>
      <c r="E11" s="1"/>
      <c r="F11" s="1"/>
      <c r="G11" s="5"/>
      <c r="H11" s="1"/>
      <c r="I11" s="1"/>
      <c r="J11" s="1"/>
      <c r="K11" s="1"/>
      <c r="L11" s="1"/>
      <c r="M11" s="1"/>
      <c r="N11" s="1"/>
    </row>
    <row r="12" spans="1:14" s="3" customFormat="1" ht="14.4" x14ac:dyDescent="0.3">
      <c r="A12" s="1"/>
      <c r="B12" s="1" t="s">
        <v>7</v>
      </c>
      <c r="C12" s="5">
        <v>0.2</v>
      </c>
      <c r="D12" s="1"/>
      <c r="E12" s="1"/>
      <c r="F12" s="1"/>
      <c r="G12" s="5"/>
      <c r="H12" s="1"/>
      <c r="I12" s="1"/>
      <c r="J12" s="1"/>
      <c r="K12" s="1"/>
      <c r="L12" s="1"/>
      <c r="M12" s="1"/>
      <c r="N12" s="1"/>
    </row>
    <row r="13" spans="1:14" s="3" customFormat="1" ht="14.4" x14ac:dyDescent="0.3">
      <c r="A13" s="1"/>
      <c r="B13" s="1" t="s">
        <v>8</v>
      </c>
      <c r="C13" s="5">
        <v>0.6</v>
      </c>
      <c r="D13" s="1"/>
      <c r="E13" s="1"/>
      <c r="F13" s="1"/>
      <c r="G13" s="5"/>
      <c r="H13" s="1"/>
      <c r="I13" s="1"/>
      <c r="J13" s="1"/>
      <c r="K13" s="1"/>
      <c r="L13" s="1"/>
      <c r="M13" s="1"/>
      <c r="N13" s="1"/>
    </row>
    <row r="14" spans="1:14" s="3" customFormat="1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3" customFormat="1" ht="36.6" x14ac:dyDescent="0.3">
      <c r="A15"/>
      <c r="B15" s="6"/>
      <c r="C15" s="6" t="s">
        <v>9</v>
      </c>
      <c r="D15" s="7" t="s">
        <v>10</v>
      </c>
      <c r="E15" s="7" t="s">
        <v>11</v>
      </c>
      <c r="F15" s="8" t="s">
        <v>12</v>
      </c>
      <c r="G15" s="7" t="s">
        <v>13</v>
      </c>
      <c r="H15" s="7" t="s">
        <v>14</v>
      </c>
      <c r="I15" s="8" t="s">
        <v>15</v>
      </c>
      <c r="J15" s="7" t="s">
        <v>16</v>
      </c>
      <c r="K15" s="7" t="s">
        <v>17</v>
      </c>
      <c r="L15" s="8" t="s">
        <v>18</v>
      </c>
      <c r="M15" s="9" t="s">
        <v>19</v>
      </c>
      <c r="N15" s="3" t="s">
        <v>20</v>
      </c>
    </row>
    <row r="16" spans="1:14" s="3" customFormat="1" ht="14.4" x14ac:dyDescent="0.3">
      <c r="A16"/>
      <c r="B16" s="1" t="s">
        <v>21</v>
      </c>
      <c r="C16" s="1" t="s">
        <v>22</v>
      </c>
      <c r="D16" s="10">
        <v>5000000</v>
      </c>
      <c r="E16" s="11">
        <v>0.5</v>
      </c>
      <c r="F16" s="12">
        <f>E16*$C$11*$C$8</f>
        <v>450000</v>
      </c>
      <c r="G16" s="13"/>
      <c r="H16" s="13"/>
      <c r="I16" s="14"/>
      <c r="J16" s="10"/>
      <c r="K16" s="13"/>
      <c r="L16" s="14"/>
      <c r="M16" s="15">
        <f>F16</f>
        <v>450000</v>
      </c>
    </row>
    <row r="17" spans="1:13" s="3" customFormat="1" ht="14.4" x14ac:dyDescent="0.3">
      <c r="A17"/>
      <c r="B17" s="1" t="s">
        <v>23</v>
      </c>
      <c r="C17" s="1" t="s">
        <v>24</v>
      </c>
      <c r="D17" s="10">
        <v>5000000</v>
      </c>
      <c r="E17" s="11">
        <v>0.5</v>
      </c>
      <c r="F17" s="12">
        <f>E17*$C$11*$C$8</f>
        <v>450000</v>
      </c>
      <c r="G17" s="13"/>
      <c r="H17" s="13"/>
      <c r="I17" s="14"/>
      <c r="J17" s="10"/>
      <c r="K17" s="13"/>
      <c r="L17" s="14"/>
      <c r="M17" s="15">
        <f>F17</f>
        <v>450000</v>
      </c>
    </row>
    <row r="18" spans="1:13" s="3" customFormat="1" ht="4.8" customHeight="1" x14ac:dyDescent="0.3">
      <c r="A18"/>
      <c r="B18" s="1"/>
      <c r="C18" s="1"/>
      <c r="D18" s="13"/>
      <c r="E18" s="13"/>
      <c r="F18" s="14"/>
      <c r="G18" s="10"/>
      <c r="H18" s="13"/>
      <c r="I18" s="14"/>
      <c r="J18" s="10"/>
      <c r="K18" s="13"/>
      <c r="L18" s="14"/>
      <c r="M18" s="16"/>
    </row>
    <row r="19" spans="1:13" s="3" customFormat="1" ht="14.4" x14ac:dyDescent="0.3">
      <c r="A19"/>
      <c r="B19" s="1" t="s">
        <v>25</v>
      </c>
      <c r="C19" s="1" t="s">
        <v>22</v>
      </c>
      <c r="D19" s="13"/>
      <c r="E19" s="13"/>
      <c r="F19" s="14"/>
      <c r="G19" s="10">
        <v>4100000</v>
      </c>
      <c r="H19" s="11">
        <f>G19/$G$29</f>
        <v>0.41</v>
      </c>
      <c r="I19" s="12">
        <f>H19*$C$11*$C$8</f>
        <v>369000</v>
      </c>
      <c r="J19" s="10">
        <v>2900000</v>
      </c>
      <c r="K19" s="11">
        <f>J19/$J$29</f>
        <v>0.28999999999999998</v>
      </c>
      <c r="L19" s="12">
        <f>K19*$C$13*$C$8</f>
        <v>783000</v>
      </c>
      <c r="M19" s="15">
        <f>L19+I19+F19</f>
        <v>1152000</v>
      </c>
    </row>
    <row r="20" spans="1:13" s="3" customFormat="1" ht="14.4" x14ac:dyDescent="0.3">
      <c r="A20"/>
      <c r="B20" s="1" t="s">
        <v>26</v>
      </c>
      <c r="C20" s="1" t="s">
        <v>24</v>
      </c>
      <c r="D20" s="13"/>
      <c r="E20" s="13"/>
      <c r="F20" s="14"/>
      <c r="G20" s="10">
        <v>4100000</v>
      </c>
      <c r="H20" s="11">
        <f>G20/$G$29</f>
        <v>0.41</v>
      </c>
      <c r="I20" s="12">
        <f>H20*$C$11*$C$8</f>
        <v>369000</v>
      </c>
      <c r="J20" s="10">
        <v>3100000</v>
      </c>
      <c r="K20" s="11">
        <f>J20/$J$29</f>
        <v>0.31</v>
      </c>
      <c r="L20" s="12">
        <f>K20*$C$13*$C$8</f>
        <v>837000</v>
      </c>
      <c r="M20" s="15">
        <f>L20+I20+F20</f>
        <v>1206000</v>
      </c>
    </row>
    <row r="21" spans="1:13" s="3" customFormat="1" ht="3.6" customHeight="1" x14ac:dyDescent="0.3">
      <c r="A21"/>
      <c r="B21" s="1"/>
      <c r="C21" s="1"/>
      <c r="D21" s="13"/>
      <c r="E21" s="13"/>
      <c r="F21" s="14"/>
      <c r="G21" s="10"/>
      <c r="H21" s="13"/>
      <c r="I21" s="14"/>
      <c r="J21" s="10"/>
      <c r="K21" s="13"/>
      <c r="L21" s="14"/>
      <c r="M21" s="15"/>
    </row>
    <row r="22" spans="1:13" s="3" customFormat="1" ht="14.4" x14ac:dyDescent="0.3">
      <c r="A22"/>
      <c r="B22" s="1" t="s">
        <v>27</v>
      </c>
      <c r="C22" s="1" t="s">
        <v>28</v>
      </c>
      <c r="D22" s="13"/>
      <c r="E22" s="13"/>
      <c r="F22" s="14"/>
      <c r="G22" s="10">
        <v>600000</v>
      </c>
      <c r="H22" s="11">
        <f>G22/$G$29</f>
        <v>0.06</v>
      </c>
      <c r="I22" s="12">
        <f>H22*$C$11*$C$8</f>
        <v>54000</v>
      </c>
      <c r="J22" s="10">
        <v>955000</v>
      </c>
      <c r="K22" s="11">
        <f>J22/$J$29</f>
        <v>9.5500000000000002E-2</v>
      </c>
      <c r="L22" s="12">
        <f>K22*$C$13*$C$8</f>
        <v>257850</v>
      </c>
      <c r="M22" s="15">
        <f>L22+I22+F22</f>
        <v>311850</v>
      </c>
    </row>
    <row r="23" spans="1:13" s="3" customFormat="1" ht="14.4" x14ac:dyDescent="0.3">
      <c r="A23"/>
      <c r="B23" s="1" t="s">
        <v>29</v>
      </c>
      <c r="C23" s="1" t="s">
        <v>30</v>
      </c>
      <c r="D23" s="13"/>
      <c r="E23" s="13"/>
      <c r="F23" s="14"/>
      <c r="G23" s="10">
        <v>600000</v>
      </c>
      <c r="H23" s="11">
        <f>G23/$G$29</f>
        <v>0.06</v>
      </c>
      <c r="I23" s="12">
        <f>H23*$C$11*$C$8</f>
        <v>54000</v>
      </c>
      <c r="J23" s="10">
        <v>750000</v>
      </c>
      <c r="K23" s="11">
        <f>J23/$J$29</f>
        <v>7.4999999999999997E-2</v>
      </c>
      <c r="L23" s="12">
        <f>K23*$C$13*$C$8</f>
        <v>202500</v>
      </c>
      <c r="M23" s="15">
        <f>L23+I23+F23</f>
        <v>256500</v>
      </c>
    </row>
    <row r="24" spans="1:13" s="3" customFormat="1" ht="14.4" x14ac:dyDescent="0.3">
      <c r="A24"/>
      <c r="B24" s="1" t="s">
        <v>31</v>
      </c>
      <c r="C24" s="1" t="s">
        <v>32</v>
      </c>
      <c r="D24" s="13"/>
      <c r="E24" s="13"/>
      <c r="F24" s="14"/>
      <c r="G24" s="10">
        <v>600000</v>
      </c>
      <c r="H24" s="11">
        <f>G24/$G$29</f>
        <v>0.06</v>
      </c>
      <c r="I24" s="12">
        <f>H24*$C$11*$C$8</f>
        <v>54000</v>
      </c>
      <c r="J24" s="10">
        <v>600000</v>
      </c>
      <c r="K24" s="11">
        <f>J24/$J$29</f>
        <v>0.06</v>
      </c>
      <c r="L24" s="12">
        <f>K24*$C$13*$C$8</f>
        <v>162000</v>
      </c>
      <c r="M24" s="15">
        <f>L24+I24+F24</f>
        <v>216000</v>
      </c>
    </row>
    <row r="25" spans="1:13" s="3" customFormat="1" ht="5.4" customHeight="1" x14ac:dyDescent="0.3">
      <c r="A25"/>
      <c r="B25" s="1"/>
      <c r="C25" s="1"/>
      <c r="D25" s="13"/>
      <c r="E25" s="13"/>
      <c r="F25" s="14"/>
      <c r="G25" s="10"/>
      <c r="H25" s="13"/>
      <c r="I25" s="14"/>
      <c r="J25" s="10"/>
      <c r="K25" s="13"/>
      <c r="L25" s="14"/>
      <c r="M25" s="15"/>
    </row>
    <row r="26" spans="1:13" s="3" customFormat="1" ht="14.4" x14ac:dyDescent="0.3">
      <c r="A26"/>
      <c r="B26" s="1" t="s">
        <v>33</v>
      </c>
      <c r="C26" s="1" t="s">
        <v>34</v>
      </c>
      <c r="D26" s="13"/>
      <c r="E26" s="13"/>
      <c r="F26" s="14"/>
      <c r="G26" s="10"/>
      <c r="H26" s="13"/>
      <c r="I26" s="14"/>
      <c r="J26" s="10">
        <v>415000</v>
      </c>
      <c r="K26" s="11">
        <f>J26/$J$29</f>
        <v>4.1500000000000002E-2</v>
      </c>
      <c r="L26" s="12">
        <f>K26*$C$13*$C$8</f>
        <v>112050.00000000001</v>
      </c>
      <c r="M26" s="15">
        <f>L26+I26+F26</f>
        <v>112050.00000000001</v>
      </c>
    </row>
    <row r="27" spans="1:13" s="3" customFormat="1" ht="14.4" x14ac:dyDescent="0.3">
      <c r="A27"/>
      <c r="B27" s="1" t="s">
        <v>35</v>
      </c>
      <c r="C27" s="1" t="s">
        <v>36</v>
      </c>
      <c r="D27" s="13"/>
      <c r="E27" s="13"/>
      <c r="F27" s="14"/>
      <c r="G27" s="10"/>
      <c r="H27" s="13"/>
      <c r="I27" s="14"/>
      <c r="J27" s="10">
        <v>635000</v>
      </c>
      <c r="K27" s="11">
        <f>J27/$J$29</f>
        <v>6.3500000000000001E-2</v>
      </c>
      <c r="L27" s="12">
        <f>K27*$C$13*$C$8</f>
        <v>171450</v>
      </c>
      <c r="M27" s="15">
        <f>L27+I27+F27</f>
        <v>171450</v>
      </c>
    </row>
    <row r="28" spans="1:13" s="3" customFormat="1" ht="14.4" x14ac:dyDescent="0.3">
      <c r="A28"/>
      <c r="B28" s="1" t="s">
        <v>37</v>
      </c>
      <c r="C28" s="1" t="s">
        <v>38</v>
      </c>
      <c r="D28" s="13"/>
      <c r="E28" s="13"/>
      <c r="F28" s="14"/>
      <c r="G28" s="10"/>
      <c r="H28" s="13"/>
      <c r="I28" s="14"/>
      <c r="J28" s="10">
        <v>645000</v>
      </c>
      <c r="K28" s="11">
        <f>J28/$J$29</f>
        <v>6.4500000000000002E-2</v>
      </c>
      <c r="L28" s="12">
        <f>K28*$C$13*$C$8</f>
        <v>174150</v>
      </c>
      <c r="M28" s="15">
        <f>L28+I28+F28</f>
        <v>174150</v>
      </c>
    </row>
    <row r="29" spans="1:13" s="3" customFormat="1" ht="14.4" thickBot="1" x14ac:dyDescent="0.3">
      <c r="A29"/>
      <c r="B29" s="17" t="s">
        <v>39</v>
      </c>
      <c r="C29" s="18"/>
      <c r="D29" s="19">
        <f t="shared" ref="D29:M29" si="0">SUM(D16:D28)</f>
        <v>10000000</v>
      </c>
      <c r="E29" s="20">
        <f t="shared" si="0"/>
        <v>1</v>
      </c>
      <c r="F29" s="21">
        <f t="shared" si="0"/>
        <v>900000</v>
      </c>
      <c r="G29" s="19">
        <f t="shared" si="0"/>
        <v>10000000</v>
      </c>
      <c r="H29" s="20">
        <f t="shared" si="0"/>
        <v>1</v>
      </c>
      <c r="I29" s="21">
        <f t="shared" si="0"/>
        <v>900000</v>
      </c>
      <c r="J29" s="19">
        <f t="shared" si="0"/>
        <v>10000000</v>
      </c>
      <c r="K29" s="20">
        <f t="shared" si="0"/>
        <v>1</v>
      </c>
      <c r="L29" s="21">
        <f t="shared" si="0"/>
        <v>2700000</v>
      </c>
      <c r="M29" s="22">
        <f t="shared" si="0"/>
        <v>4500000</v>
      </c>
    </row>
    <row r="30" spans="1:13" s="3" customFormat="1" ht="14.4" x14ac:dyDescent="0.3">
      <c r="A30"/>
      <c r="B30" s="1"/>
      <c r="C30" s="4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2018-12-05T13:52:55Z</dcterms:created>
  <dcterms:modified xsi:type="dcterms:W3CDTF">2019-02-13T12:58:41Z</dcterms:modified>
</cp:coreProperties>
</file>