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852E89DF-1F38-48E9-9FB3-D9AC4DD537B2}" xr6:coauthVersionLast="38" xr6:coauthVersionMax="38" xr10:uidLastSave="{00000000-0000-0000-0000-000000000000}"/>
  <bookViews>
    <workbookView xWindow="0" yWindow="0" windowWidth="20496" windowHeight="8112" firstSheet="16" activeTab="1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19" i="182" l="1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6" i="191" l="1"/>
  <c r="G5" i="191"/>
  <c r="F6" i="191"/>
  <c r="F5" i="191"/>
  <c r="E6" i="191"/>
  <c r="E5" i="191"/>
  <c r="D6" i="191"/>
  <c r="D5" i="191"/>
  <c r="C6" i="191"/>
  <c r="C5" i="191"/>
  <c r="E7" i="191" l="1"/>
  <c r="E9" i="191" s="1"/>
  <c r="D7" i="191"/>
  <c r="D9" i="191" s="1"/>
  <c r="F7" i="191"/>
  <c r="C7" i="191"/>
  <c r="C9" i="191" s="1"/>
  <c r="G7" i="191"/>
  <c r="G9" i="191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H7" i="191" l="1"/>
  <c r="H9" i="191" s="1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F9" i="191"/>
  <c r="F19" i="191" s="1"/>
  <c r="I7" i="191"/>
  <c r="D19" i="191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G9" i="193"/>
  <c r="I9" i="186"/>
  <c r="I9" i="193" s="1"/>
  <c r="Q5" i="180"/>
  <c r="P5" i="182"/>
  <c r="P5" i="186" s="1"/>
  <c r="O5" i="193"/>
  <c r="J9" i="191"/>
  <c r="H6" i="186"/>
  <c r="H6" i="193" s="1"/>
  <c r="N5" i="186"/>
  <c r="N5" i="193" s="1"/>
  <c r="M5" i="186"/>
  <c r="M5" i="193" s="1"/>
  <c r="J7" i="186"/>
  <c r="J7" i="193" s="1"/>
  <c r="K5" i="186"/>
  <c r="K5" i="193" s="1"/>
  <c r="C11" i="182"/>
  <c r="H11" i="182"/>
  <c r="H5" i="186"/>
  <c r="H5" i="193" s="1"/>
  <c r="M17" i="180"/>
  <c r="H11" i="193" l="1"/>
  <c r="K9" i="191"/>
  <c r="C4" i="212"/>
  <c r="C6" i="212" s="1"/>
  <c r="R5" i="180"/>
  <c r="Q5" i="182"/>
  <c r="P5" i="193"/>
  <c r="H11" i="186"/>
  <c r="I11" i="186" s="1"/>
  <c r="I5" i="212" s="1"/>
  <c r="Q5" i="186" l="1"/>
  <c r="L9" i="191"/>
  <c r="S5" i="180"/>
  <c r="R5" i="182"/>
  <c r="M9" i="191" l="1"/>
  <c r="R5" i="186"/>
  <c r="Q5" i="193"/>
  <c r="S5" i="182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G30" i="154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O9" i="191"/>
  <c r="S5" i="193"/>
  <c r="I11" i="182"/>
  <c r="L17" i="180"/>
  <c r="L19" i="180"/>
  <c r="K17" i="180"/>
  <c r="K19" i="180"/>
  <c r="G35" i="155"/>
  <c r="G36" i="155"/>
  <c r="P9" i="191" l="1"/>
  <c r="I4" i="212"/>
  <c r="I6" i="212" s="1"/>
  <c r="I11" i="193"/>
  <c r="Q9" i="191" l="1"/>
  <c r="S9" i="191" l="1"/>
  <c r="R9" i="191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S6" i="180" l="1"/>
  <c r="R6" i="182"/>
  <c r="R11" i="180"/>
  <c r="P4" i="212"/>
  <c r="O6" i="212"/>
  <c r="P6" i="193"/>
  <c r="P11" i="193" s="1"/>
  <c r="P11" i="186"/>
  <c r="P5" i="212" s="1"/>
  <c r="Q6" i="186"/>
  <c r="Q11" i="182"/>
  <c r="P6" i="212" l="1"/>
  <c r="Q4" i="212"/>
  <c r="R6" i="186"/>
  <c r="R11" i="182"/>
  <c r="Q6" i="193"/>
  <c r="Q11" i="193" s="1"/>
  <c r="Q11" i="186"/>
  <c r="Q5" i="212" s="1"/>
  <c r="S6" i="182"/>
  <c r="S11" i="180"/>
  <c r="Q6" i="212" l="1"/>
  <c r="R6" i="193"/>
  <c r="R11" i="193" s="1"/>
  <c r="R11" i="186"/>
  <c r="R5" i="212" s="1"/>
  <c r="R6" i="212" s="1"/>
  <c r="R4" i="212"/>
  <c r="S6" i="186"/>
  <c r="S11" i="182"/>
  <c r="S4" i="212" l="1"/>
  <c r="S6" i="193"/>
  <c r="S11" i="193" s="1"/>
  <c r="S11" i="186"/>
  <c r="S5" i="212" s="1"/>
  <c r="S6" i="2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<sst xmlns="http://schemas.openxmlformats.org/spreadsheetml/2006/main" count="470" uniqueCount="181">
  <si>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</si>
  <si>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</si>
  <si>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</si>
  <si>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</si>
  <si>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</si>
  <si>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</si>
  <si>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</si>
  <si>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</si>
  <si>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</si>
  <si>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</si>
  <si>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</si>
  <si>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</si>
  <si>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</si>
  <si>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</si>
  <si>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</si>
  <si>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</si>
  <si>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</si>
  <si>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</si>
  <si>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</si>
  <si>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</si>
  <si>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</si>
  <si>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</si>
  <si>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</si>
  <si>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</si>
  <si>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</si>
  <si>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</si>
  <si>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</si>
  <si>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</si>
  <si>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</si>
  <si>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</si>
  <si>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</si>
  <si>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</si>
  <si>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</si>
  <si>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</si>
  <si>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</si>
  <si>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</si>
  <si>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</si>
  <si>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</si>
  <si>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</si>
  <si>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</si>
  <si>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</si>
  <si>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</si>
  <si>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</si>
  <si>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</si>
  <si>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</si>
  <si>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</si>
  <si>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</si>
  <si>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</si>
  <si>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</si>
  <si>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</si>
  <si>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</si>
  <si>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</si>
  <si>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</si>
  <si>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</si>
  <si>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</si>
  <si>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</si>
  <si>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</si>
  <si>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</si>
  <si>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</si>
  <si>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</si>
  <si>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</si>
  <si>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</si>
  <si>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</si>
  <si>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</si>
  <si>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</si>
  <si>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</si>
  <si>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</si>
  <si>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</si>
  <si>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</si>
  <si>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</si>
  <si>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</si>
  <si>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</si>
  <si>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</si>
  <si>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</si>
  <si>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</si>
  <si>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</si>
  <si>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</si>
  <si>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</si>
  <si>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</si>
  <si>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</si>
  <si>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</si>
  <si>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</si>
  <si>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</si>
  <si>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</si>
  <si>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</si>
  <si>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</si>
  <si>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</si>
  <si>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</si>
  <si>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</si>
  <si>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</si>
  <si>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</si>
  <si>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</si>
  <si>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</si>
  <si>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</si>
  <si>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</si>
  <si>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</si>
  <si>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</si>
  <si>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</si>
  <si>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</si>
  <si>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</si>
  <si>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</si>
  <si>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</si>
  <si>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</si>
  <si>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</si>
  <si>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</si>
  <si>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</si>
  <si>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</si>
  <si>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</si>
  <si>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</si>
  <si>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</si>
  <si>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</si>
  <si>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</si>
  <si>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</si>
  <si>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</si>
  <si>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</si>
  <si>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</si>
  <si>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</si>
  <si>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</si>
  <si>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</si>
  <si>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</si>
  <si>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</si>
  <si>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</si>
  <si>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</si>
  <si>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</si>
  <si>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</si>
  <si>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</si>
  <si>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</si>
  <si>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</si>
  <si>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</si>
  <si>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</si>
  <si>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</si>
  <si>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Tesla Revenue Automotive (in mln $)</t>
  </si>
  <si>
    <t>GP%</t>
  </si>
  <si>
    <t>SolarCity</t>
  </si>
  <si>
    <t>Total Energy and Other + SolarCity</t>
  </si>
  <si>
    <t>Cost of sales automotive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</si>
  <si>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</si>
  <si>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</si>
  <si>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</si>
  <si>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</si>
  <si>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</si>
  <si>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</si>
  <si>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</si>
  <si>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</si>
  <si>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</si>
  <si>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</si>
  <si>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</si>
  <si>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</si>
  <si>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Energy &amp; Other</t>
  </si>
  <si>
    <t>Revenue Energy &amp; Other</t>
  </si>
  <si>
    <t>Income Statement items</t>
  </si>
  <si>
    <t>($ in million)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</si>
  <si>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</si>
  <si>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</si>
  <si>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</si>
  <si>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</si>
  <si>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</si>
  <si>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</si>
  <si>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</si>
  <si>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</si>
  <si>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</si>
  <si>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and Gross Profit automotive</t>
  </si>
  <si>
    <t>Revenue automotive</t>
  </si>
  <si>
    <t>Gross Profit automotive</t>
  </si>
  <si>
    <t>Tesla Revenue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</si>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</sst>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83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>
      <alignment vertical="top"/>
    </xf>
    <xf numFmtId="167" fontId="3" fillId="5" borderId="1" xfId="0" applyNumberFormat="1" applyFont="1" applyFill="1" applyBorder="1">
      <alignment vertical="top"/>
    </xf>
    <xf numFmtId="0" fontId="19" fillId="3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0" fillId="2" borderId="0" xfId="2" applyFont="1" applyFill="1">
      <alignment vertical="top"/>
    </xf>
    <xf numFmtId="0" fontId="21" fillId="2" borderId="0" xfId="0" applyFont="1" applyFill="1">
      <alignment vertical="top"/>
    </xf>
    <xf numFmtId="9" fontId="20" fillId="5" borderId="0" xfId="0" applyNumberFormat="1" applyFont="1" applyFill="1">
      <alignment vertical="top"/>
    </xf>
    <xf numFmtId="2" fontId="11" fillId="3" borderId="0" xfId="0" applyNumberFormat="1" applyFont="1" applyFill="1" applyAlignment="1">
      <alignment horizontal="right"/>
    </xf>
    <xf numFmtId="10" fontId="9" fillId="3" borderId="0" xfId="2" applyNumberFormat="1" applyFont="1" applyFill="1">
      <alignment vertical="top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111</v>
      </c>
      <c r="C9" s="59"/>
    </row>
    <row r="10" spans="2:3" ht="50.4" x14ac:dyDescent="0.25">
      <c r="B10" s="11" t="s">
        <v>112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160</v>
      </c>
    </row>
    <row r="2" spans="1:6" ht="15.6" x14ac:dyDescent="0.25">
      <c r="A2" s="1"/>
      <c r="B2" s="2"/>
    </row>
    <row r="3" spans="1:6" x14ac:dyDescent="0.25">
      <c r="B3" s="78" t="s">
        <v>115</v>
      </c>
    </row>
    <row r="5" spans="1:6" x14ac:dyDescent="0.25">
      <c r="F5" s="8" t="s">
        <v>117</v>
      </c>
    </row>
    <row r="6" spans="1:6" ht="12" x14ac:dyDescent="0.25">
      <c r="B6" s="19" t="s">
        <v>87</v>
      </c>
      <c r="C6" s="20" t="s">
        <v>114</v>
      </c>
      <c r="D6" s="20" t="s">
        <v>147</v>
      </c>
    </row>
    <row r="7" spans="1:6" x14ac:dyDescent="0.25">
      <c r="B7" s="8" t="s">
        <v>136</v>
      </c>
      <c r="C7" s="13">
        <v>9600340</v>
      </c>
      <c r="D7" s="13">
        <v>9600340</v>
      </c>
    </row>
    <row r="8" spans="1:6" x14ac:dyDescent="0.25">
      <c r="B8" s="8" t="s">
        <v>137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138</v>
      </c>
      <c r="C9" s="13">
        <v>4740000</v>
      </c>
      <c r="D9" s="13">
        <v>4740000</v>
      </c>
    </row>
    <row r="10" spans="1:6" x14ac:dyDescent="0.25">
      <c r="B10" s="8" t="s">
        <v>139</v>
      </c>
      <c r="C10" s="13">
        <v>2460000</v>
      </c>
      <c r="D10" s="13">
        <v>2460000</v>
      </c>
    </row>
    <row r="11" spans="1:6" x14ac:dyDescent="0.25">
      <c r="B11" s="8" t="s">
        <v>140</v>
      </c>
      <c r="C11" s="13">
        <v>10700000</v>
      </c>
      <c r="D11" s="13">
        <v>10700000</v>
      </c>
    </row>
    <row r="12" spans="1:6" x14ac:dyDescent="0.25">
      <c r="B12" s="70" t="s">
        <v>141</v>
      </c>
      <c r="C12" s="74" t="s">
        <v>65</v>
      </c>
      <c r="D12" s="74" t="s">
        <v>65</v>
      </c>
    </row>
    <row r="13" spans="1:6" x14ac:dyDescent="0.25">
      <c r="B13" s="70" t="s">
        <v>142</v>
      </c>
      <c r="C13" s="74" t="s">
        <v>65</v>
      </c>
      <c r="D13" s="74" t="s">
        <v>65</v>
      </c>
    </row>
    <row r="14" spans="1:6" x14ac:dyDescent="0.25">
      <c r="B14" s="70" t="s">
        <v>143</v>
      </c>
      <c r="C14" s="74" t="s">
        <v>65</v>
      </c>
      <c r="D14" s="74" t="s">
        <v>65</v>
      </c>
    </row>
    <row r="15" spans="1:6" x14ac:dyDescent="0.25">
      <c r="B15" s="70" t="s">
        <v>144</v>
      </c>
      <c r="C15" s="74" t="s">
        <v>65</v>
      </c>
      <c r="D15" s="74" t="s">
        <v>65</v>
      </c>
    </row>
    <row r="16" spans="1:6" x14ac:dyDescent="0.25">
      <c r="B16" s="70" t="s">
        <v>145</v>
      </c>
      <c r="C16" s="74" t="s">
        <v>65</v>
      </c>
      <c r="D16" s="74" t="s">
        <v>65</v>
      </c>
    </row>
    <row r="17" spans="2:4" x14ac:dyDescent="0.25">
      <c r="B17" s="70" t="s">
        <v>146</v>
      </c>
      <c r="C17" s="74" t="s">
        <v>65</v>
      </c>
      <c r="D17" s="74" t="s">
        <v>65</v>
      </c>
    </row>
    <row r="18" spans="2:4" ht="12" x14ac:dyDescent="0.25">
      <c r="B18" s="9" t="s">
        <v>114</v>
      </c>
      <c r="C18" s="76" t="s">
        <v>65</v>
      </c>
      <c r="D18" s="72">
        <f>AVERAGE(D7:D17)</f>
        <v>6821468</v>
      </c>
    </row>
    <row r="19" spans="2:4" x14ac:dyDescent="0.25">
      <c r="C19" s="75"/>
      <c r="D19" s="7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128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82" t="s">
        <v>131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20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  <c r="T4" s="20" t="s">
        <v>94</v>
      </c>
    </row>
    <row r="5" spans="1:20" ht="13.2" customHeight="1" x14ac:dyDescent="0.25">
      <c r="B5" s="8" t="s">
        <v>90</v>
      </c>
      <c r="C5" s="47"/>
      <c r="D5" s="47"/>
      <c r="E5" s="47"/>
      <c r="F5" s="71" t="s">
        <v>65</v>
      </c>
      <c r="G5" s="71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96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71" t="s">
        <v>65</v>
      </c>
      <c r="G6" s="71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91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93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92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89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68" t="s">
        <v>68</v>
      </c>
      <c r="C11" s="69">
        <f>SUM(C5:C10)</f>
        <v>3007.0120000000002</v>
      </c>
      <c r="D11" s="69">
        <f t="shared" ref="D11:N11" si="0">SUM(D5:D10)</f>
        <v>3740.973</v>
      </c>
      <c r="E11" s="69">
        <f t="shared" si="0"/>
        <v>6350.7659999999996</v>
      </c>
      <c r="F11" s="69">
        <f>'P&amp;L Input'!F4/1000</f>
        <v>9641.2999999999993</v>
      </c>
      <c r="G11" s="69">
        <f>'P&amp;L Input'!G4/1000</f>
        <v>6092.9979999999996</v>
      </c>
      <c r="H11" s="69">
        <f t="shared" si="0"/>
        <v>9259.25</v>
      </c>
      <c r="I11" s="69">
        <f t="shared" si="0"/>
        <v>14236.04</v>
      </c>
      <c r="J11" s="69">
        <f t="shared" si="0"/>
        <v>19998.95</v>
      </c>
      <c r="K11" s="69">
        <f t="shared" si="0"/>
        <v>38090.130952380954</v>
      </c>
      <c r="L11" s="69">
        <f t="shared" si="0"/>
        <v>51425.813083900233</v>
      </c>
      <c r="M11" s="69">
        <f t="shared" si="0"/>
        <v>67263.070334240372</v>
      </c>
      <c r="N11" s="69">
        <f t="shared" si="0"/>
        <v>72174.618855664419</v>
      </c>
      <c r="O11" s="69">
        <f t="shared" ref="O11:S11" si="1">SUM(O5:O10)</f>
        <v>77509.315378990868</v>
      </c>
      <c r="P11" s="69">
        <f t="shared" si="1"/>
        <v>80389.920968883598</v>
      </c>
      <c r="Q11" s="69">
        <f t="shared" si="1"/>
        <v>83394.659634689859</v>
      </c>
      <c r="R11" s="69">
        <f t="shared" si="1"/>
        <v>85062.552827383639</v>
      </c>
      <c r="S11" s="69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90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96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91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93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3"/>
    </row>
    <row r="18" spans="2:20" x14ac:dyDescent="0.25">
      <c r="B18" s="50" t="s">
        <v>92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89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90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96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91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93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92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89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90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96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91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93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92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89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90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96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91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93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92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89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121</v>
      </c>
    </row>
    <row r="2" spans="1:8" ht="15.6" x14ac:dyDescent="0.25">
      <c r="A2" s="1"/>
      <c r="B2" s="2"/>
    </row>
    <row r="3" spans="1:8" ht="13.2" x14ac:dyDescent="0.25">
      <c r="A3" s="1"/>
      <c r="B3" s="60" t="s">
        <v>115</v>
      </c>
    </row>
    <row r="5" spans="1:8" ht="24" x14ac:dyDescent="0.25">
      <c r="B5" s="19" t="s">
        <v>87</v>
      </c>
      <c r="C5" s="19" t="s">
        <v>113</v>
      </c>
      <c r="D5" s="20" t="s">
        <v>118</v>
      </c>
      <c r="E5" s="20" t="s">
        <v>119</v>
      </c>
      <c r="F5" s="20" t="s">
        <v>120</v>
      </c>
      <c r="G5" s="57"/>
      <c r="H5" s="20" t="s">
        <v>114</v>
      </c>
    </row>
    <row r="6" spans="1:8" x14ac:dyDescent="0.25">
      <c r="B6" s="8" t="s">
        <v>90</v>
      </c>
      <c r="C6" s="8" t="s">
        <v>122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96</v>
      </c>
      <c r="C7" s="8" t="s">
        <v>123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91</v>
      </c>
      <c r="C8" s="8" t="s">
        <v>123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93</v>
      </c>
      <c r="C9" s="8" t="s">
        <v>124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92</v>
      </c>
      <c r="C10" s="8" t="s">
        <v>122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89</v>
      </c>
      <c r="C11" s="8" t="s">
        <v>125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116</v>
      </c>
    </row>
    <row r="14" spans="1:8" x14ac:dyDescent="0.25">
      <c r="F14" s="8" t="s">
        <v>117</v>
      </c>
    </row>
    <row r="15" spans="1:8" ht="12" x14ac:dyDescent="0.25">
      <c r="B15" s="19" t="s">
        <v>87</v>
      </c>
      <c r="C15" s="19" t="s">
        <v>114</v>
      </c>
    </row>
    <row r="16" spans="1:8" x14ac:dyDescent="0.25">
      <c r="B16" s="8" t="s">
        <v>90</v>
      </c>
      <c r="C16" s="8" t="s">
        <v>65</v>
      </c>
    </row>
    <row r="17" spans="2:3" x14ac:dyDescent="0.25">
      <c r="B17" s="8" t="s">
        <v>96</v>
      </c>
      <c r="C17" s="61">
        <f>AVERAGE('P&amp;L Input'!C29:F29)</f>
        <v>0.25321088044477918</v>
      </c>
    </row>
    <row r="18" spans="2:3" x14ac:dyDescent="0.25">
      <c r="B18" s="8" t="s">
        <v>91</v>
      </c>
      <c r="C18" s="8" t="s">
        <v>65</v>
      </c>
    </row>
    <row r="19" spans="2:3" x14ac:dyDescent="0.25">
      <c r="B19" s="8" t="s">
        <v>93</v>
      </c>
      <c r="C19" s="8" t="s">
        <v>65</v>
      </c>
    </row>
    <row r="20" spans="2:3" x14ac:dyDescent="0.25">
      <c r="B20" s="8" t="s">
        <v>92</v>
      </c>
      <c r="C20" s="8" t="s">
        <v>65</v>
      </c>
    </row>
    <row r="21" spans="2:3" x14ac:dyDescent="0.25">
      <c r="B21" s="8" t="s">
        <v>89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82" t="s">
        <v>127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H14*'Revenue automotive'!H5</f>
        <v>540.65135235089315</v>
      </c>
      <c r="I5" s="32" t="s">
        <v>65</v>
      </c>
      <c r="J5" s="48">
        <f>J14*'Revenue automotive'!J5</f>
        <v>1351.6283808772328</v>
      </c>
      <c r="K5" s="48">
        <f>K14*'Revenue automotive'!K5</f>
        <v>2162.6054094035726</v>
      </c>
      <c r="L5" s="48">
        <f>L14*'Revenue automotive'!L5</f>
        <v>2378.8659503439303</v>
      </c>
      <c r="M5" s="48">
        <f>M14*'Revenue automotive'!M5</f>
        <v>2616.7525453783232</v>
      </c>
      <c r="N5" s="48">
        <f>N14*'Revenue automotive'!N5</f>
        <v>2747.5901726472393</v>
      </c>
      <c r="O5" s="48">
        <f>O14*'Revenue automotive'!O5</f>
        <v>2884.9696812796019</v>
      </c>
      <c r="P5" s="48">
        <f>P14*'Revenue automotive'!P5</f>
        <v>2942.6690749051932</v>
      </c>
      <c r="Q5" s="48">
        <f>Q14*'Revenue automotive'!Q5</f>
        <v>3001.5224564032974</v>
      </c>
      <c r="R5" s="48">
        <f>R14*'Revenue automotive'!R5</f>
        <v>3061.5529055313636</v>
      </c>
      <c r="S5" s="48">
        <f>S14*'Revenue automotive'!S5</f>
        <v>3122.7839636419908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H15*'Revenue automotive'!H6</f>
        <v>939.91790240112937</v>
      </c>
      <c r="I6" s="32" t="s">
        <v>65</v>
      </c>
      <c r="J6" s="48">
        <f>J15*'Revenue automotive'!J6</f>
        <v>1715.0559220915061</v>
      </c>
      <c r="K6" s="48">
        <f>K15*'Revenue automotive'!K6</f>
        <v>1749.3570405333362</v>
      </c>
      <c r="L6" s="48">
        <f>L15*'Revenue automotive'!L6</f>
        <v>1784.3441813440029</v>
      </c>
      <c r="M6" s="48">
        <f>M15*'Revenue automotive'!M6</f>
        <v>1820.0310649708831</v>
      </c>
      <c r="N6" s="48">
        <f>N15*'Revenue automotive'!N6</f>
        <v>1856.4316862703008</v>
      </c>
      <c r="O6" s="48">
        <f>O15*'Revenue automotive'!O6</f>
        <v>1893.560319995707</v>
      </c>
      <c r="P6" s="48">
        <f>P15*'Revenue automotive'!P6</f>
        <v>1931.4315263956209</v>
      </c>
      <c r="Q6" s="48">
        <f>Q15*'Revenue automotive'!Q6</f>
        <v>1970.0601569235334</v>
      </c>
      <c r="R6" s="48">
        <f>R15*'Revenue automotive'!R6</f>
        <v>2009.4613600620044</v>
      </c>
      <c r="S6" s="48">
        <f>S15*'Revenue automotive'!S6</f>
        <v>2049.6505872632442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G16*'Revenue automotive'!G7</f>
        <v>0</v>
      </c>
      <c r="H7" s="48">
        <f>H16*'Revenue automotive'!H7</f>
        <v>0</v>
      </c>
      <c r="I7" s="48">
        <f t="shared" ref="I7:I10" si="0">G7+H7</f>
        <v>0</v>
      </c>
      <c r="J7" s="48">
        <f>J16*'Revenue automotive'!J7</f>
        <v>16.948787935963121</v>
      </c>
      <c r="K7" s="48">
        <f>K16*'Revenue automotive'!K7</f>
        <v>1255.0173924010785</v>
      </c>
      <c r="L7" s="48">
        <f>L16*'Revenue automotive'!L7</f>
        <v>2498.1206708335662</v>
      </c>
      <c r="M7" s="48">
        <f>M16*'Revenue automotive'!M7</f>
        <v>3996.993073333706</v>
      </c>
      <c r="N7" s="48">
        <f>N16*'Revenue automotive'!N7</f>
        <v>4396.6923806670775</v>
      </c>
      <c r="O7" s="48">
        <f>O16*'Revenue automotive'!O7</f>
        <v>4836.3616187337857</v>
      </c>
      <c r="P7" s="48">
        <f>P16*'Revenue automotive'!P7</f>
        <v>5078.1796996704752</v>
      </c>
      <c r="Q7" s="48">
        <f>Q16*'Revenue automotive'!Q7</f>
        <v>5332.0886846539988</v>
      </c>
      <c r="R7" s="48">
        <f>R16*'Revenue automotive'!R7</f>
        <v>5438.7304583470786</v>
      </c>
      <c r="S7" s="48">
        <f>S16*'Revenue automotive'!S7</f>
        <v>5547.5050675140201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G17*'Revenue automotive'!G8</f>
        <v>0</v>
      </c>
      <c r="H8" s="48">
        <f>H17*'Revenue automotive'!H8</f>
        <v>0</v>
      </c>
      <c r="I8" s="48">
        <f t="shared" si="0"/>
        <v>0</v>
      </c>
      <c r="J8" s="48">
        <f>J17*'Revenue automotive'!J8</f>
        <v>0</v>
      </c>
      <c r="K8" s="48">
        <f>K17*'Revenue automotive'!K8</f>
        <v>45.210661689409548</v>
      </c>
      <c r="L8" s="48">
        <f>L17*'Revenue automotive'!L8</f>
        <v>90.421323378819096</v>
      </c>
      <c r="M8" s="48">
        <f>M17*'Revenue automotive'!M8</f>
        <v>135.63198506822866</v>
      </c>
      <c r="N8" s="48">
        <f>N17*'Revenue automotive'!N8</f>
        <v>149.19518357505154</v>
      </c>
      <c r="O8" s="48">
        <f>O17*'Revenue automotive'!O8</f>
        <v>164.1147019325567</v>
      </c>
      <c r="P8" s="48">
        <f>P17*'Revenue automotive'!P8</f>
        <v>172.32043702918455</v>
      </c>
      <c r="Q8" s="48">
        <f>Q17*'Revenue automotive'!Q8</f>
        <v>180.93645888064378</v>
      </c>
      <c r="R8" s="48">
        <f>R17*'Revenue automotive'!R8</f>
        <v>184.55518805825668</v>
      </c>
      <c r="S8" s="48">
        <f>S17*'Revenue automotive'!S8</f>
        <v>188.2462918194218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G18*'Revenue automotive'!G9</f>
        <v>0</v>
      </c>
      <c r="H9" s="48">
        <f>H18*'Revenue automotive'!H9</f>
        <v>0</v>
      </c>
      <c r="I9" s="48">
        <f t="shared" si="0"/>
        <v>0</v>
      </c>
      <c r="J9" s="48">
        <f>J18*'Revenue automotive'!J9</f>
        <v>1.9494640108806243</v>
      </c>
      <c r="K9" s="48">
        <f>K18*'Revenue automotive'!K9</f>
        <v>144.35316842473193</v>
      </c>
      <c r="L9" s="48">
        <f>L18*'Revenue automotive'!L9</f>
        <v>287.33596532254103</v>
      </c>
      <c r="M9" s="48">
        <f>M18*'Revenue automotive'!M9</f>
        <v>459.73754451606573</v>
      </c>
      <c r="N9" s="48">
        <f>N18*'Revenue automotive'!N9</f>
        <v>505.71129896767229</v>
      </c>
      <c r="O9" s="48">
        <f>O18*'Revenue automotive'!O9</f>
        <v>556.28242886443968</v>
      </c>
      <c r="P9" s="48">
        <f>P18*'Revenue automotive'!P9</f>
        <v>584.09655030766157</v>
      </c>
      <c r="Q9" s="48">
        <f>Q18*'Revenue automotive'!Q9</f>
        <v>613.30137782304473</v>
      </c>
      <c r="R9" s="48">
        <f>R18*'Revenue automotive'!R9</f>
        <v>625.56740537950566</v>
      </c>
      <c r="S9" s="48">
        <f>S18*'Revenue automotive'!S9</f>
        <v>638.0787534870957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G19*'Revenue automotive'!G10</f>
        <v>0</v>
      </c>
      <c r="H10" s="48">
        <f>H19*'Revenue automotive'!H10</f>
        <v>0</v>
      </c>
      <c r="I10" s="48">
        <f t="shared" si="0"/>
        <v>0</v>
      </c>
      <c r="J10" s="48">
        <f>J19*'Revenue automotive'!J10</f>
        <v>9.5844087288634174</v>
      </c>
      <c r="K10" s="48">
        <f>K19*'Revenue automotive'!K10</f>
        <v>709.7026463515532</v>
      </c>
      <c r="L10" s="48">
        <f>L19*'Revenue automotive'!L10</f>
        <v>1412.6679532338374</v>
      </c>
      <c r="M10" s="48">
        <f>M19*'Revenue automotive'!M10</f>
        <v>2260.2687251741399</v>
      </c>
      <c r="N10" s="48">
        <f>N19*'Revenue automotive'!N10</f>
        <v>2486.2955976915541</v>
      </c>
      <c r="O10" s="48">
        <f>O19*'Revenue automotive'!O10</f>
        <v>2734.9251574607097</v>
      </c>
      <c r="P10" s="48">
        <f>P19*'Revenue automotive'!P10</f>
        <v>2871.6714153337452</v>
      </c>
      <c r="Q10" s="48">
        <f>Q19*'Revenue automotive'!Q10</f>
        <v>3015.2549861004331</v>
      </c>
      <c r="R10" s="48">
        <f>R19*'Revenue automotive'!R10</f>
        <v>3075.5600858224416</v>
      </c>
      <c r="S10" s="48">
        <f>S19*'Revenue automotive'!S10</f>
        <v>3137.0712875388904</v>
      </c>
    </row>
    <row r="11" spans="1:19" ht="12.6" thickBot="1" x14ac:dyDescent="0.3">
      <c r="B11" s="68" t="s">
        <v>68</v>
      </c>
      <c r="C11" s="69">
        <f>('P&amp;L Input'!C4+'P&amp;L Input'!C8)/1000</f>
        <v>861.26300000000003</v>
      </c>
      <c r="D11" s="69">
        <f>('P&amp;L Input'!D4+'P&amp;L Input'!D8)/1000</f>
        <v>917.67100000000005</v>
      </c>
      <c r="E11" s="69">
        <f>('P&amp;L Input'!E4+'P&amp;L Input'!E8)/1000</f>
        <v>1600.6849999999999</v>
      </c>
      <c r="F11" s="69">
        <f>('P&amp;L Input'!F4+'P&amp;L Input'!F8)/1000</f>
        <v>2208.596</v>
      </c>
      <c r="G11" s="69">
        <f>('P&amp;L Input'!G4+'P&amp;L Input'!G8)/1000</f>
        <v>1230.451</v>
      </c>
      <c r="H11" s="69">
        <f t="shared" ref="H11:N11" si="1">SUM(H5:H10)</f>
        <v>1480.5692547520225</v>
      </c>
      <c r="I11" s="69">
        <f>G11+H11</f>
        <v>2711.0202547520225</v>
      </c>
      <c r="J11" s="69">
        <f t="shared" si="1"/>
        <v>3095.1669636444458</v>
      </c>
      <c r="K11" s="69">
        <f t="shared" si="1"/>
        <v>6066.2463188036818</v>
      </c>
      <c r="L11" s="69">
        <f t="shared" si="1"/>
        <v>8451.7560444566952</v>
      </c>
      <c r="M11" s="69">
        <f t="shared" si="1"/>
        <v>11289.414938441347</v>
      </c>
      <c r="N11" s="69">
        <f t="shared" si="1"/>
        <v>12141.916319818894</v>
      </c>
      <c r="O11" s="69">
        <f t="shared" ref="O11:S11" si="2">SUM(O5:O10)</f>
        <v>13070.213908266798</v>
      </c>
      <c r="P11" s="69">
        <f t="shared" si="2"/>
        <v>13580.36870364188</v>
      </c>
      <c r="Q11" s="69">
        <f t="shared" si="2"/>
        <v>14113.164120784952</v>
      </c>
      <c r="R11" s="69">
        <f t="shared" si="2"/>
        <v>14395.427403200651</v>
      </c>
      <c r="S11" s="69">
        <f t="shared" si="2"/>
        <v>14683.335951264664</v>
      </c>
    </row>
    <row r="12" spans="1:19" ht="3" customHeight="1" x14ac:dyDescent="0.25"/>
    <row r="13" spans="1:19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x14ac:dyDescent="0.25">
      <c r="B14" s="50" t="s">
        <v>90</v>
      </c>
      <c r="C14" s="53"/>
      <c r="D14" s="53"/>
      <c r="E14" s="53"/>
      <c r="F14" s="53"/>
      <c r="G14" s="52">
        <f>CHOOSE(Drivers!$C$3,'GP automotive'!G22,'GP automotive'!G30,'GP automotive'!G38)</f>
        <v>0.12377549275432535</v>
      </c>
      <c r="H14" s="52">
        <f>CHOOSE(Drivers!$C$3,'GP automotive'!H22,'GP automotive'!H30,'GP automotive'!H38)</f>
        <v>0.12377549275432535</v>
      </c>
      <c r="I14" s="52">
        <f>CHOOSE(Drivers!$C$3,'GP automotive'!I22,'GP automotive'!I30,'GP automotive'!I38)</f>
        <v>0.12377549275432535</v>
      </c>
      <c r="J14" s="52">
        <f>CHOOSE(Drivers!$C$3,'GP automotive'!J22,'GP automotive'!J30,'GP automotive'!J38)</f>
        <v>0.12377549275432535</v>
      </c>
      <c r="K14" s="52">
        <f>CHOOSE(Drivers!$C$3,'GP automotive'!K22,'GP automotive'!K30,'GP automotive'!K38)</f>
        <v>0.12377549275432535</v>
      </c>
      <c r="L14" s="52">
        <f>CHOOSE(Drivers!$C$3,'GP automotive'!L22,'GP automotive'!L30,'GP automotive'!L38)</f>
        <v>0.12377549275432535</v>
      </c>
      <c r="M14" s="52">
        <f>CHOOSE(Drivers!$C$3,'GP automotive'!M22,'GP automotive'!M30,'GP automotive'!M38)</f>
        <v>0.12377549275432535</v>
      </c>
      <c r="N14" s="52">
        <f>CHOOSE(Drivers!$C$3,'GP automotive'!N22,'GP automotive'!N30,'GP automotive'!N38)</f>
        <v>0.12377549275432535</v>
      </c>
      <c r="O14" s="52">
        <f>CHOOSE(Drivers!$C$3,'GP automotive'!O22,'GP automotive'!O30,'GP automotive'!O38)</f>
        <v>0.12377549275432535</v>
      </c>
      <c r="P14" s="52">
        <f>CHOOSE(Drivers!$C$3,'GP automotive'!P22,'GP automotive'!P30,'GP automotive'!P38)</f>
        <v>0.12377549275432535</v>
      </c>
      <c r="Q14" s="52">
        <f>CHOOSE(Drivers!$C$3,'GP automotive'!Q22,'GP automotive'!Q30,'GP automotive'!Q38)</f>
        <v>0.12377549275432535</v>
      </c>
      <c r="R14" s="52">
        <f>CHOOSE(Drivers!$C$3,'GP automotive'!R22,'GP automotive'!R30,'GP automotive'!R38)</f>
        <v>0.12377549275432535</v>
      </c>
      <c r="S14" s="52">
        <f>CHOOSE(Drivers!$C$3,'GP automotive'!S22,'GP automotive'!S30,'GP automotive'!S38)</f>
        <v>0.12377549275432535</v>
      </c>
    </row>
    <row r="15" spans="1:19" x14ac:dyDescent="0.25">
      <c r="B15" s="50" t="s">
        <v>96</v>
      </c>
      <c r="C15" s="53"/>
      <c r="D15" s="37"/>
      <c r="E15" s="37"/>
      <c r="F15" s="37"/>
      <c r="G15" s="52">
        <f>CHOOSE(Drivers!$C$3,'GP automotive'!G23,'GP automotive'!G31,'GP automotive'!G39)</f>
        <v>0.19216312852565895</v>
      </c>
      <c r="H15" s="52">
        <f>CHOOSE(Drivers!$C$3,'GP automotive'!H23,'GP automotive'!H31,'GP automotive'!H39)</f>
        <v>0.19216312852565895</v>
      </c>
      <c r="I15" s="52">
        <f>CHOOSE(Drivers!$C$3,'GP automotive'!I23,'GP automotive'!I31,'GP automotive'!I39)</f>
        <v>0.19216312852565895</v>
      </c>
      <c r="J15" s="52">
        <f>CHOOSE(Drivers!$C$3,'GP automotive'!J23,'GP automotive'!J31,'GP automotive'!J39)</f>
        <v>0.19216312852565895</v>
      </c>
      <c r="K15" s="52">
        <f>CHOOSE(Drivers!$C$3,'GP automotive'!K23,'GP automotive'!K31,'GP automotive'!K39)</f>
        <v>0.19216312852565895</v>
      </c>
      <c r="L15" s="52">
        <f>CHOOSE(Drivers!$C$3,'GP automotive'!L23,'GP automotive'!L31,'GP automotive'!L39)</f>
        <v>0.19216312852565895</v>
      </c>
      <c r="M15" s="52">
        <f>CHOOSE(Drivers!$C$3,'GP automotive'!M23,'GP automotive'!M31,'GP automotive'!M39)</f>
        <v>0.19216312852565895</v>
      </c>
      <c r="N15" s="52">
        <f>CHOOSE(Drivers!$C$3,'GP automotive'!N23,'GP automotive'!N31,'GP automotive'!N39)</f>
        <v>0.19216312852565895</v>
      </c>
      <c r="O15" s="52">
        <f>CHOOSE(Drivers!$C$3,'GP automotive'!O23,'GP automotive'!O31,'GP automotive'!O39)</f>
        <v>0.19216312852565895</v>
      </c>
      <c r="P15" s="52">
        <f>CHOOSE(Drivers!$C$3,'GP automotive'!P23,'GP automotive'!P31,'GP automotive'!P39)</f>
        <v>0.19216312852565895</v>
      </c>
      <c r="Q15" s="52">
        <f>CHOOSE(Drivers!$C$3,'GP automotive'!Q23,'GP automotive'!Q31,'GP automotive'!Q39)</f>
        <v>0.19216312852565895</v>
      </c>
      <c r="R15" s="52">
        <f>CHOOSE(Drivers!$C$3,'GP automotive'!R23,'GP automotive'!R31,'GP automotive'!R39)</f>
        <v>0.19216312852565895</v>
      </c>
      <c r="S15" s="52">
        <f>CHOOSE(Drivers!$C$3,'GP automotive'!S23,'GP automotive'!S31,'GP automotive'!S39)</f>
        <v>0.19216312852565895</v>
      </c>
    </row>
    <row r="16" spans="1:19" x14ac:dyDescent="0.25">
      <c r="B16" s="50" t="s">
        <v>91</v>
      </c>
      <c r="C16" s="53"/>
      <c r="D16" s="53"/>
      <c r="E16" s="53"/>
      <c r="F16" s="53"/>
      <c r="G16" s="52">
        <f>CHOOSE(Drivers!$C$3,'GP automotive'!G24,'GP automotive'!G32,'GP automotive'!G40)</f>
        <v>0.19216312852565895</v>
      </c>
      <c r="H16" s="52">
        <f>CHOOSE(Drivers!$C$3,'GP automotive'!H24,'GP automotive'!H32,'GP automotive'!H40)</f>
        <v>0.19216312852565895</v>
      </c>
      <c r="I16" s="52">
        <f>CHOOSE(Drivers!$C$3,'GP automotive'!I24,'GP automotive'!I32,'GP automotive'!I40)</f>
        <v>0.19216312852565895</v>
      </c>
      <c r="J16" s="52">
        <f>CHOOSE(Drivers!$C$3,'GP automotive'!J24,'GP automotive'!J32,'GP automotive'!J40)</f>
        <v>0.19216312852565895</v>
      </c>
      <c r="K16" s="52">
        <f>CHOOSE(Drivers!$C$3,'GP automotive'!K24,'GP automotive'!K32,'GP automotive'!K40)</f>
        <v>0.19216312852565895</v>
      </c>
      <c r="L16" s="52">
        <f>CHOOSE(Drivers!$C$3,'GP automotive'!L24,'GP automotive'!L32,'GP automotive'!L40)</f>
        <v>0.19216312852565895</v>
      </c>
      <c r="M16" s="52">
        <f>CHOOSE(Drivers!$C$3,'GP automotive'!M24,'GP automotive'!M32,'GP automotive'!M40)</f>
        <v>0.19216312852565895</v>
      </c>
      <c r="N16" s="52">
        <f>CHOOSE(Drivers!$C$3,'GP automotive'!N24,'GP automotive'!N32,'GP automotive'!N40)</f>
        <v>0.19216312852565895</v>
      </c>
      <c r="O16" s="52">
        <f>CHOOSE(Drivers!$C$3,'GP automotive'!O24,'GP automotive'!O32,'GP automotive'!O40)</f>
        <v>0.19216312852565895</v>
      </c>
      <c r="P16" s="52">
        <f>CHOOSE(Drivers!$C$3,'GP automotive'!P24,'GP automotive'!P32,'GP automotive'!P40)</f>
        <v>0.19216312852565895</v>
      </c>
      <c r="Q16" s="52">
        <f>CHOOSE(Drivers!$C$3,'GP automotive'!Q24,'GP automotive'!Q32,'GP automotive'!Q40)</f>
        <v>0.19216312852565895</v>
      </c>
      <c r="R16" s="52">
        <f>CHOOSE(Drivers!$C$3,'GP automotive'!R24,'GP automotive'!R32,'GP automotive'!R40)</f>
        <v>0.19216312852565895</v>
      </c>
      <c r="S16" s="52">
        <f>CHOOSE(Drivers!$C$3,'GP automotive'!S24,'GP automotive'!S32,'GP automotive'!S40)</f>
        <v>0.19216312852565895</v>
      </c>
    </row>
    <row r="17" spans="2:19" x14ac:dyDescent="0.25">
      <c r="B17" s="50" t="s">
        <v>93</v>
      </c>
      <c r="C17" s="53"/>
      <c r="D17" s="53"/>
      <c r="E17" s="53"/>
      <c r="F17" s="53"/>
      <c r="G17" s="52">
        <f>CHOOSE(Drivers!$C$3,'GP automotive'!G25,'GP automotive'!G33,'GP automotive'!G41)</f>
        <v>0.39313618860356131</v>
      </c>
      <c r="H17" s="52">
        <f>CHOOSE(Drivers!$C$3,'GP automotive'!H25,'GP automotive'!H33,'GP automotive'!H41)</f>
        <v>0.39313618860356131</v>
      </c>
      <c r="I17" s="52">
        <f>CHOOSE(Drivers!$C$3,'GP automotive'!I25,'GP automotive'!I33,'GP automotive'!I41)</f>
        <v>0.39313618860356131</v>
      </c>
      <c r="J17" s="52">
        <f>CHOOSE(Drivers!$C$3,'GP automotive'!J25,'GP automotive'!J33,'GP automotive'!J41)</f>
        <v>0.39313618860356131</v>
      </c>
      <c r="K17" s="52">
        <f>CHOOSE(Drivers!$C$3,'GP automotive'!K25,'GP automotive'!K33,'GP automotive'!K41)</f>
        <v>0.39313618860356131</v>
      </c>
      <c r="L17" s="52">
        <f>CHOOSE(Drivers!$C$3,'GP automotive'!L25,'GP automotive'!L33,'GP automotive'!L41)</f>
        <v>0.39313618860356131</v>
      </c>
      <c r="M17" s="52">
        <f>CHOOSE(Drivers!$C$3,'GP automotive'!M25,'GP automotive'!M33,'GP automotive'!M41)</f>
        <v>0.39313618860356131</v>
      </c>
      <c r="N17" s="52">
        <f>CHOOSE(Drivers!$C$3,'GP automotive'!N25,'GP automotive'!N33,'GP automotive'!N41)</f>
        <v>0.39313618860356131</v>
      </c>
      <c r="O17" s="52">
        <f>CHOOSE(Drivers!$C$3,'GP automotive'!O25,'GP automotive'!O33,'GP automotive'!O41)</f>
        <v>0.39313618860356131</v>
      </c>
      <c r="P17" s="52">
        <f>CHOOSE(Drivers!$C$3,'GP automotive'!P25,'GP automotive'!P33,'GP automotive'!P41)</f>
        <v>0.39313618860356131</v>
      </c>
      <c r="Q17" s="52">
        <f>CHOOSE(Drivers!$C$3,'GP automotive'!Q25,'GP automotive'!Q33,'GP automotive'!Q41)</f>
        <v>0.39313618860356131</v>
      </c>
      <c r="R17" s="52">
        <f>CHOOSE(Drivers!$C$3,'GP automotive'!R25,'GP automotive'!R33,'GP automotive'!R41)</f>
        <v>0.39313618860356131</v>
      </c>
      <c r="S17" s="52">
        <f>CHOOSE(Drivers!$C$3,'GP automotive'!S25,'GP automotive'!S33,'GP automotive'!S41)</f>
        <v>0.39313618860356131</v>
      </c>
    </row>
    <row r="18" spans="2:19" x14ac:dyDescent="0.25">
      <c r="B18" s="50" t="s">
        <v>92</v>
      </c>
      <c r="C18" s="53"/>
      <c r="D18" s="53"/>
      <c r="E18" s="53"/>
      <c r="F18" s="53"/>
      <c r="G18" s="52">
        <f>CHOOSE(Drivers!$C$3,'GP automotive'!G26,'GP automotive'!G34,'GP automotive'!G42)</f>
        <v>0.12377549275432535</v>
      </c>
      <c r="H18" s="52">
        <f>CHOOSE(Drivers!$C$3,'GP automotive'!H26,'GP automotive'!H34,'GP automotive'!H42)</f>
        <v>0.12377549275432535</v>
      </c>
      <c r="I18" s="52">
        <f>CHOOSE(Drivers!$C$3,'GP automotive'!I26,'GP automotive'!I34,'GP automotive'!I42)</f>
        <v>0.12377549275432535</v>
      </c>
      <c r="J18" s="52">
        <f>CHOOSE(Drivers!$C$3,'GP automotive'!J26,'GP automotive'!J34,'GP automotive'!J42)</f>
        <v>0.12377549275432535</v>
      </c>
      <c r="K18" s="52">
        <f>CHOOSE(Drivers!$C$3,'GP automotive'!K26,'GP automotive'!K34,'GP automotive'!K42)</f>
        <v>0.12377549275432535</v>
      </c>
      <c r="L18" s="52">
        <f>CHOOSE(Drivers!$C$3,'GP automotive'!L26,'GP automotive'!L34,'GP automotive'!L42)</f>
        <v>0.12377549275432535</v>
      </c>
      <c r="M18" s="52">
        <f>CHOOSE(Drivers!$C$3,'GP automotive'!M26,'GP automotive'!M34,'GP automotive'!M42)</f>
        <v>0.12377549275432535</v>
      </c>
      <c r="N18" s="52">
        <f>CHOOSE(Drivers!$C$3,'GP automotive'!N26,'GP automotive'!N34,'GP automotive'!N42)</f>
        <v>0.12377549275432535</v>
      </c>
      <c r="O18" s="52">
        <f>CHOOSE(Drivers!$C$3,'GP automotive'!O26,'GP automotive'!O34,'GP automotive'!O42)</f>
        <v>0.12377549275432535</v>
      </c>
      <c r="P18" s="52">
        <f>CHOOSE(Drivers!$C$3,'GP automotive'!P26,'GP automotive'!P34,'GP automotive'!P42)</f>
        <v>0.12377549275432535</v>
      </c>
      <c r="Q18" s="52">
        <f>CHOOSE(Drivers!$C$3,'GP automotive'!Q26,'GP automotive'!Q34,'GP automotive'!Q42)</f>
        <v>0.12377549275432535</v>
      </c>
      <c r="R18" s="52">
        <f>CHOOSE(Drivers!$C$3,'GP automotive'!R26,'GP automotive'!R34,'GP automotive'!R42)</f>
        <v>0.12377549275432535</v>
      </c>
      <c r="S18" s="52">
        <f>CHOOSE(Drivers!$C$3,'GP automotive'!S26,'GP automotive'!S34,'GP automotive'!S42)</f>
        <v>0.12377549275432535</v>
      </c>
    </row>
    <row r="19" spans="2:19" x14ac:dyDescent="0.25">
      <c r="B19" s="50" t="s">
        <v>89</v>
      </c>
      <c r="C19" s="53"/>
      <c r="D19" s="53"/>
      <c r="E19" s="53"/>
      <c r="F19" s="53"/>
      <c r="G19" s="52">
        <f>CHOOSE(Drivers!$C$3,'GP automotive'!G27,'GP automotive'!G35,'GP automotive'!G43)</f>
        <v>0.19168817457726836</v>
      </c>
      <c r="H19" s="52">
        <f>CHOOSE(Drivers!$C$3,'GP automotive'!H27,'GP automotive'!H35,'GP automotive'!H43)</f>
        <v>0.19168817457726836</v>
      </c>
      <c r="I19" s="52">
        <f>CHOOSE(Drivers!$C$3,'GP automotive'!I27,'GP automotive'!I35,'GP automotive'!I43)</f>
        <v>0.19168817457726836</v>
      </c>
      <c r="J19" s="52">
        <f>CHOOSE(Drivers!$C$3,'GP automotive'!J27,'GP automotive'!J35,'GP automotive'!J43)</f>
        <v>0.19168817457726836</v>
      </c>
      <c r="K19" s="52">
        <f>CHOOSE(Drivers!$C$3,'GP automotive'!K27,'GP automotive'!K35,'GP automotive'!K43)</f>
        <v>0.19168817457726836</v>
      </c>
      <c r="L19" s="52">
        <f>CHOOSE(Drivers!$C$3,'GP automotive'!L27,'GP automotive'!L35,'GP automotive'!L43)</f>
        <v>0.19168817457726836</v>
      </c>
      <c r="M19" s="52">
        <f>CHOOSE(Drivers!$C$3,'GP automotive'!M27,'GP automotive'!M35,'GP automotive'!M43)</f>
        <v>0.19168817457726836</v>
      </c>
      <c r="N19" s="52">
        <f>CHOOSE(Drivers!$C$3,'GP automotive'!N27,'GP automotive'!N35,'GP automotive'!N43)</f>
        <v>0.19168817457726836</v>
      </c>
      <c r="O19" s="52">
        <f>CHOOSE(Drivers!$C$3,'GP automotive'!O27,'GP automotive'!O35,'GP automotive'!O43)</f>
        <v>0.19168817457726836</v>
      </c>
      <c r="P19" s="52">
        <f>CHOOSE(Drivers!$C$3,'GP automotive'!P27,'GP automotive'!P35,'GP automotive'!P43)</f>
        <v>0.19168817457726836</v>
      </c>
      <c r="Q19" s="52">
        <f>CHOOSE(Drivers!$C$3,'GP automotive'!Q27,'GP automotive'!Q35,'GP automotive'!Q43)</f>
        <v>0.19168817457726836</v>
      </c>
      <c r="R19" s="52">
        <f>CHOOSE(Drivers!$C$3,'GP automotive'!R27,'GP automotive'!R35,'GP automotive'!R43)</f>
        <v>0.19168817457726836</v>
      </c>
      <c r="S19" s="52">
        <f>CHOOSE(Drivers!$C$3,'GP automotive'!S27,'GP automotive'!S35,'GP automotive'!S43)</f>
        <v>0.19168817457726836</v>
      </c>
    </row>
    <row r="20" spans="2:19" x14ac:dyDescent="0.25">
      <c r="B20" s="50"/>
      <c r="C20" s="53"/>
      <c r="D20" s="53"/>
      <c r="E20" s="53"/>
      <c r="F20" s="53"/>
      <c r="G20" s="53"/>
      <c r="H20" s="53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</row>
    <row r="21" spans="2:19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2:19" x14ac:dyDescent="0.25">
      <c r="B22" s="50" t="s">
        <v>90</v>
      </c>
      <c r="C22" s="53"/>
      <c r="D22" s="53"/>
      <c r="E22" s="53"/>
      <c r="F22" s="53"/>
      <c r="G22" s="52">
        <f>G30+1.5%</f>
        <v>0.13877549275432535</v>
      </c>
      <c r="H22" s="52">
        <f t="shared" ref="H22:S22" si="3">H30+1.5%</f>
        <v>0.13877549275432535</v>
      </c>
      <c r="I22" s="52">
        <f t="shared" si="3"/>
        <v>0.13877549275432535</v>
      </c>
      <c r="J22" s="52">
        <f t="shared" si="3"/>
        <v>0.13877549275432535</v>
      </c>
      <c r="K22" s="52">
        <f t="shared" si="3"/>
        <v>0.13877549275432535</v>
      </c>
      <c r="L22" s="52">
        <f t="shared" si="3"/>
        <v>0.13877549275432535</v>
      </c>
      <c r="M22" s="52">
        <f t="shared" si="3"/>
        <v>0.13877549275432535</v>
      </c>
      <c r="N22" s="52">
        <f t="shared" si="3"/>
        <v>0.13877549275432535</v>
      </c>
      <c r="O22" s="52">
        <f t="shared" si="3"/>
        <v>0.13877549275432535</v>
      </c>
      <c r="P22" s="52">
        <f t="shared" si="3"/>
        <v>0.13877549275432535</v>
      </c>
      <c r="Q22" s="52">
        <f t="shared" si="3"/>
        <v>0.13877549275432535</v>
      </c>
      <c r="R22" s="52">
        <f t="shared" si="3"/>
        <v>0.13877549275432535</v>
      </c>
      <c r="S22" s="52">
        <f t="shared" si="3"/>
        <v>0.13877549275432535</v>
      </c>
    </row>
    <row r="23" spans="2:19" x14ac:dyDescent="0.25">
      <c r="B23" s="50" t="s">
        <v>96</v>
      </c>
      <c r="C23" s="53"/>
      <c r="D23" s="37"/>
      <c r="E23" s="37"/>
      <c r="F23" s="37"/>
      <c r="G23" s="52">
        <f t="shared" ref="G23:S23" si="4">G31+1.5%</f>
        <v>0.20716312852565893</v>
      </c>
      <c r="H23" s="52">
        <f t="shared" si="4"/>
        <v>0.20716312852565893</v>
      </c>
      <c r="I23" s="52">
        <f t="shared" si="4"/>
        <v>0.20716312852565893</v>
      </c>
      <c r="J23" s="52">
        <f t="shared" si="4"/>
        <v>0.20716312852565893</v>
      </c>
      <c r="K23" s="52">
        <f t="shared" si="4"/>
        <v>0.20716312852565893</v>
      </c>
      <c r="L23" s="52">
        <f t="shared" si="4"/>
        <v>0.20716312852565893</v>
      </c>
      <c r="M23" s="52">
        <f t="shared" si="4"/>
        <v>0.20716312852565893</v>
      </c>
      <c r="N23" s="52">
        <f t="shared" si="4"/>
        <v>0.20716312852565893</v>
      </c>
      <c r="O23" s="52">
        <f t="shared" si="4"/>
        <v>0.20716312852565893</v>
      </c>
      <c r="P23" s="52">
        <f t="shared" si="4"/>
        <v>0.20716312852565893</v>
      </c>
      <c r="Q23" s="52">
        <f t="shared" si="4"/>
        <v>0.20716312852565893</v>
      </c>
      <c r="R23" s="52">
        <f t="shared" si="4"/>
        <v>0.20716312852565893</v>
      </c>
      <c r="S23" s="52">
        <f t="shared" si="4"/>
        <v>0.20716312852565893</v>
      </c>
    </row>
    <row r="24" spans="2:19" x14ac:dyDescent="0.25">
      <c r="B24" s="50" t="s">
        <v>91</v>
      </c>
      <c r="C24" s="53"/>
      <c r="D24" s="53"/>
      <c r="E24" s="53"/>
      <c r="F24" s="53"/>
      <c r="G24" s="52">
        <f t="shared" ref="G24:S24" si="5">G32+1.5%</f>
        <v>0.20716312852565893</v>
      </c>
      <c r="H24" s="52">
        <f t="shared" si="5"/>
        <v>0.20716312852565893</v>
      </c>
      <c r="I24" s="52">
        <f t="shared" si="5"/>
        <v>0.20716312852565893</v>
      </c>
      <c r="J24" s="52">
        <f t="shared" si="5"/>
        <v>0.20716312852565893</v>
      </c>
      <c r="K24" s="52">
        <f t="shared" si="5"/>
        <v>0.20716312852565893</v>
      </c>
      <c r="L24" s="52">
        <f t="shared" si="5"/>
        <v>0.20716312852565893</v>
      </c>
      <c r="M24" s="52">
        <f t="shared" si="5"/>
        <v>0.20716312852565893</v>
      </c>
      <c r="N24" s="52">
        <f t="shared" si="5"/>
        <v>0.20716312852565893</v>
      </c>
      <c r="O24" s="52">
        <f t="shared" si="5"/>
        <v>0.20716312852565893</v>
      </c>
      <c r="P24" s="52">
        <f t="shared" si="5"/>
        <v>0.20716312852565893</v>
      </c>
      <c r="Q24" s="52">
        <f t="shared" si="5"/>
        <v>0.20716312852565893</v>
      </c>
      <c r="R24" s="52">
        <f t="shared" si="5"/>
        <v>0.20716312852565893</v>
      </c>
      <c r="S24" s="52">
        <f t="shared" si="5"/>
        <v>0.20716312852565893</v>
      </c>
    </row>
    <row r="25" spans="2:19" x14ac:dyDescent="0.25">
      <c r="B25" s="50" t="s">
        <v>93</v>
      </c>
      <c r="C25" s="53"/>
      <c r="D25" s="53"/>
      <c r="E25" s="53"/>
      <c r="F25" s="53"/>
      <c r="G25" s="52">
        <f t="shared" ref="G25:S25" si="6">G33+1.5%</f>
        <v>0.40813618860356132</v>
      </c>
      <c r="H25" s="52">
        <f t="shared" si="6"/>
        <v>0.40813618860356132</v>
      </c>
      <c r="I25" s="52">
        <f t="shared" si="6"/>
        <v>0.40813618860356132</v>
      </c>
      <c r="J25" s="52">
        <f t="shared" si="6"/>
        <v>0.40813618860356132</v>
      </c>
      <c r="K25" s="52">
        <f t="shared" si="6"/>
        <v>0.40813618860356132</v>
      </c>
      <c r="L25" s="52">
        <f t="shared" si="6"/>
        <v>0.40813618860356132</v>
      </c>
      <c r="M25" s="52">
        <f t="shared" si="6"/>
        <v>0.40813618860356132</v>
      </c>
      <c r="N25" s="52">
        <f t="shared" si="6"/>
        <v>0.40813618860356132</v>
      </c>
      <c r="O25" s="52">
        <f t="shared" si="6"/>
        <v>0.40813618860356132</v>
      </c>
      <c r="P25" s="52">
        <f t="shared" si="6"/>
        <v>0.40813618860356132</v>
      </c>
      <c r="Q25" s="52">
        <f t="shared" si="6"/>
        <v>0.40813618860356132</v>
      </c>
      <c r="R25" s="52">
        <f t="shared" si="6"/>
        <v>0.40813618860356132</v>
      </c>
      <c r="S25" s="52">
        <f t="shared" si="6"/>
        <v>0.40813618860356132</v>
      </c>
    </row>
    <row r="26" spans="2:19" x14ac:dyDescent="0.25">
      <c r="B26" s="50" t="s">
        <v>92</v>
      </c>
      <c r="C26" s="53"/>
      <c r="D26" s="53"/>
      <c r="E26" s="53"/>
      <c r="F26" s="53"/>
      <c r="G26" s="52">
        <f t="shared" ref="G26:S26" si="7">G34+1.5%</f>
        <v>0.13877549275432535</v>
      </c>
      <c r="H26" s="52">
        <f t="shared" si="7"/>
        <v>0.13877549275432535</v>
      </c>
      <c r="I26" s="52">
        <f t="shared" si="7"/>
        <v>0.13877549275432535</v>
      </c>
      <c r="J26" s="52">
        <f t="shared" si="7"/>
        <v>0.13877549275432535</v>
      </c>
      <c r="K26" s="52">
        <f t="shared" si="7"/>
        <v>0.13877549275432535</v>
      </c>
      <c r="L26" s="52">
        <f t="shared" si="7"/>
        <v>0.13877549275432535</v>
      </c>
      <c r="M26" s="52">
        <f t="shared" si="7"/>
        <v>0.13877549275432535</v>
      </c>
      <c r="N26" s="52">
        <f t="shared" si="7"/>
        <v>0.13877549275432535</v>
      </c>
      <c r="O26" s="52">
        <f t="shared" si="7"/>
        <v>0.13877549275432535</v>
      </c>
      <c r="P26" s="52">
        <f t="shared" si="7"/>
        <v>0.13877549275432535</v>
      </c>
      <c r="Q26" s="52">
        <f t="shared" si="7"/>
        <v>0.13877549275432535</v>
      </c>
      <c r="R26" s="52">
        <f t="shared" si="7"/>
        <v>0.13877549275432535</v>
      </c>
      <c r="S26" s="52">
        <f t="shared" si="7"/>
        <v>0.13877549275432535</v>
      </c>
    </row>
    <row r="27" spans="2:19" x14ac:dyDescent="0.25">
      <c r="B27" s="50" t="s">
        <v>89</v>
      </c>
      <c r="C27" s="53"/>
      <c r="D27" s="53"/>
      <c r="E27" s="53"/>
      <c r="F27" s="53"/>
      <c r="G27" s="52">
        <f t="shared" ref="G27:S27" si="8">G35+1.5%</f>
        <v>0.20668817457726835</v>
      </c>
      <c r="H27" s="52">
        <f t="shared" si="8"/>
        <v>0.20668817457726835</v>
      </c>
      <c r="I27" s="52">
        <f t="shared" si="8"/>
        <v>0.20668817457726835</v>
      </c>
      <c r="J27" s="52">
        <f t="shared" si="8"/>
        <v>0.20668817457726835</v>
      </c>
      <c r="K27" s="52">
        <f t="shared" si="8"/>
        <v>0.20668817457726835</v>
      </c>
      <c r="L27" s="52">
        <f t="shared" si="8"/>
        <v>0.20668817457726835</v>
      </c>
      <c r="M27" s="52">
        <f t="shared" si="8"/>
        <v>0.20668817457726835</v>
      </c>
      <c r="N27" s="52">
        <f t="shared" si="8"/>
        <v>0.20668817457726835</v>
      </c>
      <c r="O27" s="52">
        <f t="shared" si="8"/>
        <v>0.20668817457726835</v>
      </c>
      <c r="P27" s="52">
        <f t="shared" si="8"/>
        <v>0.20668817457726835</v>
      </c>
      <c r="Q27" s="52">
        <f t="shared" si="8"/>
        <v>0.20668817457726835</v>
      </c>
      <c r="R27" s="52">
        <f t="shared" si="8"/>
        <v>0.20668817457726835</v>
      </c>
      <c r="S27" s="52">
        <f t="shared" si="8"/>
        <v>0.20668817457726835</v>
      </c>
    </row>
    <row r="28" spans="2:19" x14ac:dyDescent="0.25">
      <c r="B28" s="50"/>
      <c r="C28" s="53"/>
      <c r="D28" s="53"/>
      <c r="E28" s="53"/>
      <c r="F28" s="53"/>
      <c r="G28" s="53"/>
      <c r="H28" s="53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</row>
    <row r="29" spans="2:19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2:19" x14ac:dyDescent="0.25">
      <c r="B30" s="50" t="s">
        <v>90</v>
      </c>
      <c r="C30" s="53"/>
      <c r="D30" s="53"/>
      <c r="E30" s="53"/>
      <c r="F30" s="53"/>
      <c r="G30" s="52">
        <f>'GP% automotive'!$H6</f>
        <v>0.12377549275432535</v>
      </c>
      <c r="H30" s="52">
        <f>'GP% automotive'!$H6</f>
        <v>0.12377549275432535</v>
      </c>
      <c r="I30" s="52">
        <f>'GP% automotive'!$H6</f>
        <v>0.12377549275432535</v>
      </c>
      <c r="J30" s="52">
        <f>'GP% automotive'!$H6</f>
        <v>0.12377549275432535</v>
      </c>
      <c r="K30" s="52">
        <f>'GP% automotive'!$H6</f>
        <v>0.12377549275432535</v>
      </c>
      <c r="L30" s="52">
        <f>'GP% automotive'!$H6</f>
        <v>0.12377549275432535</v>
      </c>
      <c r="M30" s="52">
        <f>'GP% automotive'!$H6</f>
        <v>0.12377549275432535</v>
      </c>
      <c r="N30" s="52">
        <f>'GP% automotive'!$H6</f>
        <v>0.12377549275432535</v>
      </c>
      <c r="O30" s="52">
        <f>'GP% automotive'!$H6</f>
        <v>0.12377549275432535</v>
      </c>
      <c r="P30" s="52">
        <f>'GP% automotive'!$H6</f>
        <v>0.12377549275432535</v>
      </c>
      <c r="Q30" s="52">
        <f>'GP% automotive'!$H6</f>
        <v>0.12377549275432535</v>
      </c>
      <c r="R30" s="52">
        <f>'GP% automotive'!$H6</f>
        <v>0.12377549275432535</v>
      </c>
      <c r="S30" s="52">
        <f>'GP% automotive'!$H6</f>
        <v>0.12377549275432535</v>
      </c>
    </row>
    <row r="31" spans="2:19" x14ac:dyDescent="0.25">
      <c r="B31" s="50" t="s">
        <v>96</v>
      </c>
      <c r="C31" s="53"/>
      <c r="D31" s="37"/>
      <c r="E31" s="37"/>
      <c r="F31" s="37"/>
      <c r="G31" s="52">
        <f>'GP% automotive'!$H7</f>
        <v>0.19216312852565895</v>
      </c>
      <c r="H31" s="52">
        <f>'GP% automotive'!$H7</f>
        <v>0.19216312852565895</v>
      </c>
      <c r="I31" s="52">
        <f>'GP% automotive'!$H7</f>
        <v>0.19216312852565895</v>
      </c>
      <c r="J31" s="52">
        <f>'GP% automotive'!$H7</f>
        <v>0.19216312852565895</v>
      </c>
      <c r="K31" s="52">
        <f>'GP% automotive'!$H7</f>
        <v>0.19216312852565895</v>
      </c>
      <c r="L31" s="52">
        <f>'GP% automotive'!$H7</f>
        <v>0.19216312852565895</v>
      </c>
      <c r="M31" s="52">
        <f>'GP% automotive'!$H7</f>
        <v>0.19216312852565895</v>
      </c>
      <c r="N31" s="52">
        <f>'GP% automotive'!$H7</f>
        <v>0.19216312852565895</v>
      </c>
      <c r="O31" s="52">
        <f>'GP% automotive'!$H7</f>
        <v>0.19216312852565895</v>
      </c>
      <c r="P31" s="52">
        <f>'GP% automotive'!$H7</f>
        <v>0.19216312852565895</v>
      </c>
      <c r="Q31" s="52">
        <f>'GP% automotive'!$H7</f>
        <v>0.19216312852565895</v>
      </c>
      <c r="R31" s="52">
        <f>'GP% automotive'!$H7</f>
        <v>0.19216312852565895</v>
      </c>
      <c r="S31" s="52">
        <f>'GP% automotive'!$H7</f>
        <v>0.19216312852565895</v>
      </c>
    </row>
    <row r="32" spans="2:19" x14ac:dyDescent="0.25">
      <c r="B32" s="50" t="s">
        <v>91</v>
      </c>
      <c r="C32" s="53"/>
      <c r="D32" s="53"/>
      <c r="E32" s="53"/>
      <c r="F32" s="53"/>
      <c r="G32" s="52">
        <f>'GP% automotive'!$H8</f>
        <v>0.19216312852565895</v>
      </c>
      <c r="H32" s="52">
        <f>'GP% automotive'!$H8</f>
        <v>0.19216312852565895</v>
      </c>
      <c r="I32" s="52">
        <f>'GP% automotive'!$H8</f>
        <v>0.19216312852565895</v>
      </c>
      <c r="J32" s="52">
        <f>'GP% automotive'!$H8</f>
        <v>0.19216312852565895</v>
      </c>
      <c r="K32" s="52">
        <f>'GP% automotive'!$H8</f>
        <v>0.19216312852565895</v>
      </c>
      <c r="L32" s="52">
        <f>'GP% automotive'!$H8</f>
        <v>0.19216312852565895</v>
      </c>
      <c r="M32" s="52">
        <f>'GP% automotive'!$H8</f>
        <v>0.19216312852565895</v>
      </c>
      <c r="N32" s="52">
        <f>'GP% automotive'!$H8</f>
        <v>0.19216312852565895</v>
      </c>
      <c r="O32" s="52">
        <f>'GP% automotive'!$H8</f>
        <v>0.19216312852565895</v>
      </c>
      <c r="P32" s="52">
        <f>'GP% automotive'!$H8</f>
        <v>0.19216312852565895</v>
      </c>
      <c r="Q32" s="52">
        <f>'GP% automotive'!$H8</f>
        <v>0.19216312852565895</v>
      </c>
      <c r="R32" s="52">
        <f>'GP% automotive'!$H8</f>
        <v>0.19216312852565895</v>
      </c>
      <c r="S32" s="52">
        <f>'GP% automotive'!$H8</f>
        <v>0.19216312852565895</v>
      </c>
    </row>
    <row r="33" spans="2:19" x14ac:dyDescent="0.25">
      <c r="B33" s="50" t="s">
        <v>93</v>
      </c>
      <c r="C33" s="53"/>
      <c r="D33" s="53"/>
      <c r="E33" s="53"/>
      <c r="F33" s="53"/>
      <c r="G33" s="52">
        <f>'GP% automotive'!$H9</f>
        <v>0.39313618860356131</v>
      </c>
      <c r="H33" s="52">
        <f>'GP% automotive'!$H9</f>
        <v>0.39313618860356131</v>
      </c>
      <c r="I33" s="52">
        <f>'GP% automotive'!$H9</f>
        <v>0.39313618860356131</v>
      </c>
      <c r="J33" s="52">
        <f>'GP% automotive'!$H9</f>
        <v>0.39313618860356131</v>
      </c>
      <c r="K33" s="52">
        <f>'GP% automotive'!$H9</f>
        <v>0.39313618860356131</v>
      </c>
      <c r="L33" s="52">
        <f>'GP% automotive'!$H9</f>
        <v>0.39313618860356131</v>
      </c>
      <c r="M33" s="52">
        <f>'GP% automotive'!$H9</f>
        <v>0.39313618860356131</v>
      </c>
      <c r="N33" s="52">
        <f>'GP% automotive'!$H9</f>
        <v>0.39313618860356131</v>
      </c>
      <c r="O33" s="52">
        <f>'GP% automotive'!$H9</f>
        <v>0.39313618860356131</v>
      </c>
      <c r="P33" s="52">
        <f>'GP% automotive'!$H9</f>
        <v>0.39313618860356131</v>
      </c>
      <c r="Q33" s="52">
        <f>'GP% automotive'!$H9</f>
        <v>0.39313618860356131</v>
      </c>
      <c r="R33" s="52">
        <f>'GP% automotive'!$H9</f>
        <v>0.39313618860356131</v>
      </c>
      <c r="S33" s="52">
        <f>'GP% automotive'!$H9</f>
        <v>0.39313618860356131</v>
      </c>
    </row>
    <row r="34" spans="2:19" x14ac:dyDescent="0.25">
      <c r="B34" s="50" t="s">
        <v>92</v>
      </c>
      <c r="C34" s="53"/>
      <c r="D34" s="53"/>
      <c r="E34" s="53"/>
      <c r="F34" s="53"/>
      <c r="G34" s="52">
        <f>'GP% automotive'!$H10</f>
        <v>0.12377549275432535</v>
      </c>
      <c r="H34" s="52">
        <f>'GP% automotive'!$H10</f>
        <v>0.12377549275432535</v>
      </c>
      <c r="I34" s="52">
        <f>'GP% automotive'!$H10</f>
        <v>0.12377549275432535</v>
      </c>
      <c r="J34" s="52">
        <f>'GP% automotive'!$H10</f>
        <v>0.12377549275432535</v>
      </c>
      <c r="K34" s="52">
        <f>'GP% automotive'!$H10</f>
        <v>0.12377549275432535</v>
      </c>
      <c r="L34" s="52">
        <f>'GP% automotive'!$H10</f>
        <v>0.12377549275432535</v>
      </c>
      <c r="M34" s="52">
        <f>'GP% automotive'!$H10</f>
        <v>0.12377549275432535</v>
      </c>
      <c r="N34" s="52">
        <f>'GP% automotive'!$H10</f>
        <v>0.12377549275432535</v>
      </c>
      <c r="O34" s="52">
        <f>'GP% automotive'!$H10</f>
        <v>0.12377549275432535</v>
      </c>
      <c r="P34" s="52">
        <f>'GP% automotive'!$H10</f>
        <v>0.12377549275432535</v>
      </c>
      <c r="Q34" s="52">
        <f>'GP% automotive'!$H10</f>
        <v>0.12377549275432535</v>
      </c>
      <c r="R34" s="52">
        <f>'GP% automotive'!$H10</f>
        <v>0.12377549275432535</v>
      </c>
      <c r="S34" s="52">
        <f>'GP% automotive'!$H10</f>
        <v>0.12377549275432535</v>
      </c>
    </row>
    <row r="35" spans="2:19" x14ac:dyDescent="0.25">
      <c r="B35" s="50" t="s">
        <v>89</v>
      </c>
      <c r="C35" s="53"/>
      <c r="D35" s="53"/>
      <c r="E35" s="53"/>
      <c r="F35" s="53"/>
      <c r="G35" s="52">
        <f>'GP% automotive'!$H11</f>
        <v>0.19168817457726836</v>
      </c>
      <c r="H35" s="52">
        <f>'GP% automotive'!$H11</f>
        <v>0.19168817457726836</v>
      </c>
      <c r="I35" s="52">
        <f>'GP% automotive'!$H11</f>
        <v>0.19168817457726836</v>
      </c>
      <c r="J35" s="52">
        <f>'GP% automotive'!$H11</f>
        <v>0.19168817457726836</v>
      </c>
      <c r="K35" s="52">
        <f>'GP% automotive'!$H11</f>
        <v>0.19168817457726836</v>
      </c>
      <c r="L35" s="52">
        <f>'GP% automotive'!$H11</f>
        <v>0.19168817457726836</v>
      </c>
      <c r="M35" s="52">
        <f>'GP% automotive'!$H11</f>
        <v>0.19168817457726836</v>
      </c>
      <c r="N35" s="52">
        <f>'GP% automotive'!$H11</f>
        <v>0.19168817457726836</v>
      </c>
      <c r="O35" s="52">
        <f>'GP% automotive'!$H11</f>
        <v>0.19168817457726836</v>
      </c>
      <c r="P35" s="52">
        <f>'GP% automotive'!$H11</f>
        <v>0.19168817457726836</v>
      </c>
      <c r="Q35" s="52">
        <f>'GP% automotive'!$H11</f>
        <v>0.19168817457726836</v>
      </c>
      <c r="R35" s="52">
        <f>'GP% automotive'!$H11</f>
        <v>0.19168817457726836</v>
      </c>
      <c r="S35" s="52">
        <f>'GP% automotive'!$H11</f>
        <v>0.19168817457726836</v>
      </c>
    </row>
    <row r="36" spans="2:19" x14ac:dyDescent="0.25">
      <c r="B36" s="50"/>
      <c r="C36" s="53"/>
      <c r="D36" s="53"/>
      <c r="E36" s="53"/>
      <c r="F36" s="53"/>
      <c r="G36" s="53"/>
      <c r="H36" s="53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</row>
    <row r="37" spans="2:19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2:19" x14ac:dyDescent="0.25">
      <c r="B38" s="50" t="s">
        <v>90</v>
      </c>
      <c r="C38" s="53"/>
      <c r="D38" s="53"/>
      <c r="E38" s="53"/>
      <c r="F38" s="53"/>
      <c r="G38" s="52">
        <f>G30-1.5%</f>
        <v>0.10877549275432535</v>
      </c>
      <c r="H38" s="52">
        <f t="shared" ref="H38:S38" si="9">H30-1.5%</f>
        <v>0.10877549275432535</v>
      </c>
      <c r="I38" s="52">
        <f t="shared" si="9"/>
        <v>0.10877549275432535</v>
      </c>
      <c r="J38" s="52">
        <f t="shared" si="9"/>
        <v>0.10877549275432535</v>
      </c>
      <c r="K38" s="52">
        <f t="shared" si="9"/>
        <v>0.10877549275432535</v>
      </c>
      <c r="L38" s="52">
        <f t="shared" si="9"/>
        <v>0.10877549275432535</v>
      </c>
      <c r="M38" s="52">
        <f t="shared" si="9"/>
        <v>0.10877549275432535</v>
      </c>
      <c r="N38" s="52">
        <f t="shared" si="9"/>
        <v>0.10877549275432535</v>
      </c>
      <c r="O38" s="52">
        <f t="shared" si="9"/>
        <v>0.10877549275432535</v>
      </c>
      <c r="P38" s="52">
        <f t="shared" si="9"/>
        <v>0.10877549275432535</v>
      </c>
      <c r="Q38" s="52">
        <f t="shared" si="9"/>
        <v>0.10877549275432535</v>
      </c>
      <c r="R38" s="52">
        <f t="shared" si="9"/>
        <v>0.10877549275432535</v>
      </c>
      <c r="S38" s="52">
        <f t="shared" si="9"/>
        <v>0.10877549275432535</v>
      </c>
    </row>
    <row r="39" spans="2:19" x14ac:dyDescent="0.25">
      <c r="B39" s="50" t="s">
        <v>96</v>
      </c>
      <c r="C39" s="53"/>
      <c r="D39" s="37"/>
      <c r="E39" s="37"/>
      <c r="F39" s="37"/>
      <c r="G39" s="52">
        <f t="shared" ref="G39:S39" si="10">G31-1.5%</f>
        <v>0.17716312852565896</v>
      </c>
      <c r="H39" s="52">
        <f t="shared" si="10"/>
        <v>0.17716312852565896</v>
      </c>
      <c r="I39" s="52">
        <f t="shared" si="10"/>
        <v>0.17716312852565896</v>
      </c>
      <c r="J39" s="52">
        <f t="shared" si="10"/>
        <v>0.17716312852565896</v>
      </c>
      <c r="K39" s="52">
        <f t="shared" si="10"/>
        <v>0.17716312852565896</v>
      </c>
      <c r="L39" s="52">
        <f t="shared" si="10"/>
        <v>0.17716312852565896</v>
      </c>
      <c r="M39" s="52">
        <f t="shared" si="10"/>
        <v>0.17716312852565896</v>
      </c>
      <c r="N39" s="52">
        <f t="shared" si="10"/>
        <v>0.17716312852565896</v>
      </c>
      <c r="O39" s="52">
        <f t="shared" si="10"/>
        <v>0.17716312852565896</v>
      </c>
      <c r="P39" s="52">
        <f t="shared" si="10"/>
        <v>0.17716312852565896</v>
      </c>
      <c r="Q39" s="52">
        <f t="shared" si="10"/>
        <v>0.17716312852565896</v>
      </c>
      <c r="R39" s="52">
        <f t="shared" si="10"/>
        <v>0.17716312852565896</v>
      </c>
      <c r="S39" s="52">
        <f t="shared" si="10"/>
        <v>0.17716312852565896</v>
      </c>
    </row>
    <row r="40" spans="2:19" x14ac:dyDescent="0.25">
      <c r="B40" s="50" t="s">
        <v>91</v>
      </c>
      <c r="C40" s="53"/>
      <c r="D40" s="53"/>
      <c r="E40" s="53"/>
      <c r="F40" s="53"/>
      <c r="G40" s="52">
        <f t="shared" ref="G40:S40" si="11">G32-1.5%</f>
        <v>0.17716312852565896</v>
      </c>
      <c r="H40" s="52">
        <f t="shared" si="11"/>
        <v>0.17716312852565896</v>
      </c>
      <c r="I40" s="52">
        <f t="shared" si="11"/>
        <v>0.17716312852565896</v>
      </c>
      <c r="J40" s="52">
        <f t="shared" si="11"/>
        <v>0.17716312852565896</v>
      </c>
      <c r="K40" s="52">
        <f t="shared" si="11"/>
        <v>0.17716312852565896</v>
      </c>
      <c r="L40" s="52">
        <f t="shared" si="11"/>
        <v>0.17716312852565896</v>
      </c>
      <c r="M40" s="52">
        <f t="shared" si="11"/>
        <v>0.17716312852565896</v>
      </c>
      <c r="N40" s="52">
        <f t="shared" si="11"/>
        <v>0.17716312852565896</v>
      </c>
      <c r="O40" s="52">
        <f t="shared" si="11"/>
        <v>0.17716312852565896</v>
      </c>
      <c r="P40" s="52">
        <f t="shared" si="11"/>
        <v>0.17716312852565896</v>
      </c>
      <c r="Q40" s="52">
        <f t="shared" si="11"/>
        <v>0.17716312852565896</v>
      </c>
      <c r="R40" s="52">
        <f t="shared" si="11"/>
        <v>0.17716312852565896</v>
      </c>
      <c r="S40" s="52">
        <f t="shared" si="11"/>
        <v>0.17716312852565896</v>
      </c>
    </row>
    <row r="41" spans="2:19" x14ac:dyDescent="0.25">
      <c r="B41" s="50" t="s">
        <v>93</v>
      </c>
      <c r="C41" s="53"/>
      <c r="D41" s="53"/>
      <c r="E41" s="53"/>
      <c r="F41" s="53"/>
      <c r="G41" s="52">
        <f t="shared" ref="G41:S41" si="12">G33-1.5%</f>
        <v>0.3781361886035613</v>
      </c>
      <c r="H41" s="52">
        <f t="shared" si="12"/>
        <v>0.3781361886035613</v>
      </c>
      <c r="I41" s="52">
        <f t="shared" si="12"/>
        <v>0.3781361886035613</v>
      </c>
      <c r="J41" s="52">
        <f t="shared" si="12"/>
        <v>0.3781361886035613</v>
      </c>
      <c r="K41" s="52">
        <f t="shared" si="12"/>
        <v>0.3781361886035613</v>
      </c>
      <c r="L41" s="52">
        <f t="shared" si="12"/>
        <v>0.3781361886035613</v>
      </c>
      <c r="M41" s="52">
        <f t="shared" si="12"/>
        <v>0.3781361886035613</v>
      </c>
      <c r="N41" s="52">
        <f t="shared" si="12"/>
        <v>0.3781361886035613</v>
      </c>
      <c r="O41" s="52">
        <f t="shared" si="12"/>
        <v>0.3781361886035613</v>
      </c>
      <c r="P41" s="52">
        <f t="shared" si="12"/>
        <v>0.3781361886035613</v>
      </c>
      <c r="Q41" s="52">
        <f t="shared" si="12"/>
        <v>0.3781361886035613</v>
      </c>
      <c r="R41" s="52">
        <f t="shared" si="12"/>
        <v>0.3781361886035613</v>
      </c>
      <c r="S41" s="52">
        <f t="shared" si="12"/>
        <v>0.3781361886035613</v>
      </c>
    </row>
    <row r="42" spans="2:19" x14ac:dyDescent="0.25">
      <c r="B42" s="50" t="s">
        <v>92</v>
      </c>
      <c r="C42" s="53"/>
      <c r="D42" s="53"/>
      <c r="E42" s="53"/>
      <c r="F42" s="53"/>
      <c r="G42" s="52">
        <f t="shared" ref="G42:S42" si="13">G34-1.5%</f>
        <v>0.10877549275432535</v>
      </c>
      <c r="H42" s="52">
        <f t="shared" si="13"/>
        <v>0.10877549275432535</v>
      </c>
      <c r="I42" s="52">
        <f t="shared" si="13"/>
        <v>0.10877549275432535</v>
      </c>
      <c r="J42" s="52">
        <f t="shared" si="13"/>
        <v>0.10877549275432535</v>
      </c>
      <c r="K42" s="52">
        <f t="shared" si="13"/>
        <v>0.10877549275432535</v>
      </c>
      <c r="L42" s="52">
        <f t="shared" si="13"/>
        <v>0.10877549275432535</v>
      </c>
      <c r="M42" s="52">
        <f t="shared" si="13"/>
        <v>0.10877549275432535</v>
      </c>
      <c r="N42" s="52">
        <f t="shared" si="13"/>
        <v>0.10877549275432535</v>
      </c>
      <c r="O42" s="52">
        <f t="shared" si="13"/>
        <v>0.10877549275432535</v>
      </c>
      <c r="P42" s="52">
        <f t="shared" si="13"/>
        <v>0.10877549275432535</v>
      </c>
      <c r="Q42" s="52">
        <f t="shared" si="13"/>
        <v>0.10877549275432535</v>
      </c>
      <c r="R42" s="52">
        <f t="shared" si="13"/>
        <v>0.10877549275432535</v>
      </c>
      <c r="S42" s="52">
        <f t="shared" si="13"/>
        <v>0.10877549275432535</v>
      </c>
    </row>
    <row r="43" spans="2:19" x14ac:dyDescent="0.25">
      <c r="B43" s="50" t="s">
        <v>89</v>
      </c>
      <c r="C43" s="53"/>
      <c r="D43" s="53"/>
      <c r="E43" s="53"/>
      <c r="F43" s="53"/>
      <c r="G43" s="52">
        <f t="shared" ref="G43:S43" si="14">G35-1.5%</f>
        <v>0.17668817457726838</v>
      </c>
      <c r="H43" s="52">
        <f t="shared" si="14"/>
        <v>0.17668817457726838</v>
      </c>
      <c r="I43" s="52">
        <f t="shared" si="14"/>
        <v>0.17668817457726838</v>
      </c>
      <c r="J43" s="52">
        <f t="shared" si="14"/>
        <v>0.17668817457726838</v>
      </c>
      <c r="K43" s="52">
        <f t="shared" si="14"/>
        <v>0.17668817457726838</v>
      </c>
      <c r="L43" s="52">
        <f t="shared" si="14"/>
        <v>0.17668817457726838</v>
      </c>
      <c r="M43" s="52">
        <f t="shared" si="14"/>
        <v>0.17668817457726838</v>
      </c>
      <c r="N43" s="52">
        <f t="shared" si="14"/>
        <v>0.17668817457726838</v>
      </c>
      <c r="O43" s="52">
        <f t="shared" si="14"/>
        <v>0.17668817457726838</v>
      </c>
      <c r="P43" s="52">
        <f t="shared" si="14"/>
        <v>0.17668817457726838</v>
      </c>
      <c r="Q43" s="52">
        <f t="shared" si="14"/>
        <v>0.17668817457726838</v>
      </c>
      <c r="R43" s="52">
        <f t="shared" si="14"/>
        <v>0.17668817457726838</v>
      </c>
      <c r="S43" s="52">
        <f t="shared" si="14"/>
        <v>0.17668817457726838</v>
      </c>
    </row>
    <row r="44" spans="2:19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135</v>
      </c>
    </row>
    <row r="2" spans="1:19" ht="15.6" x14ac:dyDescent="0.25">
      <c r="A2" s="1"/>
      <c r="B2" s="2"/>
    </row>
    <row r="3" spans="1:19" ht="12" x14ac:dyDescent="0.25">
      <c r="C3" s="82" t="s">
        <v>180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48">
        <f>-('Revenue automotive'!H5-'GP automotive'!H5)</f>
        <v>-3827.3486476491071</v>
      </c>
      <c r="I5" s="32" t="s">
        <v>65</v>
      </c>
      <c r="J5" s="48">
        <f>-('Revenue automotive'!J5-'GP automotive'!J5)</f>
        <v>-9568.3716191227668</v>
      </c>
      <c r="K5" s="48">
        <f>-('Revenue automotive'!K5-'GP automotive'!K5)</f>
        <v>-15309.394590596428</v>
      </c>
      <c r="L5" s="48">
        <f>-('Revenue automotive'!L5-'GP automotive'!L5)</f>
        <v>-16840.334049656074</v>
      </c>
      <c r="M5" s="48">
        <f>-('Revenue automotive'!M5-'GP automotive'!M5)</f>
        <v>-18524.367454621679</v>
      </c>
      <c r="N5" s="48">
        <f>-('Revenue automotive'!N5-'GP automotive'!N5)</f>
        <v>-19450.585827352763</v>
      </c>
      <c r="O5" s="48">
        <f>-('Revenue automotive'!O5-'GP automotive'!O5)</f>
        <v>-20423.115118720405</v>
      </c>
      <c r="P5" s="48">
        <f>-('Revenue automotive'!P5-'GP automotive'!P5)</f>
        <v>-20831.577421094811</v>
      </c>
      <c r="Q5" s="48">
        <f>-('Revenue automotive'!Q5-'GP automotive'!Q5)</f>
        <v>-21248.208969516709</v>
      </c>
      <c r="R5" s="48">
        <f>-('Revenue automotive'!R5-'GP automotive'!R5)</f>
        <v>-21673.173148907044</v>
      </c>
      <c r="S5" s="48">
        <f>-('Revenue automotive'!S5-'GP automotive'!S5)</f>
        <v>-22106.636611885184</v>
      </c>
    </row>
    <row r="6" spans="1:19" x14ac:dyDescent="0.25">
      <c r="B6" s="8" t="s">
        <v>96</v>
      </c>
      <c r="C6" s="31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48">
        <f>-('Revenue automotive'!H6-'GP automotive'!H6)</f>
        <v>-3951.3320975988709</v>
      </c>
      <c r="I6" s="32" t="s">
        <v>65</v>
      </c>
      <c r="J6" s="48">
        <f>-('Revenue automotive'!J6-'GP automotive'!J6)</f>
        <v>-7209.9440779084944</v>
      </c>
      <c r="K6" s="48">
        <f>-('Revenue automotive'!K6-'GP automotive'!K6)</f>
        <v>-7354.1429594666643</v>
      </c>
      <c r="L6" s="48">
        <f>-('Revenue automotive'!L6-'GP automotive'!L6)</f>
        <v>-7501.2258186559966</v>
      </c>
      <c r="M6" s="48">
        <f>-('Revenue automotive'!M6-'GP automotive'!M6)</f>
        <v>-7651.2503350291172</v>
      </c>
      <c r="N6" s="48">
        <f>-('Revenue automotive'!N6-'GP automotive'!N6)</f>
        <v>-7804.2753417296999</v>
      </c>
      <c r="O6" s="48">
        <f>-('Revenue automotive'!O6-'GP automotive'!O6)</f>
        <v>-7960.3608485642953</v>
      </c>
      <c r="P6" s="48">
        <f>-('Revenue automotive'!P6-'GP automotive'!P6)</f>
        <v>-8119.5680655355791</v>
      </c>
      <c r="Q6" s="48">
        <f>-('Revenue automotive'!Q6-'GP automotive'!Q6)</f>
        <v>-8281.9594268462915</v>
      </c>
      <c r="R6" s="48">
        <f>-('Revenue automotive'!R6-'GP automotive'!R6)</f>
        <v>-8447.5986153832182</v>
      </c>
      <c r="S6" s="48">
        <f>-('Revenue automotive'!S6-'GP automotive'!S6)</f>
        <v>-8616.5505876908828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47">
        <f>-('Revenue automotive'!G7-'GP automotive'!G7)</f>
        <v>0</v>
      </c>
      <c r="H7" s="48">
        <f>-('Revenue automotive'!H7-'GP automotive'!H7)</f>
        <v>0</v>
      </c>
      <c r="I7" s="48">
        <f>-('Revenue automotive'!I7-'GP automotive'!I7)</f>
        <v>0</v>
      </c>
      <c r="J7" s="48">
        <f>-('Revenue automotive'!J7-'GP automotive'!J7)</f>
        <v>-71.251212064036878</v>
      </c>
      <c r="K7" s="48">
        <f>-('Revenue automotive'!K7-'GP automotive'!K7)</f>
        <v>-5275.9826075989213</v>
      </c>
      <c r="L7" s="48">
        <f>-('Revenue automotive'!L7-'GP automotive'!L7)</f>
        <v>-10501.879329166433</v>
      </c>
      <c r="M7" s="48">
        <f>-('Revenue automotive'!M7-'GP automotive'!M7)</f>
        <v>-16803.006926666294</v>
      </c>
      <c r="N7" s="48">
        <f>-('Revenue automotive'!N7-'GP automotive'!N7)</f>
        <v>-18483.307619332925</v>
      </c>
      <c r="O7" s="48">
        <f>-('Revenue automotive'!O7-'GP automotive'!O7)</f>
        <v>-20331.638381266221</v>
      </c>
      <c r="P7" s="48">
        <f>-('Revenue automotive'!P7-'GP automotive'!P7)</f>
        <v>-21348.220300329533</v>
      </c>
      <c r="Q7" s="48">
        <f>-('Revenue automotive'!Q7-'GP automotive'!Q7)</f>
        <v>-22415.631315346011</v>
      </c>
      <c r="R7" s="48">
        <f>-('Revenue automotive'!R7-'GP automotive'!R7)</f>
        <v>-22863.943941652928</v>
      </c>
      <c r="S7" s="48">
        <f>-('Revenue automotive'!S7-'GP automotive'!S7)</f>
        <v>-23321.222820485986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47">
        <f>-('Revenue automotive'!G8-'GP automotive'!G8)</f>
        <v>0</v>
      </c>
      <c r="H8" s="48">
        <f>-('Revenue automotive'!H8-'GP automotive'!H8)</f>
        <v>0</v>
      </c>
      <c r="I8" s="48">
        <f>-('Revenue automotive'!I8-'GP automotive'!I8)</f>
        <v>0</v>
      </c>
      <c r="J8" s="48">
        <f>-('Revenue automotive'!J8-'GP automotive'!J8)</f>
        <v>0</v>
      </c>
      <c r="K8" s="48">
        <f>-('Revenue automotive'!K8-'GP automotive'!K8)</f>
        <v>-69.789338310590452</v>
      </c>
      <c r="L8" s="48">
        <f>-('Revenue automotive'!L8-'GP automotive'!L8)</f>
        <v>-139.5786766211809</v>
      </c>
      <c r="M8" s="48">
        <f>-('Revenue automotive'!M8-'GP automotive'!M8)</f>
        <v>-209.36801493177134</v>
      </c>
      <c r="N8" s="48">
        <f>-('Revenue automotive'!N8-'GP automotive'!N8)</f>
        <v>-230.30481642494851</v>
      </c>
      <c r="O8" s="48">
        <f>-('Revenue automotive'!O8-'GP automotive'!O8)</f>
        <v>-253.3352980674434</v>
      </c>
      <c r="P8" s="48">
        <f>-('Revenue automotive'!P8-'GP automotive'!P8)</f>
        <v>-266.00206297081559</v>
      </c>
      <c r="Q8" s="48">
        <f>-('Revenue automotive'!Q8-'GP automotive'!Q8)</f>
        <v>-279.30216611935634</v>
      </c>
      <c r="R8" s="48">
        <f>-('Revenue automotive'!R8-'GP automotive'!R8)</f>
        <v>-284.88820944174347</v>
      </c>
      <c r="S8" s="48">
        <f>-('Revenue automotive'!S8-'GP automotive'!S8)</f>
        <v>-290.58597363057839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47">
        <f>-('Revenue automotive'!G9-'GP automotive'!G9)</f>
        <v>0</v>
      </c>
      <c r="H9" s="48">
        <f>-('Revenue automotive'!H9-'GP automotive'!H9)</f>
        <v>0</v>
      </c>
      <c r="I9" s="48">
        <f>-('Revenue automotive'!I9-'GP automotive'!I9)</f>
        <v>0</v>
      </c>
      <c r="J9" s="48">
        <f>-('Revenue automotive'!J9-'GP automotive'!J9)</f>
        <v>-13.800535989119375</v>
      </c>
      <c r="K9" s="48">
        <f>-('Revenue automotive'!K9-'GP automotive'!K9)</f>
        <v>-1021.896831575268</v>
      </c>
      <c r="L9" s="48">
        <f>-('Revenue automotive'!L9-'GP automotive'!L9)</f>
        <v>-2034.0926061060304</v>
      </c>
      <c r="M9" s="48">
        <f>-('Revenue automotive'!M9-'GP automotive'!M9)</f>
        <v>-3254.5481697696496</v>
      </c>
      <c r="N9" s="48">
        <f>-('Revenue automotive'!N9-'GP automotive'!N9)</f>
        <v>-3580.0029867466146</v>
      </c>
      <c r="O9" s="48">
        <f>-('Revenue automotive'!O9-'GP automotive'!O9)</f>
        <v>-3938.0032854212768</v>
      </c>
      <c r="P9" s="48">
        <f>-('Revenue automotive'!P9-'GP automotive'!P9)</f>
        <v>-4134.9034496923405</v>
      </c>
      <c r="Q9" s="48">
        <f>-('Revenue automotive'!Q9-'GP automotive'!Q9)</f>
        <v>-4341.6486221769574</v>
      </c>
      <c r="R9" s="48">
        <f>-('Revenue automotive'!R9-'GP automotive'!R9)</f>
        <v>-4428.4815946204972</v>
      </c>
      <c r="S9" s="48">
        <f>-('Revenue automotive'!S9-'GP automotive'!S9)</f>
        <v>-4517.0512265129064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47">
        <f>-('Revenue automotive'!G10-'GP automotive'!G10)</f>
        <v>0</v>
      </c>
      <c r="H10" s="48">
        <f>-('Revenue automotive'!H10-'GP automotive'!H10)</f>
        <v>0</v>
      </c>
      <c r="I10" s="48">
        <f>-('Revenue automotive'!I10-'GP automotive'!I10)</f>
        <v>0</v>
      </c>
      <c r="J10" s="48">
        <f>-('Revenue automotive'!J10-'GP automotive'!J10)</f>
        <v>-40.415591271136584</v>
      </c>
      <c r="K10" s="48">
        <f>-('Revenue automotive'!K10-'GP automotive'!K10)</f>
        <v>-2992.6783060293997</v>
      </c>
      <c r="L10" s="48">
        <f>-('Revenue automotive'!L10-'GP automotive'!L10)</f>
        <v>-5956.9465592378192</v>
      </c>
      <c r="M10" s="48">
        <f>-('Revenue automotive'!M10-'GP automotive'!M10)</f>
        <v>-9531.1144947805114</v>
      </c>
      <c r="N10" s="48">
        <f>-('Revenue automotive'!N10-'GP automotive'!N10)</f>
        <v>-10484.225944258562</v>
      </c>
      <c r="O10" s="48">
        <f>-('Revenue automotive'!O10-'GP automotive'!O10)</f>
        <v>-11532.64853868442</v>
      </c>
      <c r="P10" s="48">
        <f>-('Revenue automotive'!P10-'GP automotive'!P10)</f>
        <v>-12109.280965618642</v>
      </c>
      <c r="Q10" s="48">
        <f>-('Revenue automotive'!Q10-'GP automotive'!Q10)</f>
        <v>-12714.745013899575</v>
      </c>
      <c r="R10" s="48">
        <f>-('Revenue automotive'!R10-'GP automotive'!R10)</f>
        <v>-12969.039914177567</v>
      </c>
      <c r="S10" s="48">
        <f>-('Revenue automotive'!S10-'GP automotive'!S10)</f>
        <v>-13228.420712461118</v>
      </c>
    </row>
    <row r="11" spans="1:19" ht="12.6" thickBot="1" x14ac:dyDescent="0.3">
      <c r="B11" s="68" t="s">
        <v>68</v>
      </c>
      <c r="C11" s="69">
        <f>'P&amp;L Input'!C8/1000</f>
        <v>-2145.7489999999998</v>
      </c>
      <c r="D11" s="69">
        <f>'P&amp;L Input'!D8/1000</f>
        <v>-2823.3020000000001</v>
      </c>
      <c r="E11" s="69">
        <f>'P&amp;L Input'!E8/1000</f>
        <v>-4750.0810000000001</v>
      </c>
      <c r="F11" s="69">
        <f>'P&amp;L Input'!F8/1000</f>
        <v>-7432.7039999999997</v>
      </c>
      <c r="G11" s="69">
        <f>-('Revenue automotive'!G11-'GP automotive'!G11)</f>
        <v>-4862.5469999999996</v>
      </c>
      <c r="H11" s="69">
        <f t="shared" ref="H11:N11" si="0">SUM(H5:H10)</f>
        <v>-7778.6807452479779</v>
      </c>
      <c r="I11" s="69">
        <f>-('Revenue automotive'!I11-'GP automotive'!I11)</f>
        <v>-11525.019745247979</v>
      </c>
      <c r="J11" s="69">
        <f t="shared" si="0"/>
        <v>-16903.783036355555</v>
      </c>
      <c r="K11" s="69">
        <f t="shared" si="0"/>
        <v>-32023.884633577272</v>
      </c>
      <c r="L11" s="69">
        <f t="shared" si="0"/>
        <v>-42974.057039443534</v>
      </c>
      <c r="M11" s="69">
        <f t="shared" si="0"/>
        <v>-55973.655395799025</v>
      </c>
      <c r="N11" s="69">
        <f t="shared" si="0"/>
        <v>-60032.702535845514</v>
      </c>
      <c r="O11" s="69">
        <f t="shared" ref="O11:S11" si="1">SUM(O5:O10)</f>
        <v>-64439.101470724068</v>
      </c>
      <c r="P11" s="69">
        <f t="shared" si="1"/>
        <v>-66809.552265241728</v>
      </c>
      <c r="Q11" s="69">
        <f t="shared" si="1"/>
        <v>-69281.495513904898</v>
      </c>
      <c r="R11" s="69">
        <f t="shared" si="1"/>
        <v>-70667.125424183003</v>
      </c>
      <c r="S11" s="69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161</v>
      </c>
    </row>
    <row r="2" spans="1:19" ht="15.6" x14ac:dyDescent="0.25">
      <c r="A2" s="1"/>
      <c r="B2" s="2"/>
    </row>
    <row r="3" spans="1:19" ht="24" x14ac:dyDescent="0.25">
      <c r="A3" s="1"/>
      <c r="B3" s="19" t="s">
        <v>87</v>
      </c>
      <c r="C3" s="6" t="s">
        <v>45</v>
      </c>
      <c r="D3" s="6" t="s">
        <v>46</v>
      </c>
      <c r="E3" s="6" t="s">
        <v>47</v>
      </c>
      <c r="F3" s="6" t="s">
        <v>80</v>
      </c>
      <c r="G3" s="6"/>
      <c r="H3" s="56"/>
      <c r="I3" s="56" t="s">
        <v>98</v>
      </c>
      <c r="J3" s="56" t="s">
        <v>100</v>
      </c>
      <c r="K3" s="56" t="s">
        <v>101</v>
      </c>
      <c r="L3" s="56" t="s">
        <v>102</v>
      </c>
      <c r="M3" s="56" t="s">
        <v>103</v>
      </c>
      <c r="N3" s="56" t="s">
        <v>104</v>
      </c>
      <c r="O3" s="56" t="s">
        <v>155</v>
      </c>
      <c r="P3" s="56" t="s">
        <v>156</v>
      </c>
      <c r="Q3" s="56" t="s">
        <v>157</v>
      </c>
      <c r="R3" s="56" t="s">
        <v>158</v>
      </c>
      <c r="S3" s="56" t="s">
        <v>159</v>
      </c>
    </row>
    <row r="4" spans="1:19" x14ac:dyDescent="0.25">
      <c r="B4" s="8" t="s">
        <v>162</v>
      </c>
      <c r="C4" s="47">
        <f>'Revenue automotive'!C11</f>
        <v>3007.0120000000002</v>
      </c>
      <c r="D4" s="47">
        <f>'Revenue automotive'!D11</f>
        <v>3740.973</v>
      </c>
      <c r="E4" s="47">
        <f>'Revenue automotive'!E11</f>
        <v>6350.7659999999996</v>
      </c>
      <c r="F4" s="71">
        <f>'Revenue automotive'!F11</f>
        <v>9641.2999999999993</v>
      </c>
      <c r="G4" s="71"/>
      <c r="H4" s="48"/>
      <c r="I4" s="48">
        <f>'Revenue automotive'!I11</f>
        <v>14236.04</v>
      </c>
      <c r="J4" s="48">
        <f>'Revenue automotive'!J11</f>
        <v>19998.95</v>
      </c>
      <c r="K4" s="48">
        <f>'Revenue automotive'!K11</f>
        <v>38090.130952380954</v>
      </c>
      <c r="L4" s="48">
        <f>'Revenue automotive'!L11</f>
        <v>51425.813083900233</v>
      </c>
      <c r="M4" s="48">
        <f>'Revenue automotive'!M11</f>
        <v>67263.070334240372</v>
      </c>
      <c r="N4" s="48">
        <f>'Revenue automotive'!N11</f>
        <v>72174.618855664419</v>
      </c>
      <c r="O4" s="48">
        <f>'Revenue automotive'!O11</f>
        <v>77509.315378990868</v>
      </c>
      <c r="P4" s="48">
        <f>'Revenue automotive'!P11</f>
        <v>80389.920968883598</v>
      </c>
      <c r="Q4" s="48">
        <f>'Revenue automotive'!Q11</f>
        <v>83394.659634689859</v>
      </c>
      <c r="R4" s="48">
        <f>'Revenue automotive'!R11</f>
        <v>85062.552827383639</v>
      </c>
      <c r="S4" s="48">
        <f>'Revenue automotive'!S11</f>
        <v>86763.803883931323</v>
      </c>
    </row>
    <row r="5" spans="1:19" x14ac:dyDescent="0.25">
      <c r="B5" s="8" t="s">
        <v>163</v>
      </c>
      <c r="C5" s="47">
        <f>'GP automotive'!C11</f>
        <v>861.26300000000003</v>
      </c>
      <c r="D5" s="47">
        <f>'GP automotive'!D11</f>
        <v>917.67100000000005</v>
      </c>
      <c r="E5" s="47">
        <f>'GP automotive'!E11</f>
        <v>1600.6849999999999</v>
      </c>
      <c r="F5" s="71">
        <f>'GP automotive'!F11</f>
        <v>2208.596</v>
      </c>
      <c r="G5" s="71"/>
      <c r="H5" s="48"/>
      <c r="I5" s="48">
        <f>'GP automotive'!I11</f>
        <v>2711.0202547520225</v>
      </c>
      <c r="J5" s="48">
        <f>'GP automotive'!J11</f>
        <v>3095.1669636444458</v>
      </c>
      <c r="K5" s="48">
        <f>'GP automotive'!K11</f>
        <v>6066.2463188036818</v>
      </c>
      <c r="L5" s="48">
        <f>'GP automotive'!L11</f>
        <v>8451.7560444566952</v>
      </c>
      <c r="M5" s="48">
        <f>'GP automotive'!M11</f>
        <v>11289.414938441347</v>
      </c>
      <c r="N5" s="48">
        <f>'GP automotive'!N11</f>
        <v>12141.916319818894</v>
      </c>
      <c r="O5" s="48">
        <f>'GP automotive'!O11</f>
        <v>13070.213908266798</v>
      </c>
      <c r="P5" s="48">
        <f>'GP automotive'!P11</f>
        <v>13580.36870364188</v>
      </c>
      <c r="Q5" s="48">
        <f>'GP automotive'!Q11</f>
        <v>14113.164120784952</v>
      </c>
      <c r="R5" s="48">
        <f>'GP automotive'!R11</f>
        <v>14395.427403200651</v>
      </c>
      <c r="S5" s="48">
        <f>'GP automotive'!S11</f>
        <v>14683.335951264664</v>
      </c>
    </row>
    <row r="6" spans="1:19" x14ac:dyDescent="0.25">
      <c r="B6" s="8" t="s">
        <v>132</v>
      </c>
      <c r="C6" s="77">
        <f>C5/C4</f>
        <v>0.28641821183287597</v>
      </c>
      <c r="D6" s="77">
        <f>D5/D4</f>
        <v>0.24530275946926108</v>
      </c>
      <c r="E6" s="77">
        <f>E5/E4</f>
        <v>0.25204597366679865</v>
      </c>
      <c r="F6" s="77">
        <f>F5/F4</f>
        <v>0.2290765768101812</v>
      </c>
      <c r="G6" s="77"/>
      <c r="H6" s="77"/>
      <c r="I6" s="79">
        <f>I5/I4</f>
        <v>0.19043359352404338</v>
      </c>
      <c r="J6" s="79">
        <f t="shared" ref="J6:S6" si="0">J5/J4</f>
        <v>0.15476647342207694</v>
      </c>
      <c r="K6" s="79">
        <f t="shared" si="0"/>
        <v>0.15926031670480487</v>
      </c>
      <c r="L6" s="79">
        <f t="shared" si="0"/>
        <v>0.16434851561156294</v>
      </c>
      <c r="M6" s="79">
        <f t="shared" si="0"/>
        <v>0.16783972070175412</v>
      </c>
      <c r="N6" s="79">
        <f t="shared" si="0"/>
        <v>0.16822972552304613</v>
      </c>
      <c r="O6" s="79">
        <f t="shared" si="0"/>
        <v>0.16862765261644305</v>
      </c>
      <c r="P6" s="79">
        <f t="shared" si="0"/>
        <v>0.1689312359057849</v>
      </c>
      <c r="Q6" s="79">
        <f t="shared" si="0"/>
        <v>0.16923342792701163</v>
      </c>
      <c r="R6" s="79">
        <f t="shared" si="0"/>
        <v>0.16923342792701165</v>
      </c>
      <c r="S6" s="79">
        <f t="shared" si="0"/>
        <v>0.16923342792701163</v>
      </c>
    </row>
    <row r="7" spans="1:19" x14ac:dyDescent="0.25">
      <c r="M7" s="17"/>
      <c r="N7" s="17"/>
      <c r="O7" s="17"/>
      <c r="P7" s="17"/>
      <c r="Q7" s="17"/>
      <c r="R7" s="17"/>
      <c r="S7" s="17"/>
    </row>
    <row r="8" spans="1:19" x14ac:dyDescent="0.25">
      <c r="M8" s="17"/>
      <c r="N8" s="17"/>
      <c r="O8" s="17"/>
      <c r="P8" s="17"/>
      <c r="Q8" s="17"/>
      <c r="R8" s="17"/>
      <c r="S8" s="17"/>
    </row>
    <row r="9" spans="1:19" x14ac:dyDescent="0.25">
      <c r="M9" s="17"/>
      <c r="N9" s="17"/>
      <c r="O9" s="17"/>
      <c r="P9" s="17"/>
      <c r="Q9" s="17"/>
      <c r="R9" s="17"/>
      <c r="S9" s="17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28" style="8" customWidth="1"/>
    <col min="3" max="14" width="9.77734375" style="8" customWidth="1"/>
    <col min="15" max="16384" width="9.109375" style="8"/>
  </cols>
  <sheetData>
    <row r="1" spans="1:19" ht="15.6" x14ac:dyDescent="0.25">
      <c r="A1" s="1"/>
      <c r="B1" s="2" t="s">
        <v>149</v>
      </c>
    </row>
    <row r="2" spans="1:19" ht="15.6" x14ac:dyDescent="0.25">
      <c r="A2" s="1"/>
      <c r="B2" s="2"/>
    </row>
    <row r="3" spans="1:19" ht="12" x14ac:dyDescent="0.25">
      <c r="C3" s="82" t="s">
        <v>164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24" x14ac:dyDescent="0.25">
      <c r="B4" s="5" t="s">
        <v>151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3</v>
      </c>
      <c r="C5" s="47">
        <f>'P&amp;L Input'!C5/1000</f>
        <v>4.2080000000000002</v>
      </c>
      <c r="D5" s="47">
        <f>'P&amp;L Input'!D5/1000</f>
        <v>14.477</v>
      </c>
      <c r="E5" s="47">
        <f>'P&amp;L Input'!E5/1000</f>
        <v>181.39400000000001</v>
      </c>
      <c r="F5" s="47">
        <f>'P&amp;L Input'!F5/1000</f>
        <v>1116.2660000000001</v>
      </c>
      <c r="G5" s="47">
        <f>'P&amp;L Input'!G5/1000</f>
        <v>784.43</v>
      </c>
      <c r="H5" s="48"/>
      <c r="I5" s="48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 x14ac:dyDescent="0.25">
      <c r="B6" s="8" t="s">
        <v>2</v>
      </c>
      <c r="C6" s="47">
        <f>'P&amp;L Input'!C6/1000</f>
        <v>187.136</v>
      </c>
      <c r="D6" s="47">
        <f>'P&amp;L Input'!D6/1000</f>
        <v>290.57499999999999</v>
      </c>
      <c r="E6" s="47">
        <f>'P&amp;L Input'!E6/1000</f>
        <v>467.97199999999998</v>
      </c>
      <c r="F6" s="47">
        <f>'P&amp;L Input'!F6/1000</f>
        <v>1001.1849999999999</v>
      </c>
      <c r="G6" s="47">
        <f>'P&amp;L Input'!G6/1000</f>
        <v>533.55399999999997</v>
      </c>
      <c r="H6" s="48"/>
      <c r="I6" s="48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19" ht="12" x14ac:dyDescent="0.25">
      <c r="B7" s="9" t="s">
        <v>129</v>
      </c>
      <c r="C7" s="64">
        <f>SUM(C5:C6)</f>
        <v>191.34399999999999</v>
      </c>
      <c r="D7" s="64">
        <f>SUM(D5:D6)</f>
        <v>305.05199999999996</v>
      </c>
      <c r="E7" s="64">
        <f>SUM(E5:E6)</f>
        <v>649.36599999999999</v>
      </c>
      <c r="F7" s="64">
        <f>SUM(F5:F6)</f>
        <v>2117.451</v>
      </c>
      <c r="G7" s="64">
        <f>SUM(G5:G6)</f>
        <v>1317.9839999999999</v>
      </c>
      <c r="H7" s="65">
        <f t="shared" ref="H7:I7" si="0">SUM(H5:H6)</f>
        <v>0</v>
      </c>
      <c r="I7" s="65">
        <f t="shared" si="0"/>
        <v>0</v>
      </c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 x14ac:dyDescent="0.25">
      <c r="B8" s="8" t="s">
        <v>133</v>
      </c>
      <c r="C8" s="47">
        <v>255.03100000000001</v>
      </c>
      <c r="D8" s="47">
        <v>399.61900000000003</v>
      </c>
      <c r="E8" s="47">
        <v>730.34199999999998</v>
      </c>
      <c r="F8" s="47">
        <v>0</v>
      </c>
      <c r="G8" s="47">
        <v>0</v>
      </c>
      <c r="H8" s="48"/>
      <c r="I8" s="48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 ht="12.6" thickBot="1" x14ac:dyDescent="0.3">
      <c r="B9" s="68" t="s">
        <v>134</v>
      </c>
      <c r="C9" s="69">
        <f>SUM(C7:C8)</f>
        <v>446.375</v>
      </c>
      <c r="D9" s="69">
        <f t="shared" ref="D9:G9" si="1">SUM(D7:D8)</f>
        <v>704.67100000000005</v>
      </c>
      <c r="E9" s="69">
        <f t="shared" si="1"/>
        <v>1379.7080000000001</v>
      </c>
      <c r="F9" s="69">
        <f t="shared" si="1"/>
        <v>2117.451</v>
      </c>
      <c r="G9" s="69">
        <f t="shared" si="1"/>
        <v>1317.9839999999999</v>
      </c>
      <c r="H9" s="69">
        <f t="shared" ref="H9" si="2">SUM(H7:H8)</f>
        <v>0</v>
      </c>
      <c r="I9" s="69">
        <f t="shared" ref="I9" si="3">SUM(I7:I8)</f>
        <v>0</v>
      </c>
      <c r="J9" s="69">
        <f t="shared" ref="J9" si="4">SUM(J7:J8)</f>
        <v>0</v>
      </c>
      <c r="K9" s="69">
        <f t="shared" ref="K9" si="5">SUM(K7:K8)</f>
        <v>0</v>
      </c>
      <c r="L9" s="69">
        <f t="shared" ref="L9" si="6">SUM(L7:L8)</f>
        <v>0</v>
      </c>
      <c r="M9" s="69">
        <f t="shared" ref="M9" si="7">SUM(M7:M8)</f>
        <v>0</v>
      </c>
      <c r="N9" s="69">
        <f t="shared" ref="N9:S9" si="8">SUM(N7:N8)</f>
        <v>0</v>
      </c>
      <c r="O9" s="69">
        <f t="shared" si="8"/>
        <v>0</v>
      </c>
      <c r="P9" s="69">
        <f t="shared" si="8"/>
        <v>0</v>
      </c>
      <c r="Q9" s="69">
        <f t="shared" si="8"/>
        <v>0</v>
      </c>
      <c r="R9" s="69">
        <f t="shared" si="8"/>
        <v>0</v>
      </c>
      <c r="S9" s="69">
        <f t="shared" si="8"/>
        <v>0</v>
      </c>
    </row>
    <row r="10" spans="1:19" ht="3" customHeight="1" x14ac:dyDescent="0.25"/>
    <row r="11" spans="1:19" x14ac:dyDescent="0.25">
      <c r="B11" s="49" t="s">
        <v>73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x14ac:dyDescent="0.25">
      <c r="B12" s="50" t="s">
        <v>129</v>
      </c>
      <c r="C12" s="53"/>
      <c r="D12" s="53"/>
      <c r="E12" s="53"/>
      <c r="F12" s="53"/>
      <c r="G12" s="50"/>
      <c r="H12" s="50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</row>
    <row r="13" spans="1:19" x14ac:dyDescent="0.25">
      <c r="B13" s="50"/>
      <c r="C13" s="53"/>
      <c r="D13" s="53"/>
      <c r="E13" s="53"/>
      <c r="F13" s="53"/>
      <c r="G13" s="50"/>
      <c r="H13" s="50"/>
      <c r="I13" s="53"/>
      <c r="J13" s="53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25">
      <c r="B14" s="66" t="s">
        <v>130</v>
      </c>
      <c r="C14" s="53"/>
      <c r="D14" s="53"/>
      <c r="E14" s="53"/>
      <c r="F14" s="53"/>
      <c r="G14" s="5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x14ac:dyDescent="0.25">
      <c r="B15" s="49" t="s">
        <v>69</v>
      </c>
      <c r="C15" s="50"/>
      <c r="D15" s="50"/>
      <c r="E15" s="50"/>
      <c r="F15" s="50"/>
      <c r="G15" s="5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x14ac:dyDescent="0.25">
      <c r="B16" s="50" t="s">
        <v>129</v>
      </c>
      <c r="C16" s="53"/>
      <c r="D16" s="37"/>
      <c r="E16" s="37"/>
      <c r="F16" s="37"/>
      <c r="G16" s="50"/>
      <c r="H16" s="37"/>
      <c r="I16" s="37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 x14ac:dyDescent="0.25">
      <c r="B17" s="50"/>
      <c r="C17" s="53"/>
      <c r="D17" s="53"/>
      <c r="E17" s="53"/>
      <c r="F17" s="53"/>
      <c r="G17" s="50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2:19" x14ac:dyDescent="0.25">
      <c r="B18" s="49" t="s">
        <v>70</v>
      </c>
      <c r="C18" s="50"/>
      <c r="D18" s="50"/>
      <c r="E18" s="50"/>
      <c r="F18" s="50"/>
      <c r="G18" s="5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2:19" x14ac:dyDescent="0.25">
      <c r="B19" s="50" t="s">
        <v>129</v>
      </c>
      <c r="C19" s="53"/>
      <c r="D19" s="37">
        <f>D9/C9-1</f>
        <v>0.57865247829739586</v>
      </c>
      <c r="E19" s="37">
        <f>E9/D9-1</f>
        <v>0.9579463324019295</v>
      </c>
      <c r="F19" s="37">
        <f>F9/E9-1</f>
        <v>0.53470951824588964</v>
      </c>
      <c r="G19" s="5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2:19" x14ac:dyDescent="0.25">
      <c r="B20" s="50"/>
      <c r="C20" s="53"/>
      <c r="D20" s="53"/>
      <c r="E20" s="53"/>
      <c r="F20" s="53"/>
      <c r="G20" s="5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2:19" x14ac:dyDescent="0.25">
      <c r="B21" s="49" t="s">
        <v>71</v>
      </c>
      <c r="C21" s="50"/>
      <c r="D21" s="50"/>
      <c r="E21" s="50"/>
      <c r="F21" s="50"/>
      <c r="G21" s="5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spans="2:19" x14ac:dyDescent="0.25">
      <c r="B22" s="50" t="s">
        <v>129</v>
      </c>
      <c r="C22" s="53"/>
      <c r="D22" s="37"/>
      <c r="E22" s="37"/>
      <c r="F22" s="37"/>
      <c r="G22" s="50"/>
      <c r="H22" s="37"/>
      <c r="I22" s="37"/>
      <c r="J22" s="81"/>
      <c r="K22" s="81"/>
      <c r="L22" s="81"/>
      <c r="M22" s="81"/>
      <c r="N22" s="81"/>
      <c r="O22" s="81"/>
      <c r="P22" s="81"/>
      <c r="Q22" s="81"/>
      <c r="R22" s="81"/>
      <c r="S22" s="81"/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175</v>
      </c>
      <c r="C4" s="67" t="s">
        <v>111</v>
      </c>
      <c r="E4" s="4"/>
      <c r="F4" s="4"/>
    </row>
    <row r="5" spans="1:6" x14ac:dyDescent="0.25">
      <c r="B5" s="8" t="s">
        <v>106</v>
      </c>
      <c r="C5" s="57" t="s">
        <v>107</v>
      </c>
    </row>
    <row r="6" spans="1:6" x14ac:dyDescent="0.25">
      <c r="B6" s="8" t="s">
        <v>108</v>
      </c>
      <c r="C6" s="57" t="s">
        <v>109</v>
      </c>
    </row>
    <row r="7" spans="1:6" x14ac:dyDescent="0.25">
      <c r="B7" s="8" t="s">
        <v>176</v>
      </c>
      <c r="C7" s="58">
        <v>3.0700000000000002E-2</v>
      </c>
    </row>
    <row r="8" spans="1:6" x14ac:dyDescent="0.25">
      <c r="B8" s="8" t="s">
        <v>110</v>
      </c>
      <c r="C8" s="17">
        <v>0.05</v>
      </c>
    </row>
    <row r="9" spans="1:6" x14ac:dyDescent="0.25">
      <c r="B9" s="8" t="s">
        <v>177</v>
      </c>
      <c r="C9" s="8">
        <v>0.78</v>
      </c>
    </row>
    <row r="10" spans="1:6" x14ac:dyDescent="0.25">
      <c r="B10" s="8" t="s">
        <v>178</v>
      </c>
      <c r="C10" s="8">
        <v>307.8</v>
      </c>
    </row>
    <row r="11" spans="1:6" x14ac:dyDescent="0.2">
      <c r="B11" s="15" t="s">
        <v>179</v>
      </c>
      <c r="C11" s="16">
        <v>7.4999999999999997E-2</v>
      </c>
    </row>
    <row r="12" spans="1:6" x14ac:dyDescent="0.25">
      <c r="B12" s="8" t="s">
        <v>78</v>
      </c>
      <c r="C12" s="17">
        <v>0.3</v>
      </c>
    </row>
    <row r="13" spans="1:6" x14ac:dyDescent="0.25">
      <c r="B13" s="8" t="s">
        <v>79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80</v>
      </c>
      <c r="G3" s="56" t="s">
        <v>88</v>
      </c>
    </row>
    <row r="4" spans="2:7" x14ac:dyDescent="0.25">
      <c r="B4" s="7" t="s">
        <v>76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85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86</v>
      </c>
      <c r="C25" s="27"/>
      <c r="D25" s="27"/>
      <c r="E25" s="27"/>
      <c r="F25" s="27"/>
      <c r="G25" s="27"/>
    </row>
    <row r="26" spans="2:7" x14ac:dyDescent="0.2">
      <c r="B26" s="27" t="s">
        <v>165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166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167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83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82</v>
      </c>
      <c r="G3" s="23" t="s">
        <v>84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86</v>
      </c>
      <c r="C35" s="25"/>
      <c r="D35" s="25"/>
      <c r="E35" s="25"/>
      <c r="F35" s="25"/>
      <c r="G35" s="25"/>
    </row>
    <row r="36" spans="2:7" x14ac:dyDescent="0.2">
      <c r="B36" s="26" t="s">
        <v>168</v>
      </c>
      <c r="C36" s="25"/>
      <c r="D36" s="25"/>
      <c r="E36" s="25"/>
      <c r="F36" s="25"/>
      <c r="G36" s="25"/>
    </row>
    <row r="37" spans="2:7" x14ac:dyDescent="0.2">
      <c r="B37" s="24" t="s">
        <v>170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171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172</v>
      </c>
      <c r="C43" s="25"/>
      <c r="D43" s="25"/>
      <c r="E43" s="25"/>
      <c r="F43" s="25"/>
      <c r="G43" s="25"/>
    </row>
    <row r="44" spans="2:7" x14ac:dyDescent="0.2">
      <c r="B44" s="24" t="s">
        <v>169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173</v>
      </c>
      <c r="C45" s="80" t="s">
        <v>174</v>
      </c>
      <c r="D45" s="80" t="s">
        <v>174</v>
      </c>
      <c r="E45" s="80" t="s">
        <v>174</v>
      </c>
      <c r="F45" s="80" t="s">
        <v>174</v>
      </c>
      <c r="G45" s="80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95</v>
      </c>
    </row>
    <row r="2" spans="1:19" ht="15.6" x14ac:dyDescent="0.25">
      <c r="A2" s="1"/>
      <c r="B2" s="2"/>
    </row>
    <row r="3" spans="1:19" ht="12" x14ac:dyDescent="0.25">
      <c r="C3" s="82" t="s">
        <v>97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24" x14ac:dyDescent="0.25">
      <c r="B4" s="19" t="s">
        <v>87</v>
      </c>
      <c r="C4" s="6" t="s">
        <v>45</v>
      </c>
      <c r="D4" s="6" t="s">
        <v>46</v>
      </c>
      <c r="E4" s="6" t="s">
        <v>47</v>
      </c>
      <c r="F4" s="6" t="s">
        <v>80</v>
      </c>
      <c r="G4" s="6" t="s">
        <v>88</v>
      </c>
      <c r="H4" s="56" t="s">
        <v>99</v>
      </c>
      <c r="I4" s="56" t="s">
        <v>98</v>
      </c>
      <c r="J4" s="56" t="s">
        <v>100</v>
      </c>
      <c r="K4" s="56" t="s">
        <v>101</v>
      </c>
      <c r="L4" s="56" t="s">
        <v>102</v>
      </c>
      <c r="M4" s="56" t="s">
        <v>103</v>
      </c>
      <c r="N4" s="56" t="s">
        <v>104</v>
      </c>
      <c r="O4" s="56" t="s">
        <v>155</v>
      </c>
      <c r="P4" s="56" t="s">
        <v>156</v>
      </c>
      <c r="Q4" s="56" t="s">
        <v>157</v>
      </c>
      <c r="R4" s="56" t="s">
        <v>158</v>
      </c>
      <c r="S4" s="56" t="s">
        <v>159</v>
      </c>
    </row>
    <row r="5" spans="1:19" x14ac:dyDescent="0.25">
      <c r="B5" s="8" t="s">
        <v>90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96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91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89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68" t="s">
        <v>68</v>
      </c>
      <c r="C11" s="69">
        <f>SUM(C5:C10)</f>
        <v>33600</v>
      </c>
      <c r="D11" s="69">
        <f t="shared" ref="D11:S11" si="7">SUM(D5:D10)</f>
        <v>50580</v>
      </c>
      <c r="E11" s="69">
        <f t="shared" si="7"/>
        <v>76230</v>
      </c>
      <c r="F11" s="69">
        <f t="shared" si="7"/>
        <v>103076</v>
      </c>
      <c r="G11" s="69">
        <f t="shared" si="7"/>
        <v>70720</v>
      </c>
      <c r="H11" s="69">
        <f t="shared" si="7"/>
        <v>159900</v>
      </c>
      <c r="I11" s="69">
        <f t="shared" si="7"/>
        <v>230620</v>
      </c>
      <c r="J11" s="69">
        <f t="shared" si="7"/>
        <v>364264</v>
      </c>
      <c r="K11" s="69">
        <f t="shared" si="7"/>
        <v>688183.80952380947</v>
      </c>
      <c r="L11" s="69">
        <f t="shared" si="7"/>
        <v>898416.94512471673</v>
      </c>
      <c r="M11" s="69">
        <f t="shared" si="7"/>
        <v>1147017.0481995465</v>
      </c>
      <c r="N11" s="69">
        <f t="shared" si="7"/>
        <v>1227891.2957395012</v>
      </c>
      <c r="O11" s="69">
        <f t="shared" si="7"/>
        <v>1315421.3788878517</v>
      </c>
      <c r="P11" s="69">
        <f t="shared" si="7"/>
        <v>1361165.3285744521</v>
      </c>
      <c r="Q11" s="69">
        <f t="shared" si="7"/>
        <v>1408795.9333602269</v>
      </c>
      <c r="R11" s="69">
        <f t="shared" si="7"/>
        <v>1436971.8520274314</v>
      </c>
      <c r="S11" s="69">
        <f t="shared" si="7"/>
        <v>1465711.2890679801</v>
      </c>
    </row>
    <row r="12" spans="1:19" ht="3" customHeight="1" x14ac:dyDescent="0.25"/>
    <row r="13" spans="1:19" x14ac:dyDescent="0.25">
      <c r="B13" s="49" t="s">
        <v>105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90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96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91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93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92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89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152</v>
      </c>
    </row>
    <row r="25" spans="2:19" x14ac:dyDescent="0.25">
      <c r="B25" s="8" t="s">
        <v>153</v>
      </c>
      <c r="C25" s="17">
        <v>0.1</v>
      </c>
    </row>
    <row r="26" spans="2:19" x14ac:dyDescent="0.25">
      <c r="B26" s="8" t="s">
        <v>153</v>
      </c>
      <c r="C26" s="17">
        <v>0.05</v>
      </c>
    </row>
    <row r="27" spans="2:19" x14ac:dyDescent="0.25">
      <c r="B27" s="8" t="s">
        <v>154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2018-11-09T13:23:23Z</dcterms:modified>
</cp:coreProperties>
</file>