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D2481B1C-A3F8-4F28-9E30-0519AE72D1A6}" xr6:coauthVersionLast="38" xr6:coauthVersionMax="38" xr10:uidLastSave="{00000000-0000-0000-0000-000000000000}"/>
  <bookViews>
    <workbookView xWindow="0" yWindow="0" windowWidth="20496" windowHeight="8112" firstSheet="30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<sst xmlns="http://schemas.openxmlformats.org/spreadsheetml/2006/main" count="1071" uniqueCount="302">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</sst>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abSelected="1"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3677.7759600679965</v>
      </c>
      <c r="J5" s="144">
        <f>I5+'Cash Flow'!J28</f>
        <v>3163.2568338492274</v>
      </c>
      <c r="K5" s="144">
        <f>J5+'Cash Flow'!K28</f>
        <v>11667.264336716644</v>
      </c>
      <c r="L5" s="144">
        <f>K5+'Cash Flow'!L28</f>
        <v>18947.851083949616</v>
      </c>
      <c r="M5" s="144">
        <f>L5+'Cash Flow'!M28</f>
        <v>28262.939231095705</v>
      </c>
      <c r="N5" s="144">
        <f>M5+'Cash Flow'!N28</f>
        <v>30450.419391932046</v>
      </c>
      <c r="O5" s="144">
        <f>N5+'Cash Flow'!O28</f>
        <v>32947.188877999128</v>
      </c>
      <c r="P5" s="144">
        <f>O5+'Cash Flow'!P28</f>
        <v>33805.603247050683</v>
      </c>
      <c r="Q5" s="144">
        <f>P5+'Cash Flow'!Q28</f>
        <v>34726.660457222271</v>
      </c>
      <c r="R5" s="144">
        <f>Q5+'Cash Flow'!R28</f>
        <v>34714.061716686119</v>
      </c>
      <c r="S5" s="144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36547.092165435148</v>
      </c>
      <c r="J17" s="114">
        <f t="shared" si="6"/>
        <v>43230.378353239568</v>
      </c>
      <c r="K17" s="114">
        <f t="shared" si="6"/>
        <v>65111.566944408216</v>
      </c>
      <c r="L17" s="114">
        <f t="shared" si="6"/>
        <v>81813.801864323235</v>
      </c>
      <c r="M17" s="114">
        <f t="shared" si="6"/>
        <v>101952.51742275877</v>
      </c>
      <c r="N17" s="114">
        <f t="shared" si="6"/>
        <v>109648.41520552708</v>
      </c>
      <c r="O17" s="114">
        <f t="shared" si="6"/>
        <v>118037.33005905717</v>
      </c>
      <c r="P17" s="114">
        <f t="shared" si="6"/>
        <v>123708.08259191147</v>
      </c>
      <c r="Q17" s="114">
        <f t="shared" si="6"/>
        <v>129655.2610075952</v>
      </c>
      <c r="R17" s="114">
        <f t="shared" si="6"/>
        <v>134135.24707082115</v>
      </c>
      <c r="S17" s="114">
        <f t="shared" si="6"/>
        <v>138732.2486905072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'P&amp;L'!H10</f>
        <v>-400.37624999999997</v>
      </c>
      <c r="I22" s="148">
        <f t="shared" ref="I22:I26" si="17">G22+H22</f>
        <v>-690.03125</v>
      </c>
      <c r="J22" s="148">
        <f>'P&amp;L'!J10</f>
        <v>-713.50424999999996</v>
      </c>
      <c r="K22" s="148">
        <f>'P&amp;L'!K10</f>
        <v>-741.09639050487613</v>
      </c>
      <c r="L22" s="148">
        <f>'P&amp;L'!L10</f>
        <v>-741.09639050487613</v>
      </c>
      <c r="M22" s="148">
        <f>'P&amp;L'!M10</f>
        <v>-741.09639050487613</v>
      </c>
      <c r="N22" s="148">
        <f>'P&amp;L'!N10</f>
        <v>-741.09639050487613</v>
      </c>
      <c r="O22" s="148">
        <f>'P&amp;L'!O10</f>
        <v>-741.09639050487613</v>
      </c>
      <c r="P22" s="148">
        <f>'P&amp;L'!P10</f>
        <v>-741.09639050487613</v>
      </c>
      <c r="Q22" s="148">
        <f>'P&amp;L'!Q10</f>
        <v>-741.09639050487613</v>
      </c>
      <c r="R22" s="148">
        <f>'P&amp;L'!R10</f>
        <v>-741.09639050487613</v>
      </c>
      <c r="S22" s="148">
        <f>'P&amp;L'!S10</f>
        <v>-741.09639050487613</v>
      </c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 t="shared" si="17"/>
        <v>1404.3260000000009</v>
      </c>
      <c r="J23" s="148">
        <f>'Balance Sheet'!K28-'Balance Sheet'!I28</f>
        <v>367.89520673168226</v>
      </c>
      <c r="K23" s="148">
        <f>'Balance Sheet'!L28-'Balance Sheet'!J28</f>
        <v>0</v>
      </c>
      <c r="L23" s="148">
        <f>'Balance Sheet'!M28-'Balance Sheet'!K28</f>
        <v>0</v>
      </c>
      <c r="M23" s="148">
        <f>'Balance Sheet'!N28-'Balance Sheet'!L28</f>
        <v>0</v>
      </c>
      <c r="N23" s="148">
        <f>'Balance Sheet'!O28-'Balance Sheet'!M28</f>
        <v>0</v>
      </c>
      <c r="O23" s="148">
        <f>'Balance Sheet'!P28-'Balance Sheet'!N28</f>
        <v>0</v>
      </c>
      <c r="P23" s="148">
        <f>'Balance Sheet'!Q28-'Balance Sheet'!O28</f>
        <v>0</v>
      </c>
      <c r="Q23" s="148">
        <f>'Balance Sheet'!R28-'Balance Sheet'!P28</f>
        <v>0</v>
      </c>
      <c r="R23" s="148">
        <f>'Balance Sheet'!S28-'Balance Sheet'!Q28</f>
        <v>0</v>
      </c>
      <c r="S23" s="148">
        <f>'Balance Sheet'!S28-'Balance Sheet'!R28</f>
        <v>0</v>
      </c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 t="shared" si="17"/>
        <v>1459.6150000000005</v>
      </c>
      <c r="J24" s="148">
        <f>'Balance Sheet'!J32-'Balance Sheet'!I32-'P&amp;L'!J14</f>
        <v>367.89520673168136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'P&amp;L'!H12-H6</f>
        <v>0</v>
      </c>
      <c r="I25" s="148">
        <f t="shared" si="17"/>
        <v>0</v>
      </c>
      <c r="J25" s="148">
        <f>'P&amp;L'!J12-J6</f>
        <v>198.98512378122967</v>
      </c>
      <c r="K25" s="148">
        <f>'P&amp;L'!K12-K6</f>
        <v>222.32891715146283</v>
      </c>
      <c r="L25" s="148">
        <f>'P&amp;L'!L12-L6</f>
        <v>222.3289171514628</v>
      </c>
      <c r="M25" s="148">
        <f>'P&amp;L'!M12-M6</f>
        <v>222.32891715146286</v>
      </c>
      <c r="N25" s="148">
        <f>'P&amp;L'!N12-N6</f>
        <v>222.32891715146275</v>
      </c>
      <c r="O25" s="148">
        <f>'P&amp;L'!O12-O6</f>
        <v>222.32891715146275</v>
      </c>
      <c r="P25" s="148">
        <f>'P&amp;L'!P12-P6</f>
        <v>222.32891715146286</v>
      </c>
      <c r="Q25" s="148">
        <f>'P&amp;L'!Q12-Q6</f>
        <v>222.32891715146275</v>
      </c>
      <c r="R25" s="148">
        <f>'P&amp;L'!R12-R6</f>
        <v>222.32891715146275</v>
      </c>
      <c r="S25" s="148">
        <f>'P&amp;L'!S12-S6</f>
        <v>222.32891715146286</v>
      </c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 t="shared" si="17"/>
        <v>100.24299999999999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8">SUM(D20:D27)</f>
        <v>-708.80499999999984</v>
      </c>
      <c r="E28" s="173">
        <f t="shared" si="18"/>
        <v>2196.3079999999995</v>
      </c>
      <c r="F28" s="173">
        <f t="shared" si="18"/>
        <v>-25.302000000001385</v>
      </c>
      <c r="G28" s="175">
        <f t="shared" si="18"/>
        <v>-1131.4899999999968</v>
      </c>
      <c r="H28" s="175">
        <f t="shared" si="18"/>
        <v>1441.3519600679967</v>
      </c>
      <c r="I28" s="175">
        <f t="shared" ref="I28:J28" si="19">SUM(I20:I27)</f>
        <v>309.86196006799884</v>
      </c>
      <c r="J28" s="175">
        <f t="shared" si="19"/>
        <v>-514.51912621876932</v>
      </c>
      <c r="K28" s="175">
        <f t="shared" ref="K28:N28" si="20">SUM(K20:K27)</f>
        <v>8504.0075028674164</v>
      </c>
      <c r="L28" s="175">
        <f t="shared" si="20"/>
        <v>7280.5867472329719</v>
      </c>
      <c r="M28" s="175">
        <f t="shared" si="20"/>
        <v>9315.0881471460871</v>
      </c>
      <c r="N28" s="175">
        <f t="shared" si="20"/>
        <v>2187.4801608363414</v>
      </c>
      <c r="O28" s="175">
        <f t="shared" ref="O28:S28" si="21">SUM(O20:O27)</f>
        <v>2496.7694860670817</v>
      </c>
      <c r="P28" s="175">
        <f t="shared" si="21"/>
        <v>858.41436905155922</v>
      </c>
      <c r="Q28" s="175">
        <f t="shared" si="21"/>
        <v>921.05721017158862</v>
      </c>
      <c r="R28" s="175">
        <f t="shared" si="21"/>
        <v>-12.598740536148625</v>
      </c>
      <c r="S28" s="175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0</v>
      </c>
      <c r="J34" s="196">
        <f>'Balance Sheet'!J5-J32</f>
        <v>0</v>
      </c>
      <c r="K34" s="196">
        <f>'Balance Sheet'!K5-K32</f>
        <v>0</v>
      </c>
      <c r="L34" s="196">
        <f>'Balance Sheet'!L5-L32</f>
        <v>0</v>
      </c>
      <c r="M34" s="196">
        <f>'Balance Sheet'!M5-M32</f>
        <v>0</v>
      </c>
      <c r="N34" s="196">
        <f>'Balance Sheet'!N5-N32</f>
        <v>0</v>
      </c>
      <c r="O34" s="196">
        <f>'Balance Sheet'!O5-O32</f>
        <v>0</v>
      </c>
      <c r="P34" s="196">
        <f>'Balance Sheet'!P5-P32</f>
        <v>0</v>
      </c>
      <c r="Q34" s="196">
        <f>'Balance Sheet'!Q5-Q32</f>
        <v>0</v>
      </c>
      <c r="R34" s="196">
        <f>'Balance Sheet'!R5-R32</f>
        <v>0</v>
      </c>
      <c r="S34" s="196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2018-11-09T13:47:29Z</dcterms:modified>
</cp:coreProperties>
</file>