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10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D5" i="1" l="1"/>
  <c r="D6" i="1" s="1"/>
  <c r="E5" i="1" l="1"/>
  <c r="D8" i="1"/>
  <c r="D7" i="1"/>
  <c r="D9" i="1" s="1"/>
  <c r="D11" i="1" s="1"/>
  <c r="M24" i="1"/>
  <c r="M25" i="1" s="1"/>
  <c r="E8" i="1" l="1"/>
  <c r="E6" i="1"/>
  <c r="E7" i="1" s="1"/>
  <c r="E9" i="1" s="1"/>
  <c r="E11" i="1" s="1"/>
  <c r="F5" i="1"/>
  <c r="M28" i="1"/>
  <c r="M27" i="1"/>
  <c r="G5" i="1" l="1"/>
  <c r="F6" i="1"/>
  <c r="F7" i="1" s="1"/>
  <c r="F9" i="1" s="1"/>
  <c r="F11" i="1" s="1"/>
  <c r="F8" i="1"/>
  <c r="M29" i="1"/>
  <c r="M31" i="1" s="1"/>
  <c r="C26" i="1"/>
  <c r="C24" i="1"/>
  <c r="H5" i="1" l="1"/>
  <c r="G8" i="1"/>
  <c r="G6" i="1"/>
  <c r="G7" i="1" s="1"/>
  <c r="G9" i="1" s="1"/>
  <c r="G11" i="1" s="1"/>
  <c r="C18" i="1"/>
  <c r="H8" i="1" l="1"/>
  <c r="H6" i="1"/>
  <c r="H7" i="1"/>
  <c r="H9" i="1" s="1"/>
  <c r="H11" i="1" s="1"/>
  <c r="C19" i="1"/>
  <c r="C7" i="1"/>
  <c r="C9" i="1" s="1"/>
  <c r="C20" i="1" l="1"/>
  <c r="M10" i="1"/>
  <c r="C11" i="1"/>
  <c r="C13" i="1" s="1"/>
  <c r="C14" i="1" s="1"/>
  <c r="C15" i="1" s="1"/>
  <c r="C23" i="1" s="1"/>
  <c r="C27" i="1" s="1"/>
  <c r="M5" i="1" l="1"/>
  <c r="M9" i="1"/>
  <c r="M11" i="1" s="1"/>
</calcChain>
</file>

<file path=xl/sharedStrings.xml><?xml version="1.0" encoding="utf-8"?>
<sst xmlns="http://schemas.openxmlformats.org/spreadsheetml/2006/main" count="55" uniqueCount="50">
  <si>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</si>
  <si>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</si>
  <si>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</si>
  <si>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</si>
  <si>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</si>
  <si>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</si>
  <si>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</si>
  <si>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</si>
  <si>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</si>
  <si>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</si>
  <si>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</si>
  <si>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</si>
  <si>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</si>
  <si>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</si>
  <si>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</si>
  <si>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Share price</t>
  </si>
  <si>
    <t>Market Cap</t>
  </si>
  <si>
    <t>Existing net debt</t>
  </si>
  <si>
    <t>Current EBITDA</t>
  </si>
  <si>
    <t>EV / EBITDA multiple</t>
  </si>
  <si>
    <t>Tax rate</t>
  </si>
  <si>
    <t>EBT</t>
  </si>
  <si>
    <t>Term A</t>
  </si>
  <si>
    <t>Forecast Period</t>
  </si>
  <si>
    <t>KPIs</t>
  </si>
  <si>
    <t>Revenues growth %</t>
  </si>
  <si>
    <t>n.a.</t>
  </si>
  <si>
    <t>Cogs %</t>
  </si>
  <si>
    <t>Opex %</t>
  </si>
  <si>
    <t>EBITDA multiple</t>
  </si>
  <si>
    <t>Term B</t>
  </si>
  <si>
    <t>Debt Facilities</t>
  </si>
  <si>
    <t>Interest rate</t>
  </si>
  <si>
    <t>Cash avialble for reimbursement</t>
  </si>
  <si>
    <t>Lenders Covenants</t>
  </si>
  <si>
    <t>No dividends distributed before 2021</t>
  </si>
  <si>
    <t>Add-back D&amp;A</t>
  </si>
  <si>
    <t>Term A required payment of 400m per year</t>
  </si>
  <si>
    <t>EBITDA %</t>
  </si>
  <si>
    <t>Enterprise Value</t>
  </si>
  <si>
    <t>Maximum amount of debt:</t>
  </si>
  <si>
    <t>Total Debt</t>
  </si>
  <si>
    <t>LBO Modeling</t>
  </si>
  <si>
    <t xml:space="preserve">  </t>
  </si>
  <si>
    <t xml:space="preserve">Shares outstanding </t>
  </si>
  <si>
    <t>Financial Sponsors</t>
  </si>
  <si>
    <t>Acquisition premium</t>
  </si>
  <si>
    <t>Equity Value with premium</t>
  </si>
  <si>
    <t>Enterprise Value at acquisition:</t>
  </si>
  <si>
    <t>Equity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</si>
</sst>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л_в_._-;\-* #,##0.00\ _л_в_._-;_-* &quot;-&quot;??\ _л_в_._-;_-@_-"/>
    <numFmt numFmtId="165" formatCode="#,##0_ ;\-#,##0\ "/>
    <numFmt numFmtId="166" formatCode="#,##0.0_ ;\-#,##0.0\ 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8" fillId="2" borderId="5" xfId="0" applyFont="1" applyFill="1" applyBorder="1"/>
    <xf numFmtId="0" fontId="7" fillId="2" borderId="6" xfId="0" applyFont="1" applyFill="1" applyBorder="1"/>
    <xf numFmtId="165" fontId="7" fillId="2" borderId="6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7" xfId="0" applyFont="1" applyFill="1" applyBorder="1"/>
    <xf numFmtId="165" fontId="4" fillId="2" borderId="7" xfId="0" applyNumberFormat="1" applyFont="1" applyFill="1" applyBorder="1"/>
    <xf numFmtId="165" fontId="8" fillId="2" borderId="5" xfId="0" applyNumberFormat="1" applyFont="1" applyFill="1" applyBorder="1"/>
    <xf numFmtId="166" fontId="4" fillId="2" borderId="7" xfId="1" applyNumberFormat="1" applyFont="1" applyFill="1" applyBorder="1" applyAlignment="1">
      <alignment horizontal="right"/>
    </xf>
    <xf numFmtId="9" fontId="4" fillId="2" borderId="7" xfId="0" applyNumberFormat="1" applyFont="1" applyFill="1" applyBorder="1"/>
    <xf numFmtId="9" fontId="10" fillId="2" borderId="7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3" fontId="4" fillId="2" borderId="0" xfId="0" applyNumberFormat="1" applyFont="1" applyFill="1"/>
    <xf numFmtId="0" fontId="4" fillId="2" borderId="0" xfId="0" applyFont="1" applyFill="1" applyBorder="1"/>
    <xf numFmtId="0" fontId="6" fillId="2" borderId="0" xfId="0" applyFont="1" applyFill="1" applyBorder="1"/>
    <xf numFmtId="9" fontId="11" fillId="2" borderId="7" xfId="0" applyNumberFormat="1" applyFont="1" applyFill="1" applyBorder="1" applyAlignment="1">
      <alignment horizontal="right"/>
    </xf>
    <xf numFmtId="0" fontId="12" fillId="2" borderId="0" xfId="0" applyFont="1" applyFill="1"/>
    <xf numFmtId="165" fontId="12" fillId="2" borderId="0" xfId="0" applyNumberFormat="1" applyFont="1" applyFill="1"/>
    <xf numFmtId="0" fontId="13" fillId="2" borderId="0" xfId="0" applyFont="1" applyFill="1"/>
    <xf numFmtId="0" fontId="11" fillId="2" borderId="0" xfId="0" applyFont="1" applyFill="1"/>
    <xf numFmtId="165" fontId="4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3" s="1" customFormat="1" ht="15.75" x14ac:dyDescent="0.25">
      <c r="A1" s="1" t="s">
        <v>43</v>
      </c>
      <c r="B1" s="2" t="s">
        <v>42</v>
      </c>
    </row>
    <row r="3" spans="1:13" x14ac:dyDescent="0.2">
      <c r="C3" s="4"/>
      <c r="D3" s="38" t="s">
        <v>23</v>
      </c>
      <c r="E3" s="39"/>
      <c r="F3" s="39"/>
      <c r="G3" s="39"/>
      <c r="H3" s="40"/>
    </row>
    <row r="4" spans="1:13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3" x14ac:dyDescent="0.2">
      <c r="B5" s="22" t="s">
        <v>0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22" t="s">
        <v>15</v>
      </c>
      <c r="M5" s="25">
        <f>M7/M6</f>
        <v>5.6538461538461542</v>
      </c>
    </row>
    <row r="6" spans="1:13" x14ac:dyDescent="0.2">
      <c r="B6" s="3" t="s">
        <v>1</v>
      </c>
      <c r="C6" s="4">
        <v>-1230</v>
      </c>
      <c r="D6" s="4">
        <f>D18*D5</f>
        <v>-1235.8499999999999</v>
      </c>
      <c r="E6" s="4">
        <f t="shared" ref="E6:H6" si="1">E18*E5</f>
        <v>-1322.3595000000003</v>
      </c>
      <c r="F6" s="4">
        <f t="shared" si="1"/>
        <v>-1414.9246650000002</v>
      </c>
      <c r="G6" s="4">
        <f t="shared" si="1"/>
        <v>-1513.9693915500002</v>
      </c>
      <c r="H6" s="4">
        <f t="shared" si="1"/>
        <v>-1619.9472489585003</v>
      </c>
      <c r="L6" s="3" t="s">
        <v>44</v>
      </c>
      <c r="M6" s="7">
        <v>1300</v>
      </c>
    </row>
    <row r="7" spans="1:13" x14ac:dyDescent="0.2">
      <c r="B7" s="3" t="s">
        <v>2</v>
      </c>
      <c r="C7" s="4">
        <f>C5+C6</f>
        <v>2620</v>
      </c>
      <c r="D7" s="4">
        <f>D5+D6</f>
        <v>2883.65</v>
      </c>
      <c r="E7" s="4">
        <f t="shared" ref="E7:G7" si="2">E5+E6</f>
        <v>3085.5055000000002</v>
      </c>
      <c r="F7" s="4">
        <f t="shared" si="2"/>
        <v>3301.4908850000002</v>
      </c>
      <c r="G7" s="4">
        <f t="shared" si="2"/>
        <v>3532.5952469500007</v>
      </c>
      <c r="H7" s="4">
        <f>H5+H6</f>
        <v>3779.8769142365009</v>
      </c>
      <c r="L7" s="3" t="s">
        <v>16</v>
      </c>
      <c r="M7" s="8">
        <v>7350</v>
      </c>
    </row>
    <row r="8" spans="1:13" x14ac:dyDescent="0.2">
      <c r="B8" s="3" t="s">
        <v>9</v>
      </c>
      <c r="C8" s="4">
        <v>-890</v>
      </c>
      <c r="D8" s="4">
        <f>D19*D5</f>
        <v>-865.09499999999991</v>
      </c>
      <c r="E8" s="4">
        <f t="shared" ref="E8:H8" si="3">E19*E5</f>
        <v>-925.65165000000013</v>
      </c>
      <c r="F8" s="4">
        <f t="shared" si="3"/>
        <v>-990.44726550000007</v>
      </c>
      <c r="G8" s="4">
        <f t="shared" si="3"/>
        <v>-1059.7785740850002</v>
      </c>
      <c r="H8" s="4">
        <f t="shared" si="3"/>
        <v>-1133.9630742709503</v>
      </c>
      <c r="L8" s="3" t="s">
        <v>17</v>
      </c>
      <c r="M8" s="8">
        <v>5120</v>
      </c>
    </row>
    <row r="9" spans="1:13" x14ac:dyDescent="0.2">
      <c r="B9" s="3" t="s">
        <v>3</v>
      </c>
      <c r="C9" s="4">
        <f>C7+C8</f>
        <v>1730</v>
      </c>
      <c r="D9" s="4">
        <f>D7+D8</f>
        <v>2018.5550000000003</v>
      </c>
      <c r="E9" s="4">
        <f t="shared" ref="E9:H9" si="4">E7+E8</f>
        <v>2159.85385</v>
      </c>
      <c r="F9" s="4">
        <f t="shared" si="4"/>
        <v>2311.0436195000002</v>
      </c>
      <c r="G9" s="4">
        <f t="shared" si="4"/>
        <v>2472.8166728650003</v>
      </c>
      <c r="H9" s="4">
        <f t="shared" si="4"/>
        <v>2645.9138399655503</v>
      </c>
      <c r="L9" s="3" t="s">
        <v>39</v>
      </c>
      <c r="M9" s="4">
        <f>M7+M8</f>
        <v>12470</v>
      </c>
    </row>
    <row r="10" spans="1:13" x14ac:dyDescent="0.2">
      <c r="B10" s="3" t="s">
        <v>4</v>
      </c>
      <c r="C10" s="4">
        <v>-300</v>
      </c>
      <c r="D10" s="3">
        <v>-320</v>
      </c>
      <c r="E10" s="3">
        <v>-320</v>
      </c>
      <c r="F10" s="3">
        <v>-320</v>
      </c>
      <c r="G10" s="3">
        <v>-320</v>
      </c>
      <c r="H10" s="3">
        <v>-320</v>
      </c>
      <c r="L10" s="3" t="s">
        <v>18</v>
      </c>
      <c r="M10" s="4">
        <f>C9</f>
        <v>1730</v>
      </c>
    </row>
    <row r="11" spans="1:13" x14ac:dyDescent="0.2">
      <c r="B11" s="3" t="s">
        <v>5</v>
      </c>
      <c r="C11" s="4">
        <f>C9+C10</f>
        <v>1430</v>
      </c>
      <c r="D11" s="4">
        <f>D9+D10</f>
        <v>1698.5550000000003</v>
      </c>
      <c r="E11" s="4">
        <f t="shared" ref="E11:H11" si="5">E9+E10</f>
        <v>1839.85385</v>
      </c>
      <c r="F11" s="4">
        <f t="shared" si="5"/>
        <v>1991.0436195000002</v>
      </c>
      <c r="G11" s="4">
        <f t="shared" si="5"/>
        <v>2152.8166728650003</v>
      </c>
      <c r="H11" s="4">
        <f t="shared" si="5"/>
        <v>2325.9138399655503</v>
      </c>
      <c r="L11" s="3" t="s">
        <v>19</v>
      </c>
      <c r="M11" s="9">
        <f>M9/M10</f>
        <v>7.2080924855491331</v>
      </c>
    </row>
    <row r="12" spans="1:13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20</v>
      </c>
      <c r="M12" s="10">
        <v>0.2</v>
      </c>
    </row>
    <row r="13" spans="1:13" x14ac:dyDescent="0.2">
      <c r="B13" s="3" t="s">
        <v>21</v>
      </c>
      <c r="C13" s="4">
        <f t="shared" ref="C13" si="6">C11+C12</f>
        <v>1180</v>
      </c>
      <c r="D13" s="4"/>
      <c r="E13" s="4"/>
      <c r="F13" s="4"/>
      <c r="G13" s="4"/>
      <c r="H13" s="4"/>
    </row>
    <row r="14" spans="1:13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31</v>
      </c>
    </row>
    <row r="15" spans="1:13" ht="12.75" thickBot="1" x14ac:dyDescent="0.25">
      <c r="B15" s="17" t="s">
        <v>8</v>
      </c>
      <c r="C15" s="18">
        <f>C13+C14</f>
        <v>944</v>
      </c>
      <c r="D15" s="18"/>
      <c r="E15" s="18"/>
      <c r="F15" s="18"/>
      <c r="G15" s="18"/>
      <c r="H15" s="18"/>
      <c r="L15" s="22"/>
      <c r="M15" s="27" t="s">
        <v>29</v>
      </c>
    </row>
    <row r="16" spans="1:13" x14ac:dyDescent="0.2">
      <c r="B16" s="14" t="s">
        <v>24</v>
      </c>
      <c r="C16" s="13"/>
      <c r="D16" s="12"/>
      <c r="E16" s="12"/>
      <c r="F16" s="12"/>
      <c r="G16" s="12"/>
      <c r="H16" s="12"/>
      <c r="L16" s="3" t="s">
        <v>22</v>
      </c>
      <c r="M16" s="9">
        <v>3</v>
      </c>
    </row>
    <row r="17" spans="2:13" x14ac:dyDescent="0.2">
      <c r="B17" s="21" t="s">
        <v>25</v>
      </c>
      <c r="C17" s="15" t="s">
        <v>26</v>
      </c>
      <c r="D17" s="19">
        <v>7.0000000000000007E-2</v>
      </c>
      <c r="E17" s="19">
        <f>D17</f>
        <v>7.0000000000000007E-2</v>
      </c>
      <c r="F17" s="19">
        <f t="shared" ref="F17:H20" si="7">E17</f>
        <v>7.0000000000000007E-2</v>
      </c>
      <c r="G17" s="19">
        <f t="shared" si="7"/>
        <v>7.0000000000000007E-2</v>
      </c>
      <c r="H17" s="19">
        <f t="shared" si="7"/>
        <v>7.0000000000000007E-2</v>
      </c>
      <c r="L17" s="3" t="s">
        <v>30</v>
      </c>
      <c r="M17" s="9">
        <v>3.5</v>
      </c>
    </row>
    <row r="18" spans="2:13" x14ac:dyDescent="0.2">
      <c r="B18" s="21" t="s">
        <v>27</v>
      </c>
      <c r="C18" s="20">
        <f>C6/C5</f>
        <v>-0.31948051948051948</v>
      </c>
      <c r="D18" s="19">
        <v>-0.3</v>
      </c>
      <c r="E18" s="19">
        <f>D18</f>
        <v>-0.3</v>
      </c>
      <c r="F18" s="19">
        <f t="shared" si="7"/>
        <v>-0.3</v>
      </c>
      <c r="G18" s="19">
        <f t="shared" si="7"/>
        <v>-0.3</v>
      </c>
      <c r="H18" s="19">
        <f t="shared" si="7"/>
        <v>-0.3</v>
      </c>
      <c r="M18" s="28" t="s">
        <v>32</v>
      </c>
    </row>
    <row r="19" spans="2:13" x14ac:dyDescent="0.2">
      <c r="B19" s="21" t="s">
        <v>28</v>
      </c>
      <c r="C19" s="20">
        <f>C8/C5</f>
        <v>-0.23116883116883116</v>
      </c>
      <c r="D19" s="19">
        <v>-0.21</v>
      </c>
      <c r="E19" s="19">
        <f>D19</f>
        <v>-0.21</v>
      </c>
      <c r="F19" s="19">
        <f t="shared" si="7"/>
        <v>-0.21</v>
      </c>
      <c r="G19" s="19">
        <f t="shared" si="7"/>
        <v>-0.21</v>
      </c>
      <c r="H19" s="19">
        <f t="shared" si="7"/>
        <v>-0.21</v>
      </c>
      <c r="L19" s="3" t="s">
        <v>22</v>
      </c>
      <c r="M19" s="11">
        <v>0.05</v>
      </c>
    </row>
    <row r="20" spans="2:13" x14ac:dyDescent="0.2">
      <c r="B20" s="21" t="s">
        <v>38</v>
      </c>
      <c r="C20" s="20">
        <f t="shared" ref="C20" si="8">C9/C5</f>
        <v>0.44935064935064933</v>
      </c>
      <c r="D20" s="20">
        <v>0.49</v>
      </c>
      <c r="E20" s="20">
        <f>D20</f>
        <v>0.49</v>
      </c>
      <c r="F20" s="20">
        <f t="shared" si="7"/>
        <v>0.49</v>
      </c>
      <c r="G20" s="20">
        <f t="shared" si="7"/>
        <v>0.49</v>
      </c>
      <c r="H20" s="20">
        <f t="shared" si="7"/>
        <v>0.49</v>
      </c>
      <c r="L20" s="3" t="s">
        <v>30</v>
      </c>
      <c r="M20" s="11">
        <v>7.0000000000000007E-2</v>
      </c>
    </row>
    <row r="22" spans="2:13" ht="12.75" thickBot="1" x14ac:dyDescent="0.25">
      <c r="B22" s="5" t="s">
        <v>12</v>
      </c>
      <c r="L22" s="31" t="s">
        <v>45</v>
      </c>
      <c r="M22" s="30"/>
    </row>
    <row r="23" spans="2:13" x14ac:dyDescent="0.2">
      <c r="B23" s="22" t="s">
        <v>8</v>
      </c>
      <c r="C23" s="23">
        <f t="shared" ref="C23" si="9">C15</f>
        <v>944</v>
      </c>
      <c r="D23" s="23"/>
      <c r="E23" s="23"/>
      <c r="F23" s="23"/>
      <c r="G23" s="23"/>
      <c r="H23" s="23"/>
      <c r="L23" s="22" t="s">
        <v>46</v>
      </c>
      <c r="M23" s="32">
        <v>0.3</v>
      </c>
    </row>
    <row r="24" spans="2:13" x14ac:dyDescent="0.2">
      <c r="B24" s="3" t="s">
        <v>36</v>
      </c>
      <c r="C24" s="4">
        <f>-C10</f>
        <v>300</v>
      </c>
      <c r="D24" s="4"/>
      <c r="E24" s="4"/>
      <c r="F24" s="4"/>
      <c r="G24" s="4"/>
      <c r="H24" s="4"/>
      <c r="L24" s="30" t="s">
        <v>47</v>
      </c>
      <c r="M24" s="8">
        <f>M7*(1+M23)</f>
        <v>9555</v>
      </c>
    </row>
    <row r="25" spans="2:13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3" t="s">
        <v>48</v>
      </c>
      <c r="M25" s="8">
        <f>M24+M8</f>
        <v>14675</v>
      </c>
    </row>
    <row r="26" spans="2:13" x14ac:dyDescent="0.2">
      <c r="B26" s="3" t="s">
        <v>11</v>
      </c>
      <c r="C26" s="4">
        <f t="shared" ref="C26" si="10">C10</f>
        <v>-300</v>
      </c>
      <c r="D26" s="4"/>
      <c r="E26" s="4"/>
      <c r="F26" s="4"/>
      <c r="G26" s="4"/>
      <c r="H26" s="4"/>
      <c r="L26" s="3" t="s">
        <v>40</v>
      </c>
      <c r="M26" s="29"/>
    </row>
    <row r="27" spans="2:13" ht="12.75" thickBot="1" x14ac:dyDescent="0.25">
      <c r="B27" s="17" t="s">
        <v>33</v>
      </c>
      <c r="C27" s="18">
        <f t="shared" ref="C27" si="11">SUM(C23:C26)</f>
        <v>894</v>
      </c>
      <c r="D27" s="18"/>
      <c r="E27" s="18"/>
      <c r="F27" s="18"/>
      <c r="G27" s="18"/>
      <c r="H27" s="18"/>
      <c r="L27" s="3" t="s">
        <v>22</v>
      </c>
      <c r="M27" s="29">
        <f>M10*M16</f>
        <v>5190</v>
      </c>
    </row>
    <row r="28" spans="2:13" x14ac:dyDescent="0.2">
      <c r="L28" s="3" t="s">
        <v>30</v>
      </c>
      <c r="M28" s="29">
        <f>M10*M17</f>
        <v>6055</v>
      </c>
    </row>
    <row r="29" spans="2:13" x14ac:dyDescent="0.2">
      <c r="B29" s="35"/>
      <c r="L29" s="16" t="s">
        <v>41</v>
      </c>
      <c r="M29" s="24">
        <f>M27+M28</f>
        <v>11245</v>
      </c>
    </row>
    <row r="30" spans="2:13" x14ac:dyDescent="0.2">
      <c r="B30" s="36"/>
    </row>
    <row r="31" spans="2:13" x14ac:dyDescent="0.2">
      <c r="B31" s="12"/>
      <c r="C31" s="37"/>
      <c r="D31" s="37"/>
      <c r="E31" s="37"/>
      <c r="F31" s="37"/>
      <c r="G31" s="37"/>
      <c r="H31" s="37"/>
      <c r="L31" s="33" t="s">
        <v>49</v>
      </c>
      <c r="M31" s="34">
        <f>M25-M29</f>
        <v>3430</v>
      </c>
    </row>
    <row r="32" spans="2:13" x14ac:dyDescent="0.2">
      <c r="C32" s="37"/>
      <c r="D32" s="37"/>
      <c r="E32" s="37"/>
      <c r="F32" s="37"/>
      <c r="G32" s="37"/>
      <c r="H32" s="37"/>
    </row>
    <row r="33" spans="3:13" ht="12.75" thickBot="1" x14ac:dyDescent="0.25">
      <c r="C33" s="37"/>
      <c r="D33" s="37"/>
      <c r="E33" s="37"/>
      <c r="F33" s="37"/>
      <c r="G33" s="37"/>
      <c r="H33" s="37"/>
      <c r="L33" s="5" t="s">
        <v>34</v>
      </c>
    </row>
    <row r="34" spans="3:13" x14ac:dyDescent="0.2">
      <c r="C34" s="37"/>
      <c r="D34" s="37"/>
      <c r="E34" s="37"/>
      <c r="F34" s="37"/>
      <c r="G34" s="37"/>
      <c r="H34" s="37"/>
      <c r="L34" s="22" t="s">
        <v>35</v>
      </c>
      <c r="M34" s="26"/>
    </row>
    <row r="35" spans="3:13" x14ac:dyDescent="0.2">
      <c r="C35" s="37"/>
      <c r="D35" s="37"/>
      <c r="E35" s="37"/>
      <c r="F35" s="37"/>
      <c r="G35" s="37"/>
      <c r="H35" s="37"/>
      <c r="L35" s="3" t="s">
        <v>37</v>
      </c>
      <c r="M35" s="11"/>
    </row>
    <row r="36" spans="3:13" x14ac:dyDescent="0.2">
      <c r="C36" s="37"/>
      <c r="D36" s="37"/>
      <c r="E36" s="37"/>
      <c r="F36" s="37"/>
      <c r="G36" s="37"/>
      <c r="H36" s="37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2016-10-05T12:20:06Z</dcterms:modified>
</cp:coreProperties>
</file>