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2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D26" i="1" l="1"/>
  <c r="D24" i="1"/>
  <c r="D12" i="1" l="1"/>
  <c r="D35" i="1"/>
  <c r="D34" i="1"/>
  <c r="D32" i="1"/>
  <c r="D31" i="1"/>
  <c r="D5" i="1" l="1"/>
  <c r="D25" i="1" s="1"/>
  <c r="E5" i="1" l="1"/>
  <c r="D6" i="1"/>
  <c r="D7" i="1" s="1"/>
  <c r="D9" i="1" s="1"/>
  <c r="D11" i="1" s="1"/>
  <c r="D13" i="1" s="1"/>
  <c r="D8" i="1"/>
  <c r="M24" i="1"/>
  <c r="M25" i="1" s="1"/>
  <c r="D14" i="1" l="1"/>
  <c r="D15" i="1" s="1"/>
  <c r="D23" i="1" s="1"/>
  <c r="D27" i="1" s="1"/>
  <c r="D38" i="1" s="1"/>
  <c r="E6" i="1"/>
  <c r="E7" i="1" s="1"/>
  <c r="E9" i="1" s="1"/>
  <c r="E11" i="1" s="1"/>
  <c r="F5" i="1"/>
  <c r="E8" i="1"/>
  <c r="M28" i="1"/>
  <c r="M27" i="1"/>
  <c r="G5" i="1" l="1"/>
  <c r="F8" i="1"/>
  <c r="F6" i="1"/>
  <c r="F7" i="1" s="1"/>
  <c r="F9" i="1" s="1"/>
  <c r="F11" i="1" s="1"/>
  <c r="M29" i="1"/>
  <c r="M31" i="1" s="1"/>
  <c r="C26" i="1"/>
  <c r="C24" i="1"/>
  <c r="H5" i="1" l="1"/>
  <c r="G8" i="1"/>
  <c r="G6" i="1"/>
  <c r="G7" i="1"/>
  <c r="G9" i="1" s="1"/>
  <c r="G11" i="1" s="1"/>
  <c r="C18" i="1"/>
  <c r="H8" i="1" l="1"/>
  <c r="H6" i="1"/>
  <c r="H7" i="1" s="1"/>
  <c r="H9" i="1" s="1"/>
  <c r="H11" i="1" s="1"/>
  <c r="C19" i="1"/>
  <c r="C7" i="1"/>
  <c r="C9" i="1" s="1"/>
  <c r="C20" i="1" l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<sst xmlns="http://schemas.openxmlformats.org/spreadsheetml/2006/main" count="62" uniqueCount="57">
  <si>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</si>
  <si>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</si>
  <si>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</si>
  <si>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</si>
  <si>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</si>
  <si>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</si>
  <si>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</si>
  <si>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</si>
  <si>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</si>
  <si>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</si>
  <si>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</si>
  <si>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</si>
  <si>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</si>
  <si>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</si>
  <si>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</si>
  <si>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</si>
  <si>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</si>
  <si>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</si>
  <si>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</si>
  <si>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</si>
  <si>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</si>
  <si>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</si>
  <si>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</si>
  <si>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</si>
  <si>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</si>
  <si>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</si>
  <si>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</si>
  <si>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</si>
  <si>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</si>
  <si>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</si>
  <si>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</si>
  <si>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</si>
  <si>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</si>
  <si>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</si>
  <si>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</si>
  <si>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</si>
  <si>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</si>
  <si>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</si>
  <si>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</si>
  <si>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</si>
  <si>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</si>
  <si>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</si>
  <si>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</si>
  <si>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</si>
  <si>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</si>
  <si>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</si>
  <si>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</si>
  <si>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</si>
  <si>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</si>
  <si>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</si>
  <si>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</si>
  <si>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</si>
  <si>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</si>
  <si>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</si>
  <si>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</si>
  <si>
    <t>Term A payment</t>
  </si>
  <si>
    <t>Term B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</si>
</sst>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G18" sqref="G18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7" t="s">
        <v>23</v>
      </c>
      <c r="E3" s="38"/>
      <c r="F3" s="38"/>
      <c r="G3" s="38"/>
      <c r="H3" s="39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/>
      <c r="F12" s="4"/>
      <c r="G12" s="4"/>
      <c r="H12" s="4"/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6">C11+C12</f>
        <v>1180</v>
      </c>
      <c r="D13" s="4">
        <f>D11+D12</f>
        <v>1015.2050000000003</v>
      </c>
      <c r="E13" s="4"/>
      <c r="F13" s="4"/>
      <c r="G13" s="4"/>
      <c r="H13" s="4"/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/>
      <c r="F14" s="4"/>
      <c r="G14" s="4"/>
      <c r="H14" s="4"/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/>
      <c r="F15" s="18"/>
      <c r="G15" s="18"/>
      <c r="H15" s="18"/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7">E17</f>
        <v>7.0000000000000007E-2</v>
      </c>
      <c r="G17" s="19">
        <f t="shared" si="7"/>
        <v>7.0000000000000007E-2</v>
      </c>
      <c r="H17" s="19">
        <f t="shared" si="7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7"/>
        <v>-0.3</v>
      </c>
      <c r="G18" s="19">
        <f t="shared" si="7"/>
        <v>-0.3</v>
      </c>
      <c r="H18" s="19">
        <f t="shared" si="7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7"/>
        <v>-0.21</v>
      </c>
      <c r="G19" s="19">
        <f t="shared" si="7"/>
        <v>-0.21</v>
      </c>
      <c r="H19" s="19">
        <f t="shared" si="7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8">C9/C5</f>
        <v>0.44935064935064933</v>
      </c>
      <c r="D20" s="20">
        <v>0.49</v>
      </c>
      <c r="E20" s="20">
        <f>D20</f>
        <v>0.49</v>
      </c>
      <c r="F20" s="20">
        <f t="shared" si="7"/>
        <v>0.49</v>
      </c>
      <c r="G20" s="20">
        <f t="shared" si="7"/>
        <v>0.49</v>
      </c>
      <c r="H20" s="20">
        <f t="shared" si="7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9">C15</f>
        <v>944</v>
      </c>
      <c r="D23" s="23">
        <f>D15</f>
        <v>812.16400000000021</v>
      </c>
      <c r="E23" s="23"/>
      <c r="F23" s="23"/>
      <c r="G23" s="23"/>
      <c r="H23" s="23"/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>
        <f>-D10</f>
        <v>320</v>
      </c>
      <c r="E24" s="4"/>
      <c r="F24" s="4"/>
      <c r="G24" s="4"/>
      <c r="H24" s="4"/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>
        <f>1%*D5</f>
        <v>41.195</v>
      </c>
      <c r="E25" s="4"/>
      <c r="F25" s="4"/>
      <c r="G25" s="4"/>
      <c r="H25" s="4"/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0">C10</f>
        <v>-300</v>
      </c>
      <c r="D26" s="4">
        <f>D10</f>
        <v>-320</v>
      </c>
      <c r="E26" s="4"/>
      <c r="F26" s="4"/>
      <c r="G26" s="4"/>
      <c r="H26" s="4"/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1">SUM(C23:C26)</f>
        <v>894</v>
      </c>
      <c r="D27" s="18">
        <f>SUM(D23:D26)</f>
        <v>853.35900000000015</v>
      </c>
      <c r="E27" s="18"/>
      <c r="F27" s="18"/>
      <c r="G27" s="18"/>
      <c r="H27" s="18"/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/>
      <c r="F31" s="23"/>
      <c r="G31" s="23"/>
      <c r="H31" s="23"/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/>
      <c r="F32" s="36"/>
      <c r="G32" s="36"/>
      <c r="H32" s="36"/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/>
      <c r="F34" s="36"/>
      <c r="G34" s="36"/>
      <c r="H34" s="36"/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/>
      <c r="F35" s="36"/>
      <c r="G35" s="36"/>
      <c r="H35" s="36"/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  <row r="37" spans="2:13" x14ac:dyDescent="0.2">
      <c r="B37" s="3" t="s">
        <v>55</v>
      </c>
      <c r="D37" s="3">
        <v>-400</v>
      </c>
    </row>
    <row r="38" spans="2:13" x14ac:dyDescent="0.2">
      <c r="B38" s="3" t="s">
        <v>56</v>
      </c>
      <c r="D38" s="4">
        <f>IF(D27&gt;400, -(D27+D37), 0)</f>
        <v>-453.35900000000015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2016-10-05T12:18:34Z</dcterms:modified>
</cp:coreProperties>
</file>