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CF Valuation" sheetId="1" r:id="rId4"/>
  </sheets>
</workbook>
</file>

<file path=xl/sharedStrings.xml><?xml version="1.0" encoding="utf-8"?>
<sst xmlns="http://schemas.openxmlformats.org/spreadsheetml/2006/main" uniqueCount="59">
  <si>
    <t>DCF Valuation</t>
  </si>
  <si>
    <r>
      <rPr>
        <b val="1"/>
        <sz val="10"/>
        <color indexed="8"/>
        <rFont val="Arial"/>
      </rPr>
      <t>Year End</t>
    </r>
  </si>
  <si>
    <t>December</t>
  </si>
  <si>
    <t>Actual</t>
  </si>
  <si>
    <t>Forecast</t>
  </si>
  <si>
    <t>Growth Assumption</t>
  </si>
  <si>
    <t>Forecast EBT</t>
  </si>
  <si>
    <t>Plus</t>
  </si>
  <si>
    <t>Depreciation</t>
  </si>
  <si>
    <t>Interest Expense</t>
  </si>
  <si>
    <t>TBC</t>
  </si>
  <si>
    <t>Total</t>
  </si>
  <si>
    <t>Less</t>
  </si>
  <si>
    <t>Capitalised Items</t>
  </si>
  <si>
    <t>Exceptional Items</t>
  </si>
  <si>
    <t>Cash Flow before Interest and Taxes (A)</t>
  </si>
  <si>
    <t>Income Tax (B)</t>
  </si>
  <si>
    <t>Cash Flow before Interest and After Tax (A-B)</t>
  </si>
  <si>
    <t>Sustaining Capital Expenditure</t>
  </si>
  <si>
    <t>Tax Shield on Sustaining Capex</t>
  </si>
  <si>
    <t>Working Capital Investment</t>
  </si>
  <si>
    <t>Discretionary Cash Flow from Operations, before Interest and After Taxes</t>
  </si>
  <si>
    <t>High Value</t>
  </si>
  <si>
    <t>Discount Rate</t>
  </si>
  <si>
    <t>Discount Factor</t>
  </si>
  <si>
    <t>Discounted Cash Flow</t>
  </si>
  <si>
    <t>Low Value</t>
  </si>
  <si>
    <t>Residual Value</t>
  </si>
  <si>
    <t>Low</t>
  </si>
  <si>
    <t>High</t>
  </si>
  <si>
    <t>Cash Flow before Interest and Tax</t>
  </si>
  <si>
    <t>Yr 5</t>
  </si>
  <si>
    <t>Income Tax on Forecast EBIT</t>
  </si>
  <si>
    <t>Cash flow before interest and after taxes</t>
  </si>
  <si>
    <t>Less:     Sustaining capital expenditures</t>
  </si>
  <si>
    <t xml:space="preserve">      Tax shield on sustaining capital expenditures</t>
  </si>
  <si>
    <t>Discretionary cash flow before interest and after taxes</t>
  </si>
  <si>
    <t>Capitalization multiple</t>
  </si>
  <si>
    <t>Capitalized discretionary cash flow</t>
  </si>
  <si>
    <t>before interest and after taxes</t>
  </si>
  <si>
    <t>Discounted value of tax shield on the</t>
  </si>
  <si>
    <t>unamortized cost of capital</t>
  </si>
  <si>
    <t>Value as at:</t>
  </si>
  <si>
    <t>Discounted factor</t>
  </si>
  <si>
    <t>Residual value as at the Valuation Date</t>
  </si>
  <si>
    <t>Plus Cash Flow</t>
  </si>
  <si>
    <t>Total DCF Value</t>
  </si>
  <si>
    <t>Cost of Equity</t>
  </si>
  <si>
    <t>LT Treasury Bonds (Risk Free Rate)</t>
  </si>
  <si>
    <t>Equity Risk Premium</t>
  </si>
  <si>
    <t>Beta</t>
  </si>
  <si>
    <t>Range of Revenues</t>
  </si>
  <si>
    <t>Premium</t>
  </si>
  <si>
    <t>£1m - £10m</t>
  </si>
  <si>
    <t>£10m - £20m</t>
  </si>
  <si>
    <t>£20m - £50m</t>
  </si>
  <si>
    <t>£50m - £100m</t>
  </si>
  <si>
    <t>£100m - £250m</t>
  </si>
  <si>
    <t>£250m and above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</si>
</sst>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£-809]#,##0.00"/>
    <numFmt numFmtId="60" formatCode="0.0%"/>
  </numFmts>
  <fonts count="8">
    <font>
      <sz val="10"/>
      <color indexed="8"/>
      <name val="Helvetica Neue"/>
    </font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Helvetica Neue"/>
    </font>
    <font>
      <sz val="18"/>
      <color indexed="8"/>
      <name val="Arial"/>
    </font>
    <font>
      <b val="1"/>
      <i val="1"/>
      <sz val="10"/>
      <color indexed="8"/>
      <name val="Helvetica"/>
    </font>
    <font>
      <sz val="10"/>
      <color indexed="8"/>
      <name val="Helvetica"/>
    </font>
    <font>
      <sz val="10"/>
      <color indexed="13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0" fontId="4" fillId="2" borderId="1" applyNumberFormat="0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/>
    </xf>
    <xf numFmtId="0" fontId="0" fillId="2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2" borderId="1" applyNumberFormat="1" applyFont="1" applyFill="1" applyBorder="1" applyAlignment="1" applyProtection="0">
      <alignment vertical="top"/>
    </xf>
    <xf numFmtId="9" fontId="0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10" fontId="0" fillId="2" borderId="1" applyNumberFormat="1" applyFont="1" applyFill="1" applyBorder="1" applyAlignment="1" applyProtection="0">
      <alignment vertical="top"/>
    </xf>
    <xf numFmtId="9" fontId="0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59" fontId="0" fillId="2" borderId="3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59" fontId="0" fillId="2" borderId="4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5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top"/>
    </xf>
    <xf numFmtId="0" fontId="0" fillId="4" borderId="7" applyNumberFormat="1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top"/>
    </xf>
    <xf numFmtId="59" fontId="2" fillId="2" borderId="1" applyNumberFormat="1" applyFont="1" applyFill="1" applyBorder="1" applyAlignment="1" applyProtection="0">
      <alignment horizontal="center" vertical="bottom"/>
    </xf>
    <xf numFmtId="9" fontId="0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59" fontId="2" fillId="2" borderId="2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/>
    </xf>
    <xf numFmtId="49" fontId="2" fillId="2" borderId="12" applyNumberFormat="1" applyFont="1" applyFill="1" applyBorder="1" applyAlignment="1" applyProtection="0">
      <alignment horizontal="center" vertical="bottom"/>
    </xf>
    <xf numFmtId="59" fontId="2" fillId="2" borderId="13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 wrapText="1"/>
    </xf>
    <xf numFmtId="59" fontId="2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top" wrapText="1"/>
    </xf>
    <xf numFmtId="59" fontId="2" fillId="2" borderId="4" applyNumberFormat="1" applyFont="1" applyFill="1" applyBorder="1" applyAlignment="1" applyProtection="0">
      <alignment horizontal="center" vertical="bottom"/>
    </xf>
    <xf numFmtId="10" fontId="0" fillId="2" borderId="5" applyNumberFormat="1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2" fontId="0" fillId="4" borderId="7" applyNumberFormat="1" applyFont="1" applyFill="1" applyBorder="1" applyAlignment="1" applyProtection="0">
      <alignment vertical="top"/>
    </xf>
    <xf numFmtId="10" fontId="0" fillId="2" borderId="10" applyNumberFormat="1" applyFont="1" applyFill="1" applyBorder="1" applyAlignment="1" applyProtection="0">
      <alignment vertical="top"/>
    </xf>
    <xf numFmtId="49" fontId="5" fillId="2" borderId="15" applyNumberFormat="1" applyFont="1" applyFill="1" applyBorder="1" applyAlignment="1" applyProtection="0">
      <alignment vertical="bottom"/>
    </xf>
    <xf numFmtId="0" fontId="6" fillId="2" borderId="4" applyNumberFormat="0" applyFont="1" applyFill="1" applyBorder="1" applyAlignment="1" applyProtection="0">
      <alignment vertical="bottom"/>
    </xf>
    <xf numFmtId="49" fontId="5" fillId="2" borderId="16" applyNumberFormat="1" applyFont="1" applyFill="1" applyBorder="1" applyAlignment="1" applyProtection="0">
      <alignment horizontal="center" vertical="bottom"/>
    </xf>
    <xf numFmtId="49" fontId="6" fillId="2" borderId="14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horizontal="right" vertical="bottom"/>
    </xf>
    <xf numFmtId="0" fontId="6" fillId="2" borderId="6" applyNumberFormat="0" applyFont="1" applyFill="1" applyBorder="1" applyAlignment="1" applyProtection="0">
      <alignment vertical="bottom"/>
    </xf>
    <xf numFmtId="60" fontId="7" fillId="4" borderId="17" applyNumberFormat="1" applyFont="1" applyFill="1" applyBorder="1" applyAlignment="1" applyProtection="0">
      <alignment vertical="bottom"/>
    </xf>
    <xf numFmtId="49" fontId="6" fillId="2" borderId="18" applyNumberFormat="1" applyFont="1" applyFill="1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horizontal="right" vertical="bottom"/>
    </xf>
    <xf numFmtId="0" fontId="6" fillId="2" borderId="19" applyNumberFormat="0" applyFont="1" applyFill="1" applyBorder="1" applyAlignment="1" applyProtection="0">
      <alignment vertical="bottom"/>
    </xf>
    <xf numFmtId="60" fontId="7" fillId="4" borderId="2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f94e"/>
      <rgbColor rgb="ffccffcc"/>
      <rgbColor rgb="ff0000d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4"/>
  <sheetViews>
    <sheetView workbookViewId="0" showGridLines="0" defaultGridColor="1"/>
  </sheetViews>
  <sheetFormatPr defaultColWidth="8.83333" defaultRowHeight="12.75" customHeight="1" outlineLevelRow="0" outlineLevelCol="0"/>
  <cols>
    <col min="1" max="1" width="40.3516" style="1" customWidth="1"/>
    <col min="2" max="14" width="9.17188" style="1" customWidth="1"/>
    <col min="15" max="16384" width="8.85156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3.6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3.65" customHeight="1">
      <c r="A3" t="s" s="6">
        <v>1</v>
      </c>
      <c r="B3" t="s" s="7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3.65" customHeight="1">
      <c r="A4" s="4"/>
      <c r="B4" t="s" s="7">
        <v>3</v>
      </c>
      <c r="C4" t="s" s="7">
        <v>3</v>
      </c>
      <c r="D4" t="s" s="7">
        <v>4</v>
      </c>
      <c r="E4" t="s" s="7">
        <v>4</v>
      </c>
      <c r="F4" t="s" s="7">
        <v>4</v>
      </c>
      <c r="G4" t="s" s="7">
        <v>4</v>
      </c>
      <c r="H4" t="s" s="7">
        <v>4</v>
      </c>
      <c r="I4" t="s" s="7">
        <v>4</v>
      </c>
      <c r="J4" s="5"/>
      <c r="K4" s="5"/>
      <c r="L4" s="5"/>
      <c r="M4" s="5"/>
      <c r="N4" s="5"/>
    </row>
    <row r="5" ht="13.65" customHeight="1">
      <c r="A5" s="4"/>
      <c r="B5" s="8">
        <v>2019</v>
      </c>
      <c r="C5" s="8">
        <v>2020</v>
      </c>
      <c r="D5" s="8">
        <v>2021</v>
      </c>
      <c r="E5" s="8">
        <v>2022</v>
      </c>
      <c r="F5" s="8">
        <v>2023</v>
      </c>
      <c r="G5" s="8">
        <v>2024</v>
      </c>
      <c r="H5" s="8">
        <v>2025</v>
      </c>
      <c r="I5" s="8">
        <v>2026</v>
      </c>
      <c r="J5" s="5"/>
      <c r="K5" s="5"/>
      <c r="L5" s="5"/>
      <c r="M5" s="5"/>
      <c r="N5" s="5"/>
    </row>
    <row r="6" ht="13.65" customHeight="1">
      <c r="A6" t="s" s="6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3.65" customHeight="1">
      <c r="A7" t="s" s="6">
        <v>6</v>
      </c>
      <c r="B7" s="5"/>
      <c r="C7" s="5"/>
      <c r="D7" s="9">
        <v>1.69999999999999</v>
      </c>
      <c r="E7" s="9">
        <v>1.94285714285714</v>
      </c>
      <c r="F7" s="9">
        <v>2.19542857142856</v>
      </c>
      <c r="G7" s="9">
        <v>2.48083428571428</v>
      </c>
      <c r="H7" s="9">
        <v>2.80334274285713</v>
      </c>
      <c r="I7" s="9">
        <v>3.16777729942856</v>
      </c>
      <c r="J7" s="5"/>
      <c r="K7" s="5"/>
      <c r="L7" s="5"/>
      <c r="M7" s="5"/>
      <c r="N7" s="5"/>
    </row>
    <row r="8" ht="13.65" customHeight="1">
      <c r="A8" s="4"/>
      <c r="B8" s="5"/>
      <c r="C8" s="5"/>
      <c r="D8" s="10"/>
      <c r="E8" s="10"/>
      <c r="F8" s="10"/>
      <c r="G8" s="10"/>
      <c r="H8" s="10"/>
      <c r="I8" s="10"/>
      <c r="J8" s="5"/>
      <c r="K8" s="5"/>
      <c r="L8" s="5"/>
      <c r="M8" s="5"/>
      <c r="N8" s="5"/>
    </row>
    <row r="9" ht="13.65" customHeight="1">
      <c r="A9" t="s" s="6">
        <v>7</v>
      </c>
      <c r="B9" s="5"/>
      <c r="C9" s="5"/>
      <c r="D9" s="10"/>
      <c r="E9" s="10"/>
      <c r="F9" s="10"/>
      <c r="G9" s="10"/>
      <c r="H9" s="10"/>
      <c r="I9" s="10"/>
      <c r="J9" s="5"/>
      <c r="K9" s="5"/>
      <c r="L9" s="5"/>
      <c r="M9" s="5"/>
      <c r="N9" s="5"/>
    </row>
    <row r="10" ht="13.65" customHeight="1">
      <c r="A10" t="s" s="6">
        <v>8</v>
      </c>
      <c r="B10" s="5"/>
      <c r="C10" s="5"/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5"/>
      <c r="K10" s="5"/>
      <c r="L10" s="5"/>
      <c r="M10" s="5"/>
      <c r="N10" s="5"/>
    </row>
    <row r="11" ht="13.65" customHeight="1">
      <c r="A11" t="s" s="6">
        <v>9</v>
      </c>
      <c r="B11" s="5"/>
      <c r="C11" s="5"/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5"/>
      <c r="K11" s="5"/>
      <c r="L11" s="5"/>
      <c r="M11" s="5"/>
      <c r="N11" s="5"/>
    </row>
    <row r="12" ht="13.65" customHeight="1">
      <c r="A12" t="s" s="6">
        <v>10</v>
      </c>
      <c r="B12" s="5"/>
      <c r="C12" s="5"/>
      <c r="D12" s="10"/>
      <c r="E12" s="10"/>
      <c r="F12" s="10"/>
      <c r="G12" s="10"/>
      <c r="H12" s="10"/>
      <c r="I12" s="10"/>
      <c r="J12" s="5"/>
      <c r="K12" s="5"/>
      <c r="L12" s="5"/>
      <c r="M12" s="5"/>
      <c r="N12" s="5"/>
    </row>
    <row r="13" ht="13.65" customHeight="1">
      <c r="A13" t="s" s="6">
        <v>10</v>
      </c>
      <c r="B13" s="5"/>
      <c r="C13" s="5"/>
      <c r="D13" s="10"/>
      <c r="E13" s="10"/>
      <c r="F13" s="10"/>
      <c r="G13" s="10"/>
      <c r="H13" s="10"/>
      <c r="I13" s="10"/>
      <c r="J13" s="5"/>
      <c r="K13" s="5"/>
      <c r="L13" s="5"/>
      <c r="M13" s="5"/>
      <c r="N13" s="5"/>
    </row>
    <row r="14" ht="13.65" customHeight="1">
      <c r="A14" t="s" s="6">
        <v>10</v>
      </c>
      <c r="B14" s="5"/>
      <c r="C14" s="5"/>
      <c r="D14" s="10"/>
      <c r="E14" s="10"/>
      <c r="F14" s="10"/>
      <c r="G14" s="10"/>
      <c r="H14" s="10"/>
      <c r="I14" s="10"/>
      <c r="J14" s="5"/>
      <c r="K14" s="5"/>
      <c r="L14" s="5"/>
      <c r="M14" s="5"/>
      <c r="N14" s="5"/>
    </row>
    <row r="15" ht="13.65" customHeight="1">
      <c r="A15" t="s" s="6">
        <v>11</v>
      </c>
      <c r="B15" s="5"/>
      <c r="C15" s="5"/>
      <c r="D15" s="10">
        <f>D7+D10+D11+D12+D13+D14</f>
        <v>1.69999999999999</v>
      </c>
      <c r="E15" s="10">
        <f>E7+E10+E11+E12+E13+E14</f>
        <v>1.94285714285714</v>
      </c>
      <c r="F15" s="10">
        <f>F7+F10+F11+F12+F13+F14</f>
        <v>2.19542857142856</v>
      </c>
      <c r="G15" s="10">
        <f>G7+G10+G11+G12+G13+G14</f>
        <v>2.48083428571428</v>
      </c>
      <c r="H15" s="10">
        <f>H7+H10+H11+H12+H13+H14</f>
        <v>2.80334274285713</v>
      </c>
      <c r="I15" s="10">
        <f>I7+I10+I11+I12+I13+I14</f>
        <v>3.16777729942856</v>
      </c>
      <c r="J15" s="5"/>
      <c r="K15" s="5"/>
      <c r="L15" s="5"/>
      <c r="M15" s="5"/>
      <c r="N15" s="5"/>
    </row>
    <row r="16" ht="13.65" customHeight="1">
      <c r="A16" s="4"/>
      <c r="B16" s="5"/>
      <c r="C16" s="5"/>
      <c r="D16" s="10"/>
      <c r="E16" s="10"/>
      <c r="F16" s="10"/>
      <c r="G16" s="10"/>
      <c r="H16" s="10"/>
      <c r="I16" s="10"/>
      <c r="J16" s="5"/>
      <c r="K16" s="5"/>
      <c r="L16" s="5"/>
      <c r="M16" s="5"/>
      <c r="N16" s="5"/>
    </row>
    <row r="17" ht="13.65" customHeight="1">
      <c r="A17" t="s" s="6">
        <v>12</v>
      </c>
      <c r="B17" s="5"/>
      <c r="C17" s="5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</row>
    <row r="18" ht="13.65" customHeight="1">
      <c r="A18" t="s" s="6">
        <v>13</v>
      </c>
      <c r="B18" s="5"/>
      <c r="C18" s="5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</row>
    <row r="19" ht="13.65" customHeight="1">
      <c r="A19" t="s" s="6">
        <v>14</v>
      </c>
      <c r="B19" s="5"/>
      <c r="C19" s="5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</row>
    <row r="20" ht="13.65" customHeight="1">
      <c r="A20" t="s" s="6">
        <v>10</v>
      </c>
      <c r="B20" s="5"/>
      <c r="C20" s="5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</row>
    <row r="21" ht="13.65" customHeight="1">
      <c r="A21" t="s" s="6">
        <v>10</v>
      </c>
      <c r="B21" s="5"/>
      <c r="C21" s="5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</row>
    <row r="22" ht="13.65" customHeight="1">
      <c r="A22" t="s" s="6">
        <v>10</v>
      </c>
      <c r="B22" s="5"/>
      <c r="C22" s="5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</row>
    <row r="23" ht="13.65" customHeight="1">
      <c r="A23" t="s" s="6">
        <v>10</v>
      </c>
      <c r="B23" s="5"/>
      <c r="C23" s="5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</row>
    <row r="24" ht="13.65" customHeight="1">
      <c r="A24" s="4"/>
      <c r="B24" s="5"/>
      <c r="C24" s="5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</row>
    <row r="25" ht="13.65" customHeight="1">
      <c r="A25" t="s" s="6">
        <v>15</v>
      </c>
      <c r="B25" s="5"/>
      <c r="C25" s="5"/>
      <c r="D25" s="10">
        <f>D15-D18-D19-D20-D21-D22-D23</f>
        <v>1.69999999999999</v>
      </c>
      <c r="E25" s="10">
        <f>E15-E18-E19-E20-E21-E22-E23</f>
        <v>1.94285714285714</v>
      </c>
      <c r="F25" s="10">
        <f>F15-F18-F19-F20-F21-F22-F23</f>
        <v>2.19542857142856</v>
      </c>
      <c r="G25" s="10">
        <f>G15-G18-G19-G20-G21-G22-G23</f>
        <v>2.48083428571428</v>
      </c>
      <c r="H25" s="10">
        <f>H15-H18-H19-H20-H21-H22-H23</f>
        <v>2.80334274285713</v>
      </c>
      <c r="I25" s="10">
        <f>I15-I18-I19-I20-I21-I22-I23</f>
        <v>3.16777729942856</v>
      </c>
      <c r="J25" s="5"/>
      <c r="K25" s="5"/>
      <c r="L25" s="5"/>
      <c r="M25" s="5"/>
      <c r="N25" s="5"/>
    </row>
    <row r="26" ht="13.65" customHeight="1">
      <c r="A26" s="4"/>
      <c r="B26" s="5"/>
      <c r="C26" s="5"/>
      <c r="D26" s="10"/>
      <c r="E26" s="10"/>
      <c r="F26" s="10"/>
      <c r="G26" s="10"/>
      <c r="H26" s="10"/>
      <c r="I26" s="10"/>
      <c r="J26" s="5"/>
      <c r="K26" s="5"/>
      <c r="L26" s="5"/>
      <c r="M26" s="5"/>
      <c r="N26" s="5"/>
    </row>
    <row r="27" ht="13.65" customHeight="1">
      <c r="A27" t="s" s="6">
        <v>16</v>
      </c>
      <c r="B27" s="5"/>
      <c r="C27" s="5"/>
      <c r="D27" s="10"/>
      <c r="E27" s="10"/>
      <c r="F27" s="10"/>
      <c r="G27" s="10"/>
      <c r="H27" s="10"/>
      <c r="I27" s="10"/>
      <c r="J27" s="5"/>
      <c r="K27" s="5"/>
      <c r="L27" s="5"/>
      <c r="M27" s="5"/>
      <c r="N27" s="5"/>
    </row>
    <row r="28" ht="13.65" customHeight="1">
      <c r="A28" s="11">
        <v>0.3</v>
      </c>
      <c r="B28" s="5"/>
      <c r="C28" s="5"/>
      <c r="D28" s="10">
        <f>D25*$A$28</f>
        <v>0.509999999999997</v>
      </c>
      <c r="E28" s="10">
        <f>E25*$A$28</f>
        <v>0.582857142857142</v>
      </c>
      <c r="F28" s="10">
        <f>F25*$A$28</f>
        <v>0.658628571428568</v>
      </c>
      <c r="G28" s="10">
        <f>G25*$A$28</f>
        <v>0.744250285714284</v>
      </c>
      <c r="H28" s="10">
        <f>H25*$A$28</f>
        <v>0.841002822857139</v>
      </c>
      <c r="I28" s="10">
        <f>I25*$A$28</f>
        <v>0.950333189828568</v>
      </c>
      <c r="J28" s="5"/>
      <c r="K28" s="5"/>
      <c r="L28" s="5"/>
      <c r="M28" s="5"/>
      <c r="N28" s="5"/>
    </row>
    <row r="29" ht="13.65" customHeight="1">
      <c r="A29" s="4"/>
      <c r="B29" s="5"/>
      <c r="C29" s="5"/>
      <c r="D29" s="10"/>
      <c r="E29" s="10"/>
      <c r="F29" s="10"/>
      <c r="G29" s="10"/>
      <c r="H29" s="10"/>
      <c r="I29" s="10"/>
      <c r="J29" s="5"/>
      <c r="K29" s="5"/>
      <c r="L29" s="5"/>
      <c r="M29" s="5"/>
      <c r="N29" s="5"/>
    </row>
    <row r="30" ht="13.65" customHeight="1">
      <c r="A30" t="s" s="6">
        <v>17</v>
      </c>
      <c r="B30" s="5"/>
      <c r="C30" s="5"/>
      <c r="D30" s="10">
        <f>D25-D28</f>
        <v>1.18999999999999</v>
      </c>
      <c r="E30" s="10">
        <f>E25-E28</f>
        <v>1.36</v>
      </c>
      <c r="F30" s="10">
        <f>F25-F28</f>
        <v>1.53679999999999</v>
      </c>
      <c r="G30" s="10">
        <f>G25-G28</f>
        <v>1.736584</v>
      </c>
      <c r="H30" s="10">
        <f>H25-H28</f>
        <v>1.96233991999999</v>
      </c>
      <c r="I30" s="10">
        <f>I25-I28</f>
        <v>2.21744410959999</v>
      </c>
      <c r="J30" s="5"/>
      <c r="K30" s="5"/>
      <c r="L30" s="5"/>
      <c r="M30" s="5"/>
      <c r="N30" s="5"/>
    </row>
    <row r="31" ht="13.65" customHeight="1">
      <c r="A31" s="4"/>
      <c r="B31" s="5"/>
      <c r="C31" s="5"/>
      <c r="D31" s="5"/>
      <c r="E31" s="5"/>
      <c r="F31" s="5"/>
      <c r="G31" s="5"/>
      <c r="H31" s="5"/>
      <c r="I31" s="10"/>
      <c r="J31" s="5"/>
      <c r="K31" s="5"/>
      <c r="L31" s="5"/>
      <c r="M31" s="5"/>
      <c r="N31" s="5"/>
    </row>
    <row r="32" ht="13.65" customHeight="1">
      <c r="A32" t="s" s="6">
        <v>18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3.65" customHeight="1">
      <c r="A33" t="s" s="6">
        <v>19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3.65" customHeight="1">
      <c r="A34" t="s" s="6">
        <v>20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3.6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24.65" customHeight="1">
      <c r="A36" t="s" s="6">
        <v>21</v>
      </c>
      <c r="B36" s="5"/>
      <c r="C36" s="5"/>
      <c r="D36" s="10">
        <f>D30</f>
        <v>1.18999999999999</v>
      </c>
      <c r="E36" s="10">
        <f>E30</f>
        <v>1.36</v>
      </c>
      <c r="F36" s="10">
        <f>F30</f>
        <v>1.53679999999999</v>
      </c>
      <c r="G36" s="10">
        <f>G30</f>
        <v>1.736584</v>
      </c>
      <c r="H36" s="10">
        <f>H30</f>
        <v>1.96233991999999</v>
      </c>
      <c r="I36" s="10">
        <f>I30</f>
        <v>2.21744410959999</v>
      </c>
      <c r="J36" s="5"/>
      <c r="K36" s="5"/>
      <c r="L36" s="5"/>
      <c r="M36" s="5"/>
      <c r="N36" s="5"/>
    </row>
    <row r="37" ht="13.6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3.65" customHeight="1">
      <c r="A38" t="s" s="12">
        <v>22</v>
      </c>
      <c r="B38" t="s" s="7">
        <f>B4</f>
        <v>3</v>
      </c>
      <c r="C38" t="s" s="7">
        <f>C4</f>
        <v>3</v>
      </c>
      <c r="D38" t="s" s="7">
        <f>D4</f>
        <v>4</v>
      </c>
      <c r="E38" t="s" s="7">
        <f>E4</f>
        <v>4</v>
      </c>
      <c r="F38" t="s" s="7">
        <f>F4</f>
        <v>4</v>
      </c>
      <c r="G38" t="s" s="7">
        <f>G4</f>
        <v>4</v>
      </c>
      <c r="H38" t="s" s="7">
        <f>H4</f>
        <v>4</v>
      </c>
      <c r="I38" t="s" s="7">
        <f>I4</f>
        <v>4</v>
      </c>
      <c r="J38" s="5"/>
      <c r="K38" s="5"/>
      <c r="L38" s="5"/>
      <c r="M38" s="5"/>
      <c r="N38" s="5"/>
    </row>
    <row r="39" ht="13.65" customHeight="1">
      <c r="A39" s="13"/>
      <c r="B39" s="8">
        <f>B5</f>
        <v>2019</v>
      </c>
      <c r="C39" s="8">
        <f>C5</f>
        <v>2020</v>
      </c>
      <c r="D39" s="8">
        <f>D5</f>
        <v>2021</v>
      </c>
      <c r="E39" s="8">
        <f>E5</f>
        <v>2022</v>
      </c>
      <c r="F39" s="8">
        <f>F5</f>
        <v>2023</v>
      </c>
      <c r="G39" s="8">
        <f>G5</f>
        <v>2024</v>
      </c>
      <c r="H39" s="8">
        <f>H5</f>
        <v>2025</v>
      </c>
      <c r="I39" s="8">
        <f>I5</f>
        <v>2026</v>
      </c>
      <c r="J39" s="5"/>
      <c r="K39" s="5"/>
      <c r="L39" s="5"/>
      <c r="M39" s="5"/>
      <c r="N39" s="5"/>
    </row>
    <row r="40" ht="13.65" customHeight="1">
      <c r="A40" t="s" s="6">
        <v>23</v>
      </c>
      <c r="B40" s="14">
        <f>E94</f>
        <v>0.1485</v>
      </c>
      <c r="C40" s="5"/>
      <c r="D40" s="5"/>
      <c r="E40" s="8">
        <v>1</v>
      </c>
      <c r="F40" s="8">
        <v>2</v>
      </c>
      <c r="G40" s="8">
        <v>3</v>
      </c>
      <c r="H40" s="8">
        <v>4</v>
      </c>
      <c r="I40" s="8">
        <v>5</v>
      </c>
      <c r="J40" s="5"/>
      <c r="K40" s="5"/>
      <c r="L40" s="5"/>
      <c r="M40" s="5"/>
      <c r="N40" s="5"/>
    </row>
    <row r="41" ht="13.6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24.65" customHeight="1">
      <c r="A42" t="s" s="6">
        <v>21</v>
      </c>
      <c r="B42" s="5"/>
      <c r="C42" s="5"/>
      <c r="D42" s="10"/>
      <c r="E42" s="10">
        <f>E36</f>
        <v>1.36</v>
      </c>
      <c r="F42" s="10">
        <f>F36</f>
        <v>1.53679999999999</v>
      </c>
      <c r="G42" s="10">
        <f>G36</f>
        <v>1.736584</v>
      </c>
      <c r="H42" s="10">
        <f>H36</f>
        <v>1.96233991999999</v>
      </c>
      <c r="I42" s="10">
        <f>I36</f>
        <v>2.21744410959999</v>
      </c>
      <c r="J42" s="5"/>
      <c r="K42" s="5"/>
      <c r="L42" s="5"/>
      <c r="M42" s="5"/>
      <c r="N42" s="5"/>
    </row>
    <row r="43" ht="13.65" customHeight="1">
      <c r="A43" t="s" s="6">
        <v>24</v>
      </c>
      <c r="B43" s="5"/>
      <c r="C43" s="5"/>
      <c r="D43" s="5"/>
      <c r="E43" s="15">
        <f>1/(1+$B$40)^E40</f>
        <v>0.87070091423596</v>
      </c>
      <c r="F43" s="15">
        <f>1/(1+$B$40)^F40</f>
        <v>0.758120082051336</v>
      </c>
      <c r="G43" s="15">
        <f>1/(1+$B$40)^G40</f>
        <v>0.6600958485427389</v>
      </c>
      <c r="H43" s="15">
        <f>1/(1+$B$40)^H40</f>
        <v>0.574746058809525</v>
      </c>
      <c r="I43" s="15">
        <f>1/(1+$B$40)^I40</f>
        <v>0.500431918858968</v>
      </c>
      <c r="J43" s="5"/>
      <c r="K43" s="5"/>
      <c r="L43" s="5"/>
      <c r="M43" s="5"/>
      <c r="N43" s="5"/>
    </row>
    <row r="44" ht="13.65" customHeight="1">
      <c r="A44" s="4"/>
      <c r="B44" s="16"/>
      <c r="C44" s="16"/>
      <c r="D44" s="16"/>
      <c r="E44" s="16"/>
      <c r="F44" s="16"/>
      <c r="G44" s="16"/>
      <c r="H44" s="16"/>
      <c r="I44" s="16"/>
      <c r="J44" s="5"/>
      <c r="K44" s="5"/>
      <c r="L44" s="5"/>
      <c r="M44" s="5"/>
      <c r="N44" s="5"/>
    </row>
    <row r="45" ht="13.65" customHeight="1">
      <c r="A45" t="s" s="6">
        <v>25</v>
      </c>
      <c r="B45" s="17"/>
      <c r="C45" s="17"/>
      <c r="D45" s="17"/>
      <c r="E45" s="18">
        <f>E42*E43</f>
        <v>1.18415324336091</v>
      </c>
      <c r="F45" s="18">
        <f>F42*F43</f>
        <v>1.16507894209649</v>
      </c>
      <c r="G45" s="18">
        <f>G42*G43</f>
        <v>1.14631188904574</v>
      </c>
      <c r="H45" s="18">
        <f>H42*H43</f>
        <v>1.12784713506459</v>
      </c>
      <c r="I45" s="18">
        <f>I42*I43</f>
        <v>1.10967981072964</v>
      </c>
      <c r="J45" s="5"/>
      <c r="K45" s="5"/>
      <c r="L45" s="5"/>
      <c r="M45" s="5"/>
      <c r="N45" s="5"/>
    </row>
    <row r="46" ht="13.65" customHeight="1">
      <c r="A46" s="4"/>
      <c r="B46" s="19"/>
      <c r="C46" s="19"/>
      <c r="D46" s="19"/>
      <c r="E46" s="20"/>
      <c r="F46" s="20"/>
      <c r="G46" s="20"/>
      <c r="H46" s="20"/>
      <c r="I46" s="20">
        <f>SUM(E45:I45)</f>
        <v>5.73307102029737</v>
      </c>
      <c r="J46" s="5"/>
      <c r="K46" s="5"/>
      <c r="L46" s="5"/>
      <c r="M46" s="5"/>
      <c r="N46" s="5"/>
    </row>
    <row r="47" ht="13.65" customHeight="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3.65" customHeight="1">
      <c r="A48" t="s" s="12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3.65" customHeight="1">
      <c r="A49" t="s" s="6">
        <v>23</v>
      </c>
      <c r="B49" s="14">
        <f>C94</f>
        <v>0.121</v>
      </c>
      <c r="C49" s="5"/>
      <c r="D49" s="5"/>
      <c r="E49" s="8">
        <v>1</v>
      </c>
      <c r="F49" s="8">
        <v>2</v>
      </c>
      <c r="G49" s="8">
        <v>3</v>
      </c>
      <c r="H49" s="8">
        <v>4</v>
      </c>
      <c r="I49" s="8">
        <v>5</v>
      </c>
      <c r="J49" s="5"/>
      <c r="K49" s="5"/>
      <c r="L49" s="5"/>
      <c r="M49" s="5"/>
      <c r="N49" s="5"/>
    </row>
    <row r="50" ht="13.65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24.65" customHeight="1">
      <c r="A51" t="s" s="6">
        <v>21</v>
      </c>
      <c r="B51" s="5"/>
      <c r="C51" s="5"/>
      <c r="D51" s="10"/>
      <c r="E51" s="10">
        <f>E36</f>
        <v>1.36</v>
      </c>
      <c r="F51" s="10">
        <f>F36</f>
        <v>1.53679999999999</v>
      </c>
      <c r="G51" s="10">
        <f>G36</f>
        <v>1.736584</v>
      </c>
      <c r="H51" s="10">
        <f>H36</f>
        <v>1.96233991999999</v>
      </c>
      <c r="I51" s="10">
        <f>I36</f>
        <v>2.21744410959999</v>
      </c>
      <c r="J51" s="5"/>
      <c r="K51" s="5"/>
      <c r="L51" s="5"/>
      <c r="M51" s="5"/>
      <c r="N51" s="5"/>
    </row>
    <row r="52" ht="13.65" customHeight="1">
      <c r="A52" t="s" s="6">
        <v>24</v>
      </c>
      <c r="B52" s="5"/>
      <c r="C52" s="5"/>
      <c r="D52" s="5"/>
      <c r="E52" s="15">
        <f>1/(1+$B$49)^E49</f>
        <v>0.892060660124888</v>
      </c>
      <c r="F52" s="15">
        <f>1/(1+$B$49)^F49</f>
        <v>0.795772221342452</v>
      </c>
      <c r="G52" s="15">
        <f>1/(1+$B$49)^G49</f>
        <v>0.709877093079797</v>
      </c>
      <c r="H52" s="15">
        <f>1/(1+$B$49)^H49</f>
        <v>0.6332534282603</v>
      </c>
      <c r="I52" s="15">
        <f>1/(1+$B$49)^I49</f>
        <v>0.564900471240232</v>
      </c>
      <c r="J52" s="5"/>
      <c r="K52" s="5"/>
      <c r="L52" s="5"/>
      <c r="M52" s="5"/>
      <c r="N52" s="5"/>
    </row>
    <row r="53" ht="13.65" customHeight="1">
      <c r="A53" s="4"/>
      <c r="B53" s="16"/>
      <c r="C53" s="16"/>
      <c r="D53" s="16"/>
      <c r="E53" s="16"/>
      <c r="F53" s="16"/>
      <c r="G53" s="16"/>
      <c r="H53" s="16"/>
      <c r="I53" s="16"/>
      <c r="J53" s="5"/>
      <c r="K53" s="5"/>
      <c r="L53" s="5"/>
      <c r="M53" s="5"/>
      <c r="N53" s="5"/>
    </row>
    <row r="54" ht="13.65" customHeight="1">
      <c r="A54" t="s" s="6">
        <v>25</v>
      </c>
      <c r="B54" s="17"/>
      <c r="C54" s="17"/>
      <c r="D54" s="17"/>
      <c r="E54" s="18">
        <f>E51*E52</f>
        <v>1.21320249776985</v>
      </c>
      <c r="F54" s="18">
        <f>F51*F52</f>
        <v>1.22294274975907</v>
      </c>
      <c r="G54" s="18">
        <f>G51*G52</f>
        <v>1.23276120180889</v>
      </c>
      <c r="H54" s="18">
        <f>H51*H52</f>
        <v>1.24265848175204</v>
      </c>
      <c r="I54" s="18">
        <f>I51*I52</f>
        <v>1.25263522246191</v>
      </c>
      <c r="J54" s="5"/>
      <c r="K54" s="5"/>
      <c r="L54" s="5"/>
      <c r="M54" s="5"/>
      <c r="N54" s="5"/>
    </row>
    <row r="55" ht="13.65" customHeight="1">
      <c r="A55" s="4"/>
      <c r="B55" s="19"/>
      <c r="C55" s="19"/>
      <c r="D55" s="19"/>
      <c r="E55" s="20"/>
      <c r="F55" s="20"/>
      <c r="G55" s="20"/>
      <c r="H55" s="20"/>
      <c r="I55" s="20">
        <f>SUM(E54:I54)</f>
        <v>6.16420015355176</v>
      </c>
      <c r="J55" s="5"/>
      <c r="K55" s="5"/>
      <c r="L55" s="5"/>
      <c r="M55" s="5"/>
      <c r="N55" s="5"/>
    </row>
    <row r="56" ht="13.6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3.6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3.65" customHeight="1">
      <c r="A58" t="s" s="6">
        <v>27</v>
      </c>
      <c r="B58" s="5"/>
      <c r="C58" t="s" s="21">
        <v>28</v>
      </c>
      <c r="D58" s="5"/>
      <c r="E58" t="s" s="21">
        <v>29</v>
      </c>
      <c r="F58" s="5"/>
      <c r="G58" s="5"/>
      <c r="H58" s="5"/>
      <c r="I58" s="5"/>
      <c r="J58" s="5"/>
      <c r="K58" s="5"/>
      <c r="L58" s="5"/>
      <c r="M58" s="5"/>
      <c r="N58" s="5"/>
    </row>
    <row r="59" ht="13.6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3.65" customHeight="1">
      <c r="A60" t="s" s="6">
        <v>30</v>
      </c>
      <c r="B60" t="s" s="7">
        <v>31</v>
      </c>
      <c r="C60" s="10">
        <f>I36</f>
        <v>2.21744410959999</v>
      </c>
      <c r="D60" s="5"/>
      <c r="E60" s="10">
        <f>C60</f>
        <v>2.21744410959999</v>
      </c>
      <c r="F60" s="5"/>
      <c r="G60" s="5"/>
      <c r="H60" s="5"/>
      <c r="I60" s="5"/>
      <c r="J60" s="5"/>
      <c r="K60" s="5"/>
      <c r="L60" s="5"/>
      <c r="M60" s="5"/>
      <c r="N60" s="5"/>
    </row>
    <row r="61" ht="13.65" customHeight="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3.65" customHeight="1">
      <c r="A62" t="s" s="6">
        <v>32</v>
      </c>
      <c r="B62" s="5"/>
      <c r="C62" s="22">
        <f>-I28</f>
        <v>-0.950333189828568</v>
      </c>
      <c r="D62" s="5"/>
      <c r="E62" s="10">
        <f>C62</f>
        <v>-0.950333189828568</v>
      </c>
      <c r="F62" s="5"/>
      <c r="G62" s="5"/>
      <c r="H62" s="5"/>
      <c r="I62" s="5"/>
      <c r="J62" s="5"/>
      <c r="K62" s="5"/>
      <c r="L62" s="5"/>
      <c r="M62" s="5"/>
      <c r="N62" s="5"/>
    </row>
    <row r="63" ht="13.65" customHeight="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3.65" customHeight="1">
      <c r="A64" t="s" s="23">
        <v>33</v>
      </c>
      <c r="B64" s="24"/>
      <c r="C64" s="25">
        <f>C60+C62</f>
        <v>1.26711091977142</v>
      </c>
      <c r="D64" s="5"/>
      <c r="E64" s="25">
        <f>E60+E62</f>
        <v>1.26711091977142</v>
      </c>
      <c r="F64" s="5"/>
      <c r="G64" s="5"/>
      <c r="H64" s="5"/>
      <c r="I64" s="5"/>
      <c r="J64" s="5"/>
      <c r="K64" s="5"/>
      <c r="L64" s="5"/>
      <c r="M64" s="5"/>
      <c r="N64" s="5"/>
    </row>
    <row r="65" ht="13.65" customHeight="1">
      <c r="A65" s="24"/>
      <c r="B65" s="24"/>
      <c r="C65" s="2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3.65" customHeight="1">
      <c r="A66" t="s" s="23">
        <v>34</v>
      </c>
      <c r="B66" s="24"/>
      <c r="C66" s="2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3.65" customHeight="1">
      <c r="A67" t="s" s="23">
        <v>35</v>
      </c>
      <c r="B67" s="5"/>
      <c r="C67" s="2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3.65" customHeight="1">
      <c r="A68" s="24"/>
      <c r="B68" s="24"/>
      <c r="C68" s="2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3.65" customHeight="1">
      <c r="A69" t="s" s="23">
        <v>36</v>
      </c>
      <c r="B69" s="24"/>
      <c r="C69" s="25">
        <f>C64</f>
        <v>1.26711091977142</v>
      </c>
      <c r="D69" s="5"/>
      <c r="E69" s="25">
        <f>E64</f>
        <v>1.26711091977142</v>
      </c>
      <c r="F69" s="5"/>
      <c r="G69" s="5"/>
      <c r="H69" s="5"/>
      <c r="I69" s="5"/>
      <c r="J69" s="5"/>
      <c r="K69" s="5"/>
      <c r="L69" s="5"/>
      <c r="M69" s="5"/>
      <c r="N69" s="5"/>
    </row>
    <row r="70" ht="13.65" customHeight="1">
      <c r="A70" s="24"/>
      <c r="B70" s="24"/>
      <c r="C70" s="26"/>
      <c r="D70" s="5"/>
      <c r="E70" s="27"/>
      <c r="F70" s="5"/>
      <c r="G70" s="5"/>
      <c r="H70" s="5"/>
      <c r="I70" s="5"/>
      <c r="J70" s="5"/>
      <c r="K70" s="5"/>
      <c r="L70" s="5"/>
      <c r="M70" s="5"/>
      <c r="N70" s="5"/>
    </row>
    <row r="71" ht="13.65" customHeight="1">
      <c r="A71" t="s" s="23">
        <v>37</v>
      </c>
      <c r="B71" s="28"/>
      <c r="C71" s="29">
        <v>12</v>
      </c>
      <c r="D71" s="30"/>
      <c r="E71" s="31">
        <v>15</v>
      </c>
      <c r="F71" s="32"/>
      <c r="G71" s="5"/>
      <c r="H71" s="5"/>
      <c r="I71" s="5"/>
      <c r="J71" s="5"/>
      <c r="K71" s="5"/>
      <c r="L71" s="5"/>
      <c r="M71" s="5"/>
      <c r="N71" s="5"/>
    </row>
    <row r="72" ht="13.65" customHeight="1">
      <c r="A72" s="24"/>
      <c r="B72" s="24"/>
      <c r="C72" s="33"/>
      <c r="D72" s="5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ht="13.65" customHeight="1">
      <c r="A73" t="s" s="23">
        <v>38</v>
      </c>
      <c r="B73" s="24"/>
      <c r="C73" s="25">
        <f>C69*C71</f>
        <v>15.205331037257</v>
      </c>
      <c r="D73" s="5"/>
      <c r="E73" s="25">
        <f>E69*E71</f>
        <v>19.0066637965713</v>
      </c>
      <c r="F73" s="5"/>
      <c r="G73" s="5"/>
      <c r="H73" s="5"/>
      <c r="I73" s="5"/>
      <c r="J73" s="5"/>
      <c r="K73" s="5"/>
      <c r="L73" s="5"/>
      <c r="M73" s="5"/>
      <c r="N73" s="5"/>
    </row>
    <row r="74" ht="13.65" customHeight="1">
      <c r="A74" t="s" s="23">
        <v>39</v>
      </c>
      <c r="B74" s="24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3.65" customHeight="1">
      <c r="A75" s="24"/>
      <c r="B75" s="24"/>
      <c r="C75" s="2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3.65" customHeight="1">
      <c r="A76" t="s" s="23">
        <v>40</v>
      </c>
      <c r="B76" s="24"/>
      <c r="C76" s="2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3.65" customHeight="1">
      <c r="A77" t="s" s="23">
        <v>41</v>
      </c>
      <c r="B77" s="24"/>
      <c r="C77" s="2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3.65" customHeight="1">
      <c r="A78" s="24"/>
      <c r="B78" s="24"/>
      <c r="C78" s="2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3.65" customHeight="1">
      <c r="A79" t="s" s="23">
        <v>42</v>
      </c>
      <c r="B79" s="24"/>
      <c r="C79" s="35">
        <f>C73</f>
        <v>15.205331037257</v>
      </c>
      <c r="D79" s="5"/>
      <c r="E79" s="35">
        <f>E73</f>
        <v>19.0066637965713</v>
      </c>
      <c r="F79" s="5"/>
      <c r="G79" s="5"/>
      <c r="H79" s="5"/>
      <c r="I79" s="5"/>
      <c r="J79" s="5"/>
      <c r="K79" s="5"/>
      <c r="L79" s="5"/>
      <c r="M79" s="5"/>
      <c r="N79" s="5"/>
    </row>
    <row r="80" ht="13.65" customHeight="1">
      <c r="A80" s="24"/>
      <c r="B80" s="24"/>
      <c r="C80" s="2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3.65" customHeight="1">
      <c r="A81" t="s" s="23">
        <v>43</v>
      </c>
      <c r="B81" s="24"/>
      <c r="C81" s="36">
        <f>I52</f>
        <v>0.564900471240232</v>
      </c>
      <c r="D81" s="5"/>
      <c r="E81" s="15">
        <f>I43</f>
        <v>0.500431918858968</v>
      </c>
      <c r="F81" s="5"/>
      <c r="G81" s="5"/>
      <c r="H81" s="5"/>
      <c r="I81" s="5"/>
      <c r="J81" s="5"/>
      <c r="K81" s="5"/>
      <c r="L81" s="5"/>
      <c r="M81" s="5"/>
      <c r="N81" s="5"/>
    </row>
    <row r="82" ht="13.65" customHeight="1">
      <c r="A82" s="24"/>
      <c r="B82" s="24"/>
      <c r="C82" s="2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3.65" customHeight="1">
      <c r="A83" t="s" s="37">
        <v>44</v>
      </c>
      <c r="B83" s="24"/>
      <c r="C83" s="35">
        <f>C79*C81</f>
        <v>8.589498668310201</v>
      </c>
      <c r="D83" s="5"/>
      <c r="E83" s="35">
        <f>E79*E81</f>
        <v>9.511541234825451</v>
      </c>
      <c r="F83" s="5"/>
      <c r="G83" s="5"/>
      <c r="H83" s="5"/>
      <c r="I83" s="5"/>
      <c r="J83" s="5"/>
      <c r="K83" s="5"/>
      <c r="L83" s="5"/>
      <c r="M83" s="5"/>
      <c r="N83" s="5"/>
    </row>
    <row r="84" ht="13.65" customHeight="1">
      <c r="A84" t="s" s="6">
        <v>45</v>
      </c>
      <c r="B84" s="5"/>
      <c r="C84" s="38">
        <f>I55</f>
        <v>6.16420015355176</v>
      </c>
      <c r="D84" s="35"/>
      <c r="E84" s="38">
        <f>I46</f>
        <v>5.73307102029737</v>
      </c>
      <c r="F84" s="5"/>
      <c r="G84" s="5"/>
      <c r="H84" s="5"/>
      <c r="I84" s="5"/>
      <c r="J84" s="5"/>
      <c r="K84" s="5"/>
      <c r="L84" s="5"/>
      <c r="M84" s="5"/>
      <c r="N84" s="5"/>
    </row>
    <row r="85" ht="13.65" customHeight="1">
      <c r="A85" s="39"/>
      <c r="B85" s="40"/>
      <c r="C85" t="s" s="41">
        <v>28</v>
      </c>
      <c r="D85" s="42"/>
      <c r="E85" t="s" s="41">
        <v>29</v>
      </c>
      <c r="F85" s="43"/>
      <c r="G85" s="5"/>
      <c r="H85" s="5"/>
      <c r="I85" s="5"/>
      <c r="J85" s="5"/>
      <c r="K85" s="5"/>
      <c r="L85" s="5"/>
      <c r="M85" s="5"/>
      <c r="N85" s="5"/>
    </row>
    <row r="86" ht="13.65" customHeight="1">
      <c r="A86" t="s" s="44">
        <v>46</v>
      </c>
      <c r="B86" s="17"/>
      <c r="C86" s="45">
        <f>C83+C84</f>
        <v>14.753698821862</v>
      </c>
      <c r="D86" s="45"/>
      <c r="E86" s="45">
        <f>E83+E84</f>
        <v>15.2446122551228</v>
      </c>
      <c r="F86" s="5"/>
      <c r="G86" s="5"/>
      <c r="H86" s="5"/>
      <c r="I86" s="5"/>
      <c r="J86" s="5"/>
      <c r="K86" s="5"/>
      <c r="L86" s="5"/>
      <c r="M86" s="5"/>
      <c r="N86" s="5"/>
    </row>
    <row r="87" ht="13.65" customHeight="1">
      <c r="A87" s="46"/>
      <c r="B87" s="19"/>
      <c r="C87" s="47"/>
      <c r="D87" s="47"/>
      <c r="E87" s="47"/>
      <c r="F87" s="5"/>
      <c r="G87" s="5"/>
      <c r="H87" s="5"/>
      <c r="I87" s="5"/>
      <c r="J87" s="5"/>
      <c r="K87" s="5"/>
      <c r="L87" s="5"/>
      <c r="M87" s="5"/>
      <c r="N87" s="5"/>
    </row>
    <row r="88" ht="13.65" customHeight="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ht="13.65" customHeight="1">
      <c r="A89" t="s" s="12">
        <v>47</v>
      </c>
      <c r="B89" s="5"/>
      <c r="C89" t="s" s="21">
        <v>28</v>
      </c>
      <c r="D89" s="5"/>
      <c r="E89" t="s" s="21">
        <v>29</v>
      </c>
      <c r="F89" s="5"/>
      <c r="G89" s="5"/>
      <c r="H89" s="5"/>
      <c r="I89" s="5"/>
      <c r="J89" s="5"/>
      <c r="K89" s="5"/>
      <c r="L89" s="5"/>
      <c r="M89" s="5"/>
      <c r="N89" s="5"/>
    </row>
    <row r="90" ht="13.65" customHeight="1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ht="13.65" customHeight="1">
      <c r="A91" t="s" s="6">
        <v>48</v>
      </c>
      <c r="B91" s="5"/>
      <c r="C91" s="14">
        <v>0.05</v>
      </c>
      <c r="D91" s="5"/>
      <c r="E91" s="14">
        <v>0.05</v>
      </c>
      <c r="F91" s="5"/>
      <c r="G91" s="5"/>
      <c r="H91" s="5"/>
      <c r="I91" s="5"/>
      <c r="J91" s="5"/>
      <c r="K91" s="5"/>
      <c r="L91" s="5"/>
      <c r="M91" s="5"/>
      <c r="N91" s="5"/>
    </row>
    <row r="92" ht="13.65" customHeight="1">
      <c r="A92" t="s" s="6">
        <v>49</v>
      </c>
      <c r="B92" s="5"/>
      <c r="C92" s="48">
        <v>0.06</v>
      </c>
      <c r="D92" s="5"/>
      <c r="E92" s="48">
        <v>0.06</v>
      </c>
      <c r="F92" s="5"/>
      <c r="G92" s="5"/>
      <c r="H92" s="5"/>
      <c r="I92" s="5"/>
      <c r="J92" s="5"/>
      <c r="K92" s="5"/>
      <c r="L92" s="5"/>
      <c r="M92" s="5"/>
      <c r="N92" s="5"/>
    </row>
    <row r="93" ht="13.65" customHeight="1">
      <c r="A93" t="s" s="6">
        <v>50</v>
      </c>
      <c r="B93" s="49"/>
      <c r="C93" s="50">
        <v>1.1</v>
      </c>
      <c r="D93" s="30"/>
      <c r="E93" s="50">
        <v>1.35</v>
      </c>
      <c r="F93" s="32"/>
      <c r="G93" s="5"/>
      <c r="H93" s="5"/>
      <c r="I93" s="5"/>
      <c r="J93" s="5"/>
      <c r="K93" s="5"/>
      <c r="L93" s="5"/>
      <c r="M93" s="5"/>
      <c r="N93" s="5"/>
    </row>
    <row r="94" ht="13.65" customHeight="1">
      <c r="A94" t="s" s="6">
        <v>47</v>
      </c>
      <c r="B94" s="5"/>
      <c r="C94" s="51">
        <f>(C91+C92)*C93</f>
        <v>0.121</v>
      </c>
      <c r="D94" s="5"/>
      <c r="E94" s="51">
        <f>(E91+E92)*E93</f>
        <v>0.1485</v>
      </c>
      <c r="F94" s="5"/>
      <c r="G94" s="5"/>
      <c r="H94" s="5"/>
      <c r="I94" s="5"/>
      <c r="J94" s="5"/>
      <c r="K94" s="5"/>
      <c r="L94" s="5"/>
      <c r="M94" s="5"/>
      <c r="N94" s="5"/>
    </row>
    <row r="95" ht="13.65" customHeight="1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3.65" customHeight="1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3.65" customHeight="1">
      <c r="A97" s="39"/>
      <c r="B97" s="16"/>
      <c r="C97" s="16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" customHeight="1">
      <c r="A98" t="s" s="52">
        <v>51</v>
      </c>
      <c r="B98" s="53"/>
      <c r="C98" s="53"/>
      <c r="D98" t="s" s="54">
        <v>52</v>
      </c>
      <c r="E98" s="43"/>
      <c r="F98" s="5"/>
      <c r="G98" s="5"/>
      <c r="H98" s="5"/>
      <c r="I98" s="5"/>
      <c r="J98" s="5"/>
      <c r="K98" s="5"/>
      <c r="L98" s="5"/>
      <c r="M98" s="5"/>
      <c r="N98" s="5"/>
    </row>
    <row r="99" ht="15" customHeight="1">
      <c r="A99" t="s" s="55">
        <v>53</v>
      </c>
      <c r="B99" s="56"/>
      <c r="C99" s="57"/>
      <c r="D99" s="58">
        <v>0.07000000000000001</v>
      </c>
      <c r="E99" s="43"/>
      <c r="F99" s="5"/>
      <c r="G99" s="5"/>
      <c r="H99" s="5"/>
      <c r="I99" s="5"/>
      <c r="J99" s="5"/>
      <c r="K99" s="5"/>
      <c r="L99" s="5"/>
      <c r="M99" s="5"/>
      <c r="N99" s="5"/>
    </row>
    <row r="100" ht="15" customHeight="1">
      <c r="A100" t="s" s="55">
        <v>54</v>
      </c>
      <c r="B100" s="56"/>
      <c r="C100" s="57"/>
      <c r="D100" s="58">
        <v>0.06</v>
      </c>
      <c r="E100" s="43"/>
      <c r="F100" s="5"/>
      <c r="G100" s="5"/>
      <c r="H100" s="5"/>
      <c r="I100" s="5"/>
      <c r="J100" s="5"/>
      <c r="K100" s="5"/>
      <c r="L100" s="5"/>
      <c r="M100" s="5"/>
      <c r="N100" s="5"/>
    </row>
    <row r="101" ht="15" customHeight="1">
      <c r="A101" t="s" s="55">
        <v>55</v>
      </c>
      <c r="B101" s="56"/>
      <c r="C101" s="57"/>
      <c r="D101" s="58">
        <v>0.05</v>
      </c>
      <c r="E101" s="43"/>
      <c r="F101" s="5"/>
      <c r="G101" s="5"/>
      <c r="H101" s="5"/>
      <c r="I101" s="5"/>
      <c r="J101" s="5"/>
      <c r="K101" s="5"/>
      <c r="L101" s="5"/>
      <c r="M101" s="5"/>
      <c r="N101" s="5"/>
    </row>
    <row r="102" ht="15" customHeight="1">
      <c r="A102" t="s" s="55">
        <v>56</v>
      </c>
      <c r="B102" s="56"/>
      <c r="C102" s="57"/>
      <c r="D102" s="58">
        <v>0.04</v>
      </c>
      <c r="E102" s="43"/>
      <c r="F102" s="5"/>
      <c r="G102" s="5"/>
      <c r="H102" s="5"/>
      <c r="I102" s="5"/>
      <c r="J102" s="5"/>
      <c r="K102" s="5"/>
      <c r="L102" s="5"/>
      <c r="M102" s="5"/>
      <c r="N102" s="5"/>
    </row>
    <row r="103" ht="15" customHeight="1">
      <c r="A103" t="s" s="55">
        <v>57</v>
      </c>
      <c r="B103" s="56"/>
      <c r="C103" s="57"/>
      <c r="D103" s="58">
        <v>0.03</v>
      </c>
      <c r="E103" s="43"/>
      <c r="F103" s="5"/>
      <c r="G103" s="5"/>
      <c r="H103" s="5"/>
      <c r="I103" s="5"/>
      <c r="J103" s="5"/>
      <c r="K103" s="5"/>
      <c r="L103" s="5"/>
      <c r="M103" s="5"/>
      <c r="N103" s="5"/>
    </row>
    <row r="104" ht="15" customHeight="1">
      <c r="A104" t="s" s="59">
        <v>58</v>
      </c>
      <c r="B104" s="60"/>
      <c r="C104" s="61"/>
      <c r="D104" s="62">
        <v>0.02</v>
      </c>
      <c r="E104" s="43"/>
      <c r="F104" s="5"/>
      <c r="G104" s="5"/>
      <c r="H104" s="5"/>
      <c r="I104" s="5"/>
      <c r="J104" s="5"/>
      <c r="K104" s="5"/>
      <c r="L104" s="5"/>
      <c r="M104" s="5"/>
      <c r="N104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Header>&amp;L&amp;"Arial,Regular"&amp;10&amp;K000000Aspective Company Analyser 14 Nov 2006a.xls</oddHeader>
    <oddFooter>&amp;L&amp;"Arial,Bold"&amp;10&amp;K000000Pall Mall Capital Limited
&amp;C&amp;"Arial,Regular"&amp;10&amp;K00000018/05/2021&amp;R&amp;"Arial,Regular"&amp;10&amp;K000000Page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