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eer Group" sheetId="1" r:id="rId4"/>
    <sheet name="COMPS VALUATION" sheetId="2" r:id="rId5"/>
  </sheets>
</workbook>
</file>

<file path=xl/sharedStrings.xml><?xml version="1.0" encoding="utf-8"?>
<sst xmlns="http://schemas.openxmlformats.org/spreadsheetml/2006/main" uniqueCount="58">
  <si>
    <t>Company</t>
  </si>
  <si>
    <t>Ticker</t>
  </si>
  <si>
    <t>Last Financial Period</t>
  </si>
  <si>
    <t>DELL INC.</t>
  </si>
  <si>
    <t>DELL-US</t>
  </si>
  <si>
    <t>HEWLETT-PACKARD COMPANY</t>
  </si>
  <si>
    <t>HPQ-N</t>
  </si>
  <si>
    <t>APPLE INC.</t>
  </si>
  <si>
    <t>AAPL-O</t>
  </si>
  <si>
    <t>EMC CORPORATION</t>
  </si>
  <si>
    <t>EMC-N</t>
  </si>
  <si>
    <t>INTERNATIONAL BUSINESS MACHINES CORPORATION</t>
  </si>
  <si>
    <t>IBM-N</t>
  </si>
  <si>
    <t>SONY CORPORATION</t>
  </si>
  <si>
    <t>6758-TO</t>
  </si>
  <si>
    <t>TOSHIBA CORPORATION</t>
  </si>
  <si>
    <t>6502-TO</t>
  </si>
  <si>
    <t>LENOVO GROUP LIMITED</t>
  </si>
  <si>
    <t>992-HK</t>
  </si>
  <si>
    <t>ACER INCORPORATED</t>
  </si>
  <si>
    <t>2353-TW</t>
  </si>
  <si>
    <t>SAMSUNG ELECTRONICS CO,.LTD</t>
  </si>
  <si>
    <t>005930-SE</t>
  </si>
  <si>
    <t>NETAPP, INC.</t>
  </si>
  <si>
    <t>NTAP-O</t>
  </si>
  <si>
    <t>Last Period
End Date</t>
  </si>
  <si>
    <t>Price</t>
  </si>
  <si>
    <t>Market Cap - 
Consolidated</t>
  </si>
  <si>
    <t>Enterprise
Value</t>
  </si>
  <si>
    <t>P/E
FY1</t>
  </si>
  <si>
    <t>Sales
FY1</t>
  </si>
  <si>
    <t>EBITDA
FY1</t>
  </si>
  <si>
    <t>EBIT
FY1</t>
  </si>
  <si>
    <t>EPS
FY1</t>
  </si>
  <si>
    <t>EV/Sales
FY1</t>
  </si>
  <si>
    <t>EV/EBITDA
FY1</t>
  </si>
  <si>
    <t>EV/EBIT
FY1</t>
  </si>
  <si>
    <r>
      <rPr>
        <b val="1"/>
        <sz val="10"/>
        <color indexed="8"/>
        <rFont val="Helvetica Neue"/>
      </rPr>
      <t>DELL INC.</t>
    </r>
  </si>
  <si>
    <r>
      <rPr>
        <b val="1"/>
        <sz val="10"/>
        <color indexed="8"/>
        <rFont val="Helvetica Neue"/>
      </rPr>
      <t>HEWLETT-PACKARD COMPANY</t>
    </r>
  </si>
  <si>
    <r>
      <rPr>
        <b val="1"/>
        <sz val="10"/>
        <color indexed="8"/>
        <rFont val="Helvetica Neue"/>
      </rPr>
      <t>APPLE INC.</t>
    </r>
  </si>
  <si>
    <r>
      <rPr>
        <b val="1"/>
        <sz val="10"/>
        <color indexed="8"/>
        <rFont val="Helvetica Neue"/>
      </rPr>
      <t>EMC CORPORATION</t>
    </r>
  </si>
  <si>
    <r>
      <rPr>
        <b val="1"/>
        <sz val="10"/>
        <color indexed="8"/>
        <rFont val="Helvetica Neue"/>
      </rPr>
      <t>INTERNATIONAL BUSINESS MACHINES CORPORATION</t>
    </r>
  </si>
  <si>
    <r>
      <rPr>
        <b val="1"/>
        <sz val="10"/>
        <color indexed="8"/>
        <rFont val="Helvetica Neue"/>
      </rPr>
      <t>SONY CORPORATION</t>
    </r>
  </si>
  <si>
    <r>
      <rPr>
        <b val="1"/>
        <sz val="10"/>
        <color indexed="8"/>
        <rFont val="Helvetica Neue"/>
      </rPr>
      <t>TOSHIBA CORPORATION</t>
    </r>
  </si>
  <si>
    <r>
      <rPr>
        <b val="1"/>
        <sz val="10"/>
        <color indexed="8"/>
        <rFont val="Helvetica Neue"/>
      </rPr>
      <t>LENOVO GROUP LIMITED</t>
    </r>
  </si>
  <si>
    <r>
      <rPr>
        <b val="1"/>
        <sz val="10"/>
        <color indexed="8"/>
        <rFont val="Helvetica Neue"/>
      </rPr>
      <t>ACER INCORPORATED</t>
    </r>
  </si>
  <si>
    <r>
      <rPr>
        <b val="1"/>
        <sz val="10"/>
        <color indexed="8"/>
        <rFont val="Helvetica Neue"/>
      </rPr>
      <t>SAMSUNG ELECTRONICS CO,.LTD</t>
    </r>
  </si>
  <si>
    <r>
      <rPr>
        <b val="1"/>
        <sz val="10"/>
        <color indexed="8"/>
        <rFont val="Helvetica Neue"/>
      </rPr>
      <t>NETAPP, INC.</t>
    </r>
  </si>
  <si>
    <t>Mean</t>
  </si>
  <si>
    <t>Median</t>
  </si>
  <si>
    <t>High</t>
  </si>
  <si>
    <t>Low</t>
  </si>
  <si>
    <t>Valuation</t>
  </si>
  <si>
    <t>Target Co</t>
  </si>
  <si>
    <t>EV/Sales</t>
  </si>
  <si>
    <t>EV/EBITDA</t>
  </si>
  <si>
    <t>EV/EBIT</t>
  </si>
  <si>
    <t xml:space="preserve">Average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</si>
</sst>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;(#,##0.00);&quot;-   &quot;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gradientFill type="linear" degree="270">
        <stop position="0">
          <color rgb="ffffecbc"/>
        </stop>
        <stop position="0.35">
          <color rgb="fffff1d0"/>
        </stop>
        <stop position="1">
          <color rgb="fffff9ed"/>
        </stop>
      </gradient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2" borderId="1" applyNumberFormat="1" applyFont="1" applyFill="1" applyBorder="1" applyAlignment="1" applyProtection="0">
      <alignment vertical="top" wrapText="1"/>
    </xf>
    <xf numFmtId="4" fontId="0" fillId="2" borderId="2" applyNumberFormat="1" applyFont="1" applyFill="1" applyBorder="1" applyAlignment="1" applyProtection="0">
      <alignment vertical="top" wrapText="1"/>
    </xf>
    <xf numFmtId="4" fontId="0" fillId="2" borderId="3" applyNumberFormat="1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horizontal="right"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15" fontId="0" fillId="5" borderId="5" applyNumberFormat="1" applyFont="1" applyFill="1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49" fontId="0" fillId="5" borderId="6" applyNumberFormat="1" applyFont="1" applyFill="1" applyBorder="1" applyAlignment="1" applyProtection="0">
      <alignment vertical="top" wrapText="1"/>
    </xf>
    <xf numFmtId="15" fontId="0" fillId="5" borderId="6" applyNumberFormat="1" applyFont="1" applyFill="1" applyBorder="1" applyAlignment="1" applyProtection="0">
      <alignment vertical="top" wrapText="1"/>
    </xf>
    <xf numFmtId="0" fontId="0" fillId="5" borderId="6" applyNumberFormat="0" applyFont="1" applyFill="1" applyBorder="1" applyAlignment="1" applyProtection="0">
      <alignment vertical="top" wrapText="1"/>
    </xf>
    <xf numFmtId="0" fontId="3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2" borderId="7" applyNumberFormat="1" applyFont="1" applyFill="1" applyBorder="1" applyAlignment="1" applyProtection="0">
      <alignment vertical="top" wrapText="1"/>
    </xf>
    <xf numFmtId="49" fontId="3" fillId="6" borderId="4" applyNumberFormat="1" applyFont="1" applyFill="1" applyBorder="1" applyAlignment="1" applyProtection="0">
      <alignment horizontal="right" vertical="top" wrapText="1"/>
    </xf>
    <xf numFmtId="49" fontId="3" fillId="7" borderId="8" applyNumberFormat="1" applyFont="1" applyFill="1" applyBorder="1" applyAlignment="1" applyProtection="0">
      <alignment vertical="top" wrapText="1"/>
    </xf>
    <xf numFmtId="49" fontId="0" fillId="7" borderId="9" applyNumberFormat="1" applyFont="1" applyFill="1" applyBorder="1" applyAlignment="1" applyProtection="0">
      <alignment vertical="top" wrapText="1"/>
    </xf>
    <xf numFmtId="15" fontId="0" fillId="7" borderId="10" applyNumberFormat="1" applyFont="1" applyFill="1" applyBorder="1" applyAlignment="1" applyProtection="0">
      <alignment vertical="top" wrapText="1"/>
    </xf>
    <xf numFmtId="59" fontId="0" fillId="8" borderId="5" applyNumberFormat="1" applyFont="1" applyFill="1" applyBorder="1" applyAlignment="1" applyProtection="0">
      <alignment horizontal="right" vertical="top" wrapText="1"/>
    </xf>
    <xf numFmtId="4" fontId="0" fillId="8" borderId="5" applyNumberFormat="1" applyFont="1" applyFill="1" applyBorder="1" applyAlignment="1" applyProtection="0">
      <alignment horizontal="right" vertical="top" wrapText="1"/>
    </xf>
    <xf numFmtId="4" fontId="0" fillId="6" borderId="10" applyNumberFormat="1" applyFont="1" applyFill="1" applyBorder="1" applyAlignment="1" applyProtection="0">
      <alignment horizontal="right" vertical="top" wrapText="1"/>
    </xf>
    <xf numFmtId="59" fontId="0" fillId="8" borderId="6" applyNumberFormat="1" applyFont="1" applyFill="1" applyBorder="1" applyAlignment="1" applyProtection="0">
      <alignment horizontal="right" vertical="top" wrapText="1"/>
    </xf>
    <xf numFmtId="4" fontId="0" fillId="8" borderId="6" applyNumberFormat="1" applyFont="1" applyFill="1" applyBorder="1" applyAlignment="1" applyProtection="0">
      <alignment horizontal="right" vertical="top" wrapText="1"/>
    </xf>
    <xf numFmtId="59" fontId="0" fillId="8" borderId="4" applyNumberFormat="1" applyFont="1" applyFill="1" applyBorder="1" applyAlignment="1" applyProtection="0">
      <alignment horizontal="right" vertical="top" wrapText="1"/>
    </xf>
    <xf numFmtId="4" fontId="0" fillId="8" borderId="4" applyNumberFormat="1" applyFont="1" applyFill="1" applyBorder="1" applyAlignment="1" applyProtection="0">
      <alignment horizontal="right" vertical="top" wrapText="1"/>
    </xf>
    <xf numFmtId="4" fontId="0" fillId="6" borderId="5" applyNumberFormat="1" applyFont="1" applyFill="1" applyBorder="1" applyAlignment="1" applyProtection="0">
      <alignment horizontal="right" vertical="top" wrapText="1"/>
    </xf>
    <xf numFmtId="4" fontId="3" fillId="4" borderId="11" applyNumberFormat="1" applyFont="1" applyFill="1" applyBorder="1" applyAlignment="1" applyProtection="0">
      <alignment vertical="top" wrapText="1"/>
    </xf>
    <xf numFmtId="4" fontId="0" fillId="5" borderId="12" applyNumberFormat="1" applyFont="1" applyFill="1" applyBorder="1" applyAlignment="1" applyProtection="0">
      <alignment vertical="top" wrapText="1"/>
    </xf>
    <xf numFmtId="49" fontId="3" fillId="4" borderId="13" applyNumberFormat="1" applyFont="1" applyFill="1" applyBorder="1" applyAlignment="1" applyProtection="0">
      <alignment vertical="top" wrapText="1"/>
    </xf>
    <xf numFmtId="59" fontId="0" fillId="5" borderId="14" applyNumberFormat="1" applyFont="1" applyFill="1" applyBorder="1" applyAlignment="1" applyProtection="0">
      <alignment horizontal="right" vertical="top" wrapText="1"/>
    </xf>
    <xf numFmtId="59" fontId="0" fillId="5" borderId="6" applyNumberFormat="1" applyFont="1" applyFill="1" applyBorder="1" applyAlignment="1" applyProtection="0">
      <alignment horizontal="right" vertical="top" wrapText="1"/>
    </xf>
    <xf numFmtId="59" fontId="0" fillId="7" borderId="6" applyNumberFormat="1" applyFont="1" applyFill="1" applyBorder="1" applyAlignment="1" applyProtection="0">
      <alignment horizontal="right" vertical="top" wrapText="1"/>
    </xf>
    <xf numFmtId="0" fontId="3" fillId="4" borderId="13" applyNumberFormat="0" applyFont="1" applyFill="1" applyBorder="1" applyAlignment="1" applyProtection="0">
      <alignment vertical="top" wrapText="1"/>
    </xf>
    <xf numFmtId="59" fontId="0" fillId="9" borderId="14" applyNumberFormat="1" applyFont="1" applyFill="1" applyBorder="1" applyAlignment="1" applyProtection="0">
      <alignment horizontal="right" vertical="top" wrapText="1"/>
    </xf>
    <xf numFmtId="59" fontId="0" fillId="9" borderId="5" applyNumberFormat="1" applyFont="1" applyFill="1" applyBorder="1" applyAlignment="1" applyProtection="0">
      <alignment horizontal="right" vertical="top" wrapText="1"/>
    </xf>
    <xf numFmtId="59" fontId="0" fillId="9" borderId="6" applyNumberFormat="1" applyFont="1" applyFill="1" applyBorder="1" applyAlignment="1" applyProtection="0">
      <alignment horizontal="right" vertical="top" wrapText="1"/>
    </xf>
    <xf numFmtId="4" fontId="3" fillId="4" borderId="1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a5a5a5"/>
      <rgbColor rgb="ffbdc0bf"/>
      <rgbColor rgb="ff3f3f3f"/>
      <rgbColor rgb="ffdbdbdb"/>
      <rgbColor rgb="ffffffff"/>
      <rgbColor rgb="fffff7d5"/>
      <rgbColor rgb="ffb0eb9a"/>
      <rgbColor rgb="ffff0000"/>
      <rgbColor rgb="ffffa0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8.83333" defaultRowHeight="19.9" customHeight="1" outlineLevelRow="0" outlineLevelCol="0"/>
  <cols>
    <col min="1" max="1" width="53.9297" style="1" customWidth="1"/>
    <col min="2" max="2" width="16.3516" style="1" customWidth="1"/>
    <col min="3" max="3" width="20" style="1" customWidth="1"/>
    <col min="4" max="5" width="16.3516" style="1" customWidth="1"/>
    <col min="6" max="16384" width="8.85156" style="1" customWidth="1"/>
  </cols>
  <sheetData>
    <row r="1" ht="19.9" customHeight="1">
      <c r="A1" s="2"/>
      <c r="B1" s="3"/>
      <c r="C1" s="3"/>
      <c r="D1" s="3"/>
      <c r="E1" s="4"/>
    </row>
    <row r="2" ht="32.25" customHeight="1">
      <c r="A2" t="s" s="5">
        <v>0</v>
      </c>
      <c r="B2" t="s" s="5">
        <v>1</v>
      </c>
      <c r="C2" t="s" s="6">
        <v>2</v>
      </c>
      <c r="D2" s="7"/>
      <c r="E2" s="7"/>
    </row>
    <row r="3" ht="20.25" customHeight="1">
      <c r="A3" t="s" s="8">
        <v>3</v>
      </c>
      <c r="B3" t="s" s="9">
        <v>4</v>
      </c>
      <c r="C3" s="10">
        <v>41215</v>
      </c>
      <c r="D3" s="11"/>
      <c r="E3" s="11"/>
    </row>
    <row r="4" ht="20.1" customHeight="1">
      <c r="A4" t="s" s="12">
        <v>5</v>
      </c>
      <c r="B4" t="s" s="13">
        <v>6</v>
      </c>
      <c r="C4" s="14">
        <v>41213</v>
      </c>
      <c r="D4" s="15"/>
      <c r="E4" s="15"/>
    </row>
    <row r="5" ht="20.1" customHeight="1">
      <c r="A5" t="s" s="12">
        <v>7</v>
      </c>
      <c r="B5" t="s" s="13">
        <v>8</v>
      </c>
      <c r="C5" s="14">
        <v>41272</v>
      </c>
      <c r="D5" s="15"/>
      <c r="E5" s="15"/>
    </row>
    <row r="6" ht="20.1" customHeight="1">
      <c r="A6" t="s" s="12">
        <v>9</v>
      </c>
      <c r="B6" t="s" s="13">
        <v>10</v>
      </c>
      <c r="C6" s="14">
        <v>41274</v>
      </c>
      <c r="D6" s="15"/>
      <c r="E6" s="15"/>
    </row>
    <row r="7" ht="32.1" customHeight="1">
      <c r="A7" t="s" s="12">
        <v>11</v>
      </c>
      <c r="B7" t="s" s="13">
        <v>12</v>
      </c>
      <c r="C7" s="14">
        <v>41274</v>
      </c>
      <c r="D7" s="15"/>
      <c r="E7" s="15"/>
    </row>
    <row r="8" ht="20.1" customHeight="1">
      <c r="A8" t="s" s="12">
        <v>13</v>
      </c>
      <c r="B8" t="s" s="13">
        <v>14</v>
      </c>
      <c r="C8" s="14">
        <v>41274</v>
      </c>
      <c r="D8" s="15"/>
      <c r="E8" s="15"/>
    </row>
    <row r="9" ht="20.1" customHeight="1">
      <c r="A9" t="s" s="12">
        <v>15</v>
      </c>
      <c r="B9" t="s" s="13">
        <v>16</v>
      </c>
      <c r="C9" s="14">
        <v>41274</v>
      </c>
      <c r="D9" s="15"/>
      <c r="E9" s="15"/>
    </row>
    <row r="10" ht="20.1" customHeight="1">
      <c r="A10" t="s" s="12">
        <v>17</v>
      </c>
      <c r="B10" t="s" s="13">
        <v>18</v>
      </c>
      <c r="C10" s="14">
        <v>41274</v>
      </c>
      <c r="D10" s="15"/>
      <c r="E10" s="15"/>
    </row>
    <row r="11" ht="20.1" customHeight="1">
      <c r="A11" t="s" s="12">
        <v>19</v>
      </c>
      <c r="B11" t="s" s="13">
        <v>20</v>
      </c>
      <c r="C11" s="14">
        <v>41182</v>
      </c>
      <c r="D11" s="15"/>
      <c r="E11" s="15"/>
    </row>
    <row r="12" ht="32.1" customHeight="1">
      <c r="A12" t="s" s="12">
        <v>21</v>
      </c>
      <c r="B12" t="s" s="13">
        <v>22</v>
      </c>
      <c r="C12" s="14">
        <v>41182</v>
      </c>
      <c r="D12" s="15"/>
      <c r="E12" s="15"/>
    </row>
    <row r="13" ht="20.1" customHeight="1">
      <c r="A13" t="s" s="12">
        <v>23</v>
      </c>
      <c r="B13" t="s" s="13">
        <v>24</v>
      </c>
      <c r="C13" s="14">
        <v>41208</v>
      </c>
      <c r="D13" s="15"/>
      <c r="E13" s="15"/>
    </row>
    <row r="14" ht="20.1" customHeight="1">
      <c r="A14" s="16"/>
      <c r="B14" s="15"/>
      <c r="C14" s="15"/>
      <c r="D14" s="15"/>
      <c r="E14" s="15"/>
    </row>
    <row r="15" ht="20.1" customHeight="1">
      <c r="A15" s="16"/>
      <c r="B15" s="15"/>
      <c r="C15" s="15"/>
      <c r="D15" s="15"/>
      <c r="E15" s="15"/>
    </row>
    <row r="16" ht="20.1" customHeight="1">
      <c r="A16" s="16"/>
      <c r="B16" s="15"/>
      <c r="C16" s="15"/>
      <c r="D16" s="15"/>
      <c r="E16" s="15"/>
    </row>
    <row r="17" ht="20.1" customHeight="1">
      <c r="A17" s="16"/>
      <c r="B17" s="15"/>
      <c r="C17" s="15"/>
      <c r="D17" s="15"/>
      <c r="E17" s="15"/>
    </row>
    <row r="18" ht="20.1" customHeight="1">
      <c r="A18" s="16"/>
      <c r="B18" s="15"/>
      <c r="C18" s="15"/>
      <c r="D18" s="15"/>
      <c r="E18" s="15"/>
    </row>
    <row r="19" ht="20.1" customHeight="1">
      <c r="A19" s="16"/>
      <c r="B19" s="15"/>
      <c r="C19" s="15"/>
      <c r="D19" s="15"/>
      <c r="E19" s="15"/>
    </row>
    <row r="20" ht="20.1" customHeight="1">
      <c r="A20" s="16"/>
      <c r="B20" s="15"/>
      <c r="C20" s="15"/>
      <c r="D20" s="15"/>
      <c r="E20" s="15"/>
    </row>
    <row r="21" ht="20.1" customHeight="1">
      <c r="A21" s="16"/>
      <c r="B21" s="15"/>
      <c r="C21" s="15"/>
      <c r="D21" s="15"/>
      <c r="E21" s="15"/>
    </row>
    <row r="22" ht="20.1" customHeight="1">
      <c r="A22" s="16"/>
      <c r="B22" s="15"/>
      <c r="C22" s="15"/>
      <c r="D22" s="15"/>
      <c r="E22" s="15"/>
    </row>
    <row r="23" ht="20.1" customHeight="1">
      <c r="A23" s="16"/>
      <c r="B23" s="15"/>
      <c r="C23" s="15"/>
      <c r="D23" s="15"/>
      <c r="E23" s="15"/>
    </row>
  </sheetData>
  <pageMargins left="0.511811" right="0.511811" top="0.748031" bottom="0.748031" header="0.275591" footer="0.275591"/>
  <pageSetup firstPageNumber="1" fitToHeight="1" fitToWidth="1" scale="100" useFirstPageNumber="0" orientation="landscape" pageOrder="downThenOver"/>
  <headerFooter>
    <oddHeader>&amp;L&amp;"Helvetica Neue,Regular"&amp;10&amp;K000000Company Comparison Model&amp;R&amp;"Helvetica Neue,Regular"&amp;10&amp;K00000013:03 on 11/05/2021</oddHeader>
    <oddFooter>&amp;L&amp;"Helvetica Neue,Regular"&amp;10&amp;K000000Peer Group&amp;C&amp;"Helvetica Neue,Regular"&amp;12&amp;K000000&amp;P&amp;R&amp;"Helvetica Neue,Regular"&amp;10&amp;K000000John Colley
Jonathan Swan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7"/>
  <sheetViews>
    <sheetView workbookViewId="0" showGridLines="0" defaultGridColor="1">
      <pane topLeftCell="B1" xSplit="1" ySplit="0" activePane="topRight" state="frozen"/>
    </sheetView>
  </sheetViews>
  <sheetFormatPr defaultColWidth="8.83333" defaultRowHeight="19.9" customHeight="1" outlineLevelRow="0" outlineLevelCol="0"/>
  <cols>
    <col min="1" max="1" width="39.5" style="17" customWidth="1"/>
    <col min="2" max="14" width="15.6719" style="17" customWidth="1"/>
    <col min="15" max="16384" width="8.85156" style="17" customWidth="1"/>
  </cols>
  <sheetData>
    <row r="1" ht="19.9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ht="32.25" customHeight="1">
      <c r="A2" t="s" s="5">
        <v>0</v>
      </c>
      <c r="B2" t="s" s="5">
        <v>1</v>
      </c>
      <c r="C2" t="s" s="5">
        <v>25</v>
      </c>
      <c r="D2" t="s" s="19">
        <v>26</v>
      </c>
      <c r="E2" t="s" s="19">
        <v>27</v>
      </c>
      <c r="F2" t="s" s="19">
        <v>28</v>
      </c>
      <c r="G2" t="s" s="19">
        <v>29</v>
      </c>
      <c r="H2" t="s" s="19">
        <v>30</v>
      </c>
      <c r="I2" t="s" s="19">
        <v>31</v>
      </c>
      <c r="J2" t="s" s="19">
        <v>32</v>
      </c>
      <c r="K2" t="s" s="19">
        <v>33</v>
      </c>
      <c r="L2" t="s" s="19">
        <v>34</v>
      </c>
      <c r="M2" t="s" s="19">
        <v>35</v>
      </c>
      <c r="N2" t="s" s="19">
        <v>36</v>
      </c>
    </row>
    <row r="3" ht="20.25" customHeight="1">
      <c r="A3" t="s" s="20">
        <f>'Peer Group'!$A$3:$A$3</f>
        <v>37</v>
      </c>
      <c r="B3" t="s" s="21">
        <f>'Peer Group'!$B$3:$B$3</f>
        <v>4</v>
      </c>
      <c r="C3" s="22">
        <f>'Peer Group'!$C$3:$C$3</f>
        <v>41215</v>
      </c>
      <c r="D3" s="23">
        <v>13.81</v>
      </c>
      <c r="E3" s="24">
        <v>24010.07</v>
      </c>
      <c r="F3" s="24">
        <v>21767.07</v>
      </c>
      <c r="G3" s="25">
        <f>D3/K3</f>
        <v>8.08045346498446</v>
      </c>
      <c r="H3" s="24">
        <v>56744.1275</v>
      </c>
      <c r="I3" s="24">
        <v>4942.43371429</v>
      </c>
      <c r="J3" s="24">
        <v>3909.02656</v>
      </c>
      <c r="K3" s="24">
        <v>1.7090625</v>
      </c>
      <c r="L3" s="25">
        <f>F3/H3</f>
        <v>0.38360039988279</v>
      </c>
      <c r="M3" s="25">
        <f>F3/I3</f>
        <v>4.40411976331926</v>
      </c>
      <c r="N3" s="25">
        <f>F3/J3</f>
        <v>5.56841189638783</v>
      </c>
    </row>
    <row r="4" ht="20.1" customHeight="1">
      <c r="A4" t="s" s="20">
        <f>'Peer Group'!$A$4:$A$4</f>
        <v>38</v>
      </c>
      <c r="B4" t="s" s="21">
        <f>'Peer Group'!$B$4:$B$4</f>
        <v>6</v>
      </c>
      <c r="C4" s="22">
        <f>'Peer Group'!$C$4:$C$4</f>
        <v>41213</v>
      </c>
      <c r="D4" s="26">
        <v>16.79</v>
      </c>
      <c r="E4" s="27">
        <v>32786.18</v>
      </c>
      <c r="F4" s="27">
        <v>49615.18</v>
      </c>
      <c r="G4" s="25">
        <f>D4/K4</f>
        <v>5.06231155270119</v>
      </c>
      <c r="H4" s="27">
        <v>112325.47265625</v>
      </c>
      <c r="I4" s="27">
        <v>13311.6015</v>
      </c>
      <c r="J4" s="27">
        <v>9174.974740739999</v>
      </c>
      <c r="K4" s="27">
        <v>3.31666667</v>
      </c>
      <c r="L4" s="25">
        <f>F4/H4</f>
        <v>0.441709069427533</v>
      </c>
      <c r="M4" s="25">
        <f>F4/I4</f>
        <v>3.7272134385934</v>
      </c>
      <c r="N4" s="25">
        <f>F4/J4</f>
        <v>5.40766393390619</v>
      </c>
    </row>
    <row r="5" ht="20.1" customHeight="1">
      <c r="A5" t="s" s="20">
        <f>'Peer Group'!$A$5:$A$5</f>
        <v>39</v>
      </c>
      <c r="B5" t="s" s="21">
        <f>'Peer Group'!$B$5:$B$5</f>
        <v>8</v>
      </c>
      <c r="C5" s="22">
        <f>'Peer Group'!$C$5:$C$5</f>
        <v>41272</v>
      </c>
      <c r="D5" s="26">
        <v>460.1599</v>
      </c>
      <c r="E5" s="27">
        <v>432116.8</v>
      </c>
      <c r="F5" s="27">
        <v>391663.8</v>
      </c>
      <c r="G5" s="25">
        <f>D5/K5</f>
        <v>10.2840351333585</v>
      </c>
      <c r="H5" s="27">
        <v>183102.6102549</v>
      </c>
      <c r="I5" s="27">
        <v>60552.4849</v>
      </c>
      <c r="J5" s="27">
        <v>55443.98471111</v>
      </c>
      <c r="K5" s="27">
        <v>44.74507273</v>
      </c>
      <c r="L5" s="25">
        <f>F5/H5</f>
        <v>2.139039959369</v>
      </c>
      <c r="M5" s="25">
        <f>F5/I5</f>
        <v>6.46817055727469</v>
      </c>
      <c r="N5" s="25">
        <f>F5/J5</f>
        <v>7.06413512738592</v>
      </c>
    </row>
    <row r="6" ht="20.1" customHeight="1">
      <c r="A6" t="s" s="20">
        <f>'Peer Group'!$A$6:$A$6</f>
        <v>40</v>
      </c>
      <c r="B6" t="s" s="21">
        <f>'Peer Group'!$B$6:$B$6</f>
        <v>10</v>
      </c>
      <c r="C6" s="22">
        <f>'Peer Group'!$C$6:$C$6</f>
        <v>41274</v>
      </c>
      <c r="D6" s="26">
        <v>24</v>
      </c>
      <c r="E6" s="27">
        <v>50559.71</v>
      </c>
      <c r="F6" s="27">
        <v>47269.384</v>
      </c>
      <c r="G6" s="25">
        <f>D6/K6</f>
        <v>12.9081345062898</v>
      </c>
      <c r="H6" s="27">
        <v>23480.20797368</v>
      </c>
      <c r="I6" s="27">
        <v>7141.92323077</v>
      </c>
      <c r="J6" s="27">
        <v>5963.33742424</v>
      </c>
      <c r="K6" s="27">
        <v>1.85929268</v>
      </c>
      <c r="L6" s="25">
        <f>F6/H6</f>
        <v>2.01315865911351</v>
      </c>
      <c r="M6" s="25">
        <f>F6/I6</f>
        <v>6.6185791239461</v>
      </c>
      <c r="N6" s="25">
        <f>F6/J6</f>
        <v>7.92666599878411</v>
      </c>
    </row>
    <row r="7" ht="32.1" customHeight="1">
      <c r="A7" t="s" s="20">
        <f>'Peer Group'!$A$7:$A$7</f>
        <v>41</v>
      </c>
      <c r="B7" t="s" s="21">
        <f>'Peer Group'!$B$7:$B$7</f>
        <v>12</v>
      </c>
      <c r="C7" s="22">
        <f>'Peer Group'!$C$7:$C$7</f>
        <v>41274</v>
      </c>
      <c r="D7" s="26">
        <v>200.98</v>
      </c>
      <c r="E7" s="27">
        <v>227093.9</v>
      </c>
      <c r="F7" s="27">
        <v>249357.9</v>
      </c>
      <c r="G7" s="25">
        <f>D7/K7</f>
        <v>11.9816382496721</v>
      </c>
      <c r="H7" s="27">
        <v>106275.28883333</v>
      </c>
      <c r="I7" s="27">
        <v>28820.21733333</v>
      </c>
      <c r="J7" s="27">
        <v>24242.98277778</v>
      </c>
      <c r="K7" s="27">
        <v>16.774</v>
      </c>
      <c r="L7" s="25">
        <f>F7/H7</f>
        <v>2.34633942412581</v>
      </c>
      <c r="M7" s="25">
        <f>F7/I7</f>
        <v>8.65218666174396</v>
      </c>
      <c r="N7" s="25">
        <f>F7/J7</f>
        <v>10.2857763949967</v>
      </c>
    </row>
    <row r="8" ht="20.1" customHeight="1">
      <c r="A8" t="s" s="20">
        <f>'Peer Group'!$A$8:$A$8</f>
        <v>42</v>
      </c>
      <c r="B8" t="s" s="21">
        <f>'Peer Group'!$B$8:$B$8</f>
        <v>14</v>
      </c>
      <c r="C8" s="22">
        <f>'Peer Group'!$C$8:$C$8</f>
        <v>41274</v>
      </c>
      <c r="D8" s="26">
        <v>15.3703810790493</v>
      </c>
      <c r="E8" s="27">
        <v>15554.0507719887</v>
      </c>
      <c r="F8" s="27">
        <v>21371.2484820448</v>
      </c>
      <c r="G8" s="25">
        <f>D8/K8</f>
        <v>114.302398233833</v>
      </c>
      <c r="H8" s="27">
        <v>77101.6967620424</v>
      </c>
      <c r="I8" s="27">
        <v>5324.601476551210</v>
      </c>
      <c r="J8" s="27">
        <v>1711.652113571970</v>
      </c>
      <c r="K8" s="27">
        <v>0.13447120372405</v>
      </c>
      <c r="L8" s="25">
        <f>F8/H8</f>
        <v>0.277182596227454</v>
      </c>
      <c r="M8" s="25">
        <f>F8/I8</f>
        <v>4.0136803808061</v>
      </c>
      <c r="N8" s="25">
        <f>F8/J8</f>
        <v>12.4857430505818</v>
      </c>
    </row>
    <row r="9" ht="20.1" customHeight="1">
      <c r="A9" t="s" s="20">
        <f>'Peer Group'!$A$9:$A$9</f>
        <v>43</v>
      </c>
      <c r="B9" t="s" s="21">
        <f>'Peer Group'!$B$9:$B$9</f>
        <v>16</v>
      </c>
      <c r="C9" s="22">
        <f>'Peer Group'!$C$9:$C$9</f>
        <v>41274</v>
      </c>
      <c r="D9" s="26">
        <v>4.75336841496559</v>
      </c>
      <c r="E9" s="27">
        <v>20142.8670560342</v>
      </c>
      <c r="F9" s="27">
        <v>42512.5542126872</v>
      </c>
      <c r="G9" s="25">
        <f>D9/K9</f>
        <v>15.1399493710221</v>
      </c>
      <c r="H9" s="27">
        <v>68872.9727431909</v>
      </c>
      <c r="I9" s="27">
        <v>5698.7856358064</v>
      </c>
      <c r="J9" s="27">
        <v>2615.520730931590</v>
      </c>
      <c r="K9" s="27">
        <v>0.313961975597062</v>
      </c>
      <c r="L9" s="25">
        <f>F9/H9</f>
        <v>0.617260334779004</v>
      </c>
      <c r="M9" s="25">
        <f>F9/I9</f>
        <v>7.45993215564626</v>
      </c>
      <c r="N9" s="25">
        <f>F9/J9</f>
        <v>16.2539542164306</v>
      </c>
    </row>
    <row r="10" ht="20.1" customHeight="1">
      <c r="A10" t="s" s="20">
        <f>'Peer Group'!$A$10:$A$10</f>
        <v>44</v>
      </c>
      <c r="B10" t="s" s="21">
        <f>'Peer Group'!$B$10:$B$10</f>
        <v>18</v>
      </c>
      <c r="C10" s="22">
        <f>'Peer Group'!$C$10:$C$10</f>
        <v>41274</v>
      </c>
      <c r="D10" s="26">
        <v>1.13406916660753</v>
      </c>
      <c r="E10" s="27">
        <v>11831.5410567873</v>
      </c>
      <c r="F10" s="27">
        <v>7591.708473142950</v>
      </c>
      <c r="G10" s="25">
        <f>D10/K10</f>
        <v>19.125608661548</v>
      </c>
      <c r="H10" s="27">
        <v>34308.3101677865</v>
      </c>
      <c r="I10" s="27">
        <v>975.373201346721</v>
      </c>
      <c r="J10" s="27">
        <v>772.920337991818</v>
      </c>
      <c r="K10" s="27">
        <v>0.0592958470852525</v>
      </c>
      <c r="L10" s="25">
        <f>F10/H10</f>
        <v>0.221278997304598</v>
      </c>
      <c r="M10" s="25">
        <f>F10/I10</f>
        <v>7.78338841241578</v>
      </c>
      <c r="N10" s="25">
        <f>F10/J10</f>
        <v>9.822109860464449</v>
      </c>
    </row>
    <row r="11" ht="20.1" customHeight="1">
      <c r="A11" t="s" s="20">
        <f>'Peer Group'!$A$11:$A$11</f>
        <v>45</v>
      </c>
      <c r="B11" t="s" s="21">
        <f>'Peer Group'!$B$11:$B$11</f>
        <v>20</v>
      </c>
      <c r="C11" s="22">
        <f>'Peer Group'!$C$11:$C$11</f>
        <v>41182</v>
      </c>
      <c r="D11" s="26">
        <v>0.857966465962782</v>
      </c>
      <c r="E11" s="27">
        <v>2432.098180019440</v>
      </c>
      <c r="F11" s="27">
        <v>1902.898596209940</v>
      </c>
      <c r="G11" s="25">
        <f>D11/K11</f>
        <v>119.391127088793</v>
      </c>
      <c r="H11" s="27">
        <v>14797.7346005864</v>
      </c>
      <c r="I11" s="27">
        <v>136.706022822249</v>
      </c>
      <c r="J11" s="27">
        <v>47.786519619288</v>
      </c>
      <c r="K11" s="27">
        <v>0.0071861828167909</v>
      </c>
      <c r="L11" s="25">
        <f>F11/H11</f>
        <v>0.12859391302602</v>
      </c>
      <c r="M11" s="25">
        <f>F11/I11</f>
        <v>13.9196398002462</v>
      </c>
      <c r="N11" s="25">
        <f>F11/J11</f>
        <v>39.8208241857789</v>
      </c>
    </row>
    <row r="12" ht="20.1" customHeight="1">
      <c r="A12" t="s" s="20">
        <f>'Peer Group'!$A$12:$A$12</f>
        <v>46</v>
      </c>
      <c r="B12" t="s" s="21">
        <f>'Peer Group'!$B$12:$B$12</f>
        <v>22</v>
      </c>
      <c r="C12" s="22">
        <f>'Peer Group'!$C$12:$C$12</f>
        <v>41182</v>
      </c>
      <c r="D12" s="26">
        <v>1340.621274489960</v>
      </c>
      <c r="E12" s="27">
        <v>215900.668061273</v>
      </c>
      <c r="F12" s="27">
        <v>206329.413140788</v>
      </c>
      <c r="G12" s="25">
        <f>D12/K12</f>
        <v>7.68063207949813</v>
      </c>
      <c r="H12" s="27">
        <v>207106.053974366</v>
      </c>
      <c r="I12" s="27">
        <v>48832.0935697326</v>
      </c>
      <c r="J12" s="27">
        <v>32774.4879542119</v>
      </c>
      <c r="K12" s="27">
        <v>174.545696319509</v>
      </c>
      <c r="L12" s="25">
        <f>F12/H12</f>
        <v>0.996250033165742</v>
      </c>
      <c r="M12" s="25">
        <f>F12/I12</f>
        <v>4.22528296572311</v>
      </c>
      <c r="N12" s="25">
        <f>F12/J12</f>
        <v>6.29542751145475</v>
      </c>
    </row>
    <row r="13" ht="20.1" customHeight="1">
      <c r="A13" t="s" s="20">
        <f>'Peer Group'!$A$13:$A$13</f>
        <v>47</v>
      </c>
      <c r="B13" t="s" s="21">
        <f>'Peer Group'!$B$13:$B$13</f>
        <v>24</v>
      </c>
      <c r="C13" s="22">
        <f>'Peer Group'!$C$13:$C$13</f>
        <v>41208</v>
      </c>
      <c r="D13" s="28">
        <v>36.55</v>
      </c>
      <c r="E13" s="29">
        <v>13279.15</v>
      </c>
      <c r="F13" s="29">
        <v>8930.950000000001</v>
      </c>
      <c r="G13" s="30">
        <f>D13/K13</f>
        <v>16.0747185640033</v>
      </c>
      <c r="H13" s="29">
        <v>6372.78897059</v>
      </c>
      <c r="I13" s="29">
        <v>1227.734</v>
      </c>
      <c r="J13" s="29">
        <v>976.00037931</v>
      </c>
      <c r="K13" s="29">
        <v>2.27375676</v>
      </c>
      <c r="L13" s="30">
        <f>F13/H13</f>
        <v>1.40141938501585</v>
      </c>
      <c r="M13" s="30">
        <f>F13/I13</f>
        <v>7.27433629760192</v>
      </c>
      <c r="N13" s="30">
        <f>F13/J13</f>
        <v>9.150559968341289</v>
      </c>
    </row>
    <row r="14" ht="20.1" customHeight="1">
      <c r="A14" s="31"/>
      <c r="B14" s="32"/>
      <c r="C14" s="11"/>
      <c r="D14" s="11"/>
      <c r="E14" s="11"/>
      <c r="F14" s="11"/>
      <c r="G14" s="15"/>
      <c r="H14" s="11"/>
      <c r="I14" s="11"/>
      <c r="J14" s="11"/>
      <c r="K14" s="11"/>
      <c r="L14" s="15"/>
      <c r="M14" s="15"/>
      <c r="N14" s="15"/>
    </row>
    <row r="15" ht="20.1" customHeight="1">
      <c r="A15" t="s" s="33">
        <v>48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6">
        <f>AVERAGE(L3:L13)</f>
        <v>0.996893888312483</v>
      </c>
      <c r="M15" s="36">
        <f>AVERAGE(M3:M13)</f>
        <v>6.77695723248334</v>
      </c>
      <c r="N15" s="36">
        <f>AVERAGE(N3:N13)</f>
        <v>11.8255701949557</v>
      </c>
    </row>
    <row r="16" ht="20.1" customHeight="1">
      <c r="A16" t="s" s="33">
        <v>49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>
        <f>MEDIAN(L3:L13)</f>
        <v>0.617260334779004</v>
      </c>
      <c r="M16" s="36">
        <f>MEDIAN(M3:M13)</f>
        <v>6.6185791239461</v>
      </c>
      <c r="N16" s="36">
        <f>MEDIAN(N3:N13)</f>
        <v>9.150559968341289</v>
      </c>
    </row>
    <row r="17" ht="20.1" customHeight="1">
      <c r="A17" t="s" s="33">
        <v>50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6">
        <f>MAX(L3:L13)</f>
        <v>2.34633942412581</v>
      </c>
      <c r="M17" s="36">
        <f>MAX(M3:M13)</f>
        <v>13.9196398002462</v>
      </c>
      <c r="N17" s="36">
        <f>MAX(N3:N13)</f>
        <v>39.8208241857789</v>
      </c>
    </row>
    <row r="18" ht="20.1" customHeight="1">
      <c r="A18" t="s" s="33">
        <v>51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6">
        <f>MIN(L3:L13)</f>
        <v>0.12859391302602</v>
      </c>
      <c r="M18" s="36">
        <f>MIN(M3:M13)</f>
        <v>3.7272134385934</v>
      </c>
      <c r="N18" s="36">
        <f>MIN(N3:N13)</f>
        <v>5.40766393390619</v>
      </c>
    </row>
    <row r="19" ht="20.1" customHeight="1">
      <c r="A19" s="37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ht="20.1" customHeight="1">
      <c r="A20" t="s" s="33">
        <v>52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ht="20.1" customHeight="1">
      <c r="A21" t="s" s="33">
        <v>53</v>
      </c>
      <c r="B21" s="34"/>
      <c r="C21" s="35"/>
      <c r="D21" s="35"/>
      <c r="E21" s="35"/>
      <c r="F21" s="35"/>
      <c r="G21" s="15"/>
      <c r="H21" s="26">
        <v>100000</v>
      </c>
      <c r="I21" s="26">
        <v>15000</v>
      </c>
      <c r="J21" s="26">
        <v>10000</v>
      </c>
      <c r="K21" s="35"/>
      <c r="L21" s="35"/>
      <c r="M21" s="35"/>
      <c r="N21" s="35"/>
    </row>
    <row r="22" ht="20.1" customHeight="1">
      <c r="A22" s="37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t="s" s="19">
        <v>54</v>
      </c>
      <c r="M22" t="s" s="19">
        <v>55</v>
      </c>
      <c r="N22" t="s" s="19">
        <v>56</v>
      </c>
    </row>
    <row r="23" ht="20.1" customHeight="1">
      <c r="A23" t="s" s="33">
        <v>48</v>
      </c>
      <c r="B23" s="38">
        <f>AVERAGE(L23:N23)</f>
        <v>106533.149756018</v>
      </c>
      <c r="C23" s="35"/>
      <c r="D23" s="35"/>
      <c r="E23" s="35"/>
      <c r="F23" s="35"/>
      <c r="G23" s="35"/>
      <c r="H23" s="35"/>
      <c r="I23" s="35"/>
      <c r="J23" s="35"/>
      <c r="K23" s="35"/>
      <c r="L23" s="39">
        <f>H21*L15</f>
        <v>99689.3888312483</v>
      </c>
      <c r="M23" s="39">
        <f>I21*M15</f>
        <v>101654.35848725</v>
      </c>
      <c r="N23" s="39">
        <f>N15*J21</f>
        <v>118255.701949557</v>
      </c>
    </row>
    <row r="24" ht="20.1" customHeight="1">
      <c r="A24" t="s" s="33">
        <v>49</v>
      </c>
      <c r="B24" s="38">
        <f>AVERAGE(L24:N24)</f>
        <v>84170.106673501607</v>
      </c>
      <c r="C24" s="35"/>
      <c r="D24" s="35"/>
      <c r="E24" s="35"/>
      <c r="F24" s="35"/>
      <c r="G24" s="35"/>
      <c r="H24" s="35"/>
      <c r="I24" s="35"/>
      <c r="J24" s="35"/>
      <c r="K24" s="35"/>
      <c r="L24" s="40">
        <f>H21*L16</f>
        <v>61726.0334779004</v>
      </c>
      <c r="M24" s="40">
        <f>I21*M16</f>
        <v>99278.6868591915</v>
      </c>
      <c r="N24" s="40">
        <f>N16*J21</f>
        <v>91505.5996834129</v>
      </c>
    </row>
    <row r="25" ht="20.1" customHeight="1">
      <c r="A25" s="41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ht="20.1" customHeight="1">
      <c r="A26" t="s" s="33">
        <v>57</v>
      </c>
      <c r="B26" s="38">
        <f>AVERAGE(L26:N26)</f>
        <v>95351.6282147601</v>
      </c>
      <c r="C26" s="35"/>
      <c r="D26" s="35"/>
      <c r="E26" s="35"/>
      <c r="F26" s="35"/>
      <c r="G26" s="35"/>
      <c r="H26" s="35"/>
      <c r="I26" s="35"/>
      <c r="J26" s="35"/>
      <c r="K26" s="35"/>
      <c r="L26" s="40">
        <f>AVERAGE(L23:L24)</f>
        <v>80707.7111545744</v>
      </c>
      <c r="M26" s="40">
        <f>AVERAGE(M23:M24)</f>
        <v>100466.522673221</v>
      </c>
      <c r="N26" s="40">
        <f>AVERAGE(N23:N24)</f>
        <v>104880.650816485</v>
      </c>
    </row>
    <row r="27" ht="20.1" customHeight="1">
      <c r="A27" s="37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</sheetData>
  <conditionalFormatting sqref="D3:D13 B15:N20 B21:F23 H21:N21 G22:K23 L23:N23 B24:N27">
    <cfRule type="cellIs" dxfId="0" priority="1" operator="lessThan" stopIfTrue="1">
      <formula>0</formula>
    </cfRule>
  </conditionalFormatting>
  <pageMargins left="0.511811" right="0.511811" top="0.748031" bottom="0.748031" header="0.275591" footer="0.275591"/>
  <pageSetup firstPageNumber="1" fitToHeight="1" fitToWidth="1" scale="100" useFirstPageNumber="0" orientation="landscape" pageOrder="downThenOver"/>
  <headerFooter>
    <oddHeader>&amp;L&amp;"Helvetica Neue,Regular"&amp;10&amp;K000000Company Comparison Model&amp;R&amp;"Helvetica Neue,Regular"&amp;10&amp;K00000013:03 on 11/05/2021</oddHeader>
    <oddFooter>&amp;L&amp;"Helvetica Neue,Regular"&amp;10&amp;K000000Market Data and Price&amp;C&amp;"Helvetica Neue,Regular"&amp;12&amp;K000000&amp;P&amp;R&amp;"Helvetica Neue,Regular"&amp;10&amp;K000000John Colley
Jonathan Swan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