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mparable Transactions Model" sheetId="1" r:id="rId4"/>
  </sheets>
</workbook>
</file>

<file path=xl/sharedStrings.xml><?xml version="1.0" encoding="utf-8"?>
<sst xmlns="http://schemas.openxmlformats.org/spreadsheetml/2006/main" uniqueCount="82">
  <si>
    <t>£m</t>
  </si>
  <si>
    <t>Profit Multiple</t>
  </si>
  <si>
    <t>Date</t>
  </si>
  <si>
    <t>Target</t>
  </si>
  <si>
    <t>Acquiror</t>
  </si>
  <si>
    <t>Description</t>
  </si>
  <si>
    <t>Deal Size £m</t>
  </si>
  <si>
    <t>Debt</t>
  </si>
  <si>
    <t>EV</t>
  </si>
  <si>
    <t>Fin Year End</t>
  </si>
  <si>
    <t>Employees</t>
  </si>
  <si>
    <t>Revenues</t>
  </si>
  <si>
    <t>Type of Profit</t>
  </si>
  <si>
    <t>Op Profit</t>
  </si>
  <si>
    <t>EBITDA</t>
  </si>
  <si>
    <t>EBIT</t>
  </si>
  <si>
    <t>PBT</t>
  </si>
  <si>
    <t>PSR</t>
  </si>
  <si>
    <t>EV/Sales</t>
  </si>
  <si>
    <t>Pearl Telecom</t>
  </si>
  <si>
    <t xml:space="preserve">The Carphone Warehouse </t>
  </si>
  <si>
    <t>Bucon Network Solutions</t>
  </si>
  <si>
    <t>Spiritel</t>
  </si>
  <si>
    <t>Ed Communications</t>
  </si>
  <si>
    <t>Earnout of £1.7m</t>
  </si>
  <si>
    <t>Nessco</t>
  </si>
  <si>
    <t>£1.2 initial, 2x £0.25m deferred 9 mths and 18 mths plus poss £0.3m performance related earnout</t>
  </si>
  <si>
    <t>Edge Solutions</t>
  </si>
  <si>
    <t>Poss earnout of £5.7m by Jan 2011</t>
  </si>
  <si>
    <t>NEG</t>
  </si>
  <si>
    <t>Daisy Group</t>
  </si>
  <si>
    <t>MurphX Innovative Solutions</t>
  </si>
  <si>
    <t xml:space="preserve">22 June 2010
Daisy Group plc
Acquisition of MurphX Innovative Solutions Limited for £4.8m
·      Rapidly growing data solutions specialist
·      Clear strategic fit with Daisy's existing data business
·      Significant opportunity for cross selling unified communications
·      Revenue from data solutions to increase by more than 30%
Daisy Group plc ("Daisy"), a leading provider of unified communications to the SME and mid-market, announces that it has acquired the entire issued share capital of MurphX Innovative Solutions Limited ("MurphX"), a provider of data connectivity and hosted solutions, for an initial cash consideration of £4.8m. Further consideration will become payable based on growth in EBITDA over a three-year period.
MurphX provides a range of services to the channel including business broadband, virtual private networks, leased line and Ethernet connectivity, co-location, IP transit and application services, including SaaS. Its products are aimed at internet service providers (ISPs), telecoms resellers and IT services organisations, who resell to SME and mid-market business customers.
Operating as an "enabler", MurphX provides the operational infrastructure that allows business customers to utilise convergent technologies such as voice over IP and video conferencing, significantly enhancing Daisy's existing data solutions offering.
Following completion, the management team at MurphX will stay on and lead the integration of the business, with the aim of driving turnover and profit growth in the combined entity.
Based in Hampshire, MurphX has enjoyed rapid growth since its establishment in 2001. The business has strong partnerships with BT, C&amp;W, Opal and Virgin Media and has 45,000 business broadband connections.
The unaudited management accounts of MurphX for the five months ending 30 April 2010 show revenues, gross profit and EBITDA of £4.8m, £1.3m and £0.5m respectively. 
Matthew Riley, Chief Executive Officer of Daisy, said:
"MurphX is a dynamic, fast-growing data company which we see as a great fit for the Group, enhancing our existing data portfolio and expanding our unified communications offering to the SME and mid-market.
This is a highly complementary business that strengthens our position in the data sales arena and is another step towards us consolidating this fragmented marketplace."
 </t>
  </si>
  <si>
    <t>5 months Apr 2010 - Annualised</t>
  </si>
  <si>
    <t>Fone Logistics Limited</t>
  </si>
  <si>
    <t xml:space="preserve">10 June 2010
Daisy Group plc
Acquisition of Fone Logistics Ltd
·      Daisy driving further consolidation of the fragmented communications market
·      Completed acquisition strengthens relationships with O2, Vodafone and Orange
·      Clear strategic fit with Daisy's existing mobile business
·      Enhancing Daisy's current mobile offer
Daisy Group plc ("Daisy" or the "Company"), a leading provider of unified communications to the SME and mid-market, announces that is has acquired the entire issued share capital of Fone Logistics Ltd, a provider of mobile handsets and airtime to the SME market via an independent dealer channel, for a cash consideration of £3.6m.
Based in Northumberland, Fone Logistics Ltd supplies mobile handsets and airtime to more than 600 dealers, who predominantly sell to small-medium businesses, receiving commission from the mobile networks for connecting customers.  The business has also started selling a full suite of unified communications products.
Fone Logistics Ltd has strong commercial relationships with three of the major UK networks, O2, Vodafone and Orange.  It also has trading relationships with a number of the leading manufacturers including Nokia and Sony Ericsson.
Looking forward, Fone Logistics Ltd will be managed by Daisy Group business Anglia Telecom Centres Ltd (Daisy Distribution).
The unaudited management accounts of Fone Logistics Ltd for the 6 months ended 30 April 2010 show revenues, gross profit and EBITDA of £19.6m, £2.1m and £0.5m respectively.  Daisy has identified certain areas of the business which are to be discontinued or hived out at completion.  Therefore, revenues and gross profits of the continuing business for the 6 months ended 30 April 2010 were £11.8m and £1.4m respectively with EBITDA being unaffected.
Consistent with the Daisy acquisition strategy, and as with previous transactions, Daisy expects to generate significant operating synergies through this transaction and also believes the addition of 600 dealers will bring more business opportunities to the Group.
Matthew Riley, Chief Executive Officer of Daisy, said: "We are delighted to be able to announce this acquisition, which increases our competitive position in the mobile section of the unified communications market.  This acquisition is also consistent with the Group's stated ambition to further consolidate the fragmented communications market and enhances our product offering to the UK SME market.  We will be continuing to pursue this strategy."
 </t>
  </si>
  <si>
    <t>ATC</t>
  </si>
  <si>
    <t>BNS Telecom</t>
  </si>
  <si>
    <t>Vialtus</t>
  </si>
  <si>
    <t>Freedom4</t>
  </si>
  <si>
    <t>Vialtus assets acquired; loss making</t>
  </si>
  <si>
    <t>Eurotel</t>
  </si>
  <si>
    <t>Daisy</t>
  </si>
  <si>
    <t>Freedom4 (reverse</t>
  </si>
  <si>
    <t>Reverse takeover</t>
  </si>
  <si>
    <t>Redstone Telecom telecom and mobile divisions</t>
  </si>
  <si>
    <t xml:space="preserve">Daisy Group </t>
  </si>
  <si>
    <t>Redstone, the provider of integrated IT solutions, has entered into an agreement to sell its telecoms and mobile divisions ("Redstone Telecom"; the "Business") to Daisy Telecoms Limited, a wholly owned subsidiary of Daisy Group plc ("Daisy") for £17.0 million (before costs) in cash (the "Transaction"). The Transaction focuses Redstone on delivering ICT services to mid-market and enterprise clients including Building Schools for the Future. 
Daisy has agreed, subject to the completion of a TUPE consultation process, to acquire Redstone Telecom, which comprises the assets of the Group's fixed line business and the shares of Anglia Telecom Centres Limited and Symphony Telecom Limited which largely comprises the mobile service provider and distribution business. As part of the Transaction, an agreement has been reached for the supply of fixed line and mobile services to the Group. In the year to 31 March 2009, Redstone Telecom's unaudited turnover was £74.7 million (2008 reported: £83.2 million) and unaudited adjusted EBITDA* of £3.1 million (2008 reported: £6.6 million). The unaudited EBIT** during the period was a loss of £13.7 million (2008 reported: profit of £2.0 million).
The unaudited net assets of Redstone Telecom were £27.9 million at 31 March 2009 (2008 reported: £41.5 million).
Redstone Telecom is being acquired by Daisy on a debt free and cash free basis for £17.0 million in cash, subject to any working capital adjustment capped at £500,000 (upwards or downwards). There is a retention fund of £500,000 which will be released six months from completion. The Transaction is expected to complete on 28 August 2009. The disposal is a Substantial Transaction under the AIM Rules of the London Stock Exchange.  
The sale proceeds will be used to reduce the Group's bank debt. It is expected that bank debt after completion of the Transaction will be approximately £14 million and the Group's net debt will be approximately £17 million (assuming full release of the retention fund). Notwithstanding the significant reduction in Group indebtedness following the Transaction, the Group still needs to resolve its long term financing position and it continues to negotiate with Barclays Bank PLC. 
The Group is currently exploring potential ways to further reduce indebtedness to a more sustainable level which the Board expects to achieve through a combination of further asset disposals, cost reductions and/or potentially raising new funds. A further announcement is expected to be made in this regard shortly. 
The Company expects to publish its results for the year ending 31 March 2009 by the end of September 2009.  
Commenting on the disposal, Alan Coppin, Chairman of Redstone said: 
"The Transaction enables Redstone to focus around its core ICT services operations and results in a significant reduction in Group indebtedness. I believe that the cash price achieved for the telecommunications division is compelling and I wish Daisy well with the purchase moving forward. We remain committed to securing the long term future of Redstone as a leading player in the UK ICT services mid-market and enterprise clients including Building Schools for the Future." 
*earnings and operating costs before net finance costs, tax, depreciation, amortisation, exceptional items and share based payment charges and after apportionment of central costs
**earnings and operating costs before net finance costs, t</t>
  </si>
  <si>
    <t>Networks Direct</t>
  </si>
  <si>
    <t>Profits before management charges</t>
  </si>
  <si>
    <t>Operating</t>
  </si>
  <si>
    <t>WN1</t>
  </si>
  <si>
    <t>£0.55 earnout</t>
  </si>
  <si>
    <t>OneTel</t>
  </si>
  <si>
    <t>The Carphone Warehouse to acquire Onetel
The Carphone Warehouse announces that it has exchanged contracts with Centrica plc (“Centrica”) to acquire the Onetel group of companies from Centrica, for an initial cash consideration of £132.0m funded via an extension of existing debt facilities. The acquisition will complete on 31 December 2005. £94.9m of the consideration relates to the purchase of the residential and business operations, and £37.1m relates to an agreement under which Centrica will recruit a certain number of customers for Carphone Warehouse through its British Gas operations for the next three years.
In addition, The Carphone Warehouse has agreed to pay Centrica up to a further £22.2m over the next three years if higher British Gas customer recruitment targets are met.
About Onetel
Onetel is one of the largest alternative telecoms providers in the UK, providing landline calls, line rental, dial-up, broadband and mobile services to residential and small business customers. Onetel currently has the following approximate residential customer numbers:
1.1m carrier pre-select (“CPS”);
250,000 indirect access;
60,000 broadband; and
40,000 mobile.
In addition, there were 50,000 business CPS customers. In the year to December 2004, revenues were £280m and the operating profit was £3.0m. In the six months to June 2005, revenues were £162m and the operating loss was £2.0m. Adjusted net liabilities at December 2004 were £77.1m, including an intercompany loan of £114.9m, and gross assets were £155.6m.
Rationale for the acquisition
Since launching TalkTalk in 2003, The Carphone Warehouse has been the fastest growing CPS service provider in the UK, building a customer base of 1.06m by September 2005. 
Our goal is to become the number one alternative residential telecoms provider in the UK market. The acquisition of Onetel propels us clearly towards that position and gives us a substantial platform of profitable voice customers from which to launch our drive into the broadband market in 2006. It also allows two major competitors to join forces in their bid to deliver improved value and service to residential customers.
We intend to rebrand Onetel's operations as TalkTalk and to give all of Onetel's residential customers the benefit of free on-network calls as quickly as possible. In tandem with the acquisition of Tele2's UK business, also announced today, we will then have a base of approximately 2.4m TalkTalk customers all calling each other for free.
As a fundamental part of the transaction, we have reached agreement with Centrica to use its British Gas distribution platform as a sales channel for TalkTalk for the next three years. We believe that this significantly enhances the value of the transaction for The Carphone Warehouse as it gives us access to a substantial new source of potential customers through a well-recognised and successful channel.
Onetel's 50,000 SME customers, and its broadband and data services expertise acquired through its acquisition of Rednet earlier this year, will be integrated into Opal's existing business operations, in line with Opal's strategy of consolidating the business reseller market and progressing its data offering. 
Financial impact
The initial cash consideration for the acquisition is £132.0m, of which approximately £114m will be used to pay off an intercompany balance. £94.9m of the consideration relates to the acquisition of the Onetel companies. Of the remaining £37.1m, £10.1m is a fixed sum that relates to the agreement under which Centrica will recruit customers for Carphone Warehouse through its British Gas operations for the next three years, and £27.0m is a variable sum dependent on the number of customers recruited through this channel.
In addition, The Carphone Warehouse has agreed to pay Centrica up to a further £22.2m over the next three years if higher British Gas customer recruitment targets are met.
The transaction is due to complete on 31 December 2005 and is not subject to any other conditions. At this stage we anticipate that the acquisition will increase current year pre-tax profits by approximately £4m, and next year's pre-tax profits by approximately £20m.</t>
  </si>
  <si>
    <t>Time Warner’s AOL Internet access business in the UK</t>
  </si>
  <si>
    <t>Carphone Warehouse to acquire Time Warner’s AOL Internet access business in the UK for £370 million
AOL to provide co-branded audience services and manage online advertising sales for combined customer base through a revenue-sharing agreement
Carphone Warehouse and Time Warner Inc. (NYSE: TWX) have reached agreement for Carphone Warehouse to acquire AOL's Internet access business in the UK for a cash consideration of £370m ($688m) funded via an extension of existing debt facilities. Completion is subject to EU competition authority clearance and is expected to take place by 31 December 2006.
Under the agreement, Carphone Warehouse will acquire AOL's Internet access customer base in the UK as well as the supporting management and infrastructure (the “Access” business). For its part, AOL will provide co-branded portal, content and other audience services and will manage the online advertising sales for Carphone Warehouse's combined broadband customer base through a revenue-sharing agreement.
About AOL in the UK
AOL is one of the largest Internet service providers in the UK , with approximately 2.1m ISP customers. On completion, it is anticipated that this will comprise 1.5m broadband customers and 0.6m dial-up customers.
In the year to December 2005, the assets to be acquired generated revenues of £442.1m and an operating profit of £14.1m. Gross assets at December 2005 were £77.9m.
Rationale for the transaction
Since 2003, Carphone Warehouse has been building a significant presence in the UK residential telecoms market. Through organic growth and acquisition, it has grown to a base of 2.7m voice customers in under four years, giving it approximately 11% of the residential calls market. In April 2006, Carphone Warehouse launched a major new initiative, offering free broadband to its voice customers, and has attracted 625,000 applications for this service over the last six months.
The acquisition of the Access business will give Carphone Warehouse an enlarged broadband customer base of approximately 2m customers, making it the third largest broadband provider in the UK . Over time, the additional scale is likely to create significant operating efficiencies in relation to network infrastructure and marketing costs.
In addition, the commercial agreement in relation to the Audience business provides Carphone Warehouse with a ready-made platform via which it can generate material incremental value from its large and growing customer base. The management time and investment cost involved in replicating the Audience business model would be significant, so the structure of the deal allows Carphone Warehouse to accelerate its plans without the requirement to build further internal resource.
For Time Warner and AOL, this transaction marks an important step in positioning AOL's audience business to take further advantage of the rapid growth in online advertising – in keeping with AOL's overall worldwide strategy. In addition to exiting its Internet access businesses in Germany, France and the UK, AOL will now have a stronger platform for providing portal, content and other audience services, on a stand-alone as well as a co-branded basis, and managing online advertising sales.
Financial impact
The total cash consideration is £370m, of which £250m will be paid on completion and the balance paid in three instalments over the following 18 months. The consideration is being funded by an extension of existing bank facilities.
The transaction is due to complete by 31 December 2006 and is subject to EU competition authority clearance. At this stage it is anticipated that the acquisition will increase current year pre-tax profits by approximately £10m (subject to completion by 31 December 2006 ), and next year's pre-tax profits by £30-40m.
Commenting on the acquisition, Charles Dunstone, CEO of Carphone Warehouse, said:
“The acquisition of AOL's UK Internet access business is transformational for our broadband business. This deal gives us significant scale to complement the rapid organic growth of our free broadband proposition. In addition, the joint development of AOL's already successful audience platform will bring us new advertising and content revenues in a proven and low risk manner.”
Dick Parsons, Chairman and CEO of Time Warner, said:
“This agreement completes the restructuring of our AOL Europe businesses that both advances AOL's strategic transition to an advertising-supported business model and underscores Time Warner's commitment to shaping its portfolio of assets to drive the greatest growth possible. On both fronts – as well as across our company – we're successfully building critical momentum to the benefit of our shareholders. As a leading provider of audience services in Europe , AOL will be better positioned than ever to continue to grow a cohesive online advertising business across a region that's key to our future progress.”
Jon Miller, Chairman and CEO of AOL LLC, said:
“For a decade, AOL has played an important part in the growth of the online medium in the UK . Under the partnership announced today, AOL will expand the size of its audience in the UK as a Web-services business. This is an ideal outcome for AOL, for Time Warner, and the customers we serve.”</t>
  </si>
  <si>
    <t>ADK Communications</t>
  </si>
  <si>
    <t>£0.5m earnout</t>
  </si>
  <si>
    <t>Mobotel</t>
  </si>
  <si>
    <t>Possible £1m earnout</t>
  </si>
  <si>
    <t>Housing Communications</t>
  </si>
  <si>
    <t>Ashland</t>
  </si>
  <si>
    <t>Talk Direct</t>
  </si>
  <si>
    <t>Adept Telecom</t>
  </si>
  <si>
    <t>AdEPT is acquiring Telecom Direct, one of the oldest independent fixed line telecom resellers in the UK, established in 1997. The acquisition follows the Company’s core strategy of acting as a consolidator of the highly fragmented fixed line business market. Telecom Direct represents a natural fit with AdEPT as it operates o ery similar model and customer base and should immediately benefit from the introduction of AdEPT’s automated back-office systems.
Telecom Direct currently provides voice telephone services to 5,500 business customers. In the year to 31 March 2007, Telecom Direct generated revenues of £13 million and profits before tax of £0.2 million. The acquisition will therefore increase AdEPT’s turnover by over 60% per annum, making the Company one of the largest fixed-line reseller’s in the UK.
The consideration payable by AdEPT is subject to performance criteria. We are currently estimating a total payment of £6.4 million, to be satisfied by a cash payment of £5 million on completion, £0.4 million payable six months following completion, and the balance of £1 million payable after 12 months. As the final amount paid is subject to future operational and financial criteria the actual amount may be more or less than this. The total consideration will be funded by a mixture of cash and bank debt.
Commenting on the acquisition, Roger Wilson, Chairman of AdEPT said, “This is a very significant transaction as it has immediately changed the scale of the business and led to our ability to reach an agreement with CPW. We expect the deal to be significantly earnings enhancing in the medium term.”</t>
  </si>
  <si>
    <t>Call Plan</t>
  </si>
  <si>
    <t>Connaught Telecommunications Ltd</t>
  </si>
  <si>
    <t>December 2003 - AdEPT Telecom acquires the fixed line customer base of Connaught Telecommunications Ltd, a Worthing based company with annual revenues of over £1m.</t>
  </si>
  <si>
    <t>Lios</t>
  </si>
  <si>
    <t>Vyke Communications</t>
  </si>
  <si>
    <t>Voip provider - £75k and £575k deferred</t>
  </si>
  <si>
    <t>4 Customer Bases</t>
  </si>
  <si>
    <t>8427 customers monthly rev £580.69k</t>
  </si>
  <si>
    <t>4Com</t>
  </si>
  <si>
    <t>Data Select Networks</t>
  </si>
  <si>
    <t>Expansys</t>
  </si>
  <si>
    <t>Redstone</t>
  </si>
  <si>
    <t>Mean</t>
  </si>
  <si>
    <t>Median</t>
  </si>
  <si>
    <t>High</t>
  </si>
  <si>
    <t>Low</t>
  </si>
</sst>
</file>

<file path=xl/styles.xml><?xml version="1.0" encoding="utf-8"?>
<styleSheet xmlns="http://schemas.openxmlformats.org/spreadsheetml/2006/main">
  <numFmts count="9">
    <numFmt numFmtId="0" formatCode="General"/>
    <numFmt numFmtId="59" formatCode="0.0&quot;x&quot;"/>
    <numFmt numFmtId="60" formatCode="&quot; &quot;* #,##0&quot; &quot;;&quot;-&quot;* #,##0&quot; &quot;;&quot; &quot;* &quot;-&quot;??&quot; &quot;"/>
    <numFmt numFmtId="61" formatCode="[$£-809]#,##0.00"/>
    <numFmt numFmtId="62" formatCode="mmmm yyyy"/>
    <numFmt numFmtId="63" formatCode="0.00&quot;x&quot;"/>
    <numFmt numFmtId="64" formatCode="mmm&quot;-&quot;yyyy"/>
    <numFmt numFmtId="65" formatCode="0.0%"/>
    <numFmt numFmtId="66" formatCode="[$£-809]#,##0"/>
  </numFmts>
  <fonts count="3">
    <font>
      <sz val="10"/>
      <color indexed="8"/>
      <name val="Arial"/>
    </font>
    <font>
      <b val="1"/>
      <sz val="10"/>
      <color indexed="8"/>
      <name val="Arial"/>
    </font>
    <font>
      <sz val="13"/>
      <color indexed="8"/>
      <name val="Arial"/>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s>
  <borders count="1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5"/>
      </bottom>
      <diagonal/>
    </border>
    <border>
      <left style="thin">
        <color indexed="15"/>
      </left>
      <right style="thin">
        <color indexed="10"/>
      </right>
      <top style="thin">
        <color indexed="15"/>
      </top>
      <bottom style="thin">
        <color indexed="15"/>
      </bottom>
      <diagonal/>
    </border>
    <border>
      <left style="thin">
        <color indexed="10"/>
      </left>
      <right style="thin">
        <color indexed="15"/>
      </right>
      <top style="thin">
        <color indexed="15"/>
      </top>
      <bottom style="thin">
        <color indexed="15"/>
      </bottom>
      <diagonal/>
    </border>
    <border>
      <left style="thin">
        <color indexed="15"/>
      </left>
      <right style="thin">
        <color indexed="10"/>
      </right>
      <top style="thin">
        <color indexed="10"/>
      </top>
      <bottom style="thin">
        <color indexed="10"/>
      </bottom>
      <diagonal/>
    </border>
    <border>
      <left style="thin">
        <color indexed="17"/>
      </left>
      <right style="thin">
        <color indexed="10"/>
      </right>
      <top style="thin">
        <color indexed="15"/>
      </top>
      <bottom style="thin">
        <color indexed="10"/>
      </bottom>
      <diagonal/>
    </border>
    <border>
      <left style="thin">
        <color indexed="10"/>
      </left>
      <right style="thin">
        <color indexed="17"/>
      </right>
      <top style="thin">
        <color indexed="15"/>
      </top>
      <bottom style="thin">
        <color indexed="10"/>
      </bottom>
      <diagonal/>
    </border>
    <border>
      <left style="thin">
        <color indexed="17"/>
      </left>
      <right style="thin">
        <color indexed="10"/>
      </right>
      <top style="thin">
        <color indexed="10"/>
      </top>
      <bottom style="thin">
        <color indexed="10"/>
      </bottom>
      <diagonal/>
    </border>
    <border>
      <left style="thin">
        <color indexed="10"/>
      </left>
      <right style="thin">
        <color indexed="17"/>
      </right>
      <top style="thin">
        <color indexed="10"/>
      </top>
      <bottom style="thin">
        <color indexed="10"/>
      </bottom>
      <diagonal/>
    </border>
    <border>
      <left style="thin">
        <color indexed="17"/>
      </left>
      <right style="thin">
        <color indexed="10"/>
      </right>
      <top style="thin">
        <color indexed="10"/>
      </top>
      <bottom style="thin">
        <color indexed="17"/>
      </bottom>
      <diagonal/>
    </border>
    <border>
      <left style="thin">
        <color indexed="10"/>
      </left>
      <right style="thin">
        <color indexed="17"/>
      </right>
      <top style="thin">
        <color indexed="10"/>
      </top>
      <bottom style="thin">
        <color indexed="17"/>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3" borderId="1" applyNumberFormat="1" applyFont="1" applyFill="1" applyBorder="1" applyAlignment="1" applyProtection="0">
      <alignment vertical="top"/>
    </xf>
    <xf numFmtId="3" fontId="0" fillId="3" borderId="1" applyNumberFormat="1" applyFont="1" applyFill="1" applyBorder="1" applyAlignment="1" applyProtection="0">
      <alignment vertical="top"/>
    </xf>
    <xf numFmtId="3" fontId="0" fillId="2" borderId="1" applyNumberFormat="1" applyFont="1" applyFill="1" applyBorder="1" applyAlignment="1" applyProtection="0">
      <alignment vertical="bottom"/>
    </xf>
    <xf numFmtId="49" fontId="0" fillId="4" borderId="1" applyNumberFormat="1" applyFont="1" applyFill="1" applyBorder="1" applyAlignment="1" applyProtection="0">
      <alignment vertical="top"/>
    </xf>
    <xf numFmtId="3" fontId="0" fillId="5" borderId="1" applyNumberFormat="1" applyFont="1" applyFill="1" applyBorder="1" applyAlignment="1" applyProtection="0">
      <alignment vertical="top"/>
    </xf>
    <xf numFmtId="49" fontId="0" fillId="5" borderId="1" applyNumberFormat="1" applyFont="1" applyFill="1" applyBorder="1" applyAlignment="1" applyProtection="0">
      <alignment vertical="top"/>
    </xf>
    <xf numFmtId="0" fontId="0" fillId="5" borderId="1" applyNumberFormat="0" applyFont="1" applyFill="1" applyBorder="1" applyAlignment="1" applyProtection="0">
      <alignment vertical="top"/>
    </xf>
    <xf numFmtId="59" fontId="0" fillId="4" borderId="1" applyNumberFormat="1" applyFont="1" applyFill="1" applyBorder="1" applyAlignment="1" applyProtection="0">
      <alignment vertical="top"/>
    </xf>
    <xf numFmtId="49" fontId="0" fillId="6" borderId="1" applyNumberFormat="1" applyFont="1" applyFill="1" applyBorder="1" applyAlignment="1" applyProtection="0">
      <alignment vertical="top"/>
    </xf>
    <xf numFmtId="0" fontId="0" fillId="6" borderId="1" applyNumberFormat="0" applyFont="1" applyFill="1" applyBorder="1" applyAlignment="1" applyProtection="0">
      <alignment vertical="top"/>
    </xf>
    <xf numFmtId="49" fontId="0" fillId="2" borderId="2"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60" fontId="0" fillId="2" borderId="1" applyNumberFormat="1" applyFont="1" applyFill="1" applyBorder="1" applyAlignment="1" applyProtection="0">
      <alignment vertical="bottom"/>
    </xf>
    <xf numFmtId="0" fontId="0" fillId="7" borderId="3" applyNumberFormat="1" applyFont="1" applyFill="1" applyBorder="1" applyAlignment="1" applyProtection="0">
      <alignment vertical="bottom"/>
    </xf>
    <xf numFmtId="49" fontId="0" fillId="7" borderId="4" applyNumberFormat="1" applyFont="1" applyFill="1" applyBorder="1" applyAlignment="1" applyProtection="0">
      <alignment vertical="bottom"/>
    </xf>
    <xf numFmtId="49" fontId="0" fillId="8" borderId="5" applyNumberFormat="1" applyFont="1" applyFill="1" applyBorder="1" applyAlignment="1" applyProtection="0">
      <alignment vertical="bottom"/>
    </xf>
    <xf numFmtId="0" fontId="0" fillId="8" borderId="1" applyNumberFormat="0" applyFont="1" applyFill="1" applyBorder="1" applyAlignment="1" applyProtection="0">
      <alignment vertical="top" wrapText="1"/>
    </xf>
    <xf numFmtId="61" fontId="0" fillId="8" borderId="1" applyNumberFormat="1" applyFont="1" applyFill="1" applyBorder="1" applyAlignment="1" applyProtection="0">
      <alignment vertical="top"/>
    </xf>
    <xf numFmtId="62" fontId="0" fillId="8" borderId="1" applyNumberFormat="1" applyFont="1" applyFill="1" applyBorder="1" applyAlignment="1" applyProtection="0">
      <alignment vertical="top"/>
    </xf>
    <xf numFmtId="0" fontId="0" fillId="8" borderId="1" applyNumberFormat="0" applyFont="1" applyFill="1" applyBorder="1" applyAlignment="1" applyProtection="0">
      <alignment vertical="top"/>
    </xf>
    <xf numFmtId="49" fontId="0" fillId="8" borderId="1" applyNumberFormat="1" applyFont="1" applyFill="1" applyBorder="1" applyAlignment="1" applyProtection="0">
      <alignment vertical="top"/>
    </xf>
    <xf numFmtId="59" fontId="0" fillId="8" borderId="1" applyNumberFormat="1" applyFont="1" applyFill="1" applyBorder="1" applyAlignment="1" applyProtection="0">
      <alignment vertical="top"/>
    </xf>
    <xf numFmtId="63" fontId="0" fillId="8" borderId="1" applyNumberFormat="1" applyFont="1" applyFill="1" applyBorder="1" applyAlignment="1" applyProtection="0">
      <alignment vertical="top"/>
    </xf>
    <xf numFmtId="17" fontId="0" fillId="7" borderId="6" applyNumberFormat="1" applyFont="1" applyFill="1" applyBorder="1" applyAlignment="1" applyProtection="0">
      <alignment vertical="top"/>
    </xf>
    <xf numFmtId="49" fontId="0" fillId="7" borderId="7" applyNumberFormat="1" applyFont="1" applyFill="1" applyBorder="1" applyAlignment="1" applyProtection="0">
      <alignment vertical="top"/>
    </xf>
    <xf numFmtId="49" fontId="0" fillId="8" borderId="8" applyNumberFormat="1" applyFont="1" applyFill="1" applyBorder="1" applyAlignment="1" applyProtection="0">
      <alignment vertical="top"/>
    </xf>
    <xf numFmtId="17" fontId="0" fillId="7" borderId="8" applyNumberFormat="1" applyFont="1" applyFill="1" applyBorder="1" applyAlignment="1" applyProtection="0">
      <alignment vertical="top"/>
    </xf>
    <xf numFmtId="49" fontId="0" fillId="7" borderId="9" applyNumberFormat="1" applyFont="1" applyFill="1" applyBorder="1" applyAlignment="1" applyProtection="0">
      <alignment vertical="top"/>
    </xf>
    <xf numFmtId="49" fontId="0" fillId="8" borderId="1" applyNumberFormat="1" applyFont="1" applyFill="1" applyBorder="1" applyAlignment="1" applyProtection="0">
      <alignment vertical="top" wrapText="1"/>
    </xf>
    <xf numFmtId="60" fontId="0" fillId="8" borderId="1" applyNumberFormat="1" applyFont="1" applyFill="1" applyBorder="1" applyAlignment="1" applyProtection="0">
      <alignment vertical="top"/>
    </xf>
    <xf numFmtId="64" fontId="0" fillId="7" borderId="8" applyNumberFormat="1" applyFont="1" applyFill="1" applyBorder="1" applyAlignment="1" applyProtection="0">
      <alignment vertical="top"/>
    </xf>
    <xf numFmtId="65" fontId="0" fillId="8" borderId="1" applyNumberFormat="1" applyFont="1" applyFill="1" applyBorder="1" applyAlignment="1" applyProtection="0">
      <alignment vertical="top"/>
    </xf>
    <xf numFmtId="3" fontId="0" fillId="8" borderId="1" applyNumberFormat="1" applyFont="1" applyFill="1" applyBorder="1" applyAlignment="1" applyProtection="0">
      <alignment vertical="top"/>
    </xf>
    <xf numFmtId="0" fontId="0" fillId="8" borderId="1" applyNumberFormat="1" applyFont="1" applyFill="1" applyBorder="1" applyAlignment="1" applyProtection="0">
      <alignment vertical="top"/>
    </xf>
    <xf numFmtId="17" fontId="0" fillId="7" borderId="8" applyNumberFormat="1" applyFont="1" applyFill="1" applyBorder="1" applyAlignment="1" applyProtection="0">
      <alignment vertical="bottom"/>
    </xf>
    <xf numFmtId="49" fontId="0" fillId="7" borderId="9"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66" fontId="0" fillId="8" borderId="1" applyNumberFormat="1" applyFont="1" applyFill="1" applyBorder="1" applyAlignment="1" applyProtection="0">
      <alignment vertical="top"/>
    </xf>
    <xf numFmtId="0" fontId="0" fillId="7" borderId="9" applyNumberFormat="0" applyFont="1" applyFill="1" applyBorder="1" applyAlignment="1" applyProtection="0">
      <alignment vertical="top"/>
    </xf>
    <xf numFmtId="0" fontId="0" fillId="8" borderId="8" applyNumberFormat="0" applyFont="1" applyFill="1" applyBorder="1" applyAlignment="1" applyProtection="0">
      <alignment vertical="top"/>
    </xf>
    <xf numFmtId="61" fontId="0" fillId="3" borderId="1" applyNumberFormat="1" applyFont="1" applyFill="1" applyBorder="1" applyAlignment="1" applyProtection="0">
      <alignment vertical="top"/>
    </xf>
    <xf numFmtId="61" fontId="0" fillId="4" borderId="1" applyNumberFormat="1" applyFont="1" applyFill="1" applyBorder="1" applyAlignment="1" applyProtection="0">
      <alignment vertical="top"/>
    </xf>
    <xf numFmtId="63" fontId="0" fillId="4" borderId="1" applyNumberFormat="1" applyFont="1" applyFill="1" applyBorder="1" applyAlignment="1" applyProtection="0">
      <alignment vertical="top"/>
    </xf>
    <xf numFmtId="63" fontId="0" fillId="9" borderId="1" applyNumberFormat="1" applyFont="1" applyFill="1" applyBorder="1" applyAlignment="1" applyProtection="0">
      <alignment vertical="top"/>
    </xf>
    <xf numFmtId="17" fontId="0" fillId="7" borderId="10" applyNumberFormat="1" applyFont="1" applyFill="1" applyBorder="1" applyAlignment="1" applyProtection="0">
      <alignment vertical="top"/>
    </xf>
    <xf numFmtId="0" fontId="0" fillId="7" borderId="11"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cf7b79"/>
      <rgbColor rgb="ff8064a2"/>
      <rgbColor rgb="fff79646"/>
      <rgbColor rgb="ff7c9547"/>
      <rgbColor rgb="ffdddddd"/>
      <rgbColor rgb="ffffffff"/>
      <rgbColor rgb="ffa7a7a7"/>
      <rgbColor rgb="ff9bbb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Y40"/>
  <sheetViews>
    <sheetView workbookViewId="0" showGridLines="0" defaultGridColor="1">
      <pane topLeftCell="C3" xSplit="2" ySplit="2" activePane="bottomRight" state="frozen"/>
    </sheetView>
  </sheetViews>
  <sheetFormatPr defaultColWidth="9.16667" defaultRowHeight="19" customHeight="1" outlineLevelRow="0" outlineLevelCol="0"/>
  <cols>
    <col min="1" max="1" width="9.17188" style="1" customWidth="1"/>
    <col min="2" max="2" width="29.3516" style="1" customWidth="1"/>
    <col min="3" max="3" width="18.8516" style="1" customWidth="1"/>
    <col min="4" max="4" width="29.5" style="1" customWidth="1"/>
    <col min="5" max="7" width="10.1719" style="1" customWidth="1"/>
    <col min="8" max="8" width="16.8516" style="1" customWidth="1"/>
    <col min="9" max="9" width="10.1719" style="1" customWidth="1"/>
    <col min="10" max="17" width="9.17188" style="1" customWidth="1"/>
    <col min="18" max="18" width="12.8516" style="1" customWidth="1"/>
    <col min="19" max="19" width="9.17188" style="1" customWidth="1"/>
    <col min="20" max="20" width="11.1719" style="1" customWidth="1"/>
    <col min="21" max="21" width="16.5" style="1" customWidth="1"/>
    <col min="22" max="22" width="9.35156" style="1" customWidth="1"/>
    <col min="23" max="23" width="9.17188" style="1" customWidth="1"/>
    <col min="24" max="24" width="10.3516" style="1" customWidth="1"/>
    <col min="25" max="25" width="9.17188" style="1" customWidth="1"/>
    <col min="26" max="16384" width="9.17188" style="1" customWidth="1"/>
  </cols>
  <sheetData>
    <row r="1" ht="19" customHeight="1">
      <c r="A1" s="2"/>
      <c r="B1" s="2"/>
      <c r="C1" s="2"/>
      <c r="D1" s="2"/>
      <c r="E1" t="s" s="3">
        <v>0</v>
      </c>
      <c r="F1" s="4"/>
      <c r="G1" s="4"/>
      <c r="H1" s="5"/>
      <c r="I1" s="5"/>
      <c r="J1" t="s" s="6">
        <v>0</v>
      </c>
      <c r="K1" s="7"/>
      <c r="L1" t="s" s="8">
        <v>0</v>
      </c>
      <c r="M1" s="9"/>
      <c r="N1" s="9"/>
      <c r="O1" s="9"/>
      <c r="P1" s="10">
        <f>AVERAGE(P3:P33)</f>
        <v>0.734910496838204</v>
      </c>
      <c r="Q1" s="10"/>
      <c r="R1" t="s" s="11">
        <v>1</v>
      </c>
      <c r="S1" s="12"/>
      <c r="T1" s="12"/>
      <c r="U1" s="12"/>
      <c r="V1" s="2"/>
      <c r="W1" s="2"/>
      <c r="X1" s="2"/>
      <c r="Y1" s="2"/>
    </row>
    <row r="2" ht="19" customHeight="1">
      <c r="A2" t="s" s="13">
        <v>2</v>
      </c>
      <c r="B2" t="s" s="13">
        <v>3</v>
      </c>
      <c r="C2" t="s" s="14">
        <v>4</v>
      </c>
      <c r="D2" t="s" s="14">
        <v>5</v>
      </c>
      <c r="E2" t="s" s="3">
        <v>6</v>
      </c>
      <c r="F2" t="s" s="3">
        <v>7</v>
      </c>
      <c r="G2" t="s" s="3">
        <v>8</v>
      </c>
      <c r="H2" t="s" s="14">
        <v>9</v>
      </c>
      <c r="I2" t="s" s="14">
        <v>10</v>
      </c>
      <c r="J2" t="s" s="6">
        <v>11</v>
      </c>
      <c r="K2" t="s" s="8">
        <v>12</v>
      </c>
      <c r="L2" t="s" s="8">
        <v>13</v>
      </c>
      <c r="M2" t="s" s="8">
        <v>14</v>
      </c>
      <c r="N2" t="s" s="8">
        <v>15</v>
      </c>
      <c r="O2" t="s" s="8">
        <v>16</v>
      </c>
      <c r="P2" t="s" s="6">
        <v>17</v>
      </c>
      <c r="Q2" t="s" s="6">
        <v>18</v>
      </c>
      <c r="R2" t="s" s="11">
        <v>13</v>
      </c>
      <c r="S2" t="s" s="11">
        <v>14</v>
      </c>
      <c r="T2" t="s" s="11">
        <v>15</v>
      </c>
      <c r="U2" t="s" s="11">
        <v>16</v>
      </c>
      <c r="V2" s="15"/>
      <c r="W2" s="15"/>
      <c r="X2" s="15"/>
      <c r="Y2" s="15"/>
    </row>
    <row r="3" ht="19" customHeight="1">
      <c r="A3" s="16">
        <v>2007</v>
      </c>
      <c r="B3" t="s" s="17">
        <v>19</v>
      </c>
      <c r="C3" t="s" s="18">
        <v>20</v>
      </c>
      <c r="D3" s="19"/>
      <c r="E3" s="20">
        <v>65</v>
      </c>
      <c r="F3" s="20">
        <v>25</v>
      </c>
      <c r="G3" s="20">
        <f>E3+F3</f>
        <v>90</v>
      </c>
      <c r="H3" s="21">
        <v>37226</v>
      </c>
      <c r="I3" s="22"/>
      <c r="J3" s="20">
        <v>92.3</v>
      </c>
      <c r="K3" t="s" s="23">
        <v>15</v>
      </c>
      <c r="L3" s="22"/>
      <c r="M3" s="22"/>
      <c r="N3" s="20">
        <v>3.2</v>
      </c>
      <c r="O3" s="22"/>
      <c r="P3" s="24">
        <f>J3/E3</f>
        <v>1.42</v>
      </c>
      <c r="Q3" s="24">
        <f>J3/G3</f>
        <v>1.02555555555556</v>
      </c>
      <c r="R3" s="24"/>
      <c r="S3" s="24"/>
      <c r="T3" s="25">
        <f>E3/N3</f>
        <v>20.3125</v>
      </c>
      <c r="U3" s="22"/>
      <c r="V3" s="22"/>
      <c r="W3" s="22"/>
      <c r="X3" s="22"/>
      <c r="Y3" s="22"/>
    </row>
    <row r="4" ht="19" customHeight="1">
      <c r="A4" s="26">
        <v>40210</v>
      </c>
      <c r="B4" t="s" s="27">
        <v>21</v>
      </c>
      <c r="C4" t="s" s="28">
        <v>22</v>
      </c>
      <c r="D4" s="19"/>
      <c r="E4" s="20">
        <v>0.65</v>
      </c>
      <c r="F4" s="22"/>
      <c r="G4" s="22"/>
      <c r="H4" s="21">
        <v>41335</v>
      </c>
      <c r="I4" s="22"/>
      <c r="J4" s="20">
        <v>1.85</v>
      </c>
      <c r="K4" t="s" s="23">
        <v>14</v>
      </c>
      <c r="L4" s="22"/>
      <c r="M4" s="20">
        <v>0.1</v>
      </c>
      <c r="N4" s="22"/>
      <c r="O4" s="22"/>
      <c r="P4" s="24">
        <f>E4/J4</f>
        <v>0.351351351351351</v>
      </c>
      <c r="Q4" s="24"/>
      <c r="R4" s="22"/>
      <c r="S4" s="25">
        <f>E4/M4</f>
        <v>6.5</v>
      </c>
      <c r="T4" s="22"/>
      <c r="U4" s="22"/>
      <c r="V4" s="22"/>
      <c r="W4" s="22"/>
      <c r="X4" s="22"/>
      <c r="Y4" s="22"/>
    </row>
    <row r="5" ht="19" customHeight="1">
      <c r="A5" s="29">
        <v>40026</v>
      </c>
      <c r="B5" t="s" s="30">
        <v>23</v>
      </c>
      <c r="C5" t="s" s="28">
        <v>22</v>
      </c>
      <c r="D5" t="s" s="31">
        <v>24</v>
      </c>
      <c r="E5" s="20">
        <v>1.3</v>
      </c>
      <c r="F5" s="22"/>
      <c r="G5" s="22"/>
      <c r="H5" s="21">
        <v>40879</v>
      </c>
      <c r="I5" s="22"/>
      <c r="J5" s="20">
        <v>2.1</v>
      </c>
      <c r="K5" t="s" s="23">
        <v>14</v>
      </c>
      <c r="L5" s="22"/>
      <c r="M5" s="20">
        <v>0.29</v>
      </c>
      <c r="N5" s="22"/>
      <c r="O5" s="22"/>
      <c r="P5" s="22"/>
      <c r="Q5" s="22"/>
      <c r="R5" s="22"/>
      <c r="S5" s="25">
        <f>E5/M5</f>
        <v>4.48275862068966</v>
      </c>
      <c r="T5" s="20"/>
      <c r="U5" s="24"/>
      <c r="V5" s="32"/>
      <c r="W5" s="32"/>
      <c r="X5" s="20"/>
      <c r="Y5" s="24"/>
    </row>
    <row r="6" ht="19" customHeight="1">
      <c r="A6" s="29">
        <v>39873</v>
      </c>
      <c r="B6" t="s" s="30">
        <v>25</v>
      </c>
      <c r="C6" t="s" s="28">
        <v>22</v>
      </c>
      <c r="D6" t="s" s="31">
        <v>26</v>
      </c>
      <c r="E6" s="20">
        <v>1.2</v>
      </c>
      <c r="F6" s="22"/>
      <c r="G6" s="22"/>
      <c r="H6" s="21">
        <v>41335</v>
      </c>
      <c r="I6" s="22"/>
      <c r="J6" s="20">
        <v>3.2</v>
      </c>
      <c r="K6" t="s" s="23">
        <v>14</v>
      </c>
      <c r="L6" s="22"/>
      <c r="M6" s="20">
        <v>0.2</v>
      </c>
      <c r="N6" s="22"/>
      <c r="O6" s="22"/>
      <c r="P6" s="24">
        <f>E6/J6</f>
        <v>0.375</v>
      </c>
      <c r="Q6" s="24"/>
      <c r="R6" s="22"/>
      <c r="S6" s="25">
        <f>E6/M6</f>
        <v>6</v>
      </c>
      <c r="T6" s="22"/>
      <c r="U6" s="22"/>
      <c r="V6" s="22"/>
      <c r="W6" s="22"/>
      <c r="X6" s="22"/>
      <c r="Y6" s="22"/>
    </row>
    <row r="7" ht="19" customHeight="1">
      <c r="A7" s="29">
        <v>40118</v>
      </c>
      <c r="B7" t="s" s="30">
        <v>27</v>
      </c>
      <c r="C7" t="s" s="28">
        <v>22</v>
      </c>
      <c r="D7" t="s" s="31">
        <v>28</v>
      </c>
      <c r="E7" s="20">
        <v>3.6</v>
      </c>
      <c r="F7" s="22"/>
      <c r="G7" s="22"/>
      <c r="H7" s="21">
        <v>41366</v>
      </c>
      <c r="I7" s="22"/>
      <c r="J7" s="20">
        <v>5.5</v>
      </c>
      <c r="K7" t="s" s="23">
        <v>14</v>
      </c>
      <c r="L7" s="22"/>
      <c r="M7" s="20">
        <v>0.7</v>
      </c>
      <c r="N7" s="22"/>
      <c r="O7" s="22"/>
      <c r="P7" s="24">
        <f>E7/J7</f>
        <v>0.654545454545455</v>
      </c>
      <c r="Q7" s="24"/>
      <c r="R7" s="22"/>
      <c r="S7" s="25">
        <f>E7/M7</f>
        <v>5.14285714285714</v>
      </c>
      <c r="T7" s="20"/>
      <c r="U7" s="24"/>
      <c r="V7" s="32"/>
      <c r="W7" s="32"/>
      <c r="X7" s="20"/>
      <c r="Y7" s="24"/>
    </row>
    <row r="8" ht="19" customHeight="1">
      <c r="A8" s="33">
        <v>40513</v>
      </c>
      <c r="B8" t="s" s="30">
        <v>29</v>
      </c>
      <c r="C8" t="s" s="28">
        <v>30</v>
      </c>
      <c r="D8" s="19"/>
      <c r="E8" s="20">
        <v>23.5</v>
      </c>
      <c r="F8" s="20"/>
      <c r="G8" s="20"/>
      <c r="H8" s="21"/>
      <c r="I8" s="22"/>
      <c r="J8" s="20">
        <v>11.2</v>
      </c>
      <c r="K8" t="s" s="23">
        <v>14</v>
      </c>
      <c r="L8" s="22"/>
      <c r="M8" s="20">
        <v>3.4</v>
      </c>
      <c r="N8" s="34"/>
      <c r="O8" s="34"/>
      <c r="P8" s="24">
        <f>E8/J8</f>
        <v>2.09821428571429</v>
      </c>
      <c r="Q8" s="24"/>
      <c r="R8" s="22"/>
      <c r="S8" s="25">
        <f>E8/M8</f>
        <v>6.91176470588235</v>
      </c>
      <c r="T8" s="20"/>
      <c r="U8" s="24"/>
      <c r="V8" s="32"/>
      <c r="W8" s="32"/>
      <c r="X8" s="34"/>
      <c r="Y8" s="24"/>
    </row>
    <row r="9" ht="19" customHeight="1">
      <c r="A9" s="29">
        <v>40330</v>
      </c>
      <c r="B9" t="s" s="30">
        <v>31</v>
      </c>
      <c r="C9" t="s" s="28">
        <v>30</v>
      </c>
      <c r="D9" t="s" s="31">
        <v>32</v>
      </c>
      <c r="E9" s="20">
        <v>4.8</v>
      </c>
      <c r="F9" s="22"/>
      <c r="G9" s="22"/>
      <c r="H9" t="s" s="23">
        <v>33</v>
      </c>
      <c r="I9" s="22"/>
      <c r="J9" s="20">
        <f>(4.8/5)*12</f>
        <v>11.52</v>
      </c>
      <c r="K9" t="s" s="23">
        <v>14</v>
      </c>
      <c r="L9" s="22"/>
      <c r="M9" s="20">
        <f>(0.5/5)*12</f>
        <v>1.2</v>
      </c>
      <c r="N9" s="22"/>
      <c r="O9" s="22"/>
      <c r="P9" s="24">
        <f>E9/J9</f>
        <v>0.416666666666667</v>
      </c>
      <c r="Q9" s="24"/>
      <c r="R9" s="22"/>
      <c r="S9" s="25">
        <f>E9/M9</f>
        <v>4</v>
      </c>
      <c r="T9" s="22"/>
      <c r="U9" s="22"/>
      <c r="V9" s="22"/>
      <c r="W9" s="22"/>
      <c r="X9" s="22"/>
      <c r="Y9" s="22"/>
    </row>
    <row r="10" ht="19" customHeight="1">
      <c r="A10" s="29">
        <v>40330</v>
      </c>
      <c r="B10" t="s" s="30">
        <v>34</v>
      </c>
      <c r="C10" t="s" s="28">
        <v>30</v>
      </c>
      <c r="D10" t="s" s="31">
        <v>35</v>
      </c>
      <c r="E10" s="20">
        <v>3.6</v>
      </c>
      <c r="F10" s="22"/>
      <c r="G10" s="22"/>
      <c r="H10" s="21">
        <v>40269</v>
      </c>
      <c r="I10" s="22"/>
      <c r="J10" s="20">
        <v>19.6</v>
      </c>
      <c r="K10" t="s" s="23">
        <v>14</v>
      </c>
      <c r="L10" s="22"/>
      <c r="M10" s="20">
        <v>0.5</v>
      </c>
      <c r="N10" s="22"/>
      <c r="O10" s="22"/>
      <c r="P10" s="24">
        <f>E10/J10</f>
        <v>0.183673469387755</v>
      </c>
      <c r="Q10" s="24"/>
      <c r="R10" s="22"/>
      <c r="S10" s="25">
        <f>E10/M10</f>
        <v>7.2</v>
      </c>
      <c r="T10" s="22"/>
      <c r="U10" s="22"/>
      <c r="V10" s="22"/>
      <c r="W10" s="22"/>
      <c r="X10" s="22"/>
      <c r="Y10" s="22"/>
    </row>
    <row r="11" ht="19" customHeight="1">
      <c r="A11" s="29">
        <v>40026</v>
      </c>
      <c r="B11" t="s" s="30">
        <v>36</v>
      </c>
      <c r="C11" t="s" s="28">
        <v>30</v>
      </c>
      <c r="D11" s="19"/>
      <c r="E11" s="20">
        <v>7</v>
      </c>
      <c r="F11" s="20"/>
      <c r="G11" s="20"/>
      <c r="H11" s="21"/>
      <c r="I11" s="22"/>
      <c r="J11" s="20">
        <v>30.2</v>
      </c>
      <c r="K11" t="s" s="23">
        <v>14</v>
      </c>
      <c r="L11" s="22"/>
      <c r="M11" s="20">
        <v>3.5</v>
      </c>
      <c r="N11" s="22"/>
      <c r="O11" s="22"/>
      <c r="P11" s="24">
        <f>E11/J11</f>
        <v>0.231788079470199</v>
      </c>
      <c r="Q11" s="24"/>
      <c r="R11" s="22"/>
      <c r="S11" s="25">
        <f>E11/M11</f>
        <v>2</v>
      </c>
      <c r="T11" s="20"/>
      <c r="U11" s="24"/>
      <c r="V11" s="32"/>
      <c r="W11" s="32"/>
      <c r="X11" s="20"/>
      <c r="Y11" s="24"/>
    </row>
    <row r="12" ht="19" customHeight="1">
      <c r="A12" s="33">
        <v>40210</v>
      </c>
      <c r="B12" t="s" s="30">
        <v>37</v>
      </c>
      <c r="C12" t="s" s="28">
        <v>30</v>
      </c>
      <c r="D12" s="19"/>
      <c r="E12" s="20">
        <v>10.45</v>
      </c>
      <c r="F12" s="20"/>
      <c r="G12" s="20"/>
      <c r="H12" s="21">
        <v>41457</v>
      </c>
      <c r="I12" s="22"/>
      <c r="J12" s="20">
        <v>36.9</v>
      </c>
      <c r="K12" t="s" s="23">
        <v>14</v>
      </c>
      <c r="L12" s="22"/>
      <c r="M12" s="20">
        <v>3.2</v>
      </c>
      <c r="N12" s="22"/>
      <c r="O12" s="22"/>
      <c r="P12" s="24">
        <f>E12/J12</f>
        <v>0.28319783197832</v>
      </c>
      <c r="Q12" s="24"/>
      <c r="R12" s="22"/>
      <c r="S12" s="25">
        <f>E12/M12</f>
        <v>3.265625</v>
      </c>
      <c r="T12" s="20"/>
      <c r="U12" s="24"/>
      <c r="V12" s="32"/>
      <c r="W12" s="32"/>
      <c r="X12" s="34"/>
      <c r="Y12" s="24"/>
    </row>
    <row r="13" ht="19" customHeight="1">
      <c r="A13" s="33">
        <v>39995</v>
      </c>
      <c r="B13" t="s" s="30">
        <v>38</v>
      </c>
      <c r="C13" t="s" s="28">
        <v>39</v>
      </c>
      <c r="D13" t="s" s="31">
        <v>40</v>
      </c>
      <c r="E13" s="20">
        <v>42</v>
      </c>
      <c r="F13" s="20"/>
      <c r="G13" s="20"/>
      <c r="H13" s="21">
        <v>41245</v>
      </c>
      <c r="I13" s="35">
        <v>194</v>
      </c>
      <c r="J13" s="20">
        <v>43.8</v>
      </c>
      <c r="K13" t="s" s="23">
        <v>14</v>
      </c>
      <c r="L13" s="22"/>
      <c r="M13" s="20">
        <v>4.652</v>
      </c>
      <c r="N13" s="34"/>
      <c r="O13" s="34"/>
      <c r="P13" s="24">
        <f>E13/J13</f>
        <v>0.958904109589041</v>
      </c>
      <c r="Q13" s="24"/>
      <c r="R13" s="22"/>
      <c r="S13" s="25">
        <f>E13/M13</f>
        <v>9.02837489251935</v>
      </c>
      <c r="T13" s="20"/>
      <c r="U13" s="24"/>
      <c r="V13" s="32"/>
      <c r="W13" s="32"/>
      <c r="X13" s="34"/>
      <c r="Y13" s="24"/>
    </row>
    <row r="14" ht="19" customHeight="1">
      <c r="A14" s="29">
        <v>40026</v>
      </c>
      <c r="B14" t="s" s="30">
        <v>41</v>
      </c>
      <c r="C14" t="s" s="28">
        <v>30</v>
      </c>
      <c r="D14" s="19"/>
      <c r="E14" s="20">
        <v>13.5</v>
      </c>
      <c r="F14" s="20"/>
      <c r="G14" s="20"/>
      <c r="H14" s="21"/>
      <c r="I14" s="22"/>
      <c r="J14" s="20">
        <v>52.9</v>
      </c>
      <c r="K14" t="s" s="23">
        <v>14</v>
      </c>
      <c r="L14" s="22"/>
      <c r="M14" s="20">
        <v>5.3</v>
      </c>
      <c r="N14" s="22"/>
      <c r="O14" s="22"/>
      <c r="P14" s="24">
        <f>E14/J14</f>
        <v>0.255198487712665</v>
      </c>
      <c r="Q14" s="24"/>
      <c r="R14" s="22"/>
      <c r="S14" s="25">
        <f>E14/M14</f>
        <v>2.54716981132075</v>
      </c>
      <c r="T14" s="20"/>
      <c r="U14" s="24"/>
      <c r="V14" s="32"/>
      <c r="W14" s="32"/>
      <c r="X14" s="20"/>
      <c r="Y14" s="24"/>
    </row>
    <row r="15" ht="19" customHeight="1">
      <c r="A15" s="33">
        <v>39995</v>
      </c>
      <c r="B15" t="s" s="30">
        <v>42</v>
      </c>
      <c r="C15" t="s" s="28">
        <v>43</v>
      </c>
      <c r="D15" t="s" s="31">
        <v>44</v>
      </c>
      <c r="E15" s="20">
        <v>81</v>
      </c>
      <c r="F15" s="20">
        <v>14.331</v>
      </c>
      <c r="G15" s="20">
        <f>E15+F15</f>
        <v>95.331</v>
      </c>
      <c r="H15" s="21">
        <v>41365</v>
      </c>
      <c r="I15" s="36">
        <v>174</v>
      </c>
      <c r="J15" s="20">
        <v>53.528</v>
      </c>
      <c r="K15" t="s" s="23">
        <v>14</v>
      </c>
      <c r="L15" s="22"/>
      <c r="M15" s="20">
        <v>9.066000000000001</v>
      </c>
      <c r="N15" s="22"/>
      <c r="O15" s="22"/>
      <c r="P15" s="24">
        <f>E15/J15</f>
        <v>1.51322672246301</v>
      </c>
      <c r="Q15" s="24">
        <f>J15/G15</f>
        <v>0.5614962603979819</v>
      </c>
      <c r="R15" s="22"/>
      <c r="S15" s="25">
        <f>E15/M15</f>
        <v>8.93448047650563</v>
      </c>
      <c r="T15" s="20"/>
      <c r="U15" s="24"/>
      <c r="V15" s="32"/>
      <c r="W15" s="32"/>
      <c r="X15" s="34"/>
      <c r="Y15" s="24"/>
    </row>
    <row r="16" ht="19" customHeight="1">
      <c r="A16" s="37">
        <v>40026</v>
      </c>
      <c r="B16" t="s" s="38">
        <v>45</v>
      </c>
      <c r="C16" t="s" s="39">
        <v>46</v>
      </c>
      <c r="D16" t="s" s="31">
        <v>47</v>
      </c>
      <c r="E16" s="20">
        <v>17</v>
      </c>
      <c r="F16" s="22"/>
      <c r="G16" s="22"/>
      <c r="H16" s="21">
        <v>39873</v>
      </c>
      <c r="I16" s="22"/>
      <c r="J16" s="20">
        <v>74.7</v>
      </c>
      <c r="K16" t="s" s="23">
        <v>14</v>
      </c>
      <c r="L16" s="22"/>
      <c r="M16" s="20">
        <v>3.1</v>
      </c>
      <c r="N16" s="22"/>
      <c r="O16" s="22"/>
      <c r="P16" s="24">
        <f>E16/J16</f>
        <v>0.227576974564926</v>
      </c>
      <c r="Q16" s="24"/>
      <c r="R16" s="22"/>
      <c r="S16" s="25">
        <f>E16/M16</f>
        <v>5.48387096774194</v>
      </c>
      <c r="T16" s="22"/>
      <c r="U16" s="22"/>
      <c r="V16" s="22"/>
      <c r="W16" s="22"/>
      <c r="X16" s="22"/>
      <c r="Y16" s="22"/>
    </row>
    <row r="17" ht="19" customHeight="1">
      <c r="A17" s="29">
        <v>38991</v>
      </c>
      <c r="B17" t="s" s="30">
        <v>48</v>
      </c>
      <c r="C17" t="s" s="28">
        <v>22</v>
      </c>
      <c r="D17" t="s" s="31">
        <v>49</v>
      </c>
      <c r="E17" s="20">
        <v>1.6</v>
      </c>
      <c r="F17" s="22"/>
      <c r="G17" s="22"/>
      <c r="H17" s="21">
        <v>40300</v>
      </c>
      <c r="I17" s="22"/>
      <c r="J17" s="20">
        <v>1.6</v>
      </c>
      <c r="K17" t="s" s="23">
        <v>50</v>
      </c>
      <c r="L17" s="20">
        <v>0.488</v>
      </c>
      <c r="M17" s="22"/>
      <c r="N17" s="22"/>
      <c r="O17" s="22"/>
      <c r="P17" s="24">
        <f>E17/J17</f>
        <v>1</v>
      </c>
      <c r="Q17" s="24"/>
      <c r="R17" s="25">
        <f>E17/L17</f>
        <v>3.27868852459016</v>
      </c>
      <c r="S17" s="32"/>
      <c r="T17" s="20"/>
      <c r="U17" s="24"/>
      <c r="V17" s="32"/>
      <c r="W17" s="32"/>
      <c r="X17" s="20"/>
      <c r="Y17" s="24"/>
    </row>
    <row r="18" ht="19" customHeight="1">
      <c r="A18" s="29">
        <v>39539</v>
      </c>
      <c r="B18" t="s" s="30">
        <v>51</v>
      </c>
      <c r="C18" t="s" s="28">
        <v>22</v>
      </c>
      <c r="D18" t="s" s="31">
        <v>52</v>
      </c>
      <c r="E18" s="20">
        <v>1.47</v>
      </c>
      <c r="F18" s="20"/>
      <c r="G18" s="20"/>
      <c r="H18" s="21">
        <v>40818</v>
      </c>
      <c r="I18" s="22"/>
      <c r="J18" s="20">
        <v>2.25</v>
      </c>
      <c r="K18" t="s" s="23">
        <v>50</v>
      </c>
      <c r="L18" s="20">
        <v>0.6</v>
      </c>
      <c r="M18" s="22"/>
      <c r="N18" s="22"/>
      <c r="O18" s="22"/>
      <c r="P18" s="24">
        <f>E18/J18</f>
        <v>0.653333333333333</v>
      </c>
      <c r="Q18" s="24"/>
      <c r="R18" s="24">
        <f>E18/L18</f>
        <v>2.45</v>
      </c>
      <c r="S18" s="24"/>
      <c r="T18" s="20"/>
      <c r="U18" s="24"/>
      <c r="V18" s="32"/>
      <c r="W18" s="32"/>
      <c r="X18" s="20"/>
      <c r="Y18" s="24"/>
    </row>
    <row r="19" ht="19" customHeight="1">
      <c r="A19" s="37">
        <v>38687</v>
      </c>
      <c r="B19" t="s" s="38">
        <v>53</v>
      </c>
      <c r="C19" t="s" s="39">
        <v>20</v>
      </c>
      <c r="D19" t="s" s="31">
        <v>54</v>
      </c>
      <c r="E19" s="20">
        <f>132+22.2</f>
        <v>154.2</v>
      </c>
      <c r="F19" s="20">
        <v>77.09999999999999</v>
      </c>
      <c r="G19" s="20">
        <f>E19+F19</f>
        <v>231.3</v>
      </c>
      <c r="H19" s="21">
        <v>38322</v>
      </c>
      <c r="I19" s="22"/>
      <c r="J19" s="20">
        <v>280</v>
      </c>
      <c r="K19" t="s" s="23">
        <v>50</v>
      </c>
      <c r="L19" s="20">
        <v>3</v>
      </c>
      <c r="M19" s="22"/>
      <c r="N19" s="22"/>
      <c r="O19" s="22"/>
      <c r="P19" s="24">
        <f>J19/E19</f>
        <v>1.81582360570687</v>
      </c>
      <c r="Q19" s="24">
        <f>J19/G19</f>
        <v>1.21054907047125</v>
      </c>
      <c r="R19" s="24">
        <f>E19/L19</f>
        <v>51.4</v>
      </c>
      <c r="S19" s="24"/>
      <c r="T19" s="22"/>
      <c r="U19" s="22"/>
      <c r="V19" s="22"/>
      <c r="W19" s="22"/>
      <c r="X19" s="22"/>
      <c r="Y19" s="22"/>
    </row>
    <row r="20" ht="19" customHeight="1">
      <c r="A20" s="37">
        <v>38991</v>
      </c>
      <c r="B20" t="s" s="38">
        <v>55</v>
      </c>
      <c r="C20" t="s" s="39">
        <v>20</v>
      </c>
      <c r="D20" t="s" s="31">
        <v>56</v>
      </c>
      <c r="E20" s="20">
        <v>370</v>
      </c>
      <c r="F20" s="20"/>
      <c r="G20" s="20"/>
      <c r="H20" s="21">
        <v>38687</v>
      </c>
      <c r="I20" s="22"/>
      <c r="J20" s="20">
        <v>442.1</v>
      </c>
      <c r="K20" t="s" s="23">
        <v>50</v>
      </c>
      <c r="L20" s="20">
        <v>14.1</v>
      </c>
      <c r="M20" s="22"/>
      <c r="N20" s="22"/>
      <c r="O20" s="22"/>
      <c r="P20" s="24">
        <f>E20/J20</f>
        <v>0.8369147251753</v>
      </c>
      <c r="Q20" s="24"/>
      <c r="R20" s="24">
        <f>E20/L20</f>
        <v>26.241134751773</v>
      </c>
      <c r="S20" s="24"/>
      <c r="T20" s="22"/>
      <c r="U20" s="22"/>
      <c r="V20" s="22"/>
      <c r="W20" s="22"/>
      <c r="X20" s="22"/>
      <c r="Y20" s="22"/>
    </row>
    <row r="21" ht="19" customHeight="1">
      <c r="A21" s="29">
        <v>40118</v>
      </c>
      <c r="B21" t="s" s="30">
        <v>57</v>
      </c>
      <c r="C21" t="s" s="28">
        <v>22</v>
      </c>
      <c r="D21" t="s" s="31">
        <v>58</v>
      </c>
      <c r="E21" s="20">
        <v>1</v>
      </c>
      <c r="F21" s="22"/>
      <c r="G21" s="22"/>
      <c r="H21" s="21">
        <v>41335</v>
      </c>
      <c r="I21" s="22"/>
      <c r="J21" s="20">
        <v>1.6</v>
      </c>
      <c r="K21" t="s" s="23">
        <v>16</v>
      </c>
      <c r="L21" s="22"/>
      <c r="M21" s="22"/>
      <c r="N21" s="22"/>
      <c r="O21" s="20">
        <v>0.46</v>
      </c>
      <c r="P21" s="24">
        <f>E21/J21</f>
        <v>0.625</v>
      </c>
      <c r="Q21" s="24"/>
      <c r="R21" s="22"/>
      <c r="S21" s="22"/>
      <c r="T21" s="22"/>
      <c r="U21" s="25">
        <f>E21/O21</f>
        <v>2.17391304347826</v>
      </c>
      <c r="V21" s="22"/>
      <c r="W21" s="22"/>
      <c r="X21" s="22"/>
      <c r="Y21" s="22"/>
    </row>
    <row r="22" ht="19" customHeight="1">
      <c r="A22" s="29">
        <v>40210</v>
      </c>
      <c r="B22" t="s" s="30">
        <v>59</v>
      </c>
      <c r="C22" t="s" s="28">
        <v>22</v>
      </c>
      <c r="D22" t="s" s="31">
        <v>60</v>
      </c>
      <c r="E22" s="20">
        <v>1.15</v>
      </c>
      <c r="F22" s="22"/>
      <c r="G22" s="22"/>
      <c r="H22" s="21">
        <v>41335</v>
      </c>
      <c r="I22" s="22"/>
      <c r="J22" s="20">
        <v>2.1</v>
      </c>
      <c r="K22" t="s" s="23">
        <v>16</v>
      </c>
      <c r="L22" s="22"/>
      <c r="M22" s="22"/>
      <c r="N22" s="22"/>
      <c r="O22" s="20">
        <v>0.3</v>
      </c>
      <c r="P22" s="24">
        <f>E22/J22</f>
        <v>0.547619047619048</v>
      </c>
      <c r="Q22" s="24"/>
      <c r="R22" s="22"/>
      <c r="S22" s="22"/>
      <c r="T22" s="22"/>
      <c r="U22" s="25">
        <f>E22/O22</f>
        <v>3.83333333333333</v>
      </c>
      <c r="V22" s="22"/>
      <c r="W22" s="22"/>
      <c r="X22" s="22"/>
      <c r="Y22" s="22"/>
    </row>
    <row r="23" ht="19" customHeight="1">
      <c r="A23" s="29">
        <v>40330</v>
      </c>
      <c r="B23" t="s" s="30">
        <v>61</v>
      </c>
      <c r="C23" t="s" s="28">
        <v>22</v>
      </c>
      <c r="D23" s="19"/>
      <c r="E23" s="20">
        <v>2.1</v>
      </c>
      <c r="F23" s="22"/>
      <c r="G23" s="22"/>
      <c r="H23" s="21">
        <v>41154</v>
      </c>
      <c r="I23" s="22"/>
      <c r="J23" s="20">
        <v>2.9</v>
      </c>
      <c r="K23" t="s" s="23">
        <v>16</v>
      </c>
      <c r="L23" s="22"/>
      <c r="M23" s="22"/>
      <c r="N23" s="22"/>
      <c r="O23" s="20">
        <v>0.463</v>
      </c>
      <c r="P23" s="24">
        <f>E23/J23</f>
        <v>0.724137931034483</v>
      </c>
      <c r="Q23" s="24"/>
      <c r="R23" s="22"/>
      <c r="S23" s="22"/>
      <c r="T23" s="22"/>
      <c r="U23" s="25">
        <f>E23/O23</f>
        <v>4.53563714902808</v>
      </c>
      <c r="V23" s="22"/>
      <c r="W23" s="22"/>
      <c r="X23" s="22"/>
      <c r="Y23" s="22"/>
    </row>
    <row r="24" ht="19" customHeight="1">
      <c r="A24" s="29">
        <v>39142</v>
      </c>
      <c r="B24" t="s" s="30">
        <v>62</v>
      </c>
      <c r="C24" t="s" s="28">
        <v>22</v>
      </c>
      <c r="D24" s="19"/>
      <c r="E24" s="20">
        <v>3.7</v>
      </c>
      <c r="F24" s="20"/>
      <c r="G24" s="20"/>
      <c r="H24" s="21">
        <v>40149</v>
      </c>
      <c r="I24" s="22"/>
      <c r="J24" s="20">
        <v>4</v>
      </c>
      <c r="K24" t="s" s="23">
        <v>16</v>
      </c>
      <c r="L24" s="22"/>
      <c r="M24" s="22"/>
      <c r="N24" s="22"/>
      <c r="O24" s="20">
        <v>0.57</v>
      </c>
      <c r="P24" s="24">
        <f>E24/J24</f>
        <v>0.925</v>
      </c>
      <c r="Q24" s="24"/>
      <c r="R24" s="22"/>
      <c r="S24" s="32"/>
      <c r="T24" s="20"/>
      <c r="U24" s="25">
        <f>E24/O24</f>
        <v>6.49122807017544</v>
      </c>
      <c r="V24" s="32"/>
      <c r="W24" s="32"/>
      <c r="X24" s="20"/>
      <c r="Y24" s="24"/>
    </row>
    <row r="25" ht="19" customHeight="1">
      <c r="A25" s="29">
        <v>39387</v>
      </c>
      <c r="B25" t="s" s="30">
        <v>63</v>
      </c>
      <c r="C25" t="s" s="28">
        <v>64</v>
      </c>
      <c r="D25" t="s" s="31">
        <v>65</v>
      </c>
      <c r="E25" s="20">
        <v>6.4</v>
      </c>
      <c r="F25" s="22"/>
      <c r="G25" s="22"/>
      <c r="H25" s="21">
        <v>39142</v>
      </c>
      <c r="I25" s="22"/>
      <c r="J25" s="20">
        <v>13</v>
      </c>
      <c r="K25" t="s" s="23">
        <v>16</v>
      </c>
      <c r="L25" s="22"/>
      <c r="M25" s="22"/>
      <c r="N25" s="22"/>
      <c r="O25" s="20">
        <v>0.2</v>
      </c>
      <c r="P25" s="24">
        <f>E25/J25</f>
        <v>0.492307692307692</v>
      </c>
      <c r="Q25" s="24"/>
      <c r="R25" s="22"/>
      <c r="S25" s="22"/>
      <c r="T25" s="22"/>
      <c r="U25" s="25">
        <f>E25/O25</f>
        <v>32</v>
      </c>
      <c r="V25" s="22"/>
      <c r="W25" s="22"/>
      <c r="X25" s="22"/>
      <c r="Y25" s="22"/>
    </row>
    <row r="26" ht="19" customHeight="1">
      <c r="A26" s="29">
        <v>38961</v>
      </c>
      <c r="B26" t="s" s="30">
        <v>66</v>
      </c>
      <c r="C26" t="s" s="28">
        <v>22</v>
      </c>
      <c r="D26" s="19"/>
      <c r="E26" s="20">
        <v>0.632</v>
      </c>
      <c r="F26" s="20"/>
      <c r="G26" s="20"/>
      <c r="H26" s="21">
        <v>40180</v>
      </c>
      <c r="I26" s="22"/>
      <c r="J26" s="20"/>
      <c r="K26" t="s" s="23">
        <v>16</v>
      </c>
      <c r="L26" s="22"/>
      <c r="M26" s="22"/>
      <c r="N26" s="22"/>
      <c r="O26" s="20">
        <v>0.137</v>
      </c>
      <c r="P26" s="24"/>
      <c r="Q26" s="24"/>
      <c r="R26" s="22"/>
      <c r="S26" s="32"/>
      <c r="T26" s="20"/>
      <c r="U26" s="25">
        <f>E26/O26</f>
        <v>4.61313868613139</v>
      </c>
      <c r="V26" s="32"/>
      <c r="W26" s="32"/>
      <c r="X26" s="20"/>
      <c r="Y26" s="24"/>
    </row>
    <row r="27" ht="19" customHeight="1">
      <c r="A27" s="29">
        <v>37956</v>
      </c>
      <c r="B27" t="s" s="30">
        <v>67</v>
      </c>
      <c r="C27" t="s" s="28">
        <v>64</v>
      </c>
      <c r="D27" t="s" s="31">
        <v>68</v>
      </c>
      <c r="E27" s="20">
        <v>0.436554</v>
      </c>
      <c r="F27" s="22"/>
      <c r="G27" s="22"/>
      <c r="H27" s="21"/>
      <c r="I27" s="22"/>
      <c r="J27" s="20">
        <v>1</v>
      </c>
      <c r="K27" s="22"/>
      <c r="L27" s="20"/>
      <c r="M27" s="22"/>
      <c r="N27" s="22"/>
      <c r="O27" s="22"/>
      <c r="P27" s="24">
        <f>E27/J27</f>
        <v>0.436554</v>
      </c>
      <c r="Q27" s="22"/>
      <c r="R27" s="22"/>
      <c r="S27" s="22"/>
      <c r="T27" s="22"/>
      <c r="U27" s="22"/>
      <c r="V27" s="22"/>
      <c r="W27" s="22"/>
      <c r="X27" s="22"/>
      <c r="Y27" s="22"/>
    </row>
    <row r="28" ht="19" customHeight="1">
      <c r="A28" s="29">
        <v>39479</v>
      </c>
      <c r="B28" t="s" s="30">
        <v>69</v>
      </c>
      <c r="C28" t="s" s="28">
        <v>70</v>
      </c>
      <c r="D28" t="s" s="31">
        <v>71</v>
      </c>
      <c r="E28" s="20">
        <v>0.65</v>
      </c>
      <c r="F28" s="20"/>
      <c r="G28" s="20"/>
      <c r="H28" s="21">
        <v>40879</v>
      </c>
      <c r="I28" s="22"/>
      <c r="J28" s="20">
        <v>2.3</v>
      </c>
      <c r="K28" s="22"/>
      <c r="L28" s="20"/>
      <c r="M28" s="22"/>
      <c r="N28" s="22"/>
      <c r="O28" s="22"/>
      <c r="P28" s="24">
        <f>E28/J28</f>
        <v>0.282608695652174</v>
      </c>
      <c r="Q28" s="24"/>
      <c r="R28" s="24"/>
      <c r="S28" s="24"/>
      <c r="T28" s="22"/>
      <c r="U28" s="22"/>
      <c r="V28" s="22"/>
      <c r="W28" s="22"/>
      <c r="X28" s="22"/>
      <c r="Y28" s="22"/>
    </row>
    <row r="29" ht="19" customHeight="1">
      <c r="A29" s="33">
        <v>38504</v>
      </c>
      <c r="B29" t="s" s="30">
        <v>72</v>
      </c>
      <c r="C29" t="s" s="28">
        <v>30</v>
      </c>
      <c r="D29" t="s" s="31">
        <v>73</v>
      </c>
      <c r="E29" s="20">
        <v>4.8</v>
      </c>
      <c r="F29" s="20"/>
      <c r="G29" s="20"/>
      <c r="H29" s="21"/>
      <c r="I29" s="22"/>
      <c r="J29" s="20">
        <f>0.58069*12</f>
        <v>6.96828</v>
      </c>
      <c r="K29" s="40"/>
      <c r="L29" s="20"/>
      <c r="M29" s="22"/>
      <c r="N29" s="22"/>
      <c r="O29" s="22"/>
      <c r="P29" s="24">
        <f>E29/J29</f>
        <v>0.688835695465739</v>
      </c>
      <c r="Q29" s="24"/>
      <c r="R29" s="32"/>
      <c r="S29" s="32"/>
      <c r="T29" s="20"/>
      <c r="U29" s="24"/>
      <c r="V29" s="32"/>
      <c r="W29" s="32"/>
      <c r="X29" s="34"/>
      <c r="Y29" s="24"/>
    </row>
    <row r="30" ht="19" customHeight="1">
      <c r="A30" s="33">
        <v>39904</v>
      </c>
      <c r="B30" t="s" s="30">
        <v>74</v>
      </c>
      <c r="C30" t="s" s="28">
        <v>30</v>
      </c>
      <c r="D30" s="19"/>
      <c r="E30" s="20">
        <v>5.804488</v>
      </c>
      <c r="F30" s="20"/>
      <c r="G30" s="20"/>
      <c r="H30" s="21"/>
      <c r="I30" s="22"/>
      <c r="J30" s="20">
        <v>8.4</v>
      </c>
      <c r="K30" s="40"/>
      <c r="L30" s="20"/>
      <c r="M30" s="34"/>
      <c r="N30" s="34"/>
      <c r="O30" s="34"/>
      <c r="P30" s="24">
        <f>E30/J30</f>
        <v>0.691010476190476</v>
      </c>
      <c r="Q30" s="24"/>
      <c r="R30" s="32"/>
      <c r="S30" s="32"/>
      <c r="T30" s="20"/>
      <c r="U30" s="24"/>
      <c r="V30" s="32"/>
      <c r="W30" s="32"/>
      <c r="X30" s="34"/>
      <c r="Y30" s="24"/>
    </row>
    <row r="31" ht="19" customHeight="1">
      <c r="A31" s="37">
        <v>40360</v>
      </c>
      <c r="B31" t="s" s="38">
        <v>75</v>
      </c>
      <c r="C31" t="s" s="39">
        <v>76</v>
      </c>
      <c r="D31" s="19"/>
      <c r="E31" s="20">
        <f>G31-F31</f>
        <v>27.2</v>
      </c>
      <c r="F31" s="20">
        <v>10.8</v>
      </c>
      <c r="G31" s="20">
        <v>38</v>
      </c>
      <c r="H31" s="21"/>
      <c r="I31" s="22"/>
      <c r="J31" s="36">
        <v>18.3</v>
      </c>
      <c r="K31" s="22"/>
      <c r="L31" s="22"/>
      <c r="M31" s="22"/>
      <c r="N31" s="22"/>
      <c r="O31" s="22"/>
      <c r="P31" s="24">
        <f>E31/J31</f>
        <v>1.48633879781421</v>
      </c>
      <c r="Q31" s="24">
        <f>J31/G31</f>
        <v>0.481578947368421</v>
      </c>
      <c r="R31" s="22"/>
      <c r="S31" s="22"/>
      <c r="T31" s="22"/>
      <c r="U31" s="22"/>
      <c r="V31" s="22"/>
      <c r="W31" s="22"/>
      <c r="X31" s="22"/>
      <c r="Y31" s="22"/>
    </row>
    <row r="32" ht="19" customHeight="1">
      <c r="A32" s="37">
        <v>40483</v>
      </c>
      <c r="B32" t="s" s="30">
        <v>22</v>
      </c>
      <c r="C32" t="s" s="28">
        <v>30</v>
      </c>
      <c r="D32" s="19"/>
      <c r="E32" s="20">
        <f>33.4-6.1</f>
        <v>27.3</v>
      </c>
      <c r="F32" s="20">
        <v>6.1</v>
      </c>
      <c r="G32" s="20">
        <v>33.4</v>
      </c>
      <c r="H32" s="21"/>
      <c r="I32" s="22"/>
      <c r="J32" s="20">
        <v>30</v>
      </c>
      <c r="K32" s="22"/>
      <c r="L32" s="22"/>
      <c r="M32" s="22"/>
      <c r="N32" s="22"/>
      <c r="O32" s="22"/>
      <c r="P32" s="24">
        <f>E32/J32</f>
        <v>0.91</v>
      </c>
      <c r="Q32" s="24">
        <f>J32/G32</f>
        <v>0.898203592814371</v>
      </c>
      <c r="R32" s="22"/>
      <c r="S32" s="22"/>
      <c r="T32" s="22"/>
      <c r="U32" s="22"/>
      <c r="V32" s="22"/>
      <c r="W32" s="22"/>
      <c r="X32" s="22"/>
      <c r="Y32" s="22"/>
    </row>
    <row r="33" ht="19" customHeight="1">
      <c r="A33" s="29">
        <v>39295</v>
      </c>
      <c r="B33" t="s" s="30">
        <v>77</v>
      </c>
      <c r="C33" t="s" s="28">
        <v>30</v>
      </c>
      <c r="D33" s="19"/>
      <c r="E33" s="20">
        <v>17</v>
      </c>
      <c r="F33" s="22"/>
      <c r="G33" s="22"/>
      <c r="H33" s="21">
        <v>41335</v>
      </c>
      <c r="I33" s="22"/>
      <c r="J33" s="20">
        <v>74.7</v>
      </c>
      <c r="K33" s="22"/>
      <c r="L33" s="20">
        <v>4.6</v>
      </c>
      <c r="M33" s="35"/>
      <c r="N33" s="35"/>
      <c r="O33" s="35"/>
      <c r="P33" s="24">
        <f>E33/J33</f>
        <v>0.227576974564926</v>
      </c>
      <c r="Q33" s="24"/>
      <c r="R33" s="25">
        <f>E33/L33</f>
        <v>3.69565217391304</v>
      </c>
      <c r="S33" s="32"/>
      <c r="T33" s="20"/>
      <c r="U33" s="24"/>
      <c r="V33" s="32"/>
      <c r="W33" s="32"/>
      <c r="X33" s="20"/>
      <c r="Y33" s="24"/>
    </row>
    <row r="34" ht="19" customHeight="1">
      <c r="A34" s="29"/>
      <c r="B34" s="41"/>
      <c r="C34" s="42"/>
      <c r="D34" s="19"/>
      <c r="E34" s="20"/>
      <c r="F34" s="20"/>
      <c r="G34" s="20"/>
      <c r="H34" s="21"/>
      <c r="I34" s="22"/>
      <c r="J34" s="20"/>
      <c r="K34" s="22"/>
      <c r="L34" s="22"/>
      <c r="M34" s="22"/>
      <c r="N34" s="22"/>
      <c r="O34" s="20"/>
      <c r="P34" s="24"/>
      <c r="Q34" s="24"/>
      <c r="R34" s="22"/>
      <c r="S34" s="32"/>
      <c r="T34" s="20"/>
      <c r="U34" s="24"/>
      <c r="V34" s="32"/>
      <c r="W34" s="32"/>
      <c r="X34" s="20"/>
      <c r="Y34" s="24"/>
    </row>
    <row r="35" ht="19" customHeight="1">
      <c r="A35" s="29"/>
      <c r="B35" s="41"/>
      <c r="C35" s="42"/>
      <c r="D35" s="19"/>
      <c r="E35" s="20"/>
      <c r="F35" s="20"/>
      <c r="G35" s="20"/>
      <c r="H35" s="21"/>
      <c r="I35" s="22"/>
      <c r="J35" s="20"/>
      <c r="K35" s="22"/>
      <c r="L35" s="22"/>
      <c r="M35" s="22"/>
      <c r="N35" s="22"/>
      <c r="O35" s="20"/>
      <c r="P35" s="24"/>
      <c r="Q35" s="24"/>
      <c r="R35" s="22"/>
      <c r="S35" s="32"/>
      <c r="T35" s="20"/>
      <c r="U35" s="24"/>
      <c r="V35" s="32"/>
      <c r="W35" s="32"/>
      <c r="X35" s="20"/>
      <c r="Y35" s="24"/>
    </row>
    <row r="36" ht="19" customHeight="1">
      <c r="A36" s="29"/>
      <c r="B36" t="s" s="30">
        <v>78</v>
      </c>
      <c r="C36" s="42"/>
      <c r="D36" s="19"/>
      <c r="E36" s="43">
        <f>AVERAGE(E3:E33)</f>
        <v>29.033646516129</v>
      </c>
      <c r="F36" s="20"/>
      <c r="G36" s="43">
        <f>AVERAGE(G3:G33)</f>
        <v>97.6062</v>
      </c>
      <c r="H36" s="21"/>
      <c r="I36" s="22"/>
      <c r="J36" s="44">
        <f>AVERAGE(J3:J33)</f>
        <v>44.3505426666667</v>
      </c>
      <c r="K36" s="22"/>
      <c r="L36" s="22"/>
      <c r="M36" s="22"/>
      <c r="N36" s="22"/>
      <c r="O36" s="20"/>
      <c r="P36" s="45">
        <f>AVERAGE(P3:P33)</f>
        <v>0.734910496838204</v>
      </c>
      <c r="Q36" s="45">
        <f>AVERAGE(Q3:Q33)</f>
        <v>0.835476685321517</v>
      </c>
      <c r="R36" s="46">
        <f>AVERAGE(R3:R33)</f>
        <v>17.4130950900552</v>
      </c>
      <c r="S36" s="46">
        <f>AVERAGE(S3:S33)</f>
        <v>5.49976166288591</v>
      </c>
      <c r="T36" s="46">
        <f>AVERAGE(T3:T33)</f>
        <v>20.3125</v>
      </c>
      <c r="U36" s="46">
        <f>AVERAGE(U3:U33)</f>
        <v>8.94120838035775</v>
      </c>
      <c r="V36" s="32"/>
      <c r="W36" s="32"/>
      <c r="X36" s="20"/>
      <c r="Y36" s="24"/>
    </row>
    <row r="37" ht="19" customHeight="1">
      <c r="A37" s="29"/>
      <c r="B37" t="s" s="30">
        <v>79</v>
      </c>
      <c r="C37" s="42"/>
      <c r="D37" s="19"/>
      <c r="E37" s="43">
        <f>MEDIAN(E3:E33)</f>
        <v>4.8</v>
      </c>
      <c r="F37" s="20"/>
      <c r="G37" s="43">
        <f>MEDIAN(G3:G33)</f>
        <v>90</v>
      </c>
      <c r="H37" s="21"/>
      <c r="I37" s="22"/>
      <c r="J37" s="44">
        <f>MEDIAN(J3:J33)</f>
        <v>11.36</v>
      </c>
      <c r="K37" s="22"/>
      <c r="L37" s="22"/>
      <c r="M37" s="22"/>
      <c r="N37" s="22"/>
      <c r="O37" s="20"/>
      <c r="P37" s="45">
        <f>MEDIAN(P3:P33)</f>
        <v>0.653333333333333</v>
      </c>
      <c r="Q37" s="45">
        <f>MEDIAN(Q3:Q33)</f>
        <v>0.898203592814371</v>
      </c>
      <c r="R37" s="46">
        <f>MEDIAN(R3:R33)</f>
        <v>3.69565217391304</v>
      </c>
      <c r="S37" s="46">
        <f>MEDIAN(S3:S33)</f>
        <v>5.48387096774194</v>
      </c>
      <c r="T37" s="46">
        <f>MEDIAN(T3:T33)</f>
        <v>20.3125</v>
      </c>
      <c r="U37" s="46">
        <f>MEDIAN(U3:U33)</f>
        <v>4.57438791757974</v>
      </c>
      <c r="V37" s="32"/>
      <c r="W37" s="32"/>
      <c r="X37" s="20"/>
      <c r="Y37" s="24"/>
    </row>
    <row r="38" ht="19" customHeight="1">
      <c r="A38" s="29"/>
      <c r="B38" t="s" s="30">
        <v>80</v>
      </c>
      <c r="C38" s="42"/>
      <c r="D38" s="19"/>
      <c r="E38" s="43">
        <f>MAX(E3:E33)</f>
        <v>370</v>
      </c>
      <c r="F38" s="20"/>
      <c r="G38" s="43">
        <f>MAX(G3:G33)</f>
        <v>231.3</v>
      </c>
      <c r="H38" s="21"/>
      <c r="I38" s="22"/>
      <c r="J38" s="44">
        <f>MAX(J3:J33)</f>
        <v>442.1</v>
      </c>
      <c r="K38" s="22"/>
      <c r="L38" s="22"/>
      <c r="M38" s="22"/>
      <c r="N38" s="22"/>
      <c r="O38" s="20"/>
      <c r="P38" s="45">
        <f>MAX(P3:P33)</f>
        <v>2.09821428571429</v>
      </c>
      <c r="Q38" s="45">
        <f>MAX(Q3:Q33)</f>
        <v>1.21054907047125</v>
      </c>
      <c r="R38" s="46">
        <f>MAX(R3:R33)</f>
        <v>51.4</v>
      </c>
      <c r="S38" s="46">
        <f>MAX(S3:S33)</f>
        <v>9.02837489251935</v>
      </c>
      <c r="T38" s="46">
        <f>MAX(T3:T33)</f>
        <v>20.3125</v>
      </c>
      <c r="U38" s="46">
        <f>MAX(U3:U33)</f>
        <v>32</v>
      </c>
      <c r="V38" s="32"/>
      <c r="W38" s="32"/>
      <c r="X38" s="20"/>
      <c r="Y38" s="24"/>
    </row>
    <row r="39" ht="19" customHeight="1">
      <c r="A39" s="29"/>
      <c r="B39" t="s" s="30">
        <v>81</v>
      </c>
      <c r="C39" s="42"/>
      <c r="D39" s="19"/>
      <c r="E39" s="43">
        <f>MIN(E3:E33)</f>
        <v>0.436554</v>
      </c>
      <c r="F39" s="20"/>
      <c r="G39" s="43">
        <f>MIN(G3:G33)</f>
        <v>33.4</v>
      </c>
      <c r="H39" s="21"/>
      <c r="I39" s="22"/>
      <c r="J39" s="44">
        <f>MIN(J3:J33)</f>
        <v>1</v>
      </c>
      <c r="K39" s="22"/>
      <c r="L39" s="22"/>
      <c r="M39" s="22"/>
      <c r="N39" s="22"/>
      <c r="O39" s="20"/>
      <c r="P39" s="45">
        <f>MIN(P3:P33)</f>
        <v>0.183673469387755</v>
      </c>
      <c r="Q39" s="45">
        <f>MIN(Q3:Q33)</f>
        <v>0.481578947368421</v>
      </c>
      <c r="R39" s="46">
        <f>MIN(R3:R33)</f>
        <v>2.45</v>
      </c>
      <c r="S39" s="46">
        <f>MIN(S3:S33)</f>
        <v>2</v>
      </c>
      <c r="T39" s="46">
        <f>MIN(T3:T33)</f>
        <v>20.3125</v>
      </c>
      <c r="U39" s="46">
        <f>MIN(U3:U33)</f>
        <v>2.17391304347826</v>
      </c>
      <c r="V39" s="32"/>
      <c r="W39" s="32"/>
      <c r="X39" s="20"/>
      <c r="Y39" s="24"/>
    </row>
    <row r="40" ht="19" customHeight="1">
      <c r="A40" s="47"/>
      <c r="B40" s="48"/>
      <c r="C40" s="42"/>
      <c r="D40" s="19"/>
      <c r="E40" s="20"/>
      <c r="F40" s="20"/>
      <c r="G40" s="20"/>
      <c r="H40" s="21"/>
      <c r="I40" s="22"/>
      <c r="J40" s="20"/>
      <c r="K40" s="22"/>
      <c r="L40" s="22"/>
      <c r="M40" s="22"/>
      <c r="N40" s="22"/>
      <c r="O40" s="20"/>
      <c r="P40" s="24"/>
      <c r="Q40" s="24"/>
      <c r="R40" s="22"/>
      <c r="S40" s="32"/>
      <c r="T40" s="20"/>
      <c r="U40" s="24"/>
      <c r="V40" s="32"/>
      <c r="W40" s="32"/>
      <c r="X40" s="20"/>
      <c r="Y40" s="24"/>
    </row>
  </sheetData>
  <pageMargins left="0.748031" right="0.748031" top="0.984252" bottom="0.984252" header="0.511811" footer="0.511811"/>
  <pageSetup firstPageNumber="1" fitToHeight="1" fitToWidth="1" scale="100" useFirstPageNumber="0" orientation="landscape" pageOrder="downThenOver"/>
  <headerFooter>
    <oddHeader>&amp;L&amp;"Arial,Regular"&amp;10&amp;K000000Project BLUE&amp;C&amp;"Arial,Regular"&amp;10&amp;K000000Comparable Transactions</oddHeader>
    <oddFooter>&amp;L&amp;"Arial,Bold"&amp;10&amp;K000000Pall Mall Capital Limited&amp;C&amp;"Arial,Regular"&amp;10&amp;K00000012/05/2021&amp;R&amp;"Arial,Regular"&amp;10&amp;K000000Page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