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<sst xmlns="http://schemas.openxmlformats.org/spreadsheetml/2006/main" uniqueCount="43">
  <si>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</si>
  <si>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</si>
  <si>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</si>
  <si>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</si>
  <si>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</si>
  <si>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</si>
  <si>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</si>
  <si>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</si>
  <si>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</si>
  <si>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</si>
  <si>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</si>
  <si>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</si>
  <si>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</si>
  <si>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</si>
  <si>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Davina Turner’s original allocation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</si>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</sst>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&quot;-&quot;#,##0&quot; &quot;;&quot; &quot;* &quot;-&quot;??&quot; &quot;"/>
    <numFmt numFmtId="60" formatCode="0.00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5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9" fontId="5" fillId="2" borderId="5" applyNumberFormat="1" applyFont="1" applyFill="1" applyBorder="1" applyAlignment="1" applyProtection="0">
      <alignment vertical="bottom"/>
    </xf>
    <xf numFmtId="9" fontId="6" fillId="2" borderId="5" applyNumberFormat="1" applyFont="1" applyFill="1" applyBorder="1" applyAlignment="1" applyProtection="0">
      <alignment vertical="bottom"/>
    </xf>
    <xf numFmtId="9" fontId="7" fillId="2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horizontal="right" vertical="center"/>
    </xf>
    <xf numFmtId="49" fontId="8" fillId="2" borderId="6" applyNumberFormat="1" applyFont="1" applyFill="1" applyBorder="1" applyAlignment="1" applyProtection="0">
      <alignment horizontal="right" vertical="center"/>
    </xf>
    <xf numFmtId="9" fontId="8" fillId="7" borderId="7" applyNumberFormat="1" applyFont="1" applyFill="1" applyBorder="1" applyAlignment="1" applyProtection="0">
      <alignment horizontal="center" vertical="center"/>
    </xf>
    <xf numFmtId="9" fontId="8" fillId="2" borderId="8" applyNumberFormat="1" applyFont="1" applyFill="1" applyBorder="1" applyAlignment="1" applyProtection="0">
      <alignment horizontal="center" vertical="center"/>
    </xf>
    <xf numFmtId="9" fontId="8" fillId="2" borderId="5" applyNumberFormat="1" applyFont="1" applyFill="1" applyBorder="1" applyAlignment="1" applyProtection="0">
      <alignment vertical="center"/>
    </xf>
    <xf numFmtId="59" fontId="8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9" fontId="5" fillId="2" borderId="1" applyNumberFormat="1" applyFont="1" applyFill="1" applyBorder="1" applyAlignment="1" applyProtection="0">
      <alignment vertical="bottom"/>
    </xf>
    <xf numFmtId="9" fontId="6" fillId="2" borderId="1" applyNumberFormat="1" applyFont="1" applyFill="1" applyBorder="1" applyAlignment="1" applyProtection="0">
      <alignment vertical="bottom"/>
    </xf>
    <xf numFmtId="9" fontId="7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8" fillId="2" borderId="2" applyNumberFormat="1" applyFont="1" applyFill="1" applyBorder="1" applyAlignment="1" applyProtection="0">
      <alignment horizontal="right" vertical="center"/>
    </xf>
    <xf numFmtId="9" fontId="8" fillId="2" borderId="4" applyNumberFormat="1" applyFont="1" applyFill="1" applyBorder="1" applyAlignment="1" applyProtection="0">
      <alignment horizontal="center" vertical="center"/>
    </xf>
    <xf numFmtId="9" fontId="8" fillId="2" borderId="1" applyNumberFormat="1" applyFont="1" applyFill="1" applyBorder="1" applyAlignment="1" applyProtection="0">
      <alignment vertical="center"/>
    </xf>
    <xf numFmtId="49" fontId="3" fillId="2" borderId="9" applyNumberFormat="1" applyFont="1" applyFill="1" applyBorder="1" applyAlignment="1" applyProtection="0">
      <alignment vertical="bottom"/>
    </xf>
    <xf numFmtId="9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10" fontId="0" fillId="2" borderId="9" applyNumberFormat="1" applyFont="1" applyFill="1" applyBorder="1" applyAlignment="1" applyProtection="0">
      <alignment vertical="bottom"/>
    </xf>
    <xf numFmtId="59" fontId="8" fillId="2" borderId="9" applyNumberFormat="1" applyFont="1" applyFill="1" applyBorder="1" applyAlignment="1" applyProtection="0">
      <alignment vertical="center"/>
    </xf>
    <xf numFmtId="9" fontId="8" fillId="2" borderId="10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3" fillId="2" borderId="12" applyNumberFormat="0" applyFont="1" applyFill="1" applyBorder="1" applyAlignment="1" applyProtection="0">
      <alignment vertical="bottom"/>
    </xf>
    <xf numFmtId="10" fontId="0" fillId="2" borderId="12" applyNumberFormat="1" applyFont="1" applyFill="1" applyBorder="1" applyAlignment="1" applyProtection="0">
      <alignment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vertical="bottom"/>
    </xf>
    <xf numFmtId="10" fontId="0" fillId="4" borderId="7" applyNumberFormat="1" applyFont="1" applyFill="1" applyBorder="1" applyAlignment="1" applyProtection="0">
      <alignment vertical="bottom"/>
    </xf>
    <xf numFmtId="10" fontId="0" fillId="2" borderId="4" applyNumberFormat="1" applyFont="1" applyFill="1" applyBorder="1" applyAlignment="1" applyProtection="0">
      <alignment vertical="bottom"/>
    </xf>
    <xf numFmtId="10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vertical="center"/>
    </xf>
    <xf numFmtId="10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10" fontId="0" fillId="2" borderId="6" applyNumberFormat="1" applyFont="1" applyFill="1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horizontal="center" vertical="bottom"/>
    </xf>
    <xf numFmtId="59" fontId="0" fillId="7" borderId="7" applyNumberFormat="1" applyFont="1" applyFill="1" applyBorder="1" applyAlignment="1" applyProtection="0">
      <alignment horizontal="center" vertical="bottom"/>
    </xf>
    <xf numFmtId="10" fontId="0" fillId="2" borderId="8" applyNumberFormat="1" applyFont="1" applyFill="1" applyBorder="1" applyAlignment="1" applyProtection="0">
      <alignment vertical="bottom"/>
    </xf>
    <xf numFmtId="10" fontId="0" fillId="2" borderId="2" applyNumberFormat="1" applyFont="1" applyFill="1" applyBorder="1" applyAlignment="1" applyProtection="0">
      <alignment vertical="bottom"/>
    </xf>
    <xf numFmtId="59" fontId="0" fillId="2" borderId="9" applyNumberFormat="1" applyFont="1" applyFill="1" applyBorder="1" applyAlignment="1" applyProtection="0">
      <alignment vertical="bottom"/>
    </xf>
    <xf numFmtId="10" fontId="0" fillId="2" borderId="13" applyNumberFormat="1" applyFont="1" applyFill="1" applyBorder="1" applyAlignment="1" applyProtection="0">
      <alignment vertical="bottom"/>
    </xf>
    <xf numFmtId="10" fontId="0" fillId="7" borderId="14" applyNumberFormat="1" applyFont="1" applyFill="1" applyBorder="1" applyAlignment="1" applyProtection="0">
      <alignment horizontal="center" vertical="bottom"/>
    </xf>
    <xf numFmtId="59" fontId="0" fillId="7" borderId="14" applyNumberFormat="1" applyFont="1" applyFill="1" applyBorder="1" applyAlignment="1" applyProtection="0">
      <alignment horizontal="center" vertical="bottom"/>
    </xf>
    <xf numFmtId="10" fontId="0" fillId="2" borderId="15" applyNumberFormat="1" applyFont="1" applyFill="1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vertical="bottom"/>
    </xf>
    <xf numFmtId="10" fontId="0" fillId="2" borderId="11" applyNumberFormat="1" applyFont="1" applyFill="1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bottom"/>
    </xf>
    <xf numFmtId="10" fontId="0" fillId="2" borderId="1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16" applyNumberFormat="0" applyFont="1" applyFill="1" applyBorder="1" applyAlignment="1" applyProtection="0">
      <alignment horizontal="center" vertical="bottom"/>
    </xf>
    <xf numFmtId="10" fontId="0" fillId="2" borderId="16" applyNumberFormat="1" applyFont="1" applyFill="1" applyBorder="1" applyAlignment="1" applyProtection="0">
      <alignment horizontal="center" vertical="bottom"/>
    </xf>
    <xf numFmtId="60" fontId="0" fillId="2" borderId="1" applyNumberFormat="1" applyFont="1" applyFill="1" applyBorder="1" applyAlignment="1" applyProtection="0">
      <alignment vertical="bottom"/>
    </xf>
    <xf numFmtId="60" fontId="0" fillId="2" borderId="17" applyNumberFormat="1" applyFont="1" applyFill="1" applyBorder="1" applyAlignment="1" applyProtection="0">
      <alignment horizontal="center" vertical="bottom"/>
    </xf>
    <xf numFmtId="59" fontId="0" fillId="2" borderId="17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center" vertical="bottom"/>
    </xf>
    <xf numFmtId="10" fontId="0" fillId="2" borderId="18" applyNumberFormat="1" applyFont="1" applyFill="1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10" fontId="0" fillId="7" borderId="19" applyNumberFormat="1" applyFont="1" applyFill="1" applyBorder="1" applyAlignment="1" applyProtection="0">
      <alignment horizontal="center" vertical="bottom"/>
    </xf>
    <xf numFmtId="10" fontId="0" fillId="7" borderId="1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5" customHeight="1">
      <c r="A3" s="4">
        <v>134</v>
      </c>
      <c r="B3" s="5">
        <v>58838</v>
      </c>
      <c r="C3" s="4">
        <v>220.616330749354</v>
      </c>
      <c r="D3" s="4">
        <v>4.6891</v>
      </c>
      <c r="E3" s="6">
        <v>-0.02976859727653219</v>
      </c>
      <c r="F3" s="4">
        <v>272.436609534120</v>
      </c>
      <c r="G3" s="4">
        <v>25.039</v>
      </c>
      <c r="H3" s="6">
        <v>-0.0515650214282953</v>
      </c>
      <c r="I3" s="4">
        <v>178.2987223457581</v>
      </c>
      <c r="J3" s="6">
        <v>0.0042455633862615</v>
      </c>
    </row>
    <row r="4" ht="15" customHeight="1">
      <c r="A4" s="4">
        <v>135</v>
      </c>
      <c r="B4" s="5">
        <v>58866</v>
      </c>
      <c r="C4" s="4">
        <v>221.4120930232558</v>
      </c>
      <c r="D4" s="4">
        <v>4.5106</v>
      </c>
      <c r="E4" s="6">
        <v>0.003606996232776076</v>
      </c>
      <c r="F4" s="4">
        <v>274.4931388429952</v>
      </c>
      <c r="G4" s="4">
        <v>24.48</v>
      </c>
      <c r="H4" s="6">
        <v>0.00754865255588093</v>
      </c>
      <c r="I4" s="4">
        <v>179.1391851656428</v>
      </c>
      <c r="J4" s="6">
        <v>0.00471379047941147</v>
      </c>
    </row>
    <row r="5" ht="15" customHeight="1">
      <c r="A5" s="4">
        <v>136</v>
      </c>
      <c r="B5" s="5">
        <v>58897</v>
      </c>
      <c r="C5" s="4">
        <v>225.0771059431524</v>
      </c>
      <c r="D5" s="4">
        <v>4.3484</v>
      </c>
      <c r="E5" s="6">
        <v>0.01655290309509738</v>
      </c>
      <c r="F5" s="4">
        <v>288.208989590108</v>
      </c>
      <c r="G5" s="4">
        <v>24.299</v>
      </c>
      <c r="H5" s="6">
        <v>0.04996791834187873</v>
      </c>
      <c r="I5" s="4">
        <v>179.9796479855275</v>
      </c>
      <c r="J5" s="6">
        <v>0.004691674906902817</v>
      </c>
    </row>
    <row r="6" ht="15" customHeight="1">
      <c r="A6" s="4">
        <v>137</v>
      </c>
      <c r="B6" s="5">
        <v>58927</v>
      </c>
      <c r="C6" s="4">
        <v>218.1672351421189</v>
      </c>
      <c r="D6" s="4">
        <v>4.5494</v>
      </c>
      <c r="E6" s="6">
        <v>-0.03070001621035059</v>
      </c>
      <c r="F6" s="4">
        <v>278.6298287639414</v>
      </c>
      <c r="G6" s="4">
        <v>23.909</v>
      </c>
      <c r="H6" s="6">
        <v>-0.03323685649011189</v>
      </c>
      <c r="I6" s="4">
        <v>180.857799721102</v>
      </c>
      <c r="J6" s="6">
        <v>0.004879172425346537</v>
      </c>
    </row>
    <row r="7" ht="15" customHeight="1">
      <c r="A7" s="4">
        <v>138</v>
      </c>
      <c r="B7" s="5">
        <v>58958</v>
      </c>
      <c r="C7" s="4">
        <v>220.9585012919897</v>
      </c>
      <c r="D7" s="4">
        <v>4.3415</v>
      </c>
      <c r="E7" s="6">
        <v>0.01279415833478623</v>
      </c>
      <c r="F7" s="4">
        <v>273.9055878943095</v>
      </c>
      <c r="G7" s="4">
        <v>24.187</v>
      </c>
      <c r="H7" s="6">
        <v>-0.01695525884859346</v>
      </c>
      <c r="I7" s="4">
        <v>181.7058003241247</v>
      </c>
      <c r="J7" s="6">
        <v>0.004688769875174547</v>
      </c>
    </row>
    <row r="8" ht="15" customHeight="1">
      <c r="A8" s="4">
        <v>139</v>
      </c>
      <c r="B8" s="5">
        <v>58988</v>
      </c>
      <c r="C8" s="4">
        <v>225.2428940568475</v>
      </c>
      <c r="D8" s="4">
        <v>4.4279</v>
      </c>
      <c r="E8" s="6">
        <v>0.01939003360271791</v>
      </c>
      <c r="F8" s="4">
        <v>280.5158895266872</v>
      </c>
      <c r="G8" s="4">
        <v>23.958</v>
      </c>
      <c r="H8" s="6">
        <v>0.02413350411430221</v>
      </c>
      <c r="I8" s="4">
        <v>182.5877209512682</v>
      </c>
      <c r="J8" s="6">
        <v>0.004853563428192154</v>
      </c>
    </row>
    <row r="9" ht="15" customHeight="1">
      <c r="A9" s="4">
        <v>140</v>
      </c>
      <c r="B9" s="5">
        <v>59019</v>
      </c>
      <c r="C9" s="4">
        <v>222.4825322997416</v>
      </c>
      <c r="D9" s="4">
        <v>4.3634</v>
      </c>
      <c r="E9" s="6">
        <v>-0.01225504479803617</v>
      </c>
      <c r="F9" s="4">
        <v>271.3463379559125</v>
      </c>
      <c r="G9" s="4">
        <v>24.093</v>
      </c>
      <c r="H9" s="6">
        <v>-0.03268817173332483</v>
      </c>
      <c r="I9" s="4">
        <v>183.4922549278257</v>
      </c>
      <c r="J9" s="6">
        <v>0.004953969367956117</v>
      </c>
    </row>
    <row r="10" ht="15" customHeight="1">
      <c r="A10" s="4">
        <v>141</v>
      </c>
      <c r="B10" s="5">
        <v>59050</v>
      </c>
      <c r="C10" s="4">
        <v>222.4287855297158</v>
      </c>
      <c r="D10" s="4">
        <v>4.3935</v>
      </c>
      <c r="E10" s="6">
        <v>-0.0002415774823767795</v>
      </c>
      <c r="F10" s="4">
        <v>281.788950244998</v>
      </c>
      <c r="G10" s="4">
        <v>23.497</v>
      </c>
      <c r="H10" s="6">
        <v>0.0384844415729032</v>
      </c>
      <c r="I10" s="4">
        <v>184.4043266875212</v>
      </c>
      <c r="J10" s="6">
        <v>0.004970628106642519</v>
      </c>
    </row>
    <row r="11" ht="15" customHeight="1">
      <c r="A11" s="4">
        <v>142</v>
      </c>
      <c r="B11" s="5">
        <v>59080</v>
      </c>
      <c r="C11" s="4">
        <v>219.395503875969</v>
      </c>
      <c r="D11" s="4">
        <v>4.293</v>
      </c>
      <c r="E11" s="6">
        <v>-0.01363709128979424</v>
      </c>
      <c r="F11" s="4">
        <v>264.032550605325</v>
      </c>
      <c r="G11" s="4">
        <v>23.88</v>
      </c>
      <c r="H11" s="6">
        <v>-0.06301311539801326</v>
      </c>
      <c r="I11" s="4">
        <v>185.3691629291826</v>
      </c>
      <c r="J11" s="6">
        <v>0.005232177894048494</v>
      </c>
    </row>
    <row r="12" ht="15" customHeight="1">
      <c r="A12" s="4">
        <v>143</v>
      </c>
      <c r="B12" s="5">
        <v>59111</v>
      </c>
      <c r="C12" s="4">
        <v>218.5866149870801</v>
      </c>
      <c r="D12" s="4">
        <v>4.2552</v>
      </c>
      <c r="E12" s="6">
        <v>-0.003686898202554611</v>
      </c>
      <c r="F12" s="4">
        <v>260.1883233085441</v>
      </c>
      <c r="G12" s="4">
        <v>21.868</v>
      </c>
      <c r="H12" s="6">
        <v>-0.01455967185851732</v>
      </c>
      <c r="I12" s="4">
        <v>186.3189236045679</v>
      </c>
      <c r="J12" s="6">
        <v>0.005123617436564703</v>
      </c>
    </row>
    <row r="13" ht="15" customHeight="1">
      <c r="A13" s="4">
        <v>144</v>
      </c>
      <c r="B13" s="5">
        <v>59141</v>
      </c>
      <c r="C13" s="4">
        <v>221.5324547803617</v>
      </c>
      <c r="D13" s="4">
        <v>3.9563</v>
      </c>
      <c r="E13" s="6">
        <v>0.01347676203072065</v>
      </c>
      <c r="F13" s="4">
        <v>244.4991577561169</v>
      </c>
      <c r="G13" s="4">
        <v>22.498</v>
      </c>
      <c r="H13" s="6">
        <v>-0.06029926844112135</v>
      </c>
      <c r="I13" s="4">
        <v>187.2988354125052</v>
      </c>
      <c r="J13" s="6">
        <v>0.005259325188121934</v>
      </c>
    </row>
    <row r="14" ht="15" customHeight="1">
      <c r="A14" s="4">
        <v>145</v>
      </c>
      <c r="B14" s="5">
        <v>59172</v>
      </c>
      <c r="C14" s="4">
        <v>229.4735400516796</v>
      </c>
      <c r="D14" s="4">
        <v>3.9241</v>
      </c>
      <c r="E14" s="6">
        <v>0.0358461484986072</v>
      </c>
      <c r="F14" s="4">
        <v>246.6649565951533</v>
      </c>
      <c r="G14" s="4">
        <v>22.33</v>
      </c>
      <c r="H14" s="6">
        <v>0.008858103475337109</v>
      </c>
      <c r="I14" s="4">
        <v>188.2636716541665</v>
      </c>
      <c r="J14" s="6">
        <v>0.005151320025756695</v>
      </c>
    </row>
    <row r="15" ht="15" customHeight="1">
      <c r="A15" s="4">
        <v>146</v>
      </c>
      <c r="B15" s="5">
        <v>59203</v>
      </c>
      <c r="C15" s="4">
        <v>231.2180878552971</v>
      </c>
      <c r="D15" s="4">
        <v>3.9245</v>
      </c>
      <c r="E15" s="6">
        <v>0.007602391993537364</v>
      </c>
      <c r="F15" s="4">
        <v>252.3063747965082</v>
      </c>
      <c r="G15" s="4">
        <v>21.56</v>
      </c>
      <c r="H15" s="6">
        <v>0.02287077288653541</v>
      </c>
      <c r="I15" s="4">
        <v>189.0777522330683</v>
      </c>
      <c r="J15" s="6">
        <v>0.004324151185137618</v>
      </c>
    </row>
    <row r="16" ht="15" customHeight="1">
      <c r="A16" s="4">
        <v>147</v>
      </c>
      <c r="B16" s="5">
        <v>59231</v>
      </c>
      <c r="C16" s="4">
        <v>230.7753488372093</v>
      </c>
      <c r="D16" s="4">
        <v>3.6601</v>
      </c>
      <c r="E16" s="6">
        <v>-0.001914811346268583</v>
      </c>
      <c r="F16" s="4">
        <v>229.6869761222849</v>
      </c>
      <c r="G16" s="4">
        <v>21.333</v>
      </c>
      <c r="H16" s="6">
        <v>-0.08965052386197714</v>
      </c>
      <c r="I16" s="4">
        <v>189.910677269815</v>
      </c>
      <c r="J16" s="6">
        <v>0.004405198532929402</v>
      </c>
    </row>
    <row r="17" ht="15" customHeight="1">
      <c r="A17" s="4">
        <v>148</v>
      </c>
      <c r="B17" s="5">
        <v>59262</v>
      </c>
      <c r="C17" s="4">
        <v>221.4181395348837</v>
      </c>
      <c r="D17" s="4">
        <v>3.9034</v>
      </c>
      <c r="E17" s="6">
        <v>-0.0405468320142211</v>
      </c>
      <c r="F17" s="4">
        <v>212.1812298780463</v>
      </c>
      <c r="G17" s="4">
        <v>19.448</v>
      </c>
      <c r="H17" s="6">
        <v>-0.07621566768730748</v>
      </c>
      <c r="I17" s="4">
        <v>190.638073342630</v>
      </c>
      <c r="J17" s="6">
        <v>0.003830201035940448</v>
      </c>
    </row>
    <row r="18" ht="15" customHeight="1">
      <c r="A18" s="4">
        <v>149</v>
      </c>
      <c r="B18" s="5">
        <v>59292</v>
      </c>
      <c r="C18" s="4">
        <v>223.0516795865633</v>
      </c>
      <c r="D18" s="4">
        <v>4.0421</v>
      </c>
      <c r="E18" s="6">
        <v>0.00737762522578799</v>
      </c>
      <c r="F18" s="4">
        <v>232.8984096334926</v>
      </c>
      <c r="G18" s="4">
        <v>20.558</v>
      </c>
      <c r="H18" s="6">
        <v>0.09763907847717619</v>
      </c>
      <c r="I18" s="4">
        <v>191.335318282893</v>
      </c>
      <c r="J18" s="6">
        <v>0.003657427543394846</v>
      </c>
    </row>
    <row r="19" ht="15" customHeight="1">
      <c r="A19" s="4">
        <v>150</v>
      </c>
      <c r="B19" s="5">
        <v>59323</v>
      </c>
      <c r="C19" s="4">
        <v>221.4480620155039</v>
      </c>
      <c r="D19" s="4">
        <v>3.9227</v>
      </c>
      <c r="E19" s="6">
        <v>-0.007189444051852837</v>
      </c>
      <c r="F19" s="4">
        <v>226.7469996324019</v>
      </c>
      <c r="G19" s="4">
        <v>21.359</v>
      </c>
      <c r="H19" s="6">
        <v>-0.02641241737447265</v>
      </c>
      <c r="I19" s="4">
        <v>191.9534165002073</v>
      </c>
      <c r="J19" s="6">
        <v>0.003230444974097399</v>
      </c>
    </row>
    <row r="20" ht="15" customHeight="1">
      <c r="A20" s="4">
        <v>151</v>
      </c>
      <c r="B20" s="5">
        <v>59353</v>
      </c>
      <c r="C20" s="4">
        <v>219.275142118863</v>
      </c>
      <c r="D20" s="4">
        <v>3.9646</v>
      </c>
      <c r="E20" s="6">
        <v>-0.009812322929648036</v>
      </c>
      <c r="F20" s="4">
        <v>221.2471672732707</v>
      </c>
      <c r="G20" s="4">
        <v>20.816</v>
      </c>
      <c r="H20" s="6">
        <v>-0.02425536994115646</v>
      </c>
      <c r="I20" s="4">
        <v>192.5526702596766</v>
      </c>
      <c r="J20" s="6">
        <v>0.003121870766330815</v>
      </c>
    </row>
    <row r="21" ht="15" customHeight="1">
      <c r="A21" s="4">
        <v>152</v>
      </c>
      <c r="B21" s="5">
        <v>59384</v>
      </c>
      <c r="C21" s="4">
        <v>224.8084754521963</v>
      </c>
      <c r="D21" s="4">
        <v>3.8357</v>
      </c>
      <c r="E21" s="6">
        <v>0.02523465852017934</v>
      </c>
      <c r="F21" s="4">
        <v>217.2609501803654</v>
      </c>
      <c r="G21" s="4">
        <v>20.444</v>
      </c>
      <c r="H21" s="6">
        <v>-0.01801703109708877</v>
      </c>
      <c r="I21" s="4">
        <v>193.140617344439</v>
      </c>
      <c r="J21" s="6">
        <v>0.003053435114503917</v>
      </c>
    </row>
    <row r="22" ht="15" customHeight="1">
      <c r="A22" s="4">
        <v>153</v>
      </c>
      <c r="B22" s="5">
        <v>59415</v>
      </c>
      <c r="C22" s="4">
        <v>232.9102842377261</v>
      </c>
      <c r="D22" s="4">
        <v>3.6754</v>
      </c>
      <c r="E22" s="6">
        <v>0.03603871593022985</v>
      </c>
      <c r="F22" s="4">
        <v>203.9852072081534</v>
      </c>
      <c r="G22" s="4">
        <v>20.293</v>
      </c>
      <c r="H22" s="6">
        <v>-0.06110505804743455</v>
      </c>
      <c r="I22" s="4">
        <v>193.6946444050805</v>
      </c>
      <c r="J22" s="6">
        <v>0.002868516567146526</v>
      </c>
    </row>
    <row r="23" ht="15" customHeight="1">
      <c r="A23" s="4">
        <v>154</v>
      </c>
      <c r="B23" s="5">
        <v>59445</v>
      </c>
      <c r="C23" s="4">
        <v>235.0245478036176</v>
      </c>
      <c r="D23" s="4">
        <v>3.6218</v>
      </c>
      <c r="E23" s="6">
        <v>0.009077587848089538</v>
      </c>
      <c r="F23" s="4">
        <v>186.2185067440104</v>
      </c>
      <c r="G23" s="4">
        <v>17.444</v>
      </c>
      <c r="H23" s="6">
        <v>-0.08709798473775243</v>
      </c>
      <c r="I23" s="4">
        <v>194.1996758753251</v>
      </c>
      <c r="J23" s="6">
        <v>0.002607358978849417</v>
      </c>
    </row>
    <row r="24" ht="15" customHeight="1">
      <c r="A24" s="4">
        <v>155</v>
      </c>
      <c r="B24" s="5">
        <v>59476</v>
      </c>
      <c r="C24" s="4">
        <v>238.2948837209302</v>
      </c>
      <c r="D24" s="4">
        <v>3.6015</v>
      </c>
      <c r="E24" s="6">
        <v>0.01391486952267338</v>
      </c>
      <c r="F24" s="4">
        <v>193.7611339793903</v>
      </c>
      <c r="G24" s="4">
        <v>19.965</v>
      </c>
      <c r="H24" s="6">
        <v>0.04050417634241118</v>
      </c>
      <c r="I24" s="4">
        <v>194.6142539479139</v>
      </c>
      <c r="J24" s="6">
        <v>0.00213480311293109</v>
      </c>
    </row>
    <row r="25" ht="15" customHeight="1">
      <c r="A25" s="4">
        <v>156</v>
      </c>
      <c r="B25" s="5">
        <v>59506</v>
      </c>
      <c r="C25" s="4">
        <v>232.6312144702842</v>
      </c>
      <c r="D25" s="4">
        <v>3.8415</v>
      </c>
      <c r="E25" s="6">
        <v>-0.02376748154307313</v>
      </c>
      <c r="F25" s="4">
        <v>199.4073996275545</v>
      </c>
      <c r="G25" s="4">
        <v>21.449</v>
      </c>
      <c r="H25" s="6">
        <v>0.02914034167845456</v>
      </c>
      <c r="I25" s="4">
        <v>194.953454189123</v>
      </c>
      <c r="J25" s="6">
        <v>0.001742936266630495</v>
      </c>
    </row>
    <row r="26" ht="15" customHeight="1">
      <c r="A26" s="4">
        <v>157</v>
      </c>
      <c r="B26" s="5">
        <v>59537</v>
      </c>
      <c r="C26" s="4">
        <v>227.2018087855297</v>
      </c>
      <c r="D26" s="4">
        <v>3.7708</v>
      </c>
      <c r="E26" s="6">
        <v>-0.02333911077719149</v>
      </c>
      <c r="F26" s="4">
        <v>202.6871013479941</v>
      </c>
      <c r="G26" s="4">
        <v>21.764</v>
      </c>
      <c r="H26" s="6">
        <v>0.01644724181031055</v>
      </c>
      <c r="I26" s="4">
        <v>195.2587344062112</v>
      </c>
      <c r="J26" s="6">
        <v>0.00156591335279462</v>
      </c>
    </row>
    <row r="27" ht="15" customHeight="1">
      <c r="A27" s="4">
        <v>158</v>
      </c>
      <c r="B27" s="5">
        <v>59568</v>
      </c>
      <c r="C27" s="4">
        <v>223.2168475452196</v>
      </c>
      <c r="D27" s="4">
        <v>3.8344</v>
      </c>
      <c r="E27" s="6">
        <v>-0.01753930244486623</v>
      </c>
      <c r="F27" s="4">
        <v>195.4013887935109</v>
      </c>
      <c r="G27" s="4">
        <v>21.081</v>
      </c>
      <c r="H27" s="6">
        <v>-0.03594561521689733</v>
      </c>
      <c r="I27" s="4">
        <v>195.5187879244714</v>
      </c>
      <c r="J27" s="6">
        <v>0.001331840642371609</v>
      </c>
    </row>
    <row r="28" ht="15" customHeight="1">
      <c r="A28" s="4">
        <v>159</v>
      </c>
      <c r="B28" s="5">
        <v>59596</v>
      </c>
      <c r="C28" s="4">
        <v>224.0795865633075</v>
      </c>
      <c r="D28" s="4">
        <v>4.0589</v>
      </c>
      <c r="E28" s="6">
        <v>0.003865026442115299</v>
      </c>
      <c r="F28" s="4">
        <v>198.084854556398</v>
      </c>
      <c r="G28" s="4">
        <v>20.815</v>
      </c>
      <c r="H28" s="6">
        <v>0.0137330946287331</v>
      </c>
      <c r="I28" s="4">
        <v>195.8089925752836</v>
      </c>
      <c r="J28" s="6">
        <v>0.001484280124139811</v>
      </c>
    </row>
    <row r="29" ht="15" customHeight="1">
      <c r="A29" s="4">
        <v>160</v>
      </c>
      <c r="B29" s="5">
        <v>59627</v>
      </c>
      <c r="C29" s="4">
        <v>223.9214987080103</v>
      </c>
      <c r="D29" s="4">
        <v>3.9629</v>
      </c>
      <c r="E29" s="6">
        <v>-0.0007054986923252527</v>
      </c>
      <c r="F29" s="4">
        <v>202.9967320129427</v>
      </c>
      <c r="G29" s="4">
        <v>21.457</v>
      </c>
      <c r="H29" s="6">
        <v>0.02479683501065532</v>
      </c>
      <c r="I29" s="4">
        <v>196.0916594429578</v>
      </c>
      <c r="J29" s="6">
        <v>0.00144358470955086</v>
      </c>
    </row>
    <row r="30" ht="15" customHeight="1">
      <c r="A30" s="4">
        <v>161</v>
      </c>
      <c r="B30" s="5">
        <v>59657</v>
      </c>
      <c r="C30" s="4">
        <v>232.8141602067184</v>
      </c>
      <c r="D30" s="4">
        <v>4.0088</v>
      </c>
      <c r="E30" s="6">
        <v>0.03971329930362743</v>
      </c>
      <c r="F30" s="4">
        <v>196.9677200437886</v>
      </c>
      <c r="G30" s="4">
        <v>20.854</v>
      </c>
      <c r="H30" s="6">
        <v>-0.0297000444754435</v>
      </c>
      <c r="I30" s="4">
        <v>196.385632985339</v>
      </c>
      <c r="J30" s="6">
        <v>0.00149916392780954</v>
      </c>
    </row>
    <row r="31" ht="15" customHeight="1">
      <c r="A31" s="4">
        <v>162</v>
      </c>
      <c r="B31" s="5">
        <v>59688</v>
      </c>
      <c r="C31" s="4">
        <v>238.7176744186047</v>
      </c>
      <c r="D31" s="4">
        <v>3.7963</v>
      </c>
      <c r="E31" s="6">
        <v>0.02535719565615992</v>
      </c>
      <c r="F31" s="4">
        <v>192.6583398302586</v>
      </c>
      <c r="G31" s="4">
        <v>20.124</v>
      </c>
      <c r="H31" s="6">
        <v>-0.02187861144238254</v>
      </c>
      <c r="I31" s="4">
        <v>196.6682998530133</v>
      </c>
      <c r="J31" s="6">
        <v>0.001439345961195335</v>
      </c>
    </row>
    <row r="32" ht="15" customHeight="1">
      <c r="A32" s="4">
        <v>163</v>
      </c>
      <c r="B32" s="5">
        <v>59718</v>
      </c>
      <c r="C32" s="4">
        <v>249.2467700258398</v>
      </c>
      <c r="D32" s="4">
        <v>3.6642</v>
      </c>
      <c r="E32" s="6">
        <v>0.04410689586717307</v>
      </c>
      <c r="F32" s="4">
        <v>181.1381805108401</v>
      </c>
      <c r="G32" s="4">
        <v>18.391</v>
      </c>
      <c r="H32" s="6">
        <v>-0.05979579876774743</v>
      </c>
      <c r="I32" s="4">
        <v>196.9547356122565</v>
      </c>
      <c r="J32" s="6">
        <v>0.001456440918324314</v>
      </c>
    </row>
    <row r="33" ht="15" customHeight="1">
      <c r="A33" s="4">
        <v>164</v>
      </c>
      <c r="B33" s="5">
        <v>59749</v>
      </c>
      <c r="C33" s="4">
        <v>252.848165374677</v>
      </c>
      <c r="D33" s="4">
        <v>3.4058</v>
      </c>
      <c r="E33" s="6">
        <v>0.01444911542269459</v>
      </c>
      <c r="F33" s="4">
        <v>162.8309897274523</v>
      </c>
      <c r="G33" s="4">
        <v>16.409</v>
      </c>
      <c r="H33" s="6">
        <v>-0.1010675426448387</v>
      </c>
      <c r="I33" s="4">
        <v>197.2411713714997</v>
      </c>
      <c r="J33" s="6">
        <v>0.001454322783114391</v>
      </c>
    </row>
    <row r="34" ht="15" customHeight="1">
      <c r="A34" s="4">
        <v>165</v>
      </c>
      <c r="B34" s="5">
        <v>59780</v>
      </c>
      <c r="C34" s="4">
        <v>257.6174160206718</v>
      </c>
      <c r="D34" s="4">
        <v>3.194</v>
      </c>
      <c r="E34" s="6">
        <v>0.01886211291637285</v>
      </c>
      <c r="F34" s="4">
        <v>166.9604084781845</v>
      </c>
      <c r="G34" s="4">
        <v>16.632</v>
      </c>
      <c r="H34" s="6">
        <v>0.02536015261986682</v>
      </c>
      <c r="I34" s="4">
        <v>197.5125315644669</v>
      </c>
      <c r="J34" s="6">
        <v>0.00137577865250111</v>
      </c>
    </row>
    <row r="35" ht="15" customHeight="1">
      <c r="A35" s="4">
        <v>166</v>
      </c>
      <c r="B35" s="5">
        <v>59810</v>
      </c>
      <c r="C35" s="4">
        <v>257.940826873385</v>
      </c>
      <c r="D35" s="4">
        <v>3.27</v>
      </c>
      <c r="E35" s="6">
        <v>0.001255392037187649</v>
      </c>
      <c r="F35" s="4">
        <v>152.6206509313157</v>
      </c>
      <c r="G35" s="4">
        <v>15.816</v>
      </c>
      <c r="H35" s="6">
        <v>-0.08588717335788279</v>
      </c>
      <c r="I35" s="4">
        <v>197.7876606490031</v>
      </c>
      <c r="J35" s="6">
        <v>0.001392970270579747</v>
      </c>
    </row>
    <row r="36" ht="15" customHeight="1">
      <c r="A36" s="4">
        <v>167</v>
      </c>
      <c r="B36" s="5">
        <v>59841</v>
      </c>
      <c r="C36" s="4">
        <v>258.6313695090439</v>
      </c>
      <c r="D36" s="4">
        <v>3.2619</v>
      </c>
      <c r="E36" s="6">
        <v>0.00267713585332431</v>
      </c>
      <c r="F36" s="4">
        <v>161.3502967041401</v>
      </c>
      <c r="G36" s="4">
        <v>15.913</v>
      </c>
      <c r="H36" s="6">
        <v>0.05719832617378269</v>
      </c>
      <c r="I36" s="4">
        <v>198.0401763841254</v>
      </c>
      <c r="J36" s="6">
        <v>0.001276701156653142</v>
      </c>
    </row>
    <row r="37" ht="15" customHeight="1">
      <c r="A37" s="4">
        <v>168</v>
      </c>
      <c r="B37" s="5">
        <v>59871</v>
      </c>
      <c r="C37" s="4">
        <v>257.0839793281654</v>
      </c>
      <c r="D37" s="4">
        <v>3.2012</v>
      </c>
      <c r="E37" s="6">
        <v>-0.005982994962351006</v>
      </c>
      <c r="F37" s="4">
        <v>167.9971561645385</v>
      </c>
      <c r="G37" s="4">
        <v>16.039</v>
      </c>
      <c r="H37" s="6">
        <v>0.04119521064523587</v>
      </c>
      <c r="I37" s="4">
        <v>198.2738476614028</v>
      </c>
      <c r="J37" s="6">
        <v>0.001179918547558472</v>
      </c>
    </row>
    <row r="38" ht="15" customHeight="1">
      <c r="A38" s="4">
        <v>169</v>
      </c>
      <c r="B38" s="5">
        <v>59902</v>
      </c>
      <c r="C38" s="4">
        <v>271.4941085271318</v>
      </c>
      <c r="D38" s="4">
        <v>3.1296</v>
      </c>
      <c r="E38" s="6">
        <v>0.05605222556700838</v>
      </c>
      <c r="F38" s="4">
        <v>160.0091697535477</v>
      </c>
      <c r="G38" s="4">
        <v>16.145</v>
      </c>
      <c r="H38" s="6">
        <v>-0.04754834303961216</v>
      </c>
      <c r="I38" s="4">
        <v>198.4924433724042</v>
      </c>
      <c r="J38" s="6">
        <v>0.001102493917274817</v>
      </c>
    </row>
    <row r="39" ht="15" customHeight="1">
      <c r="A39" s="4">
        <v>170</v>
      </c>
      <c r="B39" s="5">
        <v>59933</v>
      </c>
      <c r="C39" s="4">
        <v>274.6984496124031</v>
      </c>
      <c r="D39" s="4">
        <v>2.998</v>
      </c>
      <c r="E39" s="6">
        <v>0.01180261738516178</v>
      </c>
      <c r="F39" s="4">
        <v>156.4408429710002</v>
      </c>
      <c r="G39" s="4">
        <v>16.34</v>
      </c>
      <c r="H39" s="6">
        <v>-0.02230076431271803</v>
      </c>
      <c r="I39" s="4">
        <v>198.6733501677157</v>
      </c>
      <c r="J39" s="6">
        <v>0.0009114039418220562</v>
      </c>
    </row>
    <row r="40" ht="15" customHeight="1">
      <c r="A40" s="4">
        <v>171</v>
      </c>
      <c r="B40" s="5">
        <v>59962</v>
      </c>
      <c r="C40" s="4">
        <v>280.4414987080103</v>
      </c>
      <c r="D40" s="4">
        <v>2.9241</v>
      </c>
      <c r="E40" s="6">
        <v>0.02090674011342471</v>
      </c>
      <c r="F40" s="4">
        <v>152.0304742822749</v>
      </c>
      <c r="G40" s="4">
        <v>15.189</v>
      </c>
      <c r="H40" s="6">
        <v>-0.02819192612982041</v>
      </c>
      <c r="I40" s="4">
        <v>198.8768703124411</v>
      </c>
      <c r="J40" s="6">
        <v>0.001024395796183079</v>
      </c>
    </row>
    <row r="41" ht="15" customHeight="1">
      <c r="A41" s="4">
        <v>172</v>
      </c>
      <c r="B41" s="5">
        <v>59993</v>
      </c>
      <c r="C41" s="4">
        <v>279.902015503876</v>
      </c>
      <c r="D41" s="4">
        <v>3.039</v>
      </c>
      <c r="E41" s="6">
        <v>-0.001923692487095287</v>
      </c>
      <c r="F41" s="4">
        <v>152.8234357895077</v>
      </c>
      <c r="G41" s="4">
        <v>15.195</v>
      </c>
      <c r="H41" s="6">
        <v>0.005215806311045982</v>
      </c>
      <c r="I41" s="4">
        <v>199.0653148908906</v>
      </c>
      <c r="J41" s="6">
        <v>0.0009475439660399491</v>
      </c>
    </row>
    <row r="42" ht="15" customHeight="1">
      <c r="A42" s="4">
        <v>173</v>
      </c>
      <c r="B42" s="5">
        <v>60023</v>
      </c>
      <c r="C42" s="4">
        <v>285.3536950904393</v>
      </c>
      <c r="D42" s="4">
        <v>2.7619</v>
      </c>
      <c r="E42" s="6">
        <v>0.01947710014431045</v>
      </c>
      <c r="F42" s="4">
        <v>164.6015196745747</v>
      </c>
      <c r="G42" s="4">
        <v>15.528</v>
      </c>
      <c r="H42" s="6">
        <v>0.07706988018048269</v>
      </c>
      <c r="I42" s="4">
        <v>199.2575283609091</v>
      </c>
      <c r="J42" s="6">
        <v>0.0009655799159381317</v>
      </c>
    </row>
    <row r="43" ht="15" customHeight="1">
      <c r="A43" s="4">
        <v>174</v>
      </c>
      <c r="B43" s="5">
        <v>60054</v>
      </c>
      <c r="C43" s="4">
        <v>295.3397416020672</v>
      </c>
      <c r="D43" s="4">
        <v>2.5086</v>
      </c>
      <c r="E43" s="6">
        <v>0.03499532924731506</v>
      </c>
      <c r="F43" s="4">
        <v>174.813272309364</v>
      </c>
      <c r="G43" s="4">
        <v>16.222</v>
      </c>
      <c r="H43" s="6">
        <v>0.06203923666669923</v>
      </c>
      <c r="I43" s="4">
        <v>199.4384351562205</v>
      </c>
      <c r="J43" s="6">
        <v>0.0009079044430570905</v>
      </c>
    </row>
    <row r="44" ht="15" customHeight="1">
      <c r="A44" s="4">
        <v>175</v>
      </c>
      <c r="B44" s="5">
        <v>60084</v>
      </c>
      <c r="C44" s="4">
        <v>292.7466666666667</v>
      </c>
      <c r="D44" s="4">
        <v>3.0425</v>
      </c>
      <c r="E44" s="6">
        <v>-0.008779972926550339</v>
      </c>
      <c r="F44" s="4">
        <v>176.615108683797</v>
      </c>
      <c r="G44" s="4">
        <v>17.216</v>
      </c>
      <c r="H44" s="6">
        <v>0.01030720580096615</v>
      </c>
      <c r="I44" s="4">
        <v>199.6118041683941</v>
      </c>
      <c r="J44" s="6">
        <v>0.0008692858627663095</v>
      </c>
    </row>
    <row r="45" ht="15" customHeight="1">
      <c r="A45" s="4">
        <v>176</v>
      </c>
      <c r="B45" s="5">
        <v>60115</v>
      </c>
      <c r="C45" s="4">
        <v>282.3012403100775</v>
      </c>
      <c r="D45" s="4">
        <v>3.3009</v>
      </c>
      <c r="E45" s="6">
        <v>-0.03568076957297265</v>
      </c>
      <c r="F45" s="4">
        <v>177.8990761574289</v>
      </c>
      <c r="G45" s="4">
        <v>16.978</v>
      </c>
      <c r="H45" s="6">
        <v>0.007269862036156094</v>
      </c>
      <c r="I45" s="4">
        <v>199.7776353974297</v>
      </c>
      <c r="J45" s="6">
        <v>0.0008307686498123062</v>
      </c>
    </row>
    <row r="46" ht="15" customHeight="1">
      <c r="A46" s="4">
        <v>177</v>
      </c>
      <c r="B46" s="5">
        <v>60146</v>
      </c>
      <c r="C46" s="4">
        <v>280.0940051679586</v>
      </c>
      <c r="D46" s="4">
        <v>3.3416</v>
      </c>
      <c r="E46" s="6">
        <v>-0.007818722793050613</v>
      </c>
      <c r="F46" s="4">
        <v>183.9282901035334</v>
      </c>
      <c r="G46" s="4">
        <v>16.68</v>
      </c>
      <c r="H46" s="6">
        <v>0.03389120436336061</v>
      </c>
      <c r="I46" s="4">
        <v>199.9283910601892</v>
      </c>
      <c r="J46" s="6">
        <v>0.0007546173146940548</v>
      </c>
    </row>
    <row r="47" ht="15" customHeight="1">
      <c r="A47" s="4">
        <v>178</v>
      </c>
      <c r="B47" s="5">
        <v>60176</v>
      </c>
      <c r="C47" s="4">
        <v>298.1754521963824</v>
      </c>
      <c r="D47" s="4">
        <v>3.4103</v>
      </c>
      <c r="E47" s="6">
        <v>0.06455492332862042</v>
      </c>
      <c r="F47" s="4">
        <v>187.5143908577153</v>
      </c>
      <c r="G47" s="4">
        <v>17.293</v>
      </c>
      <c r="H47" s="6">
        <v>0.01949727664060438</v>
      </c>
      <c r="I47" s="4">
        <v>200.0904533976558</v>
      </c>
      <c r="J47" s="6">
        <v>0.0008106019190529164</v>
      </c>
    </row>
    <row r="48" ht="15" customHeight="1">
      <c r="A48" s="4">
        <v>179</v>
      </c>
      <c r="B48" s="5">
        <v>60207</v>
      </c>
      <c r="C48" s="4">
        <v>291.4880103359173</v>
      </c>
      <c r="D48" s="4">
        <v>3.3792</v>
      </c>
      <c r="E48" s="6">
        <v>-0.02242787530363394</v>
      </c>
      <c r="F48" s="4">
        <v>195.2795966924255</v>
      </c>
      <c r="G48" s="4">
        <v>17.258</v>
      </c>
      <c r="H48" s="6">
        <v>0.04141125275340792</v>
      </c>
      <c r="I48" s="4">
        <v>200.2449779519843</v>
      </c>
      <c r="J48" s="6">
        <v>0.0007722734978338085</v>
      </c>
    </row>
    <row r="49" ht="15" customHeight="1">
      <c r="A49" s="4">
        <v>180</v>
      </c>
      <c r="B49" s="5">
        <v>60237</v>
      </c>
      <c r="C49" s="4">
        <v>299.0484237726098</v>
      </c>
      <c r="D49" s="4">
        <v>3.3677</v>
      </c>
      <c r="E49" s="6">
        <v>0.02593730503007554</v>
      </c>
      <c r="F49" s="4">
        <v>199.6081647162426</v>
      </c>
      <c r="G49" s="4">
        <v>16.813</v>
      </c>
      <c r="H49" s="6">
        <v>0.02216600247610519</v>
      </c>
      <c r="I49" s="4">
        <v>200.4070402894509</v>
      </c>
      <c r="J49" s="6">
        <v>0.0008093203591125256</v>
      </c>
    </row>
    <row r="50" ht="15" customHeight="1">
      <c r="A50" s="4">
        <v>181</v>
      </c>
      <c r="B50" s="5">
        <v>60268</v>
      </c>
      <c r="C50" s="4">
        <v>311.9760206718346</v>
      </c>
      <c r="D50" s="4">
        <v>3.2119</v>
      </c>
      <c r="E50" s="6">
        <v>0.04322910897217994</v>
      </c>
      <c r="F50" s="4">
        <v>209.3123492747008</v>
      </c>
      <c r="G50" s="4">
        <v>17.052</v>
      </c>
      <c r="H50" s="6">
        <v>0.04861617044700232</v>
      </c>
      <c r="I50" s="4">
        <v>200.5653337353484</v>
      </c>
      <c r="J50" s="6">
        <v>0.0007898597058712618</v>
      </c>
    </row>
    <row r="51" ht="15" customHeight="1">
      <c r="A51" s="4">
        <v>182</v>
      </c>
      <c r="B51" s="5">
        <v>60299</v>
      </c>
      <c r="C51" s="4">
        <v>313.3260465116279</v>
      </c>
      <c r="D51" s="4">
        <v>3.2012</v>
      </c>
      <c r="E51" s="6">
        <v>0.004327338482252779</v>
      </c>
      <c r="F51" s="4">
        <v>213.2149479101445</v>
      </c>
      <c r="G51" s="4">
        <v>17.595</v>
      </c>
      <c r="H51" s="6">
        <v>0.018644856115594</v>
      </c>
      <c r="I51" s="4">
        <v>200.712320506539</v>
      </c>
      <c r="J51" s="6">
        <v>0.0007328622970534</v>
      </c>
    </row>
    <row r="52" ht="15" customHeight="1">
      <c r="A52" s="4">
        <v>183</v>
      </c>
      <c r="B52" s="5">
        <v>60327</v>
      </c>
      <c r="C52" s="4">
        <v>313.6301291989664</v>
      </c>
      <c r="D52" s="4">
        <v>3.0624</v>
      </c>
      <c r="E52" s="6">
        <v>0.0009704992314680276</v>
      </c>
      <c r="F52" s="4">
        <v>218.3526355972256</v>
      </c>
      <c r="G52" s="4">
        <v>17.58</v>
      </c>
      <c r="H52" s="6">
        <v>0.02409628282368964</v>
      </c>
      <c r="I52" s="4">
        <v>200.8706139524366</v>
      </c>
      <c r="J52" s="6">
        <v>0.000788658341939837</v>
      </c>
    </row>
    <row r="53" ht="15" customHeight="1">
      <c r="A53" s="4">
        <v>184</v>
      </c>
      <c r="B53" s="5">
        <v>60358</v>
      </c>
      <c r="C53" s="4">
        <v>318.6463049095607</v>
      </c>
      <c r="D53" s="4">
        <v>3.4139</v>
      </c>
      <c r="E53" s="6">
        <v>0.01599392164077474</v>
      </c>
      <c r="F53" s="4">
        <v>215.8053022989016</v>
      </c>
      <c r="G53" s="4">
        <v>16.969</v>
      </c>
      <c r="H53" s="6">
        <v>-0.01166614403969386</v>
      </c>
      <c r="I53" s="4">
        <v>201.0213696151962</v>
      </c>
      <c r="J53" s="6">
        <v>0.000750511285813514</v>
      </c>
    </row>
    <row r="54" ht="15" customHeight="1">
      <c r="A54" s="4">
        <v>185</v>
      </c>
      <c r="B54" s="5">
        <v>60388</v>
      </c>
      <c r="C54" s="4">
        <v>303.9159689922481</v>
      </c>
      <c r="D54" s="4">
        <v>3.5924</v>
      </c>
      <c r="E54" s="6">
        <v>-0.04622785731500462</v>
      </c>
      <c r="F54" s="4">
        <v>210.399389221702</v>
      </c>
      <c r="G54" s="4">
        <v>17.009</v>
      </c>
      <c r="H54" s="6">
        <v>-0.02504995484175877</v>
      </c>
      <c r="I54" s="4">
        <v>201.1834319526627</v>
      </c>
      <c r="J54" s="6">
        <v>0.0008061945741228886</v>
      </c>
    </row>
    <row r="55" ht="15" customHeight="1">
      <c r="A55" s="4">
        <v>186</v>
      </c>
      <c r="B55" s="5">
        <v>60419</v>
      </c>
      <c r="C55" s="4">
        <v>306.5497674418605</v>
      </c>
      <c r="D55" s="4">
        <v>3.6458</v>
      </c>
      <c r="E55" s="6">
        <v>0.008666206183063692</v>
      </c>
      <c r="F55" s="4">
        <v>210.3844429273731</v>
      </c>
      <c r="G55" s="4">
        <v>15.755</v>
      </c>
      <c r="H55" s="6">
        <v>-7.103772679289027e-05</v>
      </c>
      <c r="I55" s="4">
        <v>201.3492631816983</v>
      </c>
      <c r="J55" s="6">
        <v>0.0008242787560884533</v>
      </c>
    </row>
    <row r="56" ht="15" customHeight="1">
      <c r="A56" s="4">
        <v>187</v>
      </c>
      <c r="B56" s="5">
        <v>60449</v>
      </c>
      <c r="C56" s="4">
        <v>307.8798966408269</v>
      </c>
      <c r="D56" s="4">
        <v>3.5456</v>
      </c>
      <c r="E56" s="6">
        <v>0.004339031831817237</v>
      </c>
      <c r="F56" s="4">
        <v>213.3785492399607</v>
      </c>
      <c r="G56" s="4">
        <v>16.072</v>
      </c>
      <c r="H56" s="6">
        <v>0.0142315956014924</v>
      </c>
      <c r="I56" s="4">
        <v>201.5414766517167</v>
      </c>
      <c r="J56" s="6">
        <v>0.0009546271338725133</v>
      </c>
    </row>
    <row r="57" ht="15" customHeight="1">
      <c r="A57" s="4">
        <v>188</v>
      </c>
      <c r="B57" s="5">
        <v>60480</v>
      </c>
      <c r="C57" s="4">
        <v>306.3193798449612</v>
      </c>
      <c r="D57" s="4">
        <v>3.3459</v>
      </c>
      <c r="E57" s="6">
        <v>-0.005068589449626138</v>
      </c>
      <c r="F57" s="4">
        <v>207.947792997863</v>
      </c>
      <c r="G57" s="4">
        <v>15.682</v>
      </c>
      <c r="H57" s="6">
        <v>-0.0254512754981307</v>
      </c>
      <c r="I57" s="4">
        <v>201.7600723627182</v>
      </c>
      <c r="J57" s="6">
        <v>0.001084618980832326</v>
      </c>
    </row>
    <row r="58" ht="15" customHeight="1">
      <c r="A58" s="4">
        <v>189</v>
      </c>
      <c r="B58" s="5">
        <v>60511</v>
      </c>
      <c r="C58" s="4">
        <v>313.3128165374677</v>
      </c>
      <c r="D58" s="4">
        <v>3.2899</v>
      </c>
      <c r="E58" s="6">
        <v>0.02283053947173091</v>
      </c>
      <c r="F58" s="4">
        <v>208.9140507285309</v>
      </c>
      <c r="G58" s="4">
        <v>15.077</v>
      </c>
      <c r="H58" s="6">
        <v>0.004646636142359778</v>
      </c>
      <c r="I58" s="4">
        <v>201.9975125315645</v>
      </c>
      <c r="J58" s="6">
        <v>0.001176844189565061</v>
      </c>
    </row>
    <row r="59" ht="15" customHeight="1">
      <c r="A59" s="4">
        <v>190</v>
      </c>
      <c r="B59" s="5">
        <v>60541</v>
      </c>
      <c r="C59" s="4">
        <v>316.242480620155</v>
      </c>
      <c r="D59" s="4">
        <v>3.1917</v>
      </c>
      <c r="E59" s="6">
        <v>0.009350604022727532</v>
      </c>
      <c r="F59" s="4">
        <v>214.6705957916083</v>
      </c>
      <c r="G59" s="4">
        <v>15.354</v>
      </c>
      <c r="H59" s="6">
        <v>0.02755460938602747</v>
      </c>
      <c r="I59" s="4">
        <v>202.2688727245317</v>
      </c>
      <c r="J59" s="6">
        <v>0.001343383834614394</v>
      </c>
    </row>
    <row r="60" ht="15" customHeight="1">
      <c r="A60" s="4">
        <v>191</v>
      </c>
      <c r="B60" s="5">
        <v>60572</v>
      </c>
      <c r="C60" s="4">
        <v>326.6466666666666</v>
      </c>
      <c r="D60" s="4">
        <v>3.2047</v>
      </c>
      <c r="E60" s="6">
        <v>0.0328993942436477</v>
      </c>
      <c r="F60" s="4">
        <v>217.2498414480939</v>
      </c>
      <c r="G60" s="4">
        <v>15.216</v>
      </c>
      <c r="H60" s="6">
        <v>0.01201489960455268</v>
      </c>
      <c r="I60" s="4">
        <v>202.555308483775</v>
      </c>
      <c r="J60" s="6">
        <v>0.001416113885369578</v>
      </c>
    </row>
    <row r="61" ht="15" customHeight="1">
      <c r="A61" s="4">
        <v>192</v>
      </c>
      <c r="B61" s="5">
        <v>60602</v>
      </c>
      <c r="C61" s="4">
        <v>338.7039276485788</v>
      </c>
      <c r="D61" s="4">
        <v>3.0668</v>
      </c>
      <c r="E61" s="6">
        <v>0.03691224253090652</v>
      </c>
      <c r="F61" s="4">
        <v>230.1466756613735</v>
      </c>
      <c r="G61" s="4">
        <v>15.673</v>
      </c>
      <c r="H61" s="6">
        <v>0.05936406732136071</v>
      </c>
      <c r="I61" s="4">
        <v>202.890739833415</v>
      </c>
      <c r="J61" s="6">
        <v>0.001655998809169486</v>
      </c>
    </row>
    <row r="62" ht="15" customHeight="1">
      <c r="A62" s="4">
        <v>193</v>
      </c>
      <c r="B62" s="5">
        <v>60633</v>
      </c>
      <c r="C62" s="4">
        <v>342.268992248062</v>
      </c>
      <c r="D62" s="4">
        <v>3.1066</v>
      </c>
      <c r="E62" s="6">
        <v>0.01052560749511612</v>
      </c>
      <c r="F62" s="4">
        <v>234.6032970717382</v>
      </c>
      <c r="G62" s="4">
        <v>15.6</v>
      </c>
      <c r="H62" s="6">
        <v>0.01936426584289198</v>
      </c>
      <c r="I62" s="4">
        <v>203.252553424038</v>
      </c>
      <c r="J62" s="6">
        <v>0.001783292775806536</v>
      </c>
    </row>
    <row r="63" ht="15" customHeight="1">
      <c r="A63" s="2"/>
      <c r="B63" s="5"/>
      <c r="C63" s="2"/>
      <c r="D63" s="2"/>
      <c r="E63" s="2"/>
      <c r="F63" s="2"/>
      <c r="G63" s="2"/>
      <c r="H63" s="2"/>
      <c r="I63" s="2"/>
      <c r="J63" s="2"/>
    </row>
    <row r="64" ht="15" customHeight="1">
      <c r="A64" s="2"/>
      <c r="B64" s="5"/>
      <c r="C64" s="2"/>
      <c r="D64" s="2"/>
      <c r="E64" s="2"/>
      <c r="F64" s="2"/>
      <c r="G64" s="2"/>
      <c r="H64" s="2"/>
      <c r="I64" s="2"/>
      <c r="J64" s="2"/>
    </row>
    <row r="65" ht="15" customHeight="1">
      <c r="A65" s="2"/>
      <c r="B65" s="5"/>
      <c r="C65" s="2"/>
      <c r="D65" s="2"/>
      <c r="E65" s="2"/>
      <c r="F65" s="2"/>
      <c r="G65" s="2"/>
      <c r="H65" s="2"/>
      <c r="I65" s="2"/>
      <c r="J65" s="2"/>
    </row>
    <row r="66" ht="15" customHeight="1">
      <c r="A66" s="2"/>
      <c r="B66" s="5"/>
      <c r="C66" s="2"/>
      <c r="D66" s="2"/>
      <c r="E66" s="2"/>
      <c r="F66" s="2"/>
      <c r="G66" s="2"/>
      <c r="H66" s="2"/>
      <c r="I66" s="2"/>
      <c r="J66" s="2"/>
    </row>
    <row r="67" ht="15" customHeight="1">
      <c r="A67" s="2"/>
      <c r="B67" s="5"/>
      <c r="C67" s="2"/>
      <c r="D67" s="2"/>
      <c r="E67" s="2"/>
      <c r="F67" s="2"/>
      <c r="G67" s="2"/>
      <c r="H67" s="2"/>
      <c r="I67" s="2"/>
      <c r="J67" s="2"/>
    </row>
    <row r="68" ht="15" customHeight="1">
      <c r="A68" s="2"/>
      <c r="B68" s="5"/>
      <c r="C68" s="2"/>
      <c r="D68" s="2"/>
      <c r="E68" s="2"/>
      <c r="F68" s="2"/>
      <c r="G68" s="2"/>
      <c r="H68" s="2"/>
      <c r="I68" s="2"/>
      <c r="J68" s="2"/>
    </row>
    <row r="69" ht="15" customHeight="1">
      <c r="A69" s="2"/>
      <c r="B69" s="5"/>
      <c r="C69" s="2"/>
      <c r="D69" s="2"/>
      <c r="E69" s="2"/>
      <c r="F69" s="2"/>
      <c r="G69" s="2"/>
      <c r="H69" s="2"/>
      <c r="I69" s="2"/>
      <c r="J69" s="2"/>
    </row>
    <row r="70" ht="15" customHeight="1">
      <c r="A70" s="2"/>
      <c r="B70" s="5"/>
      <c r="C70" s="2"/>
      <c r="D70" s="2"/>
      <c r="E70" s="2"/>
      <c r="F70" s="2"/>
      <c r="G70" s="2"/>
      <c r="H70" s="2"/>
      <c r="I70" s="2"/>
      <c r="J70" s="2"/>
    </row>
    <row r="71" ht="15" customHeight="1">
      <c r="A71" s="2"/>
      <c r="B71" s="5"/>
      <c r="C71" s="2"/>
      <c r="D71" s="2"/>
      <c r="E71" s="2"/>
      <c r="F71" s="2"/>
      <c r="G71" s="2"/>
      <c r="H71" s="2"/>
      <c r="I71" s="2"/>
      <c r="J71" s="2"/>
    </row>
    <row r="72" ht="15" customHeight="1">
      <c r="A72" s="2"/>
      <c r="B72" s="5"/>
      <c r="C72" s="2"/>
      <c r="D72" s="2"/>
      <c r="E72" s="2"/>
      <c r="F72" s="2"/>
      <c r="G72" s="2"/>
      <c r="H72" s="2"/>
      <c r="I72" s="2"/>
      <c r="J72" s="2"/>
    </row>
    <row r="73" ht="15" customHeight="1">
      <c r="A73" s="2"/>
      <c r="B73" s="5"/>
      <c r="C73" s="2"/>
      <c r="D73" s="2"/>
      <c r="E73" s="2"/>
      <c r="F73" s="2"/>
      <c r="G73" s="2"/>
      <c r="H73" s="2"/>
      <c r="I73" s="2"/>
      <c r="J73" s="2"/>
    </row>
    <row r="74" ht="15" customHeight="1">
      <c r="A74" s="2"/>
      <c r="B74" s="5"/>
      <c r="C74" s="2"/>
      <c r="D74" s="2"/>
      <c r="E74" s="2"/>
      <c r="F74" s="2"/>
      <c r="G74" s="2"/>
      <c r="H74" s="2"/>
      <c r="I74" s="2"/>
      <c r="J74" s="2"/>
    </row>
    <row r="75" ht="15" customHeight="1">
      <c r="A75" s="2"/>
      <c r="B75" s="5"/>
      <c r="C75" s="2"/>
      <c r="D75" s="2"/>
      <c r="E75" s="2"/>
      <c r="F75" s="2"/>
      <c r="G75" s="2"/>
      <c r="H75" s="2"/>
      <c r="I75" s="2"/>
      <c r="J75" s="2"/>
    </row>
    <row r="76" ht="15" customHeight="1">
      <c r="A76" s="2"/>
      <c r="B76" s="5"/>
      <c r="C76" s="2"/>
      <c r="D76" s="2"/>
      <c r="E76" s="2"/>
      <c r="F76" s="2"/>
      <c r="G76" s="2"/>
      <c r="H76" s="2"/>
      <c r="I76" s="2"/>
      <c r="J76" s="2"/>
    </row>
    <row r="77" ht="15" customHeight="1">
      <c r="A77" s="2"/>
      <c r="B77" s="5"/>
      <c r="C77" s="2"/>
      <c r="D77" s="2"/>
      <c r="E77" s="2"/>
      <c r="F77" s="2"/>
      <c r="G77" s="2"/>
      <c r="H77" s="2"/>
      <c r="I77" s="2"/>
      <c r="J77" s="2"/>
    </row>
    <row r="78" ht="15" customHeight="1">
      <c r="A78" s="2"/>
      <c r="B78" s="5"/>
      <c r="C78" s="2"/>
      <c r="D78" s="2"/>
      <c r="E78" s="2"/>
      <c r="F78" s="2"/>
      <c r="G78" s="2"/>
      <c r="H78" s="2"/>
      <c r="I78" s="2"/>
      <c r="J78" s="2"/>
    </row>
    <row r="79" ht="15" customHeight="1">
      <c r="A79" s="2"/>
      <c r="B79" s="5"/>
      <c r="C79" s="2"/>
      <c r="D79" s="2"/>
      <c r="E79" s="2"/>
      <c r="F79" s="2"/>
      <c r="G79" s="2"/>
      <c r="H79" s="2"/>
      <c r="I79" s="2"/>
      <c r="J79" s="2"/>
    </row>
    <row r="80" ht="15" customHeight="1">
      <c r="A80" s="2"/>
      <c r="B80" s="5"/>
      <c r="C80" s="2"/>
      <c r="D80" s="2"/>
      <c r="E80" s="2"/>
      <c r="F80" s="2"/>
      <c r="G80" s="2"/>
      <c r="H80" s="2"/>
      <c r="I80" s="2"/>
      <c r="J80" s="2"/>
    </row>
    <row r="81" ht="15" customHeight="1">
      <c r="A81" s="2"/>
      <c r="B81" s="5"/>
      <c r="C81" s="2"/>
      <c r="D81" s="2"/>
      <c r="E81" s="2"/>
      <c r="F81" s="2"/>
      <c r="G81" s="2"/>
      <c r="H81" s="2"/>
      <c r="I81" s="2"/>
      <c r="J81" s="2"/>
    </row>
    <row r="82" ht="15" customHeight="1">
      <c r="A82" s="2"/>
      <c r="B82" s="5"/>
      <c r="C82" s="2"/>
      <c r="D82" s="2"/>
      <c r="E82" s="2"/>
      <c r="F82" s="2"/>
      <c r="G82" s="2"/>
      <c r="H82" s="2"/>
      <c r="I82" s="2"/>
      <c r="J82" s="2"/>
    </row>
    <row r="83" ht="15" customHeight="1">
      <c r="A83" s="2"/>
      <c r="B83" s="5"/>
      <c r="C83" s="2"/>
      <c r="D83" s="2"/>
      <c r="E83" s="2"/>
      <c r="F83" s="2"/>
      <c r="G83" s="2"/>
      <c r="H83" s="2"/>
      <c r="I83" s="2"/>
      <c r="J83" s="2"/>
    </row>
    <row r="84" ht="15" customHeight="1">
      <c r="A84" s="2"/>
      <c r="B84" s="5"/>
      <c r="C84" s="2"/>
      <c r="D84" s="2"/>
      <c r="E84" s="2"/>
      <c r="F84" s="2"/>
      <c r="G84" s="2"/>
      <c r="H84" s="2"/>
      <c r="I84" s="2"/>
      <c r="J84" s="2"/>
    </row>
    <row r="85" ht="15" customHeight="1">
      <c r="A85" s="2"/>
      <c r="B85" s="5"/>
      <c r="C85" s="2"/>
      <c r="D85" s="2"/>
      <c r="E85" s="2"/>
      <c r="F85" s="2"/>
      <c r="G85" s="2"/>
      <c r="H85" s="2"/>
      <c r="I85" s="2"/>
      <c r="J85" s="2"/>
    </row>
    <row r="86" ht="15" customHeight="1">
      <c r="A86" s="2"/>
      <c r="B86" s="5"/>
      <c r="C86" s="2"/>
      <c r="D86" s="2"/>
      <c r="E86" s="2"/>
      <c r="F86" s="2"/>
      <c r="G86" s="2"/>
      <c r="H86" s="2"/>
      <c r="I86" s="2"/>
      <c r="J86" s="2"/>
    </row>
    <row r="87" ht="15" customHeight="1">
      <c r="A87" s="2"/>
      <c r="B87" s="5"/>
      <c r="C87" s="2"/>
      <c r="D87" s="2"/>
      <c r="E87" s="2"/>
      <c r="F87" s="2"/>
      <c r="G87" s="2"/>
      <c r="H87" s="2"/>
      <c r="I87" s="2"/>
      <c r="J87" s="2"/>
    </row>
    <row r="88" ht="15" customHeight="1">
      <c r="A88" s="2"/>
      <c r="B88" s="5"/>
      <c r="C88" s="2"/>
      <c r="D88" s="2"/>
      <c r="E88" s="2"/>
      <c r="F88" s="2"/>
      <c r="G88" s="2"/>
      <c r="H88" s="2"/>
      <c r="I88" s="2"/>
      <c r="J88" s="2"/>
    </row>
    <row r="89" ht="15" customHeight="1">
      <c r="A89" s="2"/>
      <c r="B89" s="5"/>
      <c r="C89" s="2"/>
      <c r="D89" s="2"/>
      <c r="E89" s="2"/>
      <c r="F89" s="2"/>
      <c r="G89" s="2"/>
      <c r="H89" s="2"/>
      <c r="I89" s="2"/>
      <c r="J89" s="2"/>
    </row>
    <row r="90" ht="15" customHeight="1">
      <c r="A90" s="2"/>
      <c r="B90" s="5"/>
      <c r="C90" s="2"/>
      <c r="D90" s="2"/>
      <c r="E90" s="2"/>
      <c r="F90" s="2"/>
      <c r="G90" s="2"/>
      <c r="H90" s="2"/>
      <c r="I90" s="2"/>
      <c r="J90" s="2"/>
    </row>
    <row r="91" ht="15" customHeight="1">
      <c r="A91" s="2"/>
      <c r="B91" s="5"/>
      <c r="C91" s="2"/>
      <c r="D91" s="2"/>
      <c r="E91" s="2"/>
      <c r="F91" s="2"/>
      <c r="G91" s="2"/>
      <c r="H91" s="2"/>
      <c r="I91" s="2"/>
      <c r="J91" s="2"/>
    </row>
    <row r="92" ht="15" customHeight="1">
      <c r="A92" s="2"/>
      <c r="B92" s="5"/>
      <c r="C92" s="2"/>
      <c r="D92" s="2"/>
      <c r="E92" s="2"/>
      <c r="F92" s="2"/>
      <c r="G92" s="2"/>
      <c r="H92" s="2"/>
      <c r="I92" s="2"/>
      <c r="J92" s="2"/>
    </row>
    <row r="93" ht="15" customHeight="1">
      <c r="A93" s="2"/>
      <c r="B93" s="5"/>
      <c r="C93" s="2"/>
      <c r="D93" s="2"/>
      <c r="E93" s="2"/>
      <c r="F93" s="2"/>
      <c r="G93" s="2"/>
      <c r="H93" s="2"/>
      <c r="I93" s="2"/>
      <c r="J93" s="2"/>
    </row>
    <row r="94" ht="15" customHeight="1">
      <c r="A94" s="2"/>
      <c r="B94" s="5"/>
      <c r="C94" s="2"/>
      <c r="D94" s="2"/>
      <c r="E94" s="2"/>
      <c r="F94" s="2"/>
      <c r="G94" s="2"/>
      <c r="H94" s="2"/>
      <c r="I94" s="2"/>
      <c r="J94" s="2"/>
    </row>
    <row r="95" ht="15" customHeight="1">
      <c r="A95" s="2"/>
      <c r="B95" s="5"/>
      <c r="C95" s="2"/>
      <c r="D95" s="2"/>
      <c r="E95" s="2"/>
      <c r="F95" s="2"/>
      <c r="G95" s="2"/>
      <c r="H95" s="2"/>
      <c r="I95" s="2"/>
      <c r="J95" s="2"/>
    </row>
    <row r="96" ht="15" customHeight="1">
      <c r="A96" s="2"/>
      <c r="B96" s="5"/>
      <c r="C96" s="2"/>
      <c r="D96" s="2"/>
      <c r="E96" s="2"/>
      <c r="F96" s="2"/>
      <c r="G96" s="2"/>
      <c r="H96" s="2"/>
      <c r="I96" s="2"/>
      <c r="J96" s="2"/>
    </row>
    <row r="97" ht="15" customHeight="1">
      <c r="A97" s="2"/>
      <c r="B97" s="5"/>
      <c r="C97" s="2"/>
      <c r="D97" s="2"/>
      <c r="E97" s="2"/>
      <c r="F97" s="2"/>
      <c r="G97" s="2"/>
      <c r="H97" s="2"/>
      <c r="I97" s="2"/>
      <c r="J97" s="2"/>
    </row>
    <row r="98" ht="15" customHeight="1">
      <c r="A98" s="2"/>
      <c r="B98" s="5"/>
      <c r="C98" s="2"/>
      <c r="D98" s="2"/>
      <c r="E98" s="2"/>
      <c r="F98" s="2"/>
      <c r="G98" s="2"/>
      <c r="H98" s="2"/>
      <c r="I98" s="2"/>
      <c r="J98" s="2"/>
    </row>
    <row r="99" ht="15" customHeight="1">
      <c r="A99" s="2"/>
      <c r="B99" s="5"/>
      <c r="C99" s="2"/>
      <c r="D99" s="2"/>
      <c r="E99" s="2"/>
      <c r="F99" s="2"/>
      <c r="G99" s="2"/>
      <c r="H99" s="2"/>
      <c r="I99" s="2"/>
      <c r="J99" s="2"/>
    </row>
    <row r="100" ht="15" customHeight="1">
      <c r="A100" s="2"/>
      <c r="B100" s="5"/>
      <c r="C100" s="2"/>
      <c r="D100" s="2"/>
      <c r="E100" s="2"/>
      <c r="F100" s="2"/>
      <c r="G100" s="2"/>
      <c r="H100" s="2"/>
      <c r="I100" s="2"/>
      <c r="J100" s="2"/>
    </row>
    <row r="101" ht="15" customHeight="1">
      <c r="A101" s="2"/>
      <c r="B101" s="5"/>
      <c r="C101" s="2"/>
      <c r="D101" s="2"/>
      <c r="E101" s="2"/>
      <c r="F101" s="2"/>
      <c r="G101" s="2"/>
      <c r="H101" s="2"/>
      <c r="I101" s="2"/>
      <c r="J101" s="2"/>
    </row>
    <row r="102" ht="15" customHeight="1">
      <c r="A102" s="2"/>
      <c r="B102" s="5"/>
      <c r="C102" s="2"/>
      <c r="D102" s="2"/>
      <c r="E102" s="2"/>
      <c r="F102" s="2"/>
      <c r="G102" s="2"/>
      <c r="H102" s="2"/>
      <c r="I102" s="2"/>
      <c r="J102" s="2"/>
    </row>
    <row r="103" ht="15" customHeight="1">
      <c r="A103" s="2"/>
      <c r="B103" s="5"/>
      <c r="C103" s="2"/>
      <c r="D103" s="2"/>
      <c r="E103" s="2"/>
      <c r="F103" s="2"/>
      <c r="G103" s="2"/>
      <c r="H103" s="2"/>
      <c r="I103" s="2"/>
      <c r="J103" s="2"/>
    </row>
    <row r="104" ht="15" customHeight="1">
      <c r="A104" s="2"/>
      <c r="B104" s="5"/>
      <c r="C104" s="2"/>
      <c r="D104" s="2"/>
      <c r="E104" s="2"/>
      <c r="F104" s="2"/>
      <c r="G104" s="2"/>
      <c r="H104" s="2"/>
      <c r="I104" s="2"/>
      <c r="J104" s="2"/>
    </row>
    <row r="105" ht="15" customHeight="1">
      <c r="A105" s="2"/>
      <c r="B105" s="5"/>
      <c r="C105" s="2"/>
      <c r="D105" s="2"/>
      <c r="E105" s="2"/>
      <c r="F105" s="2"/>
      <c r="G105" s="2"/>
      <c r="H105" s="2"/>
      <c r="I105" s="2"/>
      <c r="J105" s="2"/>
    </row>
    <row r="106" ht="15" customHeight="1">
      <c r="A106" s="2"/>
      <c r="B106" s="5"/>
      <c r="C106" s="2"/>
      <c r="D106" s="2"/>
      <c r="E106" s="2"/>
      <c r="F106" s="2"/>
      <c r="G106" s="2"/>
      <c r="H106" s="2"/>
      <c r="I106" s="2"/>
      <c r="J106" s="2"/>
    </row>
    <row r="107" ht="15" customHeight="1">
      <c r="A107" s="2"/>
      <c r="B107" s="5"/>
      <c r="C107" s="2"/>
      <c r="D107" s="2"/>
      <c r="E107" s="2"/>
      <c r="F107" s="2"/>
      <c r="G107" s="2"/>
      <c r="H107" s="2"/>
      <c r="I107" s="2"/>
      <c r="J107" s="2"/>
    </row>
    <row r="108" ht="15" customHeight="1">
      <c r="A108" s="2"/>
      <c r="B108" s="5"/>
      <c r="C108" s="2"/>
      <c r="D108" s="2"/>
      <c r="E108" s="2"/>
      <c r="F108" s="2"/>
      <c r="G108" s="2"/>
      <c r="H108" s="2"/>
      <c r="I108" s="2"/>
      <c r="J108" s="2"/>
    </row>
    <row r="109" ht="15" customHeight="1">
      <c r="A109" s="2"/>
      <c r="B109" s="5"/>
      <c r="C109" s="2"/>
      <c r="D109" s="2"/>
      <c r="E109" s="2"/>
      <c r="F109" s="2"/>
      <c r="G109" s="2"/>
      <c r="H109" s="2"/>
      <c r="I109" s="2"/>
      <c r="J109" s="2"/>
    </row>
    <row r="110" ht="15" customHeight="1">
      <c r="A110" s="2"/>
      <c r="B110" s="5"/>
      <c r="C110" s="2"/>
      <c r="D110" s="2"/>
      <c r="E110" s="2"/>
      <c r="F110" s="2"/>
      <c r="G110" s="2"/>
      <c r="H110" s="2"/>
      <c r="I110" s="2"/>
      <c r="J110" s="2"/>
    </row>
    <row r="111" ht="15" customHeight="1">
      <c r="A111" s="2"/>
      <c r="B111" s="5"/>
      <c r="C111" s="2"/>
      <c r="D111" s="2"/>
      <c r="E111" s="2"/>
      <c r="F111" s="2"/>
      <c r="G111" s="2"/>
      <c r="H111" s="2"/>
      <c r="I111" s="2"/>
      <c r="J111" s="2"/>
    </row>
    <row r="112" ht="15" customHeight="1">
      <c r="A112" s="2"/>
      <c r="B112" s="5"/>
      <c r="C112" s="2"/>
      <c r="D112" s="2"/>
      <c r="E112" s="2"/>
      <c r="F112" s="2"/>
      <c r="G112" s="2"/>
      <c r="H112" s="2"/>
      <c r="I112" s="2"/>
      <c r="J112" s="2"/>
    </row>
    <row r="113" ht="15" customHeight="1">
      <c r="A113" s="2"/>
      <c r="B113" s="5"/>
      <c r="C113" s="2"/>
      <c r="D113" s="2"/>
      <c r="E113" s="2"/>
      <c r="F113" s="2"/>
      <c r="G113" s="2"/>
      <c r="H113" s="2"/>
      <c r="I113" s="2"/>
      <c r="J113" s="2"/>
    </row>
    <row r="114" ht="15" customHeight="1">
      <c r="A114" s="2"/>
      <c r="B114" s="5"/>
      <c r="C114" s="2"/>
      <c r="D114" s="2"/>
      <c r="E114" s="2"/>
      <c r="F114" s="2"/>
      <c r="G114" s="2"/>
      <c r="H114" s="2"/>
      <c r="I114" s="2"/>
      <c r="J114" s="2"/>
    </row>
    <row r="115" ht="15" customHeight="1">
      <c r="A115" s="2"/>
      <c r="B115" s="5"/>
      <c r="C115" s="2"/>
      <c r="D115" s="2"/>
      <c r="E115" s="2"/>
      <c r="F115" s="2"/>
      <c r="G115" s="2"/>
      <c r="H115" s="2"/>
      <c r="I115" s="2"/>
      <c r="J115" s="2"/>
    </row>
    <row r="116" ht="15" customHeight="1">
      <c r="A116" s="2"/>
      <c r="B116" s="5"/>
      <c r="C116" s="2"/>
      <c r="D116" s="2"/>
      <c r="E116" s="2"/>
      <c r="F116" s="2"/>
      <c r="G116" s="2"/>
      <c r="H116" s="2"/>
      <c r="I116" s="2"/>
      <c r="J116" s="2"/>
    </row>
    <row r="117" ht="15" customHeight="1">
      <c r="A117" s="2"/>
      <c r="B117" s="5"/>
      <c r="C117" s="2"/>
      <c r="D117" s="2"/>
      <c r="E117" s="2"/>
      <c r="F117" s="2"/>
      <c r="G117" s="2"/>
      <c r="H117" s="2"/>
      <c r="I117" s="2"/>
      <c r="J117" s="2"/>
    </row>
    <row r="118" ht="15" customHeight="1">
      <c r="A118" s="2"/>
      <c r="B118" s="5"/>
      <c r="C118" s="2"/>
      <c r="D118" s="2"/>
      <c r="E118" s="2"/>
      <c r="F118" s="2"/>
      <c r="G118" s="2"/>
      <c r="H118" s="2"/>
      <c r="I118" s="2"/>
      <c r="J118" s="2"/>
    </row>
    <row r="119" ht="15" customHeight="1">
      <c r="A119" s="2"/>
      <c r="B119" s="5"/>
      <c r="C119" s="2"/>
      <c r="D119" s="2"/>
      <c r="E119" s="2"/>
      <c r="F119" s="2"/>
      <c r="G119" s="2"/>
      <c r="H119" s="2"/>
      <c r="I119" s="2"/>
      <c r="J119" s="2"/>
    </row>
    <row r="120" ht="15" customHeight="1">
      <c r="A120" s="2"/>
      <c r="B120" s="5"/>
      <c r="C120" s="2"/>
      <c r="D120" s="2"/>
      <c r="E120" s="2"/>
      <c r="F120" s="2"/>
      <c r="G120" s="2"/>
      <c r="H120" s="2"/>
      <c r="I120" s="2"/>
      <c r="J120" s="2"/>
    </row>
    <row r="121" ht="15" customHeight="1">
      <c r="A121" s="2"/>
      <c r="B121" s="5"/>
      <c r="C121" s="2"/>
      <c r="D121" s="2"/>
      <c r="E121" s="2"/>
      <c r="F121" s="2"/>
      <c r="G121" s="2"/>
      <c r="H121" s="2"/>
      <c r="I121" s="2"/>
      <c r="J121" s="2"/>
    </row>
    <row r="122" ht="15" customHeight="1">
      <c r="A122" s="2"/>
      <c r="B122" s="5"/>
      <c r="C122" s="2"/>
      <c r="D122" s="2"/>
      <c r="E122" s="2"/>
      <c r="F122" s="2"/>
      <c r="G122" s="2"/>
      <c r="H122" s="2"/>
      <c r="I122" s="2"/>
      <c r="J122" s="2"/>
    </row>
    <row r="123" ht="15" customHeight="1">
      <c r="A123" s="2"/>
      <c r="B123" s="5"/>
      <c r="C123" s="2"/>
      <c r="D123" s="2"/>
      <c r="E123" s="2"/>
      <c r="F123" s="2"/>
      <c r="G123" s="2"/>
      <c r="H123" s="2"/>
      <c r="I123" s="2"/>
      <c r="J123" s="2"/>
    </row>
    <row r="124" ht="15" customHeight="1">
      <c r="A124" s="2"/>
      <c r="B124" s="5"/>
      <c r="C124" s="2"/>
      <c r="D124" s="2"/>
      <c r="E124" s="2"/>
      <c r="F124" s="2"/>
      <c r="G124" s="2"/>
      <c r="H124" s="2"/>
      <c r="I124" s="2"/>
      <c r="J124" s="2"/>
    </row>
    <row r="125" ht="15" customHeight="1">
      <c r="A125" s="2"/>
      <c r="B125" s="5"/>
      <c r="C125" s="2"/>
      <c r="D125" s="2"/>
      <c r="E125" s="2"/>
      <c r="F125" s="2"/>
      <c r="G125" s="2"/>
      <c r="H125" s="2"/>
      <c r="I125" s="2"/>
      <c r="J125" s="2"/>
    </row>
    <row r="126" ht="15" customHeight="1">
      <c r="A126" s="2"/>
      <c r="B126" s="5"/>
      <c r="C126" s="2"/>
      <c r="D126" s="2"/>
      <c r="E126" s="2"/>
      <c r="F126" s="2"/>
      <c r="G126" s="2"/>
      <c r="H126" s="2"/>
      <c r="I126" s="2"/>
      <c r="J126" s="2"/>
    </row>
    <row r="127" ht="15" customHeight="1">
      <c r="A127" s="2"/>
      <c r="B127" s="5"/>
      <c r="C127" s="2"/>
      <c r="D127" s="2"/>
      <c r="E127" s="2"/>
      <c r="F127" s="2"/>
      <c r="G127" s="2"/>
      <c r="H127" s="2"/>
      <c r="I127" s="2"/>
      <c r="J127" s="2"/>
    </row>
    <row r="128" ht="15" customHeight="1">
      <c r="A128" s="2"/>
      <c r="B128" s="5"/>
      <c r="C128" s="2"/>
      <c r="D128" s="2"/>
      <c r="E128" s="2"/>
      <c r="F128" s="2"/>
      <c r="G128" s="2"/>
      <c r="H128" s="2"/>
      <c r="I128" s="2"/>
      <c r="J128" s="2"/>
    </row>
    <row r="129" ht="15" customHeight="1">
      <c r="A129" s="2"/>
      <c r="B129" s="5"/>
      <c r="C129" s="2"/>
      <c r="D129" s="2"/>
      <c r="E129" s="2"/>
      <c r="F129" s="2"/>
      <c r="G129" s="2"/>
      <c r="H129" s="2"/>
      <c r="I129" s="2"/>
      <c r="J129" s="2"/>
    </row>
    <row r="130" ht="15" customHeight="1">
      <c r="A130" s="2"/>
      <c r="B130" s="5"/>
      <c r="C130" s="2"/>
      <c r="D130" s="2"/>
      <c r="E130" s="2"/>
      <c r="F130" s="2"/>
      <c r="G130" s="2"/>
      <c r="H130" s="2"/>
      <c r="I130" s="2"/>
      <c r="J130" s="2"/>
    </row>
    <row r="131" ht="15" customHeight="1">
      <c r="A131" s="2"/>
      <c r="B131" s="5"/>
      <c r="C131" s="2"/>
      <c r="D131" s="2"/>
      <c r="E131" s="2"/>
      <c r="F131" s="2"/>
      <c r="G131" s="2"/>
      <c r="H131" s="2"/>
      <c r="I131" s="2"/>
      <c r="J131" s="2"/>
    </row>
    <row r="132" ht="15" customHeight="1">
      <c r="A132" s="2"/>
      <c r="B132" s="5"/>
      <c r="C132" s="2"/>
      <c r="D132" s="2"/>
      <c r="E132" s="2"/>
      <c r="F132" s="2"/>
      <c r="G132" s="2"/>
      <c r="H132" s="2"/>
      <c r="I132" s="2"/>
      <c r="J132" s="2"/>
    </row>
    <row r="133" ht="15" customHeight="1">
      <c r="A133" s="2"/>
      <c r="B133" s="5"/>
      <c r="C133" s="2"/>
      <c r="D133" s="2"/>
      <c r="E133" s="2"/>
      <c r="F133" s="2"/>
      <c r="G133" s="2"/>
      <c r="H133" s="2"/>
      <c r="I133" s="2"/>
      <c r="J133" s="2"/>
    </row>
    <row r="134" ht="15" customHeight="1">
      <c r="A134" s="2"/>
      <c r="B134" s="5"/>
      <c r="C134" s="2"/>
      <c r="D134" s="2"/>
      <c r="E134" s="2"/>
      <c r="F134" s="2"/>
      <c r="G134" s="2"/>
      <c r="H134" s="2"/>
      <c r="I134" s="2"/>
      <c r="J134" s="2"/>
    </row>
    <row r="135" ht="15" customHeight="1">
      <c r="A135" s="2"/>
      <c r="B135" s="5"/>
      <c r="C135" s="2"/>
      <c r="D135" s="2"/>
      <c r="E135" s="6"/>
      <c r="F135" s="2"/>
      <c r="G135" s="2"/>
      <c r="H135" s="6"/>
      <c r="I135" s="2"/>
      <c r="J135" s="6"/>
    </row>
    <row r="136" ht="15" customHeight="1">
      <c r="A136" s="2"/>
      <c r="B136" s="5"/>
      <c r="C136" s="2"/>
      <c r="D136" s="2"/>
      <c r="E136" s="6"/>
      <c r="F136" s="2"/>
      <c r="G136" s="2"/>
      <c r="H136" s="6"/>
      <c r="I136" s="2"/>
      <c r="J136" s="6"/>
    </row>
    <row r="137" ht="15" customHeight="1">
      <c r="A137" s="2"/>
      <c r="B137" s="5"/>
      <c r="C137" s="2"/>
      <c r="D137" s="2"/>
      <c r="E137" s="6"/>
      <c r="F137" s="2"/>
      <c r="G137" s="2"/>
      <c r="H137" s="6"/>
      <c r="I137" s="2"/>
      <c r="J137" s="6"/>
    </row>
    <row r="138" ht="15" customHeight="1">
      <c r="A138" s="2"/>
      <c r="B138" s="5"/>
      <c r="C138" s="2"/>
      <c r="D138" s="2"/>
      <c r="E138" s="6"/>
      <c r="F138" s="2"/>
      <c r="G138" s="2"/>
      <c r="H138" s="6"/>
      <c r="I138" s="2"/>
      <c r="J138" s="6"/>
    </row>
    <row r="139" ht="15" customHeight="1">
      <c r="A139" s="2"/>
      <c r="B139" s="5"/>
      <c r="C139" s="2"/>
      <c r="D139" s="2"/>
      <c r="E139" s="6"/>
      <c r="F139" s="2"/>
      <c r="G139" s="2"/>
      <c r="H139" s="6"/>
      <c r="I139" s="2"/>
      <c r="J139" s="6"/>
    </row>
    <row r="140" ht="15" customHeight="1">
      <c r="A140" s="2"/>
      <c r="B140" s="5"/>
      <c r="C140" s="2"/>
      <c r="D140" s="2"/>
      <c r="E140" s="6"/>
      <c r="F140" s="2"/>
      <c r="G140" s="2"/>
      <c r="H140" s="6"/>
      <c r="I140" s="2"/>
      <c r="J140" s="6"/>
    </row>
    <row r="141" ht="15" customHeight="1">
      <c r="A141" s="2"/>
      <c r="B141" s="5"/>
      <c r="C141" s="2"/>
      <c r="D141" s="2"/>
      <c r="E141" s="6"/>
      <c r="F141" s="2"/>
      <c r="G141" s="2"/>
      <c r="H141" s="6"/>
      <c r="I141" s="2"/>
      <c r="J141" s="6"/>
    </row>
    <row r="142" ht="15" customHeight="1">
      <c r="A142" s="2"/>
      <c r="B142" s="5"/>
      <c r="C142" s="2"/>
      <c r="D142" s="2"/>
      <c r="E142" s="6"/>
      <c r="F142" s="2"/>
      <c r="G142" s="2"/>
      <c r="H142" s="6"/>
      <c r="I142" s="2"/>
      <c r="J142" s="6"/>
    </row>
    <row r="143" ht="15" customHeight="1">
      <c r="A143" s="2"/>
      <c r="B143" s="5"/>
      <c r="C143" s="2"/>
      <c r="D143" s="2"/>
      <c r="E143" s="6"/>
      <c r="F143" s="2"/>
      <c r="G143" s="2"/>
      <c r="H143" s="6"/>
      <c r="I143" s="2"/>
      <c r="J143" s="6"/>
    </row>
    <row r="144" ht="15" customHeight="1">
      <c r="A144" s="2"/>
      <c r="B144" s="5"/>
      <c r="C144" s="2"/>
      <c r="D144" s="2"/>
      <c r="E144" s="6"/>
      <c r="F144" s="2"/>
      <c r="G144" s="2"/>
      <c r="H144" s="6"/>
      <c r="I144" s="2"/>
      <c r="J144" s="6"/>
    </row>
    <row r="145" ht="15" customHeight="1">
      <c r="A145" s="2"/>
      <c r="B145" s="5"/>
      <c r="C145" s="2"/>
      <c r="D145" s="2"/>
      <c r="E145" s="6"/>
      <c r="F145" s="2"/>
      <c r="G145" s="2"/>
      <c r="H145" s="6"/>
      <c r="I145" s="2"/>
      <c r="J145" s="6"/>
    </row>
    <row r="146" ht="15" customHeight="1">
      <c r="A146" s="2"/>
      <c r="B146" s="5"/>
      <c r="C146" s="2"/>
      <c r="D146" s="2"/>
      <c r="E146" s="6"/>
      <c r="F146" s="2"/>
      <c r="G146" s="2"/>
      <c r="H146" s="6"/>
      <c r="I146" s="2"/>
      <c r="J146" s="6"/>
    </row>
    <row r="147" ht="15" customHeight="1">
      <c r="A147" s="2"/>
      <c r="B147" s="5"/>
      <c r="C147" s="2"/>
      <c r="D147" s="2"/>
      <c r="E147" s="6"/>
      <c r="F147" s="2"/>
      <c r="G147" s="2"/>
      <c r="H147" s="6"/>
      <c r="I147" s="2"/>
      <c r="J147" s="6"/>
    </row>
    <row r="148" ht="15" customHeight="1">
      <c r="A148" s="2"/>
      <c r="B148" s="5"/>
      <c r="C148" s="2"/>
      <c r="D148" s="2"/>
      <c r="E148" s="6"/>
      <c r="F148" s="2"/>
      <c r="G148" s="2"/>
      <c r="H148" s="6"/>
      <c r="I148" s="2"/>
      <c r="J148" s="6"/>
    </row>
    <row r="149" ht="15" customHeight="1">
      <c r="A149" s="2"/>
      <c r="B149" s="5"/>
      <c r="C149" s="2"/>
      <c r="D149" s="2"/>
      <c r="E149" s="6"/>
      <c r="F149" s="2"/>
      <c r="G149" s="2"/>
      <c r="H149" s="6"/>
      <c r="I149" s="2"/>
      <c r="J149" s="6"/>
    </row>
    <row r="150" ht="15" customHeight="1">
      <c r="A150" s="2"/>
      <c r="B150" s="5"/>
      <c r="C150" s="2"/>
      <c r="D150" s="2"/>
      <c r="E150" s="6"/>
      <c r="F150" s="2"/>
      <c r="G150" s="2"/>
      <c r="H150" s="6"/>
      <c r="I150" s="2"/>
      <c r="J150" s="6"/>
    </row>
    <row r="151" ht="15" customHeight="1">
      <c r="A151" s="2"/>
      <c r="B151" s="5"/>
      <c r="C151" s="2"/>
      <c r="D151" s="2"/>
      <c r="E151" s="6"/>
      <c r="F151" s="2"/>
      <c r="G151" s="2"/>
      <c r="H151" s="6"/>
      <c r="I151" s="2"/>
      <c r="J151" s="6"/>
    </row>
    <row r="152" ht="15" customHeight="1">
      <c r="A152" s="2"/>
      <c r="B152" s="5"/>
      <c r="C152" s="2"/>
      <c r="D152" s="2"/>
      <c r="E152" s="6"/>
      <c r="F152" s="2"/>
      <c r="G152" s="2"/>
      <c r="H152" s="6"/>
      <c r="I152" s="2"/>
      <c r="J152" s="6"/>
    </row>
    <row r="153" ht="15" customHeight="1">
      <c r="A153" s="2"/>
      <c r="B153" s="5"/>
      <c r="C153" s="2"/>
      <c r="D153" s="2"/>
      <c r="E153" s="6"/>
      <c r="F153" s="2"/>
      <c r="G153" s="2"/>
      <c r="H153" s="6"/>
      <c r="I153" s="2"/>
      <c r="J153" s="6"/>
    </row>
    <row r="154" ht="15" customHeight="1">
      <c r="A154" s="2"/>
      <c r="B154" s="5"/>
      <c r="C154" s="2"/>
      <c r="D154" s="2"/>
      <c r="E154" s="6"/>
      <c r="F154" s="2"/>
      <c r="G154" s="2"/>
      <c r="H154" s="6"/>
      <c r="I154" s="2"/>
      <c r="J154" s="6"/>
    </row>
    <row r="155" ht="15" customHeight="1">
      <c r="A155" s="2"/>
      <c r="B155" s="5"/>
      <c r="C155" s="2"/>
      <c r="D155" s="2"/>
      <c r="E155" s="6"/>
      <c r="F155" s="2"/>
      <c r="G155" s="2"/>
      <c r="H155" s="6"/>
      <c r="I155" s="2"/>
      <c r="J155" s="6"/>
    </row>
    <row r="156" ht="15" customHeight="1">
      <c r="A156" s="2"/>
      <c r="B156" s="5"/>
      <c r="C156" s="2"/>
      <c r="D156" s="2"/>
      <c r="E156" s="6"/>
      <c r="F156" s="2"/>
      <c r="G156" s="2"/>
      <c r="H156" s="6"/>
      <c r="I156" s="2"/>
      <c r="J156" s="6"/>
    </row>
    <row r="157" ht="15" customHeight="1">
      <c r="A157" s="2"/>
      <c r="B157" s="5"/>
      <c r="C157" s="2"/>
      <c r="D157" s="2"/>
      <c r="E157" s="6"/>
      <c r="F157" s="2"/>
      <c r="G157" s="2"/>
      <c r="H157" s="6"/>
      <c r="I157" s="2"/>
      <c r="J157" s="6"/>
    </row>
    <row r="158" ht="15" customHeight="1">
      <c r="A158" s="2"/>
      <c r="B158" s="5"/>
      <c r="C158" s="2"/>
      <c r="D158" s="2"/>
      <c r="E158" s="6"/>
      <c r="F158" s="2"/>
      <c r="G158" s="2"/>
      <c r="H158" s="6"/>
      <c r="I158" s="2"/>
      <c r="J158" s="6"/>
    </row>
    <row r="159" ht="15" customHeight="1">
      <c r="A159" s="2"/>
      <c r="B159" s="5"/>
      <c r="C159" s="2"/>
      <c r="D159" s="2"/>
      <c r="E159" s="6"/>
      <c r="F159" s="2"/>
      <c r="G159" s="2"/>
      <c r="H159" s="6"/>
      <c r="I159" s="2"/>
      <c r="J159" s="6"/>
    </row>
    <row r="160" ht="15" customHeight="1">
      <c r="A160" s="2"/>
      <c r="B160" s="5"/>
      <c r="C160" s="2"/>
      <c r="D160" s="2"/>
      <c r="E160" s="6"/>
      <c r="F160" s="2"/>
      <c r="G160" s="2"/>
      <c r="H160" s="6"/>
      <c r="I160" s="2"/>
      <c r="J160" s="6"/>
    </row>
    <row r="161" ht="15" customHeight="1">
      <c r="A161" s="2"/>
      <c r="B161" s="5"/>
      <c r="C161" s="2"/>
      <c r="D161" s="2"/>
      <c r="E161" s="6"/>
      <c r="F161" s="2"/>
      <c r="G161" s="2"/>
      <c r="H161" s="6"/>
      <c r="I161" s="2"/>
      <c r="J161" s="6"/>
    </row>
    <row r="162" ht="15" customHeight="1">
      <c r="A162" s="2"/>
      <c r="B162" s="5"/>
      <c r="C162" s="2"/>
      <c r="D162" s="2"/>
      <c r="E162" s="6"/>
      <c r="F162" s="2"/>
      <c r="G162" s="2"/>
      <c r="H162" s="6"/>
      <c r="I162" s="2"/>
      <c r="J162" s="6"/>
    </row>
    <row r="163" ht="15" customHeight="1">
      <c r="A163" s="2"/>
      <c r="B163" s="5"/>
      <c r="C163" s="2"/>
      <c r="D163" s="2"/>
      <c r="E163" s="6"/>
      <c r="F163" s="2"/>
      <c r="G163" s="2"/>
      <c r="H163" s="6"/>
      <c r="I163" s="2"/>
      <c r="J163" s="6"/>
    </row>
    <row r="164" ht="15" customHeight="1">
      <c r="A164" s="2"/>
      <c r="B164" s="5"/>
      <c r="C164" s="2"/>
      <c r="D164" s="2"/>
      <c r="E164" s="6"/>
      <c r="F164" s="2"/>
      <c r="G164" s="2"/>
      <c r="H164" s="6"/>
      <c r="I164" s="2"/>
      <c r="J164" s="6"/>
    </row>
    <row r="165" ht="15" customHeight="1">
      <c r="A165" s="2"/>
      <c r="B165" s="5"/>
      <c r="C165" s="2"/>
      <c r="D165" s="2"/>
      <c r="E165" s="6"/>
      <c r="F165" s="2"/>
      <c r="G165" s="2"/>
      <c r="H165" s="6"/>
      <c r="I165" s="2"/>
      <c r="J165" s="6"/>
    </row>
    <row r="166" ht="15" customHeight="1">
      <c r="A166" s="2"/>
      <c r="B166" s="5"/>
      <c r="C166" s="2"/>
      <c r="D166" s="2"/>
      <c r="E166" s="6"/>
      <c r="F166" s="2"/>
      <c r="G166" s="2"/>
      <c r="H166" s="6"/>
      <c r="I166" s="2"/>
      <c r="J166" s="6"/>
    </row>
    <row r="167" ht="15" customHeight="1">
      <c r="A167" s="2"/>
      <c r="B167" s="5"/>
      <c r="C167" s="2"/>
      <c r="D167" s="2"/>
      <c r="E167" s="6"/>
      <c r="F167" s="2"/>
      <c r="G167" s="2"/>
      <c r="H167" s="6"/>
      <c r="I167" s="2"/>
      <c r="J167" s="6"/>
    </row>
    <row r="168" ht="15" customHeight="1">
      <c r="A168" s="2"/>
      <c r="B168" s="5"/>
      <c r="C168" s="2"/>
      <c r="D168" s="2"/>
      <c r="E168" s="6"/>
      <c r="F168" s="2"/>
      <c r="G168" s="2"/>
      <c r="H168" s="6"/>
      <c r="I168" s="2"/>
      <c r="J168" s="6"/>
    </row>
    <row r="169" ht="15" customHeight="1">
      <c r="A169" s="2"/>
      <c r="B169" s="5"/>
      <c r="C169" s="2"/>
      <c r="D169" s="2"/>
      <c r="E169" s="6"/>
      <c r="F169" s="2"/>
      <c r="G169" s="2"/>
      <c r="H169" s="6"/>
      <c r="I169" s="2"/>
      <c r="J169" s="6"/>
    </row>
    <row r="170" ht="15" customHeight="1">
      <c r="A170" s="2"/>
      <c r="B170" s="5"/>
      <c r="C170" s="2"/>
      <c r="D170" s="2"/>
      <c r="E170" s="6"/>
      <c r="F170" s="2"/>
      <c r="G170" s="2"/>
      <c r="H170" s="6"/>
      <c r="I170" s="2"/>
      <c r="J170" s="6"/>
    </row>
    <row r="171" ht="15" customHeight="1">
      <c r="A171" s="2"/>
      <c r="B171" s="5"/>
      <c r="C171" s="2"/>
      <c r="D171" s="2"/>
      <c r="E171" s="6"/>
      <c r="F171" s="2"/>
      <c r="G171" s="2"/>
      <c r="H171" s="6"/>
      <c r="I171" s="2"/>
      <c r="J171" s="6"/>
    </row>
    <row r="172" ht="1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  <row r="204" ht="1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</row>
    <row r="205" ht="1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</row>
    <row r="206" ht="1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</row>
    <row r="207" ht="1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</row>
    <row r="208" ht="1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</row>
    <row r="209" ht="1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</row>
    <row r="210" ht="1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</row>
    <row r="211" ht="1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</row>
    <row r="212" ht="1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</row>
    <row r="213" ht="1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</row>
    <row r="214" ht="1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</row>
    <row r="215" ht="1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</row>
    <row r="216" ht="1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</row>
    <row r="217" ht="1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</row>
    <row r="218" ht="1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</row>
    <row r="219" ht="1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</row>
    <row r="220" ht="1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</row>
    <row r="221" ht="1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</row>
    <row r="222" ht="1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</row>
    <row r="223" ht="1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</row>
    <row r="224" ht="1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</row>
    <row r="225" ht="1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</row>
    <row r="226" ht="1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ht="1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ht="1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ht="1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ht="1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ht="1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ht="1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ht="1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ht="1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ht="1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ht="1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ht="1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ht="1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ht="1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ht="1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ht="1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ht="1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ht="1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ht="1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ht="1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ht="1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ht="1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ht="1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ht="1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ht="1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ht="1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ht="1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ht="1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ht="1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ht="1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ht="1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ht="1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ht="1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ht="1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ht="1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ht="1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ht="1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ht="1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ht="1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ht="1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ht="1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ht="1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ht="1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ht="1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ht="1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ht="1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ht="1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ht="1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ht="1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ht="1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ht="1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ht="1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ht="1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</row>
    <row r="279" ht="1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</row>
    <row r="280" ht="1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</row>
    <row r="281" ht="1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</row>
    <row r="282" ht="1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</row>
    <row r="283" ht="1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</row>
    <row r="284" ht="1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</row>
    <row r="285" ht="1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</row>
    <row r="286" ht="1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</row>
    <row r="287" ht="1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</row>
    <row r="288" ht="1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</row>
    <row r="289" ht="1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</row>
    <row r="290" ht="1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</row>
    <row r="291" ht="1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</row>
    <row r="292" ht="1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</row>
    <row r="293" ht="1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</row>
    <row r="294" ht="1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</row>
    <row r="295" ht="1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</row>
    <row r="296" ht="1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</row>
    <row r="297" ht="1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</row>
    <row r="298" ht="1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</row>
    <row r="299" ht="1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</row>
    <row r="300" ht="1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</row>
    <row r="301" ht="1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</row>
    <row r="302" ht="1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</row>
    <row r="303" ht="1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</row>
    <row r="304" ht="1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</row>
    <row r="305" ht="1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</row>
    <row r="306" ht="1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</row>
    <row r="307" ht="1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</row>
    <row r="308" ht="1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</row>
    <row r="309" ht="1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</row>
    <row r="310" ht="1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</row>
    <row r="311" ht="1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</row>
    <row r="312" ht="1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</row>
    <row r="313" ht="1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</row>
    <row r="314" ht="1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</row>
    <row r="315" ht="1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</row>
    <row r="316" ht="1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</row>
    <row r="317" ht="1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</row>
    <row r="318" ht="1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</row>
    <row r="319" ht="1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</row>
    <row r="320" ht="1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</row>
    <row r="321" ht="1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</row>
    <row r="322" ht="1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</row>
    <row r="323" ht="1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</row>
    <row r="324" ht="1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</row>
    <row r="325" ht="1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</row>
    <row r="326" ht="1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</row>
    <row r="327" ht="1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</row>
    <row r="328" ht="1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</row>
    <row r="329" ht="1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</row>
    <row r="330" ht="1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</row>
    <row r="331" ht="1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</row>
    <row r="332" ht="1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</row>
    <row r="333" ht="1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</row>
    <row r="334" ht="1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</row>
    <row r="335" ht="1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</row>
    <row r="336" ht="1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85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7" customWidth="1"/>
    <col min="2" max="2" width="23.3516" style="7" customWidth="1"/>
    <col min="3" max="3" width="23.5" style="7" customWidth="1"/>
    <col min="4" max="4" width="12.5" style="7" customWidth="1"/>
    <col min="5" max="5" width="23.3516" style="7" customWidth="1"/>
    <col min="6" max="6" width="17.6719" style="7" customWidth="1"/>
    <col min="7" max="7" width="12.5" style="7" customWidth="1"/>
    <col min="8" max="8" width="27.6719" style="7" customWidth="1"/>
    <col min="9" max="9" width="17.6719" style="7" customWidth="1"/>
    <col min="10" max="10" width="12.5" style="7" customWidth="1"/>
    <col min="11" max="11" width="23.3516" style="7" customWidth="1"/>
    <col min="12" max="12" width="26" style="7" customWidth="1"/>
    <col min="13" max="13" width="27.8516" style="7" customWidth="1"/>
    <col min="14" max="14" width="32.8516" style="7" customWidth="1"/>
    <col min="15" max="15" width="22.5" style="7" customWidth="1"/>
    <col min="16" max="17" width="16.1719" style="7" customWidth="1"/>
    <col min="18" max="18" width="12.1719" style="7" customWidth="1"/>
    <col min="19" max="19" width="16.8516" style="7" customWidth="1"/>
    <col min="20" max="256" width="8.85156" style="7" customWidth="1"/>
  </cols>
  <sheetData>
    <row r="1" ht="15" customHeight="1">
      <c r="A1" s="8"/>
      <c r="B1" t="s" s="9">
        <v>8</v>
      </c>
      <c r="C1" s="10"/>
      <c r="D1" s="10"/>
      <c r="E1" t="s" s="11">
        <v>9</v>
      </c>
      <c r="F1" s="12"/>
      <c r="G1" s="12"/>
      <c r="H1" t="s" s="13">
        <v>10</v>
      </c>
      <c r="I1" s="14"/>
      <c r="J1" s="14"/>
      <c r="K1" t="s" s="15">
        <v>11</v>
      </c>
      <c r="L1" t="s" s="15">
        <v>12</v>
      </c>
      <c r="M1" t="s" s="15">
        <v>13</v>
      </c>
      <c r="N1" t="s" s="11">
        <v>14</v>
      </c>
      <c r="O1" s="12"/>
      <c r="P1" s="12"/>
      <c r="Q1" s="16"/>
      <c r="R1" s="17"/>
      <c r="S1" s="17"/>
    </row>
    <row r="2" ht="17" customHeight="1">
      <c r="A2" t="s" s="18">
        <v>15</v>
      </c>
      <c r="B2" s="19">
        <v>0.55</v>
      </c>
      <c r="C2" s="20"/>
      <c r="D2" s="20"/>
      <c r="E2" s="21">
        <v>0.43</v>
      </c>
      <c r="F2" s="20"/>
      <c r="G2" s="20"/>
      <c r="H2" s="22">
        <v>0.23</v>
      </c>
      <c r="I2" s="20"/>
      <c r="J2" s="20"/>
      <c r="K2" s="23">
        <v>0.35</v>
      </c>
      <c r="L2" t="s" s="24">
        <v>16</v>
      </c>
      <c r="M2" t="s" s="25">
        <v>17</v>
      </c>
      <c r="N2" s="26">
        <v>0.8</v>
      </c>
      <c r="O2" s="27"/>
      <c r="P2" s="28"/>
      <c r="Q2" s="29"/>
      <c r="R2" s="6"/>
      <c r="S2" s="30"/>
    </row>
    <row r="3" ht="17" customHeight="1">
      <c r="A3" t="s" s="18">
        <v>18</v>
      </c>
      <c r="B3" s="31">
        <v>0.3</v>
      </c>
      <c r="C3" s="32"/>
      <c r="D3" s="32"/>
      <c r="E3" s="33">
        <v>0.47</v>
      </c>
      <c r="F3" s="32"/>
      <c r="G3" s="32"/>
      <c r="H3" s="34">
        <v>0.72</v>
      </c>
      <c r="I3" s="32"/>
      <c r="J3" s="32"/>
      <c r="K3" s="35">
        <v>0.58</v>
      </c>
      <c r="L3" t="s" s="36">
        <v>19</v>
      </c>
      <c r="M3" t="s" s="37">
        <v>20</v>
      </c>
      <c r="N3" s="26">
        <v>0.05</v>
      </c>
      <c r="O3" s="38"/>
      <c r="P3" s="39"/>
      <c r="Q3" s="29"/>
      <c r="R3" s="6"/>
      <c r="S3" s="30"/>
    </row>
    <row r="4" ht="17" customHeight="1">
      <c r="A4" t="s" s="18">
        <v>21</v>
      </c>
      <c r="B4" s="31">
        <v>0.15</v>
      </c>
      <c r="C4" s="32"/>
      <c r="D4" s="32"/>
      <c r="E4" s="33">
        <v>0.1</v>
      </c>
      <c r="F4" s="32"/>
      <c r="G4" s="32"/>
      <c r="H4" s="34">
        <v>0.05</v>
      </c>
      <c r="I4" s="32"/>
      <c r="J4" s="32"/>
      <c r="K4" s="35">
        <v>0.07000000000000001</v>
      </c>
      <c r="L4" t="s" s="36">
        <v>22</v>
      </c>
      <c r="M4" t="s" s="37">
        <v>23</v>
      </c>
      <c r="N4" s="26">
        <v>0.15</v>
      </c>
      <c r="O4" s="38"/>
      <c r="P4" s="39"/>
      <c r="Q4" s="29"/>
      <c r="R4" s="6"/>
      <c r="S4" s="30"/>
    </row>
    <row r="5" ht="15.75" customHeight="1">
      <c r="A5" t="s" s="40">
        <v>24</v>
      </c>
      <c r="B5" s="41">
        <f>SUM(B2:B4)</f>
        <v>1</v>
      </c>
      <c r="C5" s="42"/>
      <c r="D5" s="42"/>
      <c r="E5" s="41">
        <f>SUM(E2:E4)</f>
        <v>0.9999999999999999</v>
      </c>
      <c r="F5" s="42"/>
      <c r="G5" s="42"/>
      <c r="H5" s="41">
        <f>SUM(H2:H4)</f>
        <v>1</v>
      </c>
      <c r="I5" s="42"/>
      <c r="J5" s="42"/>
      <c r="K5" s="41">
        <f>SUM(K2:K4)</f>
        <v>1</v>
      </c>
      <c r="L5" s="43"/>
      <c r="M5" s="44"/>
      <c r="N5" s="45">
        <f>SUM(N2:N4)</f>
        <v>1</v>
      </c>
      <c r="O5" s="46"/>
      <c r="P5" s="47"/>
      <c r="Q5" s="29"/>
      <c r="R5" s="6"/>
      <c r="S5" s="30"/>
    </row>
    <row r="6" ht="15.7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50"/>
      <c r="L6" s="51"/>
      <c r="M6" s="51"/>
      <c r="N6" s="52"/>
      <c r="O6" s="52"/>
      <c r="P6" s="51"/>
      <c r="Q6" s="6"/>
      <c r="R6" s="6"/>
      <c r="S6" s="6"/>
    </row>
    <row r="7" ht="15" customHeight="1">
      <c r="A7" s="8"/>
      <c r="B7" t="s" s="53">
        <v>25</v>
      </c>
      <c r="C7" t="s" s="53">
        <v>26</v>
      </c>
      <c r="D7" s="54"/>
      <c r="E7" t="s" s="55">
        <v>25</v>
      </c>
      <c r="F7" t="s" s="55">
        <v>26</v>
      </c>
      <c r="G7" s="56"/>
      <c r="H7" t="s" s="57">
        <v>25</v>
      </c>
      <c r="I7" t="s" s="57">
        <v>26</v>
      </c>
      <c r="J7" s="58"/>
      <c r="K7" t="s" s="59">
        <v>25</v>
      </c>
      <c r="L7" t="s" s="59">
        <v>26</v>
      </c>
      <c r="M7" s="60"/>
      <c r="N7" t="s" s="55">
        <v>25</v>
      </c>
      <c r="O7" t="s" s="55">
        <v>26</v>
      </c>
      <c r="P7" s="61"/>
      <c r="Q7" s="62"/>
      <c r="R7" s="6"/>
      <c r="S7" s="6"/>
    </row>
    <row r="8" ht="17" customHeight="1">
      <c r="A8" t="s" s="18">
        <v>27</v>
      </c>
      <c r="B8" s="63">
        <v>0.04398736762802698</v>
      </c>
      <c r="C8" s="64">
        <v>263924.2057681619</v>
      </c>
      <c r="D8" s="64"/>
      <c r="E8" s="63">
        <v>0.02824977455584887</v>
      </c>
      <c r="F8" s="64">
        <v>225998.196446791</v>
      </c>
      <c r="G8" s="64"/>
      <c r="H8" s="65">
        <v>0.004789669520908446</v>
      </c>
      <c r="I8" s="66">
        <v>177217.7722736125</v>
      </c>
      <c r="J8" s="67"/>
      <c r="K8" s="65">
        <v>0.04400674353340175</v>
      </c>
      <c r="L8" s="66">
        <v>352053.948267214</v>
      </c>
      <c r="M8" s="68"/>
      <c r="N8" s="69">
        <f>AVERAGE(P26:P85)</f>
        <v>0.01825474244908423</v>
      </c>
      <c r="O8" s="70">
        <f>6000000*N48</f>
        <v>52228.7110325531</v>
      </c>
      <c r="P8" s="71"/>
      <c r="Q8" s="6"/>
      <c r="R8" s="6"/>
      <c r="S8" s="6"/>
    </row>
    <row r="9" ht="17" customHeight="1">
      <c r="A9" t="s" s="18">
        <v>28</v>
      </c>
      <c r="B9" s="6">
        <v>0.09237881061219796</v>
      </c>
      <c r="C9" s="29">
        <v>554272.8636731878</v>
      </c>
      <c r="D9" s="29"/>
      <c r="E9" s="6">
        <v>0.1230306175424144</v>
      </c>
      <c r="F9" s="29">
        <v>984244.9403393154</v>
      </c>
      <c r="G9" s="29"/>
      <c r="H9" s="6">
        <v>0.1709077948496676</v>
      </c>
      <c r="I9" s="30">
        <v>6323588.409437703</v>
      </c>
      <c r="J9" s="2"/>
      <c r="K9" s="6">
        <v>0.1245304669226533</v>
      </c>
      <c r="L9" s="30">
        <v>996243.7353812264</v>
      </c>
      <c r="M9" s="72"/>
      <c r="N9" s="69">
        <f>STDEV(P26:P85)</f>
        <v>0.1442575925038133</v>
      </c>
      <c r="O9" s="70">
        <f>6000000*N9</f>
        <v>865545.5550228801</v>
      </c>
      <c r="P9" s="62"/>
      <c r="Q9" s="6"/>
      <c r="R9" s="6"/>
      <c r="S9" s="6"/>
    </row>
    <row r="10" ht="17" customHeight="1">
      <c r="A10" t="s" s="18">
        <v>29</v>
      </c>
      <c r="B10" s="6">
        <v>-0.04839144298417099</v>
      </c>
      <c r="C10" s="29">
        <v>-290348.6579050259</v>
      </c>
      <c r="D10" s="29"/>
      <c r="E10" s="6">
        <v>-0.09478084298656556</v>
      </c>
      <c r="F10" s="29">
        <v>-758246.7438925244</v>
      </c>
      <c r="G10" s="29"/>
      <c r="H10" s="6">
        <v>-0.1661181253287592</v>
      </c>
      <c r="I10" s="30">
        <v>-6146370.63716409</v>
      </c>
      <c r="J10" s="2"/>
      <c r="K10" s="6">
        <v>-0.08052372338925157</v>
      </c>
      <c r="L10" s="30">
        <v>-644189.7871140125</v>
      </c>
      <c r="M10" s="72"/>
      <c r="N10" s="69">
        <f>N8-N9</f>
        <v>-0.1260028500547291</v>
      </c>
      <c r="O10" s="70">
        <f>6000000*N10</f>
        <v>-756017.1003283747</v>
      </c>
      <c r="P10" s="62"/>
      <c r="Q10" s="6"/>
      <c r="R10" s="6"/>
      <c r="S10" s="6"/>
    </row>
    <row r="11" ht="15.75" customHeight="1">
      <c r="A11" t="s" s="40">
        <v>30</v>
      </c>
      <c r="B11" s="43">
        <v>0.136366178240225</v>
      </c>
      <c r="C11" s="44">
        <v>818197.0694413497</v>
      </c>
      <c r="D11" s="44"/>
      <c r="E11" s="43">
        <v>0.1512803920982633</v>
      </c>
      <c r="F11" s="44">
        <v>1210243.136786107</v>
      </c>
      <c r="G11" s="44"/>
      <c r="H11" s="43">
        <v>0.1756974643705761</v>
      </c>
      <c r="I11" s="73">
        <v>6500806.181711315</v>
      </c>
      <c r="J11" s="42"/>
      <c r="K11" s="43">
        <v>0.168537210456055</v>
      </c>
      <c r="L11" s="73">
        <v>1348297.68364844</v>
      </c>
      <c r="M11" s="74"/>
      <c r="N11" s="75">
        <f>N8+N9</f>
        <v>0.1625123349528976</v>
      </c>
      <c r="O11" s="76">
        <f>6000000*N11</f>
        <v>975074.0097173854</v>
      </c>
      <c r="P11" s="77"/>
      <c r="Q11" s="6"/>
      <c r="R11" s="6"/>
      <c r="S11" s="6"/>
    </row>
    <row r="12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78"/>
      <c r="L12" s="79"/>
      <c r="M12" s="79"/>
      <c r="N12" s="80"/>
      <c r="O12" s="81"/>
      <c r="P12" s="79"/>
      <c r="Q12" s="6"/>
      <c r="R12" s="6"/>
      <c r="S12" s="6"/>
    </row>
    <row r="13" ht="15" customHeight="1">
      <c r="A13" t="s" s="18">
        <v>31</v>
      </c>
      <c r="B13" s="2"/>
      <c r="C13" s="2"/>
      <c r="D13" s="2"/>
      <c r="E13" s="2"/>
      <c r="F13" s="2"/>
      <c r="G13" s="2"/>
      <c r="H13" s="2"/>
      <c r="I13" s="2"/>
      <c r="J13" s="2"/>
      <c r="K13" s="82"/>
      <c r="L13" s="6"/>
      <c r="M13" s="6"/>
      <c r="N13" s="83"/>
      <c r="O13" s="84"/>
      <c r="P13" s="6"/>
      <c r="Q13" s="6"/>
      <c r="R13" s="6"/>
      <c r="S13" s="6"/>
    </row>
    <row r="14" ht="15" customHeight="1">
      <c r="A14" t="s" s="3">
        <v>32</v>
      </c>
      <c r="B14" s="6">
        <v>0.003521490432577414</v>
      </c>
      <c r="C14" s="30">
        <v>21128.942595464483</v>
      </c>
      <c r="D14" s="2"/>
      <c r="E14" s="6">
        <v>0.002147719630463506</v>
      </c>
      <c r="F14" s="30">
        <v>17181.757043708047</v>
      </c>
      <c r="G14" s="2"/>
      <c r="H14" s="6">
        <v>1.354623771265574e-05</v>
      </c>
      <c r="I14" s="30">
        <v>501.2107953682623</v>
      </c>
      <c r="J14" s="2"/>
      <c r="K14" s="6">
        <v>0.003398152469666832</v>
      </c>
      <c r="L14" s="30">
        <v>27185.219757334657</v>
      </c>
      <c r="M14" s="72"/>
      <c r="N14" s="69">
        <f>AVERAGE(N26:N85)</f>
        <v>0.001247416890131464</v>
      </c>
      <c r="O14" s="70">
        <f>6000000*N14</f>
        <v>7484.501340788785</v>
      </c>
      <c r="P14" s="62"/>
      <c r="Q14" s="6"/>
      <c r="R14" s="6"/>
      <c r="S14" s="6"/>
    </row>
    <row r="15" ht="15" customHeight="1">
      <c r="A15" t="s" s="3">
        <v>33</v>
      </c>
      <c r="B15" s="6">
        <v>0.01945474732128235</v>
      </c>
      <c r="C15" s="30">
        <v>116728.4839276941</v>
      </c>
      <c r="D15" s="2"/>
      <c r="E15" s="6">
        <v>0.0240770137629761</v>
      </c>
      <c r="F15" s="30">
        <v>192616.1101038088</v>
      </c>
      <c r="G15" s="2"/>
      <c r="H15" s="6">
        <v>0.03279307462055239</v>
      </c>
      <c r="I15" s="30">
        <v>1213343.760960439</v>
      </c>
      <c r="J15" s="2"/>
      <c r="K15" s="6">
        <v>0.02311697840238188</v>
      </c>
      <c r="L15" s="30">
        <v>184935.8272190551</v>
      </c>
      <c r="M15" s="72"/>
      <c r="N15" s="69">
        <f>STDEV(N26:N85)</f>
        <v>0.02775839660659251</v>
      </c>
      <c r="O15" s="70">
        <f>6000000*N15</f>
        <v>166550.3796395551</v>
      </c>
      <c r="P15" s="62"/>
      <c r="Q15" s="6"/>
      <c r="R15" s="6"/>
      <c r="S15" s="6"/>
    </row>
    <row r="16" ht="15" customHeight="1">
      <c r="A16" t="s" s="3">
        <v>34</v>
      </c>
      <c r="B16" s="6">
        <v>-0.02857884264753847</v>
      </c>
      <c r="C16" s="30">
        <v>-171473.0558852308</v>
      </c>
      <c r="D16" s="2"/>
      <c r="E16" s="6">
        <v>-0.03757935307844706</v>
      </c>
      <c r="F16" s="30">
        <v>-300634.8246275765</v>
      </c>
      <c r="G16" s="2"/>
      <c r="H16" s="6">
        <v>-0.05409502688619879</v>
      </c>
      <c r="I16" s="30">
        <v>-2001515.994789355</v>
      </c>
      <c r="J16" s="2"/>
      <c r="K16" s="6">
        <v>-0.03474486189426327</v>
      </c>
      <c r="L16" s="30">
        <v>-277958.8951541061</v>
      </c>
      <c r="M16" s="72"/>
      <c r="N16" s="69">
        <f>-1.65*N15+N14</f>
        <v>-0.04455393751074618</v>
      </c>
      <c r="O16" s="70">
        <f>6000000*N16</f>
        <v>-267323.625064477</v>
      </c>
      <c r="P16" s="62"/>
      <c r="Q16" s="6"/>
      <c r="R16" s="6"/>
      <c r="S16" s="6"/>
    </row>
    <row r="17" ht="15" customHeight="1">
      <c r="A17" t="s" s="3">
        <v>35</v>
      </c>
      <c r="B17" s="85">
        <v>0.102264924563978</v>
      </c>
      <c r="C17" s="30"/>
      <c r="D17" s="2"/>
      <c r="E17" s="85">
        <v>0.102264924563978</v>
      </c>
      <c r="F17" s="30"/>
      <c r="G17" s="2"/>
      <c r="H17" s="85">
        <v>0.102264924563978</v>
      </c>
      <c r="I17" s="30"/>
      <c r="J17" s="2"/>
      <c r="K17" s="85">
        <v>0.102264924563978</v>
      </c>
      <c r="L17" s="30"/>
      <c r="M17" s="6"/>
      <c r="N17" s="86">
        <f>N14-1.65*N15</f>
        <v>-0.04455393751074618</v>
      </c>
      <c r="O17" s="87"/>
      <c r="P17" s="6"/>
      <c r="Q17" s="6"/>
      <c r="R17" s="6"/>
      <c r="S17" s="6"/>
    </row>
    <row r="18" ht="15.75" customHeight="1">
      <c r="A18" t="s" s="88">
        <v>36</v>
      </c>
      <c r="B18" s="43">
        <v>-0.03626927491186642</v>
      </c>
      <c r="C18" s="73">
        <v>-217615.6494711985</v>
      </c>
      <c r="D18" s="42"/>
      <c r="E18" s="43">
        <v>-0.04709696029346869</v>
      </c>
      <c r="F18" s="73">
        <v>-376775.6823477495</v>
      </c>
      <c r="G18" s="42"/>
      <c r="H18" s="43">
        <v>-0.06705807980812115</v>
      </c>
      <c r="I18" s="73">
        <v>-2481148.952900482</v>
      </c>
      <c r="J18" s="42"/>
      <c r="K18" s="43">
        <v>-0.04388296857966698</v>
      </c>
      <c r="L18" s="73">
        <v>-351063.7486373358</v>
      </c>
      <c r="M18" s="74"/>
      <c r="N18" s="75">
        <f>N14-N15*N17/(1-0.95)</f>
        <v>0.02598233424630407</v>
      </c>
      <c r="O18" s="76">
        <f>6000000*N18</f>
        <v>155894.0054778244</v>
      </c>
      <c r="P18" s="77"/>
      <c r="Q18" s="6"/>
      <c r="R18" s="6"/>
      <c r="S18" s="6"/>
    </row>
    <row r="19" ht="15.7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78"/>
      <c r="L19" s="79"/>
      <c r="M19" s="79"/>
      <c r="N19" s="80"/>
      <c r="O19" s="81"/>
      <c r="P19" s="79"/>
      <c r="Q19" s="6"/>
      <c r="R19" s="6"/>
      <c r="S19" s="6"/>
    </row>
    <row r="20" ht="15" customHeight="1">
      <c r="A20" t="s" s="18">
        <v>37</v>
      </c>
      <c r="B20" s="2"/>
      <c r="C20" s="2"/>
      <c r="D20" s="2"/>
      <c r="E20" s="2"/>
      <c r="F20" s="2"/>
      <c r="G20" s="2"/>
      <c r="H20" s="2"/>
      <c r="I20" s="2"/>
      <c r="J20" s="2"/>
      <c r="K20" s="82"/>
      <c r="L20" s="6"/>
      <c r="M20" s="6"/>
      <c r="N20" s="83"/>
      <c r="O20" s="84"/>
      <c r="P20" s="6"/>
      <c r="Q20" s="6"/>
      <c r="R20" s="6"/>
      <c r="S20" s="6"/>
    </row>
    <row r="21" ht="15" customHeight="1">
      <c r="A21" t="s" s="3">
        <v>34</v>
      </c>
      <c r="B21" s="6">
        <v>-0.03100950658246504</v>
      </c>
      <c r="C21" s="30">
        <v>-186057.0394947903</v>
      </c>
      <c r="D21" s="2"/>
      <c r="E21" s="6">
        <v>-0.04107042627011168</v>
      </c>
      <c r="F21" s="30">
        <v>-328563.4101608935</v>
      </c>
      <c r="G21" s="2"/>
      <c r="H21" s="6">
        <v>-0.06388308375079813</v>
      </c>
      <c r="I21" s="30">
        <v>-2363674.098779531</v>
      </c>
      <c r="J21" s="2"/>
      <c r="K21" s="6">
        <v>-0.03533406045769847</v>
      </c>
      <c r="L21" s="30">
        <v>-282672.4836615878</v>
      </c>
      <c r="M21" s="72"/>
      <c r="N21" s="69">
        <f>PERCENTILE(N26:N85,0.05)</f>
        <v>-0.04943173834052676</v>
      </c>
      <c r="O21" s="70">
        <f>6000000*N21</f>
        <v>-296590.4300431605</v>
      </c>
      <c r="P21" s="62"/>
      <c r="Q21" s="6"/>
      <c r="R21" s="6"/>
      <c r="S21" s="6"/>
    </row>
    <row r="22" ht="15" customHeight="1">
      <c r="A22" t="s" s="3">
        <v>38</v>
      </c>
      <c r="B22" s="6">
        <v>-0.1086157069709266</v>
      </c>
      <c r="C22" s="30"/>
      <c r="D22" s="2"/>
      <c r="E22" s="6">
        <v>-0.1365352698492914</v>
      </c>
      <c r="F22" s="30"/>
      <c r="G22" s="2"/>
      <c r="H22" s="6">
        <v>-0.1981506839278624</v>
      </c>
      <c r="I22" s="30"/>
      <c r="J22" s="2"/>
      <c r="K22" s="6">
        <v>-0.1226866212499513</v>
      </c>
      <c r="L22" s="30"/>
      <c r="M22" s="72"/>
      <c r="N22" s="69">
        <v>-0.1639476700461809</v>
      </c>
      <c r="O22" s="70">
        <f>6000000*N22</f>
        <v>-983686.0202770855</v>
      </c>
      <c r="P22" s="62"/>
      <c r="Q22" s="6"/>
      <c r="R22" s="6"/>
      <c r="S22" s="6"/>
    </row>
    <row r="23" ht="15.75" customHeight="1">
      <c r="A23" t="s" s="88">
        <v>36</v>
      </c>
      <c r="B23" s="43">
        <v>-0.0362052356569755</v>
      </c>
      <c r="C23" s="73">
        <v>-217231.413941853</v>
      </c>
      <c r="D23" s="42"/>
      <c r="E23" s="43">
        <v>-0.04551175661643043</v>
      </c>
      <c r="F23" s="73">
        <v>-364094.0529314434</v>
      </c>
      <c r="G23" s="42"/>
      <c r="H23" s="43">
        <v>-0.06605022797595408</v>
      </c>
      <c r="I23" s="73">
        <v>-2443858.435110301</v>
      </c>
      <c r="J23" s="42"/>
      <c r="K23" s="43">
        <v>-0.0408955404166504</v>
      </c>
      <c r="L23" s="73">
        <v>-327164.3233332032</v>
      </c>
      <c r="M23" s="74"/>
      <c r="N23" s="75">
        <f>N22/(COUNT(N26:N85)*(1-0.95))</f>
        <v>-0.05464922334872692</v>
      </c>
      <c r="O23" s="76">
        <f>6000000*N23</f>
        <v>-327895.3400923615</v>
      </c>
      <c r="P23" s="77"/>
      <c r="Q23" s="6"/>
      <c r="R23" s="6"/>
      <c r="S23" s="6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78"/>
      <c r="L24" s="79"/>
      <c r="M24" s="79"/>
      <c r="N24" s="81"/>
      <c r="O24" s="81"/>
      <c r="P24" s="79"/>
      <c r="Q24" s="6"/>
      <c r="R24" s="6"/>
      <c r="S24" s="6"/>
    </row>
    <row r="25" ht="15" customHeight="1">
      <c r="A25" t="s" s="18">
        <v>39</v>
      </c>
      <c r="B25" t="s" s="18">
        <v>40</v>
      </c>
      <c r="C25" t="s" s="18">
        <v>41</v>
      </c>
      <c r="D25" t="s" s="18">
        <v>42</v>
      </c>
      <c r="E25" t="s" s="18">
        <v>40</v>
      </c>
      <c r="F25" t="s" s="18">
        <v>41</v>
      </c>
      <c r="G25" t="s" s="18">
        <v>42</v>
      </c>
      <c r="H25" t="s" s="18">
        <v>40</v>
      </c>
      <c r="I25" t="s" s="18">
        <v>41</v>
      </c>
      <c r="J25" t="s" s="18">
        <v>42</v>
      </c>
      <c r="K25" t="s" s="18">
        <v>40</v>
      </c>
      <c r="L25" t="s" s="18">
        <v>41</v>
      </c>
      <c r="M25" t="s" s="18">
        <v>42</v>
      </c>
      <c r="N25" t="s" s="89">
        <v>40</v>
      </c>
      <c r="O25" t="s" s="89">
        <v>41</v>
      </c>
      <c r="P25" t="s" s="18">
        <v>42</v>
      </c>
      <c r="Q25" s="2"/>
      <c r="R25" s="2"/>
      <c r="S25" s="2"/>
    </row>
    <row r="26" ht="15" customHeight="1">
      <c r="A26" s="4">
        <v>133</v>
      </c>
      <c r="B26" s="6">
        <v>-0.03120540042264207</v>
      </c>
      <c r="C26" s="6">
        <v>0.9687945995773579</v>
      </c>
      <c r="D26" s="6"/>
      <c r="E26" s="6">
        <v>-0.03661150056158149</v>
      </c>
      <c r="F26" s="6">
        <v>0.9633884994384185</v>
      </c>
      <c r="G26" s="6"/>
      <c r="H26" s="6">
        <v>-0.04376131463266195</v>
      </c>
      <c r="I26" s="6">
        <v>0.956238685367338</v>
      </c>
      <c r="J26" s="6"/>
      <c r="K26" s="6">
        <v>-0.03542589247758601</v>
      </c>
      <c r="L26" s="6">
        <v>0.964574107522414</v>
      </c>
      <c r="M26" s="72"/>
      <c r="N26" s="69">
        <f>($K$2*'Data'!E3)+($K$3*'Data'!H3)+($K$4*'Data'!J3)</f>
        <v>-0.04002953203815923</v>
      </c>
      <c r="O26" s="69">
        <f>N26+1</f>
        <v>0.9599704679618408</v>
      </c>
      <c r="P26" s="62"/>
      <c r="Q26" s="2"/>
      <c r="R26" s="2"/>
      <c r="S26" s="2"/>
    </row>
    <row r="27" ht="15" customHeight="1">
      <c r="A27" s="4">
        <v>134</v>
      </c>
      <c r="B27" s="6">
        <v>0.004955512266702842</v>
      </c>
      <c r="C27" s="6">
        <v>1.004955512266703</v>
      </c>
      <c r="D27" s="6"/>
      <c r="E27" s="6">
        <v>0.005570254129298896</v>
      </c>
      <c r="F27" s="6">
        <v>1.005570254129299</v>
      </c>
      <c r="G27" s="6"/>
      <c r="H27" s="6">
        <v>0.00650032849774334</v>
      </c>
      <c r="I27" s="6">
        <v>1.006500328497743</v>
      </c>
      <c r="J27" s="6"/>
      <c r="K27" s="6">
        <v>0.005283270244215203</v>
      </c>
      <c r="L27" s="6">
        <v>1.005283270244215</v>
      </c>
      <c r="M27" s="72"/>
      <c r="N27" s="69">
        <f>($K$2*'Data'!E4)+($K$3*'Data'!H4)+($K$4*'Data'!J4)</f>
        <v>0.005970632497441369</v>
      </c>
      <c r="O27" s="69">
        <f>N27+1</f>
        <v>1.005970632497441</v>
      </c>
      <c r="P27" s="62"/>
      <c r="Q27" s="2"/>
      <c r="R27" s="2"/>
      <c r="S27" s="2"/>
    </row>
    <row r="28" ht="15" customHeight="1">
      <c r="A28" s="4">
        <v>135</v>
      </c>
      <c r="B28" s="6">
        <v>0.0247982234409026</v>
      </c>
      <c r="C28" s="6">
        <v>1.024798223440903</v>
      </c>
      <c r="D28" s="6"/>
      <c r="E28" s="6">
        <v>0.03107183744226516</v>
      </c>
      <c r="F28" s="6">
        <v>1.031071837442265</v>
      </c>
      <c r="G28" s="6"/>
      <c r="H28" s="6">
        <v>0.04001865266337022</v>
      </c>
      <c r="I28" s="6">
        <v>1.04001865266337</v>
      </c>
      <c r="J28" s="6"/>
      <c r="K28" s="6">
        <v>0.02885139865687241</v>
      </c>
      <c r="L28" s="6">
        <v>1.028851398656872</v>
      </c>
      <c r="M28" s="72"/>
      <c r="N28" s="69">
        <f>($K$2*'Data'!E5)+($K$3*'Data'!H5)+($K$4*'Data'!J5)</f>
        <v>0.03510332596505693</v>
      </c>
      <c r="O28" s="69">
        <f>N28+1</f>
        <v>1.035103325965057</v>
      </c>
      <c r="P28" s="62"/>
      <c r="Q28" s="2"/>
      <c r="R28" s="2"/>
      <c r="S28" s="2"/>
    </row>
    <row r="29" ht="15" customHeight="1">
      <c r="A29" s="4">
        <v>136</v>
      </c>
      <c r="B29" s="6">
        <v>-0.02612418999892441</v>
      </c>
      <c r="C29" s="6">
        <v>0.9738758100010756</v>
      </c>
      <c r="D29" s="6"/>
      <c r="E29" s="6">
        <v>-0.02833441227826869</v>
      </c>
      <c r="F29" s="6">
        <v>0.9716655877217313</v>
      </c>
      <c r="G29" s="6"/>
      <c r="H29" s="6">
        <v>-0.03074758177999387</v>
      </c>
      <c r="I29" s="6">
        <v>0.9692524182200062</v>
      </c>
      <c r="J29" s="6"/>
      <c r="K29" s="6">
        <v>-0.02851262534504237</v>
      </c>
      <c r="L29" s="6">
        <v>0.9714873746549576</v>
      </c>
      <c r="M29" s="72"/>
      <c r="N29" s="69">
        <f>($K$2*'Data'!E6)+($K$3*'Data'!H6)+($K$4*'Data'!J6)</f>
        <v>-0.02968084036811335</v>
      </c>
      <c r="O29" s="69">
        <f>N29+1</f>
        <v>0.9703191596318866</v>
      </c>
      <c r="P29" s="62"/>
      <c r="Q29" s="2"/>
      <c r="R29" s="2"/>
      <c r="S29" s="2"/>
    </row>
    <row r="30" ht="15" customHeight="1">
      <c r="A30" s="4">
        <v>137</v>
      </c>
      <c r="B30" s="6">
        <v>0.00265352491083057</v>
      </c>
      <c r="C30" s="6">
        <v>1.002653524910831</v>
      </c>
      <c r="D30" s="6"/>
      <c r="E30" s="6">
        <v>-0.001998606587363394</v>
      </c>
      <c r="F30" s="6">
        <v>0.9980013934126366</v>
      </c>
      <c r="G30" s="6"/>
      <c r="H30" s="6">
        <v>-0.009030691460227733</v>
      </c>
      <c r="I30" s="6">
        <v>0.9909693085397723</v>
      </c>
      <c r="J30" s="6"/>
      <c r="K30" s="6">
        <v>0.0001649065000693011</v>
      </c>
      <c r="L30" s="6">
        <v>1.000164906500069</v>
      </c>
      <c r="M30" s="72"/>
      <c r="N30" s="69">
        <f>($K$2*'Data'!E7)+($K$3*'Data'!H7)+($K$4*'Data'!J7)</f>
        <v>-0.005027880823746808</v>
      </c>
      <c r="O30" s="69">
        <f>N30+1</f>
        <v>0.9949721191762532</v>
      </c>
      <c r="P30" s="62"/>
      <c r="Q30" s="2"/>
      <c r="R30" s="2"/>
      <c r="S30" s="2"/>
    </row>
    <row r="31" ht="15" customHeight="1">
      <c r="A31" s="4">
        <v>138</v>
      </c>
      <c r="B31" s="6">
        <v>0.01863260423001434</v>
      </c>
      <c r="C31" s="6">
        <v>1.018632604230014</v>
      </c>
      <c r="D31" s="6"/>
      <c r="E31" s="6">
        <v>0.02016581772570996</v>
      </c>
      <c r="F31" s="6">
        <v>1.02016581772571</v>
      </c>
      <c r="G31" s="6"/>
      <c r="H31" s="6">
        <v>0.02207850886233232</v>
      </c>
      <c r="I31" s="6">
        <v>1.022078508862332</v>
      </c>
      <c r="J31" s="6"/>
      <c r="K31" s="6">
        <v>0.01997913949164431</v>
      </c>
      <c r="L31" s="6">
        <v>1.019979139491644</v>
      </c>
      <c r="M31" s="72"/>
      <c r="N31" s="69">
        <f>($K$2*'Data'!E8)+($K$3*'Data'!H8)+($K$4*'Data'!J8)</f>
        <v>0.02112369358722</v>
      </c>
      <c r="O31" s="69">
        <f>N31+1</f>
        <v>1.02112369358722</v>
      </c>
      <c r="P31" s="62"/>
      <c r="Q31" s="2"/>
      <c r="R31" s="2"/>
      <c r="S31" s="2"/>
    </row>
    <row r="32" ht="15" customHeight="1">
      <c r="A32" s="4">
        <v>139</v>
      </c>
      <c r="B32" s="6">
        <v>-0.01580363075372393</v>
      </c>
      <c r="C32" s="6">
        <v>0.9841963692462761</v>
      </c>
      <c r="D32" s="6"/>
      <c r="E32" s="6">
        <v>-0.02013771304102261</v>
      </c>
      <c r="F32" s="6">
        <v>0.9798622869589774</v>
      </c>
      <c r="G32" s="6"/>
      <c r="H32" s="6">
        <v>-0.02610644548314439</v>
      </c>
      <c r="I32" s="6">
        <v>0.9738935545168556</v>
      </c>
      <c r="J32" s="6"/>
      <c r="K32" s="6">
        <v>-0.01887948429721233</v>
      </c>
      <c r="L32" s="6">
        <v>0.9811205157027877</v>
      </c>
      <c r="M32" s="72"/>
      <c r="N32" s="69">
        <f>($K$2*'Data'!E9)+($K$3*'Data'!H9)+($K$4*'Data'!J9)</f>
        <v>-0.02290162742888413</v>
      </c>
      <c r="O32" s="69">
        <f>N32+1</f>
        <v>0.9770983725711159</v>
      </c>
      <c r="P32" s="62"/>
      <c r="Q32" s="2"/>
      <c r="R32" s="2"/>
      <c r="S32" s="2"/>
    </row>
    <row r="33" ht="15" customHeight="1">
      <c r="A33" s="4">
        <v>140</v>
      </c>
      <c r="B33" s="6">
        <v>0.01215805907256011</v>
      </c>
      <c r="C33" s="6">
        <v>1.01215805907256</v>
      </c>
      <c r="D33" s="6"/>
      <c r="E33" s="6">
        <v>0.01848087203250674</v>
      </c>
      <c r="F33" s="6">
        <v>1.018480872032507</v>
      </c>
      <c r="G33" s="6"/>
      <c r="H33" s="6">
        <v>0.02790176651687577</v>
      </c>
      <c r="I33" s="6">
        <v>1.027901766516876</v>
      </c>
      <c r="J33" s="6"/>
      <c r="K33" s="6">
        <v>0.01571792864274695</v>
      </c>
      <c r="L33" s="6">
        <v>1.015717928642747</v>
      </c>
      <c r="M33" s="72"/>
      <c r="N33" s="69">
        <f>($K$2*'Data'!E10)+($K$3*'Data'!H10)+($K$4*'Data'!J10)</f>
        <v>0.02258436796091696</v>
      </c>
      <c r="O33" s="69">
        <f>N33+1</f>
        <v>1.022584367960917</v>
      </c>
      <c r="P33" s="62"/>
      <c r="Q33" s="2"/>
      <c r="R33" s="2"/>
      <c r="S33" s="2"/>
    </row>
    <row r="34" ht="15" customHeight="1">
      <c r="A34" s="4">
        <v>141</v>
      </c>
      <c r="B34" s="6">
        <v>-0.02561950814468354</v>
      </c>
      <c r="C34" s="6">
        <v>0.9743804918553165</v>
      </c>
      <c r="D34" s="6"/>
      <c r="E34" s="6">
        <v>-0.0349568957022729</v>
      </c>
      <c r="F34" s="6">
        <v>0.9650431042977271</v>
      </c>
      <c r="G34" s="6"/>
      <c r="H34" s="6">
        <v>-0.04824436518851979</v>
      </c>
      <c r="I34" s="6">
        <v>0.9517556348114802</v>
      </c>
      <c r="J34" s="6"/>
      <c r="K34" s="6">
        <v>-0.031689266706536</v>
      </c>
      <c r="L34" s="6">
        <v>0.968310733293464</v>
      </c>
      <c r="M34" s="72"/>
      <c r="N34" s="69">
        <f>($K$2*'Data'!E11)+($K$3*'Data'!H11)+($K$4*'Data'!J11)</f>
        <v>-0.04095433642969228</v>
      </c>
      <c r="O34" s="69">
        <f>N34+1</f>
        <v>0.9590456635703077</v>
      </c>
      <c r="P34" s="62"/>
      <c r="Q34" s="2"/>
      <c r="R34" s="2"/>
      <c r="S34" s="2"/>
    </row>
    <row r="35" ht="15" customHeight="1">
      <c r="A35" s="4">
        <v>142</v>
      </c>
      <c r="B35" s="6">
        <v>-0.005627152953475527</v>
      </c>
      <c r="C35" s="6">
        <v>0.9943728470465245</v>
      </c>
      <c r="D35" s="6"/>
      <c r="E35" s="6">
        <v>-0.007916050256945152</v>
      </c>
      <c r="F35" s="6">
        <v>0.9920839497430548</v>
      </c>
      <c r="G35" s="6"/>
      <c r="H35" s="6">
        <v>-0.0110747694528918</v>
      </c>
      <c r="I35" s="6">
        <v>0.9889252305471082</v>
      </c>
      <c r="J35" s="6"/>
      <c r="K35" s="6">
        <v>-0.007243061257418957</v>
      </c>
      <c r="L35" s="6">
        <v>0.9927569387425811</v>
      </c>
      <c r="M35" s="72"/>
      <c r="N35" s="69">
        <f>($K$2*'Data'!E12)+($K$3*'Data'!H12)+($K$4*'Data'!J12)</f>
        <v>-0.00937637082827463</v>
      </c>
      <c r="O35" s="69">
        <f>N35+1</f>
        <v>0.9906236291717254</v>
      </c>
      <c r="P35" s="62"/>
      <c r="Q35" s="2"/>
      <c r="R35" s="2"/>
      <c r="S35" s="2"/>
    </row>
    <row r="36" ht="15" customHeight="1">
      <c r="A36" s="4">
        <v>143</v>
      </c>
      <c r="B36" s="6">
        <v>-0.009888662637221754</v>
      </c>
      <c r="C36" s="6">
        <v>0.9901113373627782</v>
      </c>
      <c r="D36" s="6"/>
      <c r="E36" s="6">
        <v>-0.02201971597530496</v>
      </c>
      <c r="F36" s="6">
        <v>0.9779802840246951</v>
      </c>
      <c r="G36" s="6"/>
      <c r="H36" s="6">
        <v>-0.04005285175113552</v>
      </c>
      <c r="I36" s="6">
        <v>0.9599471482488645</v>
      </c>
      <c r="J36" s="6"/>
      <c r="K36" s="6">
        <v>-0.01677321947385003</v>
      </c>
      <c r="L36" s="6">
        <v>0.98322678052615</v>
      </c>
      <c r="M36" s="72"/>
      <c r="N36" s="69">
        <f>($K$2*'Data'!E13)+($K$3*'Data'!H13)+($K$4*'Data'!J13)</f>
        <v>-0.02988855622192962</v>
      </c>
      <c r="O36" s="69">
        <f>N36+1</f>
        <v>0.9701114437780703</v>
      </c>
      <c r="P36" s="90"/>
      <c r="Q36" s="2"/>
      <c r="R36" s="2"/>
      <c r="S36" s="2"/>
    </row>
    <row r="37" ht="15" customHeight="1">
      <c r="A37" s="4">
        <v>144</v>
      </c>
      <c r="B37" s="6">
        <v>0.0231455107206986</v>
      </c>
      <c r="C37" s="6">
        <v>1.023145510720699</v>
      </c>
      <c r="D37" s="6">
        <v>-0.02967255405459557</v>
      </c>
      <c r="E37" s="6">
        <v>0.02009228449038521</v>
      </c>
      <c r="F37" s="6">
        <v>1.020092284490385</v>
      </c>
      <c r="G37" s="6">
        <v>-0.05810139157069594</v>
      </c>
      <c r="H37" s="6">
        <v>0.01488001465821021</v>
      </c>
      <c r="I37" s="6">
        <v>1.01488001465821</v>
      </c>
      <c r="J37" s="6">
        <v>-0.09797878155353967</v>
      </c>
      <c r="K37" s="6">
        <v>0.02228839592674262</v>
      </c>
      <c r="L37" s="6">
        <v>1.022288395926743</v>
      </c>
      <c r="M37" s="72">
        <v>-0.04795592919282188</v>
      </c>
      <c r="N37" s="69">
        <f>($K$2*'Data'!E14)+($K$3*'Data'!H14)+($K$4*'Data'!J14)</f>
        <v>0.01804444439201101</v>
      </c>
      <c r="O37" s="69">
        <f>N37+1</f>
        <v>1.018044444392011</v>
      </c>
      <c r="P37" s="91">
        <f>PRODUCT(O26:O37)-1</f>
        <v>-0.07614348628035017</v>
      </c>
      <c r="Q37" s="92"/>
      <c r="R37" s="2"/>
      <c r="S37" s="2"/>
    </row>
    <row r="38" ht="15" customHeight="1">
      <c r="A38" s="4">
        <v>145</v>
      </c>
      <c r="B38" s="6">
        <v>0.01169117014017682</v>
      </c>
      <c r="C38" s="6">
        <v>1.011691170140177</v>
      </c>
      <c r="D38" s="6"/>
      <c r="E38" s="6">
        <v>0.01445070693240647</v>
      </c>
      <c r="F38" s="6">
        <v>1.014450706932406</v>
      </c>
      <c r="G38" s="6"/>
      <c r="H38" s="6">
        <v>0.01843171419607597</v>
      </c>
      <c r="I38" s="6">
        <v>1.018431714196076</v>
      </c>
      <c r="J38" s="6"/>
      <c r="K38" s="6">
        <v>0.0134147026779806</v>
      </c>
      <c r="L38" s="6">
        <v>1.013414702677981</v>
      </c>
      <c r="M38" s="72"/>
      <c r="N38" s="69">
        <f>($K$2*'Data'!E15)+($K$3*'Data'!H15)+($K$4*'Data'!J15)</f>
        <v>0.01622857605488825</v>
      </c>
      <c r="O38" s="69">
        <f>N38+1</f>
        <v>1.016228576054888</v>
      </c>
      <c r="P38" s="71"/>
      <c r="Q38" s="2"/>
      <c r="R38" s="2"/>
      <c r="S38" s="2"/>
    </row>
    <row r="39" ht="15" customHeight="1">
      <c r="A39" s="4">
        <v>146</v>
      </c>
      <c r="B39" s="6">
        <v>-0.02728752361910145</v>
      </c>
      <c r="C39" s="6">
        <v>0.9727124763808985</v>
      </c>
      <c r="D39" s="6"/>
      <c r="E39" s="6">
        <v>-0.04251859524073179</v>
      </c>
      <c r="F39" s="6">
        <v>0.9574814047592682</v>
      </c>
      <c r="G39" s="6"/>
      <c r="H39" s="6">
        <v>-0.06476852386361884</v>
      </c>
      <c r="I39" s="6">
        <v>0.9352314761363811</v>
      </c>
      <c r="J39" s="6"/>
      <c r="K39" s="6">
        <v>-0.03644029546342419</v>
      </c>
      <c r="L39" s="6">
        <v>0.9635597045365758</v>
      </c>
      <c r="M39" s="72"/>
      <c r="N39" s="69">
        <f>($K$2*'Data'!E16)+($K$3*'Data'!H16)+($K$4*'Data'!J16)</f>
        <v>-0.05235912391383569</v>
      </c>
      <c r="O39" s="69">
        <f>N39+1</f>
        <v>0.9476408760861643</v>
      </c>
      <c r="P39" s="62"/>
      <c r="Q39" s="2"/>
      <c r="R39" s="2"/>
      <c r="S39" s="2"/>
    </row>
    <row r="40" ht="15" customHeight="1">
      <c r="A40" s="4">
        <v>147</v>
      </c>
      <c r="B40" s="6">
        <v>-0.04459092775862279</v>
      </c>
      <c r="C40" s="6">
        <v>0.9554090722413772</v>
      </c>
      <c r="D40" s="6"/>
      <c r="E40" s="6">
        <v>-0.05287348147555554</v>
      </c>
      <c r="F40" s="6">
        <v>0.9471265185244444</v>
      </c>
      <c r="G40" s="6"/>
      <c r="H40" s="6">
        <v>-0.06400954204633522</v>
      </c>
      <c r="I40" s="6">
        <v>0.9359904579536648</v>
      </c>
      <c r="J40" s="6"/>
      <c r="K40" s="6">
        <v>-0.05082043330894111</v>
      </c>
      <c r="L40" s="6">
        <v>0.9491795666910589</v>
      </c>
      <c r="M40" s="72"/>
      <c r="N40" s="69">
        <f>($K$2*'Data'!E17)+($K$3*'Data'!H17)+($K$4*'Data'!J17)</f>
        <v>-0.05812836439109988</v>
      </c>
      <c r="O40" s="69">
        <f>N40+1</f>
        <v>0.9418716356089001</v>
      </c>
      <c r="P40" s="62"/>
      <c r="Q40" s="2"/>
      <c r="R40" s="2"/>
      <c r="S40" s="2"/>
    </row>
    <row r="41" ht="15" customHeight="1">
      <c r="A41" s="4">
        <v>148</v>
      </c>
      <c r="B41" s="6">
        <v>0.03389803154884548</v>
      </c>
      <c r="C41" s="6">
        <v>1.033898031548846</v>
      </c>
      <c r="D41" s="6"/>
      <c r="E41" s="6">
        <v>0.04942848848570112</v>
      </c>
      <c r="F41" s="6">
        <v>1.049428488485701</v>
      </c>
      <c r="G41" s="6"/>
      <c r="H41" s="6">
        <v>0.07217986168266784</v>
      </c>
      <c r="I41" s="6">
        <v>1.072179861682668</v>
      </c>
      <c r="J41" s="6"/>
      <c r="K41" s="6">
        <v>0.0431473887349279</v>
      </c>
      <c r="L41" s="6">
        <v>1.043147388734928</v>
      </c>
      <c r="M41" s="72"/>
      <c r="N41" s="69">
        <f>($K$2*'Data'!E18)+($K$3*'Data'!H18)+($K$4*'Data'!J18)</f>
        <v>0.05946885427382562</v>
      </c>
      <c r="O41" s="69">
        <f>N41+1</f>
        <v>1.059468854273826</v>
      </c>
      <c r="P41" s="62"/>
      <c r="Q41" s="2"/>
      <c r="R41" s="2"/>
      <c r="S41" s="2"/>
    </row>
    <row r="42" ht="15" customHeight="1">
      <c r="A42" s="4">
        <v>149</v>
      </c>
      <c r="B42" s="6">
        <v>-0.01139335269474625</v>
      </c>
      <c r="C42" s="6">
        <v>0.9886066473052537</v>
      </c>
      <c r="D42" s="6"/>
      <c r="E42" s="6">
        <v>-0.01518225261088913</v>
      </c>
      <c r="F42" s="6">
        <v>0.9848177473891109</v>
      </c>
      <c r="G42" s="6"/>
      <c r="H42" s="6">
        <v>-0.02050899039284159</v>
      </c>
      <c r="I42" s="6">
        <v>0.9794910096071584</v>
      </c>
      <c r="J42" s="6"/>
      <c r="K42" s="6">
        <v>-0.01394084336856524</v>
      </c>
      <c r="L42" s="6">
        <v>0.9860591566314347</v>
      </c>
      <c r="M42" s="72"/>
      <c r="N42" s="69">
        <f>($K$2*'Data'!E19)+($K$3*'Data'!H19)+($K$4*'Data'!J19)</f>
        <v>-0.01760937634715581</v>
      </c>
      <c r="O42" s="69">
        <f>N42+1</f>
        <v>0.9823906236528442</v>
      </c>
      <c r="P42" s="62"/>
      <c r="Q42" s="2"/>
      <c r="R42" s="2"/>
      <c r="S42" s="2"/>
    </row>
    <row r="43" ht="15" customHeight="1">
      <c r="A43" s="4">
        <v>150</v>
      </c>
      <c r="B43" s="6">
        <v>-0.01220510797870373</v>
      </c>
      <c r="C43" s="6">
        <v>0.9877948920212962</v>
      </c>
      <c r="D43" s="6"/>
      <c r="E43" s="6">
        <v>-0.01530713565545911</v>
      </c>
      <c r="F43" s="6">
        <v>0.9846928643445408</v>
      </c>
      <c r="G43" s="6"/>
      <c r="H43" s="6">
        <v>-0.01956460709313516</v>
      </c>
      <c r="I43" s="6">
        <v>0.9804353929068649</v>
      </c>
      <c r="J43" s="6"/>
      <c r="K43" s="6">
        <v>-0.01442546430161331</v>
      </c>
      <c r="L43" s="6">
        <v>0.9855745356983867</v>
      </c>
      <c r="M43" s="72"/>
      <c r="N43" s="69">
        <f>($K$2*'Data'!E20)+($K$3*'Data'!H20)+($K$4*'Data'!J20)</f>
        <v>-0.0172838966376044</v>
      </c>
      <c r="O43" s="69">
        <f>N43+1</f>
        <v>0.9827161033623956</v>
      </c>
      <c r="P43" s="62"/>
      <c r="Q43" s="2"/>
      <c r="R43" s="2"/>
      <c r="S43" s="2"/>
    </row>
    <row r="44" ht="15" customHeight="1">
      <c r="A44" s="4">
        <v>151</v>
      </c>
      <c r="B44" s="6">
        <v>0.008931968124147595</v>
      </c>
      <c r="C44" s="6">
        <v>1.008931968124148</v>
      </c>
      <c r="D44" s="6"/>
      <c r="E44" s="6">
        <v>0.002688242059495783</v>
      </c>
      <c r="F44" s="6">
        <v>1.002688242059496</v>
      </c>
      <c r="G44" s="6"/>
      <c r="H44" s="6">
        <v>-0.007015619174537472</v>
      </c>
      <c r="I44" s="6">
        <v>0.9929843808254625</v>
      </c>
      <c r="J44" s="6"/>
      <c r="K44" s="6">
        <v>0.005937672566761307</v>
      </c>
      <c r="L44" s="6">
        <v>1.005937672566761</v>
      </c>
      <c r="M44" s="72"/>
      <c r="N44" s="69">
        <f>($K$2*'Data'!E21)+($K$3*'Data'!H21)+($K$4*'Data'!J21)</f>
        <v>-0.001404007096233443</v>
      </c>
      <c r="O44" s="69">
        <f>N44+1</f>
        <v>0.9985959929037665</v>
      </c>
      <c r="P44" s="62"/>
      <c r="Q44" s="2"/>
      <c r="R44" s="2"/>
      <c r="S44" s="2"/>
    </row>
    <row r="45" ht="15" customHeight="1">
      <c r="A45" s="4">
        <v>152</v>
      </c>
      <c r="B45" s="6">
        <v>0.001920053832468033</v>
      </c>
      <c r="C45" s="6">
        <v>1.001920053832468</v>
      </c>
      <c r="D45" s="6"/>
      <c r="E45" s="6">
        <v>-0.01293587777558075</v>
      </c>
      <c r="F45" s="6">
        <v>0.9870641222244193</v>
      </c>
      <c r="G45" s="6"/>
      <c r="H45" s="6">
        <v>-0.03556331130184268</v>
      </c>
      <c r="I45" s="6">
        <v>0.9644366886981574</v>
      </c>
      <c r="J45" s="6"/>
      <c r="K45" s="6">
        <v>-0.005804111603513408</v>
      </c>
      <c r="L45" s="6">
        <v>0.9941958883964865</v>
      </c>
      <c r="M45" s="72"/>
      <c r="N45" s="69">
        <f>($K$2*'Data'!E22)+($K$3*'Data'!H22)+($K$4*'Data'!J22)</f>
        <v>-0.02262658693223134</v>
      </c>
      <c r="O45" s="69">
        <f>N45+1</f>
        <v>0.9773734130677687</v>
      </c>
      <c r="P45" s="62"/>
      <c r="Q45" s="2"/>
      <c r="R45" s="2"/>
      <c r="S45" s="2"/>
    </row>
    <row r="46" ht="15" customHeight="1">
      <c r="A46" s="4">
        <v>153</v>
      </c>
      <c r="B46" s="6">
        <v>-0.02074561825804907</v>
      </c>
      <c r="C46" s="6">
        <v>0.9792543817419509</v>
      </c>
      <c r="D46" s="6"/>
      <c r="E46" s="6">
        <v>-0.03677195415418019</v>
      </c>
      <c r="F46" s="6">
        <v>0.9632280458458198</v>
      </c>
      <c r="G46" s="6"/>
      <c r="H46" s="6">
        <v>-0.06049233585717869</v>
      </c>
      <c r="I46" s="6">
        <v>0.9395076641428213</v>
      </c>
      <c r="J46" s="6"/>
      <c r="K46" s="6">
        <v>-0.02997496178447887</v>
      </c>
      <c r="L46" s="6">
        <v>0.9700250382155211</v>
      </c>
      <c r="M46" s="72"/>
      <c r="N46" s="69">
        <f>($K$2*'Data'!E23)+($K$3*'Data'!H23)+($K$4*'Data'!J23)</f>
        <v>-0.04715716027254561</v>
      </c>
      <c r="O46" s="69">
        <f>N46+1</f>
        <v>0.9528428397274544</v>
      </c>
      <c r="P46" s="62"/>
      <c r="Q46" s="2"/>
      <c r="R46" s="2"/>
      <c r="S46" s="2"/>
    </row>
    <row r="47" ht="15" customHeight="1">
      <c r="A47" s="4">
        <v>154</v>
      </c>
      <c r="B47" s="6">
        <v>0.02012465160713338</v>
      </c>
      <c r="C47" s="6">
        <v>1.020124651607133</v>
      </c>
      <c r="D47" s="6"/>
      <c r="E47" s="6">
        <v>0.02523383708697591</v>
      </c>
      <c r="F47" s="6">
        <v>1.025233837086976</v>
      </c>
      <c r="G47" s="6"/>
      <c r="H47" s="6">
        <v>0.03247016711239747</v>
      </c>
      <c r="I47" s="6">
        <v>1.032470167112397</v>
      </c>
      <c r="J47" s="6"/>
      <c r="K47" s="6">
        <v>0.02349038627369169</v>
      </c>
      <c r="L47" s="6">
        <v>1.023490386273692</v>
      </c>
      <c r="M47" s="72"/>
      <c r="N47" s="69">
        <f>($K$2*'Data'!E24)+($K$3*'Data'!H24)+($K$4*'Data'!J24)</f>
        <v>0.02851206282943934</v>
      </c>
      <c r="O47" s="69">
        <f>N47+1</f>
        <v>1.028512062829439</v>
      </c>
      <c r="P47" s="62"/>
      <c r="Q47" s="2"/>
      <c r="R47" s="2"/>
      <c r="S47" s="2"/>
    </row>
    <row r="48" ht="15" customHeight="1">
      <c r="A48" s="4">
        <v>155</v>
      </c>
      <c r="B48" s="6">
        <v>-0.00406857190515928</v>
      </c>
      <c r="C48" s="6">
        <v>0.9959314280948407</v>
      </c>
      <c r="D48" s="6"/>
      <c r="E48" s="6">
        <v>0.003650237152015247</v>
      </c>
      <c r="F48" s="6">
        <v>1.003650237152015</v>
      </c>
      <c r="G48" s="6"/>
      <c r="H48" s="6">
        <v>0.01560167206691199</v>
      </c>
      <c r="I48" s="6">
        <v>1.015601672066912</v>
      </c>
      <c r="J48" s="6"/>
      <c r="K48" s="6">
        <v>-0.000308414651588727</v>
      </c>
      <c r="L48" s="6">
        <v>0.9996915853484113</v>
      </c>
      <c r="M48" s="72"/>
      <c r="N48" s="69">
        <f>($K$2*'Data'!E25)+($K$3*'Data'!H25)+($K$4*'Data'!J25)</f>
        <v>0.008704785172092182</v>
      </c>
      <c r="O48" s="69">
        <f>N48+1</f>
        <v>1.008704785172092</v>
      </c>
      <c r="P48" s="90"/>
      <c r="Q48" s="2"/>
      <c r="R48" s="2"/>
      <c r="S48" s="2"/>
    </row>
    <row r="49" ht="15" customHeight="1">
      <c r="A49" s="4">
        <v>156</v>
      </c>
      <c r="B49" s="6">
        <v>-0.007667451381442965</v>
      </c>
      <c r="C49" s="6">
        <v>0.992332548618557</v>
      </c>
      <c r="D49" s="6">
        <v>-0.05262873094939269</v>
      </c>
      <c r="E49" s="6">
        <v>-0.002149022648066924</v>
      </c>
      <c r="F49" s="6">
        <v>0.9978509773519331</v>
      </c>
      <c r="G49" s="6">
        <v>-0.08358915789345267</v>
      </c>
      <c r="H49" s="6">
        <v>0.00655231429230928</v>
      </c>
      <c r="I49" s="6">
        <v>1.006552314292309</v>
      </c>
      <c r="J49" s="6">
        <v>-0.1283075787478304</v>
      </c>
      <c r="K49" s="6">
        <v>-0.005183117570491927</v>
      </c>
      <c r="L49" s="6">
        <v>0.9948168824295081</v>
      </c>
      <c r="M49" s="72">
        <v>-0.07216390904696945</v>
      </c>
      <c r="N49" s="69">
        <f>($K$2*'Data'!E26)+($K$3*'Data'!H26)+($K$4*'Data'!J26)</f>
        <v>0.00148032541265872</v>
      </c>
      <c r="O49" s="69">
        <f>N49+1</f>
        <v>1.001480325412659</v>
      </c>
      <c r="P49" s="91">
        <f>PRODUCT(O38:O49)-1</f>
        <v>-0.1035730808308195</v>
      </c>
      <c r="Q49" s="92"/>
      <c r="R49" s="2"/>
      <c r="S49" s="2"/>
    </row>
    <row r="50" ht="15" customHeight="1">
      <c r="A50" s="4">
        <v>157</v>
      </c>
      <c r="B50" s="6">
        <v>-0.02023052481338988</v>
      </c>
      <c r="C50" s="6">
        <v>0.9797694751866102</v>
      </c>
      <c r="D50" s="6"/>
      <c r="E50" s="6">
        <v>-0.02430315513899706</v>
      </c>
      <c r="F50" s="6">
        <v>0.9756968448610029</v>
      </c>
      <c r="G50" s="6"/>
      <c r="H50" s="6">
        <v>-0.02984829048636673</v>
      </c>
      <c r="I50" s="6">
        <v>0.9701517095136333</v>
      </c>
      <c r="J50" s="6"/>
      <c r="K50" s="6">
        <v>-0.02320342467582726</v>
      </c>
      <c r="L50" s="6">
        <v>0.9767965753241727</v>
      </c>
      <c r="M50" s="72"/>
      <c r="N50" s="69">
        <f>($K$2*'Data'!E27)+($K$3*'Data'!H27)+($K$4*'Data'!J27)</f>
        <v>-0.02689398383653762</v>
      </c>
      <c r="O50" s="69">
        <f>N50+1</f>
        <v>0.9731060161634624</v>
      </c>
      <c r="P50" s="71"/>
      <c r="Q50" s="2"/>
      <c r="R50" s="2"/>
      <c r="S50" s="2"/>
    </row>
    <row r="51" ht="15" customHeight="1">
      <c r="A51" s="4">
        <v>158</v>
      </c>
      <c r="B51" s="6">
        <v>0.006468334950404317</v>
      </c>
      <c r="C51" s="6">
        <v>1.006468334950404</v>
      </c>
      <c r="D51" s="6"/>
      <c r="E51" s="6">
        <v>0.008264943858028116</v>
      </c>
      <c r="F51" s="6">
        <v>1.008264943858028</v>
      </c>
      <c r="G51" s="6"/>
      <c r="H51" s="6">
        <v>0.01085099822058134</v>
      </c>
      <c r="I51" s="6">
        <v>1.010850998220581</v>
      </c>
      <c r="J51" s="6"/>
      <c r="K51" s="6">
        <v>0.007597986548144626</v>
      </c>
      <c r="L51" s="6">
        <v>1.007597986548145</v>
      </c>
      <c r="M51" s="72"/>
      <c r="N51" s="69">
        <f>($K$2*'Data'!E28)+($K$3*'Data'!H28)+($K$4*'Data'!J28)</f>
        <v>0.009421853748095338</v>
      </c>
      <c r="O51" s="69">
        <f>N51+1</f>
        <v>1.009421853748095</v>
      </c>
      <c r="P51" s="62"/>
      <c r="Q51" s="2"/>
      <c r="R51" s="2"/>
      <c r="S51" s="2"/>
    </row>
    <row r="52" ht="15" customHeight="1">
      <c r="A52" s="4">
        <v>159</v>
      </c>
      <c r="B52" s="6">
        <v>0.007267563928850336</v>
      </c>
      <c r="C52" s="6">
        <v>1.00726756392885</v>
      </c>
      <c r="D52" s="6"/>
      <c r="E52" s="6">
        <v>0.01149550648826323</v>
      </c>
      <c r="F52" s="6">
        <v>1.011495506488263</v>
      </c>
      <c r="G52" s="6"/>
      <c r="H52" s="6">
        <v>0.01776363574391457</v>
      </c>
      <c r="I52" s="6">
        <v>1.017763635743915</v>
      </c>
      <c r="J52" s="6"/>
      <c r="K52" s="6">
        <v>0.00968885229503583</v>
      </c>
      <c r="L52" s="6">
        <v>1.009688852295036</v>
      </c>
      <c r="M52" s="72"/>
      <c r="N52" s="69">
        <f>($K$2*'Data'!E29)+($K$3*'Data'!H29)+($K$4*'Data'!J29)</f>
        <v>0.01423629069353481</v>
      </c>
      <c r="O52" s="69">
        <f>N52+1</f>
        <v>1.014236290693535</v>
      </c>
      <c r="P52" s="62"/>
      <c r="Q52" s="2"/>
      <c r="R52" s="2"/>
      <c r="S52" s="2"/>
    </row>
    <row r="53" ht="15" customHeight="1">
      <c r="A53" s="4">
        <v>160</v>
      </c>
      <c r="B53" s="6">
        <v>0.01315717586353347</v>
      </c>
      <c r="C53" s="6">
        <v>1.013157175863533</v>
      </c>
      <c r="D53" s="6"/>
      <c r="E53" s="6">
        <v>0.003267614189882303</v>
      </c>
      <c r="F53" s="6">
        <v>1.003267614189882</v>
      </c>
      <c r="G53" s="6"/>
      <c r="H53" s="6">
        <v>-0.01217501498609454</v>
      </c>
      <c r="I53" s="6">
        <v>0.9878249850139055</v>
      </c>
      <c r="J53" s="6"/>
      <c r="K53" s="6">
        <v>0.008508689608175447</v>
      </c>
      <c r="L53" s="6">
        <v>1.008508689608175</v>
      </c>
      <c r="M53" s="72"/>
      <c r="N53" s="69">
        <f>($K$2*'Data'!E30)+($K$3*'Data'!H30)+($K$4*'Data'!J30)</f>
        <v>-0.003221429564540959</v>
      </c>
      <c r="O53" s="69">
        <f>N53+1</f>
        <v>0.996778570435459</v>
      </c>
      <c r="P53" s="62"/>
      <c r="Q53" s="2"/>
      <c r="R53" s="2"/>
      <c r="S53" s="2"/>
    </row>
    <row r="54" ht="15" customHeight="1">
      <c r="A54" s="4">
        <v>161</v>
      </c>
      <c r="B54" s="6">
        <v>0.007598776072352495</v>
      </c>
      <c r="C54" s="6">
        <v>1.007598776072353</v>
      </c>
      <c r="D54" s="6"/>
      <c r="E54" s="6">
        <v>0.000764581350348507</v>
      </c>
      <c r="F54" s="6">
        <v>1.000764581350349</v>
      </c>
      <c r="G54" s="6"/>
      <c r="H54" s="6">
        <v>-0.009848477939538877</v>
      </c>
      <c r="I54" s="6">
        <v>0.9901515220604611</v>
      </c>
      <c r="J54" s="6"/>
      <c r="K54" s="6">
        <v>0.004310266344196123</v>
      </c>
      <c r="L54" s="6">
        <v>1.004310266344196</v>
      </c>
      <c r="M54" s="72"/>
      <c r="N54" s="69">
        <f>($K$2*'Data'!E31)+($K$3*'Data'!H31)+($K$4*'Data'!J31)</f>
        <v>-0.003713821939642228</v>
      </c>
      <c r="O54" s="69">
        <f>N54+1</f>
        <v>0.9962861780603578</v>
      </c>
      <c r="P54" s="62"/>
      <c r="Q54" s="2"/>
      <c r="R54" s="2"/>
      <c r="S54" s="2"/>
    </row>
    <row r="55" ht="15" customHeight="1">
      <c r="A55" s="4">
        <v>162</v>
      </c>
      <c r="B55" s="6">
        <v>0.006538519234369611</v>
      </c>
      <c r="C55" s="6">
        <v>1.00653851923437</v>
      </c>
      <c r="D55" s="6"/>
      <c r="E55" s="6">
        <v>-0.008992416106124435</v>
      </c>
      <c r="F55" s="6">
        <v>0.9910075838938756</v>
      </c>
      <c r="G55" s="6"/>
      <c r="H55" s="6">
        <v>-0.03283556701741212</v>
      </c>
      <c r="I55" s="6">
        <v>0.9671644329825879</v>
      </c>
      <c r="J55" s="6"/>
      <c r="K55" s="6">
        <v>-0.001292722932191516</v>
      </c>
      <c r="L55" s="6">
        <v>0.9987072770678085</v>
      </c>
      <c r="M55" s="72"/>
      <c r="N55" s="69">
        <f>($K$2*'Data'!E32)+($K$3*'Data'!H32)+($K$4*'Data'!J32)</f>
        <v>-0.01914219886750023</v>
      </c>
      <c r="O55" s="69">
        <f>N55+1</f>
        <v>0.9808578011324998</v>
      </c>
      <c r="P55" s="62"/>
      <c r="Q55" s="2"/>
      <c r="R55" s="2"/>
      <c r="S55" s="2"/>
    </row>
    <row r="56" ht="15" customHeight="1">
      <c r="A56" s="4">
        <v>163</v>
      </c>
      <c r="B56" s="6">
        <v>-0.02215510089350243</v>
      </c>
      <c r="C56" s="6">
        <v>0.9778448991064975</v>
      </c>
      <c r="D56" s="6"/>
      <c r="E56" s="6">
        <v>-0.04114319313300407</v>
      </c>
      <c r="F56" s="6">
        <v>0.9588568068669959</v>
      </c>
      <c r="G56" s="6"/>
      <c r="H56" s="6">
        <v>-0.06937261801790838</v>
      </c>
      <c r="I56" s="6">
        <v>0.9306273819820916</v>
      </c>
      <c r="J56" s="6"/>
      <c r="K56" s="6">
        <v>-0.03292707914188094</v>
      </c>
      <c r="L56" s="6">
        <v>0.967072920858119</v>
      </c>
      <c r="M56" s="72"/>
      <c r="N56" s="69">
        <f>($K$2*'Data'!E33)+($K$3*'Data'!H33)+($K$4*'Data'!J33)</f>
        <v>-0.05346018174124534</v>
      </c>
      <c r="O56" s="69">
        <f>N56+1</f>
        <v>0.9465398182587547</v>
      </c>
      <c r="P56" s="62"/>
      <c r="Q56" s="2"/>
      <c r="R56" s="2"/>
      <c r="S56" s="2"/>
    </row>
    <row r="57" ht="15" customHeight="1">
      <c r="A57" s="4">
        <v>164</v>
      </c>
      <c r="B57" s="6">
        <v>0.01818857468784028</v>
      </c>
      <c r="C57" s="6">
        <v>1.01818857468784</v>
      </c>
      <c r="D57" s="6"/>
      <c r="E57" s="6">
        <v>0.02016755815062784</v>
      </c>
      <c r="F57" s="6">
        <v>1.020167558150628</v>
      </c>
      <c r="G57" s="6"/>
      <c r="H57" s="6">
        <v>0.02266638478969492</v>
      </c>
      <c r="I57" s="6">
        <v>1.022666384789695</v>
      </c>
      <c r="J57" s="6"/>
      <c r="K57" s="6">
        <v>0.01988755871402198</v>
      </c>
      <c r="L57" s="6">
        <v>1.019887558714022</v>
      </c>
      <c r="M57" s="72"/>
      <c r="N57" s="69">
        <f>($K$2*'Data'!E34)+($K$3*'Data'!H34)+($K$4*'Data'!J34)</f>
        <v>0.02140693254592833</v>
      </c>
      <c r="O57" s="69">
        <f>N57+1</f>
        <v>1.021406932545928</v>
      </c>
      <c r="P57" s="62"/>
      <c r="Q57" s="2"/>
      <c r="R57" s="2"/>
      <c r="S57" s="2"/>
    </row>
    <row r="58" ht="15" customHeight="1">
      <c r="A58" s="4">
        <v>165</v>
      </c>
      <c r="B58" s="6">
        <v>-0.02486674084632466</v>
      </c>
      <c r="C58" s="6">
        <v>0.9751332591536753</v>
      </c>
      <c r="D58" s="6"/>
      <c r="E58" s="6">
        <v>-0.03968785587515624</v>
      </c>
      <c r="F58" s="6">
        <v>0.9603121441248438</v>
      </c>
      <c r="G58" s="6"/>
      <c r="H58" s="6">
        <v>-0.06148037613559346</v>
      </c>
      <c r="I58" s="6">
        <v>0.9385196238644066</v>
      </c>
      <c r="J58" s="6"/>
      <c r="K58" s="6">
        <v>-0.03358925207983524</v>
      </c>
      <c r="L58" s="6">
        <v>0.9664107479201648</v>
      </c>
      <c r="M58" s="72"/>
      <c r="N58" s="69">
        <f>($K$2*'Data'!E35)+($K$3*'Data'!H35)+($K$4*'Data'!J35)</f>
        <v>-0.04927766541561576</v>
      </c>
      <c r="O58" s="69">
        <f>N58+1</f>
        <v>0.9507223345843843</v>
      </c>
      <c r="P58" s="62"/>
      <c r="Q58" s="2"/>
      <c r="R58" s="2"/>
      <c r="S58" s="2"/>
    </row>
    <row r="59" ht="15" customHeight="1">
      <c r="A59" s="4">
        <v>166</v>
      </c>
      <c r="B59" s="6">
        <v>0.01882342774496115</v>
      </c>
      <c r="C59" s="6">
        <v>1.018823427744961</v>
      </c>
      <c r="D59" s="6"/>
      <c r="E59" s="6">
        <v>0.02816205183427263</v>
      </c>
      <c r="F59" s="6">
        <v>1.028162051834273</v>
      </c>
      <c r="G59" s="6"/>
      <c r="H59" s="6">
        <v>0.04186237114922078</v>
      </c>
      <c r="I59" s="6">
        <v>1.041862371149221</v>
      </c>
      <c r="J59" s="6"/>
      <c r="K59" s="6">
        <v>0.02435957285880726</v>
      </c>
      <c r="L59" s="6">
        <v>1.024359572858807</v>
      </c>
      <c r="M59" s="72"/>
      <c r="N59" s="69">
        <f>($K$2*'Data'!E36)+($K$3*'Data'!H36)+($K$4*'Data'!J36)</f>
        <v>0.03420139581042318</v>
      </c>
      <c r="O59" s="69">
        <f>N59+1</f>
        <v>1.034201395810423</v>
      </c>
      <c r="P59" s="62"/>
      <c r="Q59" s="2"/>
      <c r="R59" s="2"/>
      <c r="S59" s="2"/>
    </row>
    <row r="60" ht="15" customHeight="1">
      <c r="A60" s="4">
        <v>167</v>
      </c>
      <c r="B60" s="6">
        <v>0.009244903746411478</v>
      </c>
      <c r="C60" s="6">
        <v>1.009244903746412</v>
      </c>
      <c r="D60" s="6"/>
      <c r="E60" s="6">
        <v>0.01690705302420577</v>
      </c>
      <c r="F60" s="6">
        <v>1.016907053024206</v>
      </c>
      <c r="G60" s="6"/>
      <c r="H60" s="6">
        <v>0.02834345875060702</v>
      </c>
      <c r="I60" s="6">
        <v>1.028343458750607</v>
      </c>
      <c r="J60" s="6"/>
      <c r="K60" s="6">
        <v>0.0135329494965756</v>
      </c>
      <c r="L60" s="6">
        <v>1.013532949496576</v>
      </c>
      <c r="M60" s="72"/>
      <c r="N60" s="69">
        <f>($K$2*'Data'!E37)+($K$3*'Data'!H37)+($K$4*'Data'!J37)</f>
        <v>0.02188176823574304</v>
      </c>
      <c r="O60" s="69">
        <f>N60+1</f>
        <v>1.021881768235743</v>
      </c>
      <c r="P60" s="90"/>
      <c r="Q60" s="2"/>
      <c r="R60" s="2"/>
      <c r="S60" s="2"/>
    </row>
    <row r="61" ht="15" customHeight="1">
      <c r="A61" s="4">
        <v>168</v>
      </c>
      <c r="B61" s="6">
        <v>0.01672959523756219</v>
      </c>
      <c r="C61" s="6">
        <v>1.016729595237562</v>
      </c>
      <c r="D61" s="6">
        <v>0.03592148876180468</v>
      </c>
      <c r="E61" s="6">
        <v>0.001864985156923371</v>
      </c>
      <c r="F61" s="6">
        <v>1.001864985156923</v>
      </c>
      <c r="G61" s="6">
        <v>-0.02575331301416495</v>
      </c>
      <c r="H61" s="6">
        <v>-0.02128767041224508</v>
      </c>
      <c r="I61" s="6">
        <v>0.9787123295877549</v>
      </c>
      <c r="J61" s="6">
        <v>-0.1156738284352831</v>
      </c>
      <c r="K61" s="6">
        <v>0.00966652227588414</v>
      </c>
      <c r="L61" s="6">
        <v>1.009666522275884</v>
      </c>
      <c r="M61" s="72">
        <v>0.004398993050294786</v>
      </c>
      <c r="N61" s="69">
        <f>($K$2*'Data'!E38)+($K$3*'Data'!H38)+($K$4*'Data'!J38)</f>
        <v>-0.007882585440312879</v>
      </c>
      <c r="O61" s="69">
        <f>N61+1</f>
        <v>0.9921174145596872</v>
      </c>
      <c r="P61" s="91">
        <f>PRODUCT(O50:O61)-1</f>
        <v>-0.06476428349991448</v>
      </c>
      <c r="Q61" s="92"/>
      <c r="R61" s="2"/>
      <c r="S61" s="2"/>
    </row>
    <row r="62" ht="15" customHeight="1">
      <c r="A62" s="4">
        <v>169</v>
      </c>
      <c r="B62" s="6">
        <v>-6.207914070312286e-05</v>
      </c>
      <c r="C62" s="6">
        <v>0.9999379208592969</v>
      </c>
      <c r="D62" s="6"/>
      <c r="E62" s="6">
        <v>-0.005315093357175703</v>
      </c>
      <c r="F62" s="6">
        <v>0.9946849066428243</v>
      </c>
      <c r="G62" s="6"/>
      <c r="H62" s="6">
        <v>-0.01329637810947867</v>
      </c>
      <c r="I62" s="6">
        <v>0.9867036218905213</v>
      </c>
      <c r="J62" s="6"/>
      <c r="K62" s="6">
        <v>-0.00873972894064229</v>
      </c>
      <c r="L62" s="6">
        <v>0.9912602710593577</v>
      </c>
      <c r="M62" s="72"/>
      <c r="N62" s="69">
        <f>($K$2*'Data'!E39)+($K$3*'Data'!H39)+($K$4*'Data'!J39)</f>
        <v>-0.00873972894064229</v>
      </c>
      <c r="O62" s="69">
        <f>N62+1</f>
        <v>0.9912602710593577</v>
      </c>
      <c r="P62" s="71"/>
      <c r="Q62" s="2"/>
      <c r="R62" s="2"/>
      <c r="S62" s="2"/>
    </row>
    <row r="63" ht="15" customHeight="1">
      <c r="A63" s="4">
        <v>170</v>
      </c>
      <c r="B63" s="6">
        <v>0.003194788592864932</v>
      </c>
      <c r="C63" s="6">
        <v>1.003194788592865</v>
      </c>
      <c r="D63" s="6"/>
      <c r="E63" s="6">
        <v>-0.004157867452624657</v>
      </c>
      <c r="F63" s="6">
        <v>0.9958421325473753</v>
      </c>
      <c r="G63" s="6"/>
      <c r="H63" s="6">
        <v>-0.01543841679757386</v>
      </c>
      <c r="I63" s="6">
        <v>0.9845615832024261</v>
      </c>
      <c r="J63" s="6"/>
      <c r="K63" s="6">
        <v>-0.008962250409864373</v>
      </c>
      <c r="L63" s="6">
        <v>0.9910377495901356</v>
      </c>
      <c r="M63" s="72"/>
      <c r="N63" s="69">
        <f>($K$2*'Data'!E40)+($K$3*'Data'!H40)+($K$4*'Data'!J40)</f>
        <v>-0.008962250409864373</v>
      </c>
      <c r="O63" s="69">
        <f>N63+1</f>
        <v>0.9910377495901356</v>
      </c>
      <c r="P63" s="62"/>
      <c r="Q63" s="2"/>
      <c r="R63" s="2"/>
      <c r="S63" s="2"/>
    </row>
    <row r="64" ht="15" customHeight="1">
      <c r="A64" s="4">
        <v>171</v>
      </c>
      <c r="B64" s="6">
        <v>0.0006488426203173793</v>
      </c>
      <c r="C64" s="6">
        <v>1.000648842620317</v>
      </c>
      <c r="D64" s="6"/>
      <c r="E64" s="6">
        <v>0.001718995593344633</v>
      </c>
      <c r="F64" s="6">
        <v>1.001718995593345</v>
      </c>
      <c r="G64" s="6"/>
      <c r="H64" s="6">
        <v>0.003360308470223189</v>
      </c>
      <c r="I64" s="6">
        <v>1.003360308470223</v>
      </c>
      <c r="J64" s="6"/>
      <c r="K64" s="6">
        <v>0.002418203367546115</v>
      </c>
      <c r="L64" s="6">
        <v>1.002418203367546</v>
      </c>
      <c r="M64" s="72"/>
      <c r="N64" s="69">
        <f>($K$2*'Data'!E41)+($K$3*'Data'!H41)+($K$4*'Data'!J41)</f>
        <v>0.002418203367546115</v>
      </c>
      <c r="O64" s="69">
        <f>N64+1</f>
        <v>1.002418203367546</v>
      </c>
      <c r="P64" s="62"/>
      <c r="Q64" s="2"/>
      <c r="R64" s="2"/>
      <c r="S64" s="2"/>
    </row>
    <row r="65" ht="15" customHeight="1">
      <c r="A65" s="4">
        <v>172</v>
      </c>
      <c r="B65" s="6">
        <v>0.03397820612090628</v>
      </c>
      <c r="C65" s="6">
        <v>1.033978206120906</v>
      </c>
      <c r="D65" s="6"/>
      <c r="E65" s="6">
        <v>0.04469455473847418</v>
      </c>
      <c r="F65" s="6">
        <v>1.044694554738474</v>
      </c>
      <c r="G65" s="6"/>
      <c r="H65" s="6">
        <v>0.06001832575893585</v>
      </c>
      <c r="I65" s="6">
        <v>1.060018325758936</v>
      </c>
      <c r="J65" s="6"/>
      <c r="K65" s="6">
        <v>0.05158510614930429</v>
      </c>
      <c r="L65" s="6">
        <v>1.051585106149304</v>
      </c>
      <c r="M65" s="72"/>
      <c r="N65" s="69">
        <f>($K$2*'Data'!E42)+($K$3*'Data'!H42)+($K$4*'Data'!J42)</f>
        <v>0.05158510614930429</v>
      </c>
      <c r="O65" s="69">
        <f>N65+1</f>
        <v>1.051585106149304</v>
      </c>
      <c r="P65" s="62"/>
      <c r="Q65" s="2"/>
      <c r="R65" s="2"/>
      <c r="S65" s="2"/>
    </row>
    <row r="66" ht="15" customHeight="1">
      <c r="A66" s="4">
        <v>173</v>
      </c>
      <c r="B66" s="6">
        <v>0.03799538775249162</v>
      </c>
      <c r="C66" s="6">
        <v>1.037995387752492</v>
      </c>
      <c r="D66" s="6"/>
      <c r="E66" s="6">
        <v>0.04429722325399982</v>
      </c>
      <c r="F66" s="6">
        <v>1.044297223254</v>
      </c>
      <c r="G66" s="6"/>
      <c r="H66" s="6">
        <v>0.05276257134905876</v>
      </c>
      <c r="I66" s="6">
        <v>1.052762571349059</v>
      </c>
      <c r="J66" s="6"/>
      <c r="K66" s="6">
        <v>0.04829467581425981</v>
      </c>
      <c r="L66" s="6">
        <v>1.04829467581426</v>
      </c>
      <c r="M66" s="72"/>
      <c r="N66" s="69">
        <f>($K$2*'Data'!E43)+($K$3*'Data'!H43)+($K$4*'Data'!J43)</f>
        <v>0.04829467581425981</v>
      </c>
      <c r="O66" s="69">
        <f>N66+1</f>
        <v>1.04829467581426</v>
      </c>
      <c r="P66" s="62"/>
      <c r="Q66" s="2"/>
      <c r="R66" s="2"/>
      <c r="S66" s="2"/>
    </row>
    <row r="67" ht="15" customHeight="1">
      <c r="A67" s="4">
        <v>174</v>
      </c>
      <c r="B67" s="6">
        <v>-0.001606430489897895</v>
      </c>
      <c r="C67" s="6">
        <v>0.9983935695101021</v>
      </c>
      <c r="D67" s="6"/>
      <c r="E67" s="6">
        <v>0.001155926954314075</v>
      </c>
      <c r="F67" s="6">
        <v>1.001155926954314</v>
      </c>
      <c r="G67" s="6"/>
      <c r="H67" s="6">
        <v>0.005445258696727365</v>
      </c>
      <c r="I67" s="6">
        <v>1.005445258696727</v>
      </c>
      <c r="J67" s="6"/>
      <c r="K67" s="6">
        <v>0.00296603885066139</v>
      </c>
      <c r="L67" s="6">
        <v>1.002966038850661</v>
      </c>
      <c r="M67" s="72"/>
      <c r="N67" s="69">
        <f>($K$2*'Data'!E44)+($K$3*'Data'!H44)+($K$4*'Data'!J44)</f>
        <v>0.00296603885066139</v>
      </c>
      <c r="O67" s="69">
        <f>N67+1</f>
        <v>1.002966038850661</v>
      </c>
      <c r="P67" s="62"/>
      <c r="Q67" s="2"/>
      <c r="R67" s="2"/>
      <c r="S67" s="2"/>
    </row>
    <row r="68" ht="15" customHeight="1">
      <c r="A68" s="4">
        <v>175</v>
      </c>
      <c r="B68" s="6">
        <v>-0.01731884935681628</v>
      </c>
      <c r="C68" s="6">
        <v>0.9826811506431837</v>
      </c>
      <c r="D68" s="6"/>
      <c r="E68" s="6">
        <v>-0.01184281889440364</v>
      </c>
      <c r="F68" s="6">
        <v>0.9881571811055964</v>
      </c>
      <c r="G68" s="6"/>
      <c r="H68" s="6">
        <v>-0.002930737903260708</v>
      </c>
      <c r="I68" s="6">
        <v>0.9970692620967393</v>
      </c>
      <c r="J68" s="6"/>
      <c r="K68" s="6">
        <v>-0.008213595564083031</v>
      </c>
      <c r="L68" s="6">
        <v>0.9917864044359169</v>
      </c>
      <c r="M68" s="72"/>
      <c r="N68" s="69">
        <f>($K$2*'Data'!E45)+($K$3*'Data'!H45)+($K$4*'Data'!J45)</f>
        <v>-0.008213595564083031</v>
      </c>
      <c r="O68" s="69">
        <f>N68+1</f>
        <v>0.9917864044359169</v>
      </c>
      <c r="P68" s="62"/>
      <c r="Q68" s="2"/>
      <c r="R68" s="2"/>
      <c r="S68" s="2"/>
    </row>
    <row r="69" ht="15" customHeight="1">
      <c r="A69" s="4">
        <v>176</v>
      </c>
      <c r="B69" s="6">
        <v>0.005980256370034453</v>
      </c>
      <c r="C69" s="6">
        <v>1.005980256370034</v>
      </c>
      <c r="D69" s="6"/>
      <c r="E69" s="6">
        <v>0.01264227698123713</v>
      </c>
      <c r="F69" s="6">
        <v>1.012642276981237</v>
      </c>
      <c r="G69" s="6"/>
      <c r="H69" s="6">
        <v>0.0226410917649527</v>
      </c>
      <c r="I69" s="6">
        <v>1.022641091764953</v>
      </c>
      <c r="J69" s="6"/>
      <c r="K69" s="6">
        <v>0.01697316876521002</v>
      </c>
      <c r="L69" s="6">
        <v>1.01697316876521</v>
      </c>
      <c r="M69" s="72"/>
      <c r="N69" s="69">
        <f>($K$2*'Data'!E46)+($K$3*'Data'!H46)+($K$4*'Data'!J46)</f>
        <v>0.01697316876521002</v>
      </c>
      <c r="O69" s="69">
        <f>N69+1</f>
        <v>1.01697316876521</v>
      </c>
      <c r="P69" s="62"/>
      <c r="Q69" s="2"/>
      <c r="R69" s="2"/>
      <c r="S69" s="2"/>
    </row>
    <row r="70" ht="15" customHeight="1">
      <c r="A70" s="4">
        <v>177</v>
      </c>
      <c r="B70" s="6">
        <v>0.04147598111078049</v>
      </c>
      <c r="C70" s="6">
        <v>1.041475981110781</v>
      </c>
      <c r="D70" s="6"/>
      <c r="E70" s="6">
        <v>0.03700339724429613</v>
      </c>
      <c r="F70" s="6">
        <v>1.037003397244296</v>
      </c>
      <c r="G70" s="6"/>
      <c r="H70" s="6">
        <v>0.0289262016427705</v>
      </c>
      <c r="I70" s="6">
        <v>1.02892620164277</v>
      </c>
      <c r="J70" s="6"/>
      <c r="K70" s="6">
        <v>0.03395938575090139</v>
      </c>
      <c r="L70" s="6">
        <v>1.033959385750901</v>
      </c>
      <c r="M70" s="72"/>
      <c r="N70" s="69">
        <f>($K$2*'Data'!E47)+($K$3*'Data'!H47)+($K$4*'Data'!J47)</f>
        <v>0.03395938575090138</v>
      </c>
      <c r="O70" s="69">
        <f>N70+1</f>
        <v>1.033959385750901</v>
      </c>
      <c r="P70" s="62"/>
      <c r="Q70" s="2"/>
      <c r="R70" s="2"/>
      <c r="S70" s="2"/>
    </row>
    <row r="71" ht="15" customHeight="1">
      <c r="A71" s="4">
        <v>178</v>
      </c>
      <c r="B71" s="6">
        <v>0.0002038854336987792</v>
      </c>
      <c r="C71" s="6">
        <v>1.000203885433699</v>
      </c>
      <c r="D71" s="6"/>
      <c r="E71" s="6">
        <v>0.009896529763322507</v>
      </c>
      <c r="F71" s="6">
        <v>1.009896529763322</v>
      </c>
      <c r="G71" s="6"/>
      <c r="H71" s="6">
        <v>0.02469630433750959</v>
      </c>
      <c r="I71" s="6">
        <v>1.02469630433751</v>
      </c>
      <c r="J71" s="6"/>
      <c r="K71" s="6">
        <v>0.01622282938555308</v>
      </c>
      <c r="L71" s="6">
        <v>1.016222829385553</v>
      </c>
      <c r="M71" s="72"/>
      <c r="N71" s="69">
        <f>($K$2*'Data'!E48)+($K$3*'Data'!H48)+($K$4*'Data'!J48)</f>
        <v>0.01622282938555308</v>
      </c>
      <c r="O71" s="69">
        <f>N71+1</f>
        <v>1.016222829385553</v>
      </c>
      <c r="P71" s="62"/>
      <c r="Q71" s="2"/>
      <c r="R71" s="2"/>
      <c r="S71" s="2"/>
    </row>
    <row r="72" ht="15" customHeight="1">
      <c r="A72" s="4">
        <v>179</v>
      </c>
      <c r="B72" s="6">
        <v>0.02103671656323999</v>
      </c>
      <c r="C72" s="6">
        <v>1.02103671656324</v>
      </c>
      <c r="D72" s="6"/>
      <c r="E72" s="6">
        <v>0.02165199436261318</v>
      </c>
      <c r="F72" s="6">
        <v>1.021651994362613</v>
      </c>
      <c r="G72" s="6"/>
      <c r="H72" s="6">
        <v>0.02196556795766874</v>
      </c>
      <c r="I72" s="6">
        <v>1.021965567957669</v>
      </c>
      <c r="J72" s="6"/>
      <c r="K72" s="6">
        <v>0.02199099062180533</v>
      </c>
      <c r="L72" s="6">
        <v>1.021990990621805</v>
      </c>
      <c r="M72" s="72"/>
      <c r="N72" s="69">
        <f>($K$2*'Data'!E49)+($K$3*'Data'!H49)+($K$4*'Data'!J49)</f>
        <v>0.02199099062180532</v>
      </c>
      <c r="O72" s="69">
        <f>N72+1</f>
        <v>1.021990990621805</v>
      </c>
      <c r="P72" s="90"/>
      <c r="Q72" s="2"/>
      <c r="R72" s="2"/>
      <c r="S72" s="2"/>
    </row>
    <row r="73" ht="15" customHeight="1">
      <c r="A73" s="4">
        <v>180</v>
      </c>
      <c r="B73" s="6">
        <v>0.03847934002468036</v>
      </c>
      <c r="C73" s="6">
        <v>1.03847934002468</v>
      </c>
      <c r="D73" s="6">
        <v>0.1744314872900241</v>
      </c>
      <c r="E73" s="6">
        <v>0.04151710293871559</v>
      </c>
      <c r="F73" s="6">
        <v>1.041517102938716</v>
      </c>
      <c r="G73" s="6">
        <v>0.2084972017514544</v>
      </c>
      <c r="H73" s="6">
        <v>0.04498583077073662</v>
      </c>
      <c r="I73" s="6">
        <v>1.044985830770737</v>
      </c>
      <c r="J73" s="6">
        <v>0.2556349484257443</v>
      </c>
      <c r="K73" s="6">
        <v>0.04338285717893531</v>
      </c>
      <c r="L73" s="6">
        <v>1.043382857178935</v>
      </c>
      <c r="M73" s="72">
        <v>0.2304152733089684</v>
      </c>
      <c r="N73" s="69">
        <f>($K$2*'Data'!E50)+($K$3*'Data'!H50)+($K$4*'Data'!J50)</f>
        <v>0.04338285717893531</v>
      </c>
      <c r="O73" s="69">
        <f>N73+1</f>
        <v>1.043382857178935</v>
      </c>
      <c r="P73" s="91">
        <f>PRODUCT(O62:O73)-1</f>
        <v>0.2304152733089684</v>
      </c>
      <c r="Q73" s="92"/>
      <c r="R73" s="2"/>
      <c r="S73" s="2"/>
    </row>
    <row r="74" ht="15" customHeight="1">
      <c r="A74" s="4">
        <v>181</v>
      </c>
      <c r="B74" s="6">
        <v>0.008083422344475238</v>
      </c>
      <c r="C74" s="6">
        <v>1.008083422344475</v>
      </c>
      <c r="D74" s="6"/>
      <c r="E74" s="6">
        <v>0.01069712415140322</v>
      </c>
      <c r="F74" s="6">
        <v>1.010697124151403</v>
      </c>
      <c r="G74" s="6"/>
      <c r="H74" s="6">
        <v>0.01445622736899849</v>
      </c>
      <c r="I74" s="6">
        <v>1.014456227368999</v>
      </c>
      <c r="J74" s="6"/>
      <c r="K74" s="6">
        <v>0.01237988537662673</v>
      </c>
      <c r="L74" s="6">
        <v>1.012379885376627</v>
      </c>
      <c r="M74" s="72"/>
      <c r="N74" s="69">
        <f>($K$2*'Data'!E51)+($K$3*'Data'!H51)+($K$4*'Data'!J51)</f>
        <v>0.01237988537662673</v>
      </c>
      <c r="O74" s="69">
        <f>N74+1</f>
        <v>1.012379885376627</v>
      </c>
      <c r="P74" s="71"/>
      <c r="Q74" s="2"/>
      <c r="R74" s="2"/>
      <c r="S74" s="2"/>
    </row>
    <row r="75" ht="15" customHeight="1">
      <c r="A75" s="4">
        <v>182</v>
      </c>
      <c r="B75" s="6">
        <v>0.007880958175705282</v>
      </c>
      <c r="C75" s="6">
        <v>1.007880958175705</v>
      </c>
      <c r="D75" s="6"/>
      <c r="E75" s="6">
        <v>0.01182143343085937</v>
      </c>
      <c r="F75" s="6">
        <v>1.011821433430859</v>
      </c>
      <c r="G75" s="6"/>
      <c r="H75" s="6">
        <v>0.01761197137339118</v>
      </c>
      <c r="I75" s="6">
        <v>1.017611971373391</v>
      </c>
      <c r="J75" s="6"/>
      <c r="K75" s="6">
        <v>0.01437072485268959</v>
      </c>
      <c r="L75" s="6">
        <v>1.01437072485269</v>
      </c>
      <c r="M75" s="72"/>
      <c r="N75" s="69">
        <f>($K$2*'Data'!E52)+($K$3*'Data'!H52)+($K$4*'Data'!J52)</f>
        <v>0.01437072485268959</v>
      </c>
      <c r="O75" s="69">
        <f>N75+1</f>
        <v>1.01437072485269</v>
      </c>
      <c r="P75" s="62"/>
      <c r="Q75" s="2"/>
      <c r="R75" s="2"/>
      <c r="S75" s="2"/>
    </row>
    <row r="76" ht="15" customHeight="1">
      <c r="A76" s="4">
        <v>183</v>
      </c>
      <c r="B76" s="6">
        <v>0.005409390383389976</v>
      </c>
      <c r="C76" s="6">
        <v>1.00540939038339</v>
      </c>
      <c r="D76" s="6"/>
      <c r="E76" s="6">
        <v>0.001469349735458374</v>
      </c>
      <c r="F76" s="6">
        <v>1.001469349735458</v>
      </c>
      <c r="G76" s="6"/>
      <c r="H76" s="6">
        <v>-0.004683496166910714</v>
      </c>
      <c r="I76" s="6">
        <v>0.9953165038330893</v>
      </c>
      <c r="J76" s="6"/>
      <c r="K76" s="6">
        <v>-0.001115955178744335</v>
      </c>
      <c r="L76" s="6">
        <v>0.9988840448212557</v>
      </c>
      <c r="M76" s="72"/>
      <c r="N76" s="69">
        <f>($K$2*'Data'!E53)+($K$3*'Data'!H53)+($K$4*'Data'!J53)</f>
        <v>-0.001115955178744334</v>
      </c>
      <c r="O76" s="69">
        <f>N76+1</f>
        <v>0.9988840448212557</v>
      </c>
      <c r="P76" s="62"/>
      <c r="Q76" s="2"/>
      <c r="R76" s="2"/>
      <c r="S76" s="2"/>
    </row>
    <row r="77" ht="15" customHeight="1">
      <c r="A77" s="4">
        <v>184</v>
      </c>
      <c r="B77" s="6">
        <v>-0.03281937878966174</v>
      </c>
      <c r="C77" s="6">
        <v>0.9671806212103382</v>
      </c>
      <c r="D77" s="6"/>
      <c r="E77" s="6">
        <v>-0.03157083796366632</v>
      </c>
      <c r="F77" s="6">
        <v>0.9684291620363337</v>
      </c>
      <c r="G77" s="6"/>
      <c r="H77" s="6">
        <v>-0.02862806493981123</v>
      </c>
      <c r="I77" s="6">
        <v>0.9713719350601888</v>
      </c>
      <c r="J77" s="6"/>
      <c r="K77" s="6">
        <v>-0.0306522902482831</v>
      </c>
      <c r="L77" s="6">
        <v>0.9693477097517169</v>
      </c>
      <c r="M77" s="72"/>
      <c r="N77" s="69">
        <f>($K$2*'Data'!E54)+($K$3*'Data'!H54)+($K$4*'Data'!J54)</f>
        <v>-0.0306522902482831</v>
      </c>
      <c r="O77" s="69">
        <f>N77+1</f>
        <v>0.9693477097517169</v>
      </c>
      <c r="P77" s="62"/>
      <c r="Q77" s="2"/>
      <c r="R77" s="2"/>
      <c r="S77" s="2"/>
    </row>
    <row r="78" ht="15" customHeight="1">
      <c r="A78" s="4">
        <v>185</v>
      </c>
      <c r="B78" s="6">
        <v>0.004868743896060432</v>
      </c>
      <c r="C78" s="6">
        <v>1.00486874389606</v>
      </c>
      <c r="D78" s="6"/>
      <c r="E78" s="6">
        <v>0.003775508802733574</v>
      </c>
      <c r="F78" s="6">
        <v>1.003775508802734</v>
      </c>
      <c r="G78" s="6"/>
      <c r="H78" s="6">
        <v>0.001983294196618191</v>
      </c>
      <c r="I78" s="6">
        <v>1.001983294196618</v>
      </c>
      <c r="J78" s="6"/>
      <c r="K78" s="6">
        <v>0.003049669795458607</v>
      </c>
      <c r="L78" s="6">
        <v>1.003049669795459</v>
      </c>
      <c r="M78" s="72"/>
      <c r="N78" s="69">
        <f>($K$2*'Data'!E55)+($K$3*'Data'!H55)+($K$4*'Data'!J55)</f>
        <v>0.003049669795458607</v>
      </c>
      <c r="O78" s="69">
        <f>N78+1</f>
        <v>1.003049669795459</v>
      </c>
      <c r="P78" s="62"/>
      <c r="Q78" s="2"/>
      <c r="R78" s="2"/>
      <c r="S78" s="2"/>
    </row>
    <row r="79" ht="15" customHeight="1">
      <c r="A79" s="4">
        <v>186</v>
      </c>
      <c r="B79" s="6">
        <v>0.006799140258028078</v>
      </c>
      <c r="C79" s="6">
        <v>1.006799140258028</v>
      </c>
      <c r="D79" s="6"/>
      <c r="E79" s="6">
        <v>0.008650096333770093</v>
      </c>
      <c r="F79" s="6">
        <v>1.00865009633377</v>
      </c>
      <c r="G79" s="6"/>
      <c r="H79" s="6">
        <v>0.01129245751108612</v>
      </c>
      <c r="I79" s="6">
        <v>1.011292457511086</v>
      </c>
      <c r="J79" s="6"/>
      <c r="K79" s="6">
        <v>0.009839810489372703</v>
      </c>
      <c r="L79" s="6">
        <v>1.009839810489373</v>
      </c>
      <c r="M79" s="72"/>
      <c r="N79" s="69">
        <f>($K$2*'Data'!E56)+($K$3*'Data'!H56)+($K$4*'Data'!J56)</f>
        <v>0.009839810489372701</v>
      </c>
      <c r="O79" s="69">
        <f>N79+1</f>
        <v>1.009839810489373</v>
      </c>
      <c r="P79" s="62"/>
      <c r="Q79" s="2"/>
      <c r="R79" s="2"/>
      <c r="S79" s="2"/>
    </row>
    <row r="80" ht="15" customHeight="1">
      <c r="A80" s="4">
        <v>187</v>
      </c>
      <c r="B80" s="6">
        <v>-0.01026041399960874</v>
      </c>
      <c r="C80" s="6">
        <v>0.9897395860003912</v>
      </c>
      <c r="D80" s="6"/>
      <c r="E80" s="6">
        <v>-0.01403313104937743</v>
      </c>
      <c r="F80" s="6">
        <v>0.9859668689506226</v>
      </c>
      <c r="G80" s="6"/>
      <c r="H80" s="6">
        <v>-0.0194364629830265</v>
      </c>
      <c r="I80" s="6">
        <v>0.9805635370169735</v>
      </c>
      <c r="J80" s="6"/>
      <c r="K80" s="6">
        <v>-0.01645982276762669</v>
      </c>
      <c r="L80" s="6">
        <v>0.9835401772323733</v>
      </c>
      <c r="M80" s="72"/>
      <c r="N80" s="69">
        <f>($K$2*'Data'!E57)+($K$3*'Data'!H57)+($K$4*'Data'!J57)</f>
        <v>-0.01645982276762669</v>
      </c>
      <c r="O80" s="69">
        <f>N80+1</f>
        <v>0.9835401772323733</v>
      </c>
      <c r="P80" s="62"/>
      <c r="Q80" s="2"/>
      <c r="R80" s="2"/>
      <c r="S80" s="2"/>
    </row>
    <row r="81" ht="15" customHeight="1">
      <c r="A81" s="4">
        <v>188</v>
      </c>
      <c r="B81" s="6">
        <v>0.0141273141805947</v>
      </c>
      <c r="C81" s="6">
        <v>1.014127314180595</v>
      </c>
      <c r="D81" s="6"/>
      <c r="E81" s="6">
        <v>0.01211873537870989</v>
      </c>
      <c r="F81" s="6">
        <v>1.01211873537871</v>
      </c>
      <c r="G81" s="6"/>
      <c r="H81" s="6">
        <v>0.008655444310475402</v>
      </c>
      <c r="I81" s="6">
        <v>1.008655444310475</v>
      </c>
      <c r="J81" s="6"/>
      <c r="K81" s="6">
        <v>0.01076811687094404</v>
      </c>
      <c r="L81" s="6">
        <v>1.010768116870944</v>
      </c>
      <c r="M81" s="72"/>
      <c r="N81" s="69">
        <f>($K$2*'Data'!E58)+($K$3*'Data'!H58)+($K$4*'Data'!J58)</f>
        <v>0.01076811687094404</v>
      </c>
      <c r="O81" s="69">
        <f>N81+1</f>
        <v>1.010768116870944</v>
      </c>
      <c r="P81" s="62"/>
      <c r="Q81" s="2"/>
      <c r="R81" s="2"/>
      <c r="S81" s="2"/>
    </row>
    <row r="82" ht="15" customHeight="1">
      <c r="A82" s="4">
        <v>189</v>
      </c>
      <c r="B82" s="6">
        <v>0.01361072260350055</v>
      </c>
      <c r="C82" s="6">
        <v>1.0136107226035</v>
      </c>
      <c r="D82" s="6"/>
      <c r="E82" s="6">
        <v>0.01710576452466719</v>
      </c>
      <c r="F82" s="6">
        <v>1.017105764524667</v>
      </c>
      <c r="G82" s="6"/>
      <c r="H82" s="6">
        <v>0.02205712687489783</v>
      </c>
      <c r="I82" s="6">
        <v>1.022057126874898</v>
      </c>
      <c r="J82" s="6"/>
      <c r="K82" s="6">
        <v>0.01934842172027358</v>
      </c>
      <c r="L82" s="6">
        <v>1.019348421720274</v>
      </c>
      <c r="M82" s="72"/>
      <c r="N82" s="69">
        <f>($K$2*'Data'!E59)+($K$3*'Data'!H59)+($K$4*'Data'!J59)</f>
        <v>0.01934842172027357</v>
      </c>
      <c r="O82" s="69">
        <f>N82+1</f>
        <v>1.019348421720274</v>
      </c>
      <c r="P82" s="62"/>
      <c r="Q82" s="2"/>
      <c r="R82" s="2"/>
      <c r="S82" s="2"/>
    </row>
    <row r="83" ht="15" customHeight="1">
      <c r="A83" s="4">
        <v>190</v>
      </c>
      <c r="B83" s="6">
        <v>0.02191155379817747</v>
      </c>
      <c r="C83" s="6">
        <v>1.021911553798178</v>
      </c>
      <c r="D83" s="6"/>
      <c r="E83" s="6">
        <v>0.01993535372744523</v>
      </c>
      <c r="F83" s="6">
        <v>1.019935353727445</v>
      </c>
      <c r="G83" s="6"/>
      <c r="H83" s="6">
        <v>0.01628839408558538</v>
      </c>
      <c r="I83" s="6">
        <v>1.016288394085585</v>
      </c>
      <c r="J83" s="6"/>
      <c r="K83" s="6">
        <v>0.01858255772789312</v>
      </c>
      <c r="L83" s="6">
        <v>1.018582557727893</v>
      </c>
      <c r="M83" s="72"/>
      <c r="N83" s="69">
        <f>($K$2*'Data'!E60)+($K$3*'Data'!H60)+($K$4*'Data'!J60)</f>
        <v>0.01858255772789312</v>
      </c>
      <c r="O83" s="69">
        <f>N83+1</f>
        <v>1.018582557727893</v>
      </c>
      <c r="P83" s="62"/>
      <c r="Q83" s="2"/>
      <c r="R83" s="2"/>
      <c r="S83" s="2"/>
    </row>
    <row r="84" ht="15" customHeight="1">
      <c r="A84" s="4">
        <v>191</v>
      </c>
      <c r="B84" s="6">
        <v>0.03835935340978222</v>
      </c>
      <c r="C84" s="6">
        <v>1.038359353409782</v>
      </c>
      <c r="D84" s="6"/>
      <c r="E84" s="6">
        <v>0.04393897581024628</v>
      </c>
      <c r="F84" s="6">
        <v>1.043938975810246</v>
      </c>
      <c r="G84" s="6"/>
      <c r="H84" s="6">
        <v>0.05131474419394669</v>
      </c>
      <c r="I84" s="6">
        <v>1.051314744193947</v>
      </c>
      <c r="J84" s="6"/>
      <c r="K84" s="6">
        <v>0.04746636384884836</v>
      </c>
      <c r="L84" s="6">
        <v>1.047466363848848</v>
      </c>
      <c r="M84" s="72"/>
      <c r="N84" s="69">
        <f>($K$2*'Data'!E61)+($K$3*'Data'!H61)+($K$4*'Data'!J61)</f>
        <v>0.04746636384884835</v>
      </c>
      <c r="O84" s="69">
        <f>N84+1</f>
        <v>1.047466363848848</v>
      </c>
      <c r="P84" s="90"/>
      <c r="Q84" s="2"/>
      <c r="R84" s="2"/>
      <c r="S84" s="2"/>
    </row>
    <row r="85" ht="15" customHeight="1">
      <c r="A85" s="4">
        <v>192</v>
      </c>
      <c r="B85" s="6">
        <v>0.01186585779155244</v>
      </c>
      <c r="C85" s="6">
        <v>1.011865857791552</v>
      </c>
      <c r="D85" s="6">
        <v>0.09188514709229434</v>
      </c>
      <c r="E85" s="6">
        <v>0.01380554544663982</v>
      </c>
      <c r="F85" s="6">
        <v>1.01380554544664</v>
      </c>
      <c r="G85" s="6">
        <v>0.1001955335061036</v>
      </c>
      <c r="H85" s="6">
        <v>0.01645232576954926</v>
      </c>
      <c r="I85" s="6">
        <v>1.016452325769549</v>
      </c>
      <c r="J85" s="6">
        <v>0.1102735879154511</v>
      </c>
      <c r="K85" s="6">
        <v>0.01504006730647445</v>
      </c>
      <c r="L85" s="6">
        <v>1.015040067306475</v>
      </c>
      <c r="M85" s="72">
        <v>0.1053392895475369</v>
      </c>
      <c r="N85" s="93">
        <f>($K$2*'Data'!E62)+($K$3*'Data'!H62)+($K$4*'Data'!J62)</f>
        <v>0.01504006730647445</v>
      </c>
      <c r="O85" s="93">
        <f>N85+1</f>
        <v>1.015040067306475</v>
      </c>
      <c r="P85" s="94">
        <f>PRODUCT(O74:O85)-1</f>
        <v>0.1053392895475369</v>
      </c>
      <c r="Q85" s="92"/>
      <c r="R85" s="2"/>
      <c r="S8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