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\Desktop\"/>
    </mc:Choice>
  </mc:AlternateContent>
  <bookViews>
    <workbookView xWindow="480" yWindow="45" windowWidth="18630" windowHeight="12075" activeTab="1"/>
  </bookViews>
  <sheets>
    <sheet name="Lease" sheetId="1" r:id="rId1"/>
    <sheet name="Equipment" sheetId="4" r:id="rId2"/>
  </sheets>
  <definedNames>
    <definedName name="cost" localSheetId="1">Equipment!#REF!</definedName>
    <definedName name="cost">Lease!$B$13</definedName>
    <definedName name="d" localSheetId="1">Equipment!$B$6</definedName>
    <definedName name="d">Lease!$B$6</definedName>
    <definedName name="interest" localSheetId="1">Equipment!$B$10</definedName>
    <definedName name="interest">Lease!$B$10</definedName>
    <definedName name="q" localSheetId="1">Equipment!$B$7</definedName>
    <definedName name="q">Lease!$B$7</definedName>
    <definedName name="rate" localSheetId="1">Equipment!#REF!</definedName>
    <definedName name="rate">Lease!$B$14</definedName>
    <definedName name="S0" localSheetId="1">Equipment!$B$4</definedName>
    <definedName name="S0">Lease!$B$4</definedName>
    <definedName name="u" localSheetId="1">Equipment!$B$5</definedName>
    <definedName name="u">Lease!$B$5</definedName>
  </definedNames>
  <calcPr calcId="162913"/>
</workbook>
</file>

<file path=xl/calcChain.xml><?xml version="1.0" encoding="utf-8"?>
<calcChain xmlns="http://schemas.openxmlformats.org/spreadsheetml/2006/main">
  <c r="B7" i="4" l="1"/>
  <c r="B28" i="1" l="1"/>
  <c r="C60" i="4" l="1"/>
  <c r="A76" i="4"/>
  <c r="B76" i="4" s="1"/>
  <c r="A75" i="4"/>
  <c r="C75" i="4" s="1"/>
  <c r="A61" i="4"/>
  <c r="A60" i="4" s="1"/>
  <c r="B60" i="4" s="1"/>
  <c r="A43" i="4"/>
  <c r="A42" i="4" s="1"/>
  <c r="C42" i="4" s="1"/>
  <c r="B25" i="4"/>
  <c r="A24" i="4"/>
  <c r="A23" i="4" s="1"/>
  <c r="B7" i="1"/>
  <c r="B32" i="1"/>
  <c r="C32" i="1"/>
  <c r="F32" i="1"/>
  <c r="G32" i="1"/>
  <c r="J32" i="1"/>
  <c r="B33" i="1"/>
  <c r="E33" i="1"/>
  <c r="F33" i="1"/>
  <c r="I33" i="1"/>
  <c r="J33" i="1"/>
  <c r="D34" i="1"/>
  <c r="E34" i="1"/>
  <c r="H34" i="1"/>
  <c r="I34" i="1"/>
  <c r="D35" i="1"/>
  <c r="E35" i="1"/>
  <c r="H35" i="1"/>
  <c r="B36" i="1"/>
  <c r="E36" i="1"/>
  <c r="F36" i="1"/>
  <c r="C37" i="1"/>
  <c r="D37" i="1"/>
  <c r="B38" i="1"/>
  <c r="C38" i="1"/>
  <c r="B39" i="1"/>
  <c r="C39" i="1"/>
  <c r="C40" i="1"/>
  <c r="B41" i="1"/>
  <c r="A41" i="1"/>
  <c r="A40" i="1" s="1"/>
  <c r="A39" i="1" s="1"/>
  <c r="A38" i="1" s="1"/>
  <c r="A37" i="1" s="1"/>
  <c r="A36" i="1" s="1"/>
  <c r="A35" i="1" s="1"/>
  <c r="A34" i="1" s="1"/>
  <c r="A33" i="1" s="1"/>
  <c r="A32" i="1" s="1"/>
  <c r="D32" i="1" s="1"/>
  <c r="B75" i="4" l="1"/>
  <c r="C28" i="1"/>
  <c r="D28" i="1" s="1"/>
  <c r="E28" i="1" s="1"/>
  <c r="F28" i="1" s="1"/>
  <c r="G28" i="1" s="1"/>
  <c r="H28" i="1" s="1"/>
  <c r="I28" i="1" s="1"/>
  <c r="J28" i="1" s="1"/>
  <c r="K28" i="1" s="1"/>
  <c r="L28" i="1" s="1"/>
  <c r="B40" i="1"/>
  <c r="E38" i="1"/>
  <c r="F37" i="1"/>
  <c r="B37" i="1"/>
  <c r="D36" i="1"/>
  <c r="G35" i="1"/>
  <c r="C35" i="1"/>
  <c r="G34" i="1"/>
  <c r="C34" i="1"/>
  <c r="H33" i="1"/>
  <c r="D33" i="1"/>
  <c r="I32" i="1"/>
  <c r="E32" i="1"/>
  <c r="K32" i="1"/>
  <c r="D39" i="1"/>
  <c r="D38" i="1"/>
  <c r="E37" i="1"/>
  <c r="G36" i="1"/>
  <c r="C36" i="1"/>
  <c r="F35" i="1"/>
  <c r="B35" i="1"/>
  <c r="F34" i="1"/>
  <c r="B34" i="1"/>
  <c r="G33" i="1"/>
  <c r="C33" i="1"/>
  <c r="H32" i="1"/>
  <c r="B61" i="4"/>
  <c r="A74" i="4"/>
  <c r="B43" i="4"/>
  <c r="B42" i="4"/>
  <c r="A59" i="4"/>
  <c r="A41" i="4"/>
  <c r="C24" i="4"/>
  <c r="C23" i="4"/>
  <c r="C25" i="4"/>
  <c r="A22" i="4"/>
  <c r="K42" i="1" l="1"/>
  <c r="C59" i="4"/>
  <c r="D59" i="4"/>
  <c r="B59" i="4"/>
  <c r="B74" i="4"/>
  <c r="C74" i="4"/>
  <c r="D74" i="4"/>
  <c r="A73" i="4"/>
  <c r="C41" i="4"/>
  <c r="D41" i="4"/>
  <c r="B41" i="4"/>
  <c r="A58" i="4"/>
  <c r="D23" i="4"/>
  <c r="A40" i="4"/>
  <c r="D24" i="4"/>
  <c r="C22" i="4"/>
  <c r="A21" i="4"/>
  <c r="D22" i="4"/>
  <c r="D25" i="4"/>
  <c r="C58" i="4" l="1"/>
  <c r="D58" i="4"/>
  <c r="E58" i="4"/>
  <c r="B58" i="4"/>
  <c r="B73" i="4"/>
  <c r="C73" i="4"/>
  <c r="D73" i="4"/>
  <c r="E73" i="4"/>
  <c r="A72" i="4"/>
  <c r="B40" i="4"/>
  <c r="C40" i="4"/>
  <c r="D40" i="4"/>
  <c r="E40" i="4"/>
  <c r="E23" i="4"/>
  <c r="A57" i="4"/>
  <c r="E22" i="4"/>
  <c r="E24" i="4"/>
  <c r="A39" i="4"/>
  <c r="E21" i="4"/>
  <c r="D21" i="4"/>
  <c r="C21" i="4"/>
  <c r="A20" i="4"/>
  <c r="E25" i="4"/>
  <c r="C72" i="4" l="1"/>
  <c r="D72" i="4"/>
  <c r="E72" i="4"/>
  <c r="B72" i="4"/>
  <c r="F72" i="4"/>
  <c r="D57" i="4"/>
  <c r="E57" i="4"/>
  <c r="B57" i="4"/>
  <c r="F57" i="4"/>
  <c r="C57" i="4"/>
  <c r="A71" i="4"/>
  <c r="D39" i="4"/>
  <c r="E39" i="4"/>
  <c r="F39" i="4"/>
  <c r="B39" i="4"/>
  <c r="C39" i="4"/>
  <c r="F23" i="4"/>
  <c r="G23" i="4" s="1"/>
  <c r="F24" i="4"/>
  <c r="F21" i="4"/>
  <c r="A56" i="4"/>
  <c r="F22" i="4"/>
  <c r="A38" i="4"/>
  <c r="F25" i="4"/>
  <c r="A19" i="4"/>
  <c r="F20" i="4"/>
  <c r="E20" i="4"/>
  <c r="C20" i="4"/>
  <c r="D20" i="4"/>
  <c r="B56" i="4" l="1"/>
  <c r="F56" i="4"/>
  <c r="C56" i="4"/>
  <c r="G56" i="4"/>
  <c r="D56" i="4"/>
  <c r="E56" i="4"/>
  <c r="E71" i="4"/>
  <c r="B71" i="4"/>
  <c r="F71" i="4"/>
  <c r="C71" i="4"/>
  <c r="G71" i="4"/>
  <c r="D71" i="4"/>
  <c r="A70" i="4"/>
  <c r="B38" i="4"/>
  <c r="E38" i="4"/>
  <c r="C38" i="4"/>
  <c r="D38" i="4"/>
  <c r="F38" i="4"/>
  <c r="G38" i="4"/>
  <c r="G21" i="4"/>
  <c r="H21" i="4" s="1"/>
  <c r="G24" i="4"/>
  <c r="H24" i="4" s="1"/>
  <c r="G20" i="4"/>
  <c r="H20" i="4" s="1"/>
  <c r="G22" i="4"/>
  <c r="H22" i="4" s="1"/>
  <c r="A55" i="4"/>
  <c r="A37" i="4"/>
  <c r="H23" i="4"/>
  <c r="C19" i="4"/>
  <c r="G19" i="4"/>
  <c r="A18" i="4"/>
  <c r="F19" i="4"/>
  <c r="E19" i="4"/>
  <c r="D19" i="4"/>
  <c r="G25" i="4"/>
  <c r="D70" i="4" l="1"/>
  <c r="H70" i="4"/>
  <c r="E70" i="4"/>
  <c r="B70" i="4"/>
  <c r="F70" i="4"/>
  <c r="C70" i="4"/>
  <c r="G70" i="4"/>
  <c r="E55" i="4"/>
  <c r="B55" i="4"/>
  <c r="F55" i="4"/>
  <c r="C55" i="4"/>
  <c r="G55" i="4"/>
  <c r="H55" i="4"/>
  <c r="D55" i="4"/>
  <c r="A69" i="4"/>
  <c r="D37" i="4"/>
  <c r="B37" i="4"/>
  <c r="C37" i="4"/>
  <c r="E37" i="4"/>
  <c r="F37" i="4"/>
  <c r="G37" i="4"/>
  <c r="H37" i="4"/>
  <c r="H19" i="4"/>
  <c r="I19" i="4" s="1"/>
  <c r="A54" i="4"/>
  <c r="A36" i="4"/>
  <c r="I22" i="4"/>
  <c r="I20" i="4"/>
  <c r="I23" i="4"/>
  <c r="I21" i="4"/>
  <c r="H25" i="4"/>
  <c r="F18" i="4"/>
  <c r="E18" i="4"/>
  <c r="G18" i="4"/>
  <c r="D18" i="4"/>
  <c r="C18" i="4"/>
  <c r="H18" i="4"/>
  <c r="A17" i="4"/>
  <c r="I24" i="4"/>
  <c r="E54" i="4" l="1"/>
  <c r="I54" i="4"/>
  <c r="B54" i="4"/>
  <c r="F54" i="4"/>
  <c r="C54" i="4"/>
  <c r="G54" i="4"/>
  <c r="D54" i="4"/>
  <c r="H54" i="4"/>
  <c r="D69" i="4"/>
  <c r="H69" i="4"/>
  <c r="E69" i="4"/>
  <c r="I69" i="4"/>
  <c r="B69" i="4"/>
  <c r="F69" i="4"/>
  <c r="G69" i="4"/>
  <c r="C69" i="4"/>
  <c r="A68" i="4"/>
  <c r="I36" i="4"/>
  <c r="D36" i="4"/>
  <c r="B36" i="4"/>
  <c r="C36" i="4"/>
  <c r="E36" i="4"/>
  <c r="F36" i="4"/>
  <c r="G36" i="4"/>
  <c r="H36" i="4"/>
  <c r="I18" i="4"/>
  <c r="J17" i="4" s="1"/>
  <c r="A53" i="4"/>
  <c r="A35" i="4"/>
  <c r="J23" i="4"/>
  <c r="J19" i="4"/>
  <c r="J21" i="4"/>
  <c r="J20" i="4"/>
  <c r="J22" i="4"/>
  <c r="I17" i="4"/>
  <c r="H17" i="4"/>
  <c r="G17" i="4"/>
  <c r="A16" i="4"/>
  <c r="F17" i="4"/>
  <c r="D17" i="4"/>
  <c r="C17" i="4"/>
  <c r="E17" i="4"/>
  <c r="J24" i="4"/>
  <c r="I25" i="4"/>
  <c r="E68" i="4" l="1"/>
  <c r="I68" i="4"/>
  <c r="B68" i="4"/>
  <c r="F68" i="4"/>
  <c r="J68" i="4"/>
  <c r="C68" i="4"/>
  <c r="G68" i="4"/>
  <c r="D68" i="4"/>
  <c r="H68" i="4"/>
  <c r="B53" i="4"/>
  <c r="F53" i="4"/>
  <c r="J53" i="4"/>
  <c r="C53" i="4"/>
  <c r="G53" i="4"/>
  <c r="D53" i="4"/>
  <c r="H53" i="4"/>
  <c r="I53" i="4"/>
  <c r="E53" i="4"/>
  <c r="A67" i="4"/>
  <c r="J18" i="4"/>
  <c r="K18" i="4" s="1"/>
  <c r="K37" i="4" s="1"/>
  <c r="K55" i="4" s="1"/>
  <c r="B35" i="4"/>
  <c r="J35" i="4"/>
  <c r="E35" i="4"/>
  <c r="C35" i="4"/>
  <c r="I35" i="4"/>
  <c r="D35" i="4"/>
  <c r="F35" i="4"/>
  <c r="G35" i="4"/>
  <c r="H35" i="4"/>
  <c r="A52" i="4"/>
  <c r="A34" i="4"/>
  <c r="K17" i="4"/>
  <c r="K36" i="4" s="1"/>
  <c r="K54" i="4" s="1"/>
  <c r="K21" i="4"/>
  <c r="K40" i="4" s="1"/>
  <c r="K58" i="4" s="1"/>
  <c r="K22" i="4"/>
  <c r="K41" i="4" s="1"/>
  <c r="K59" i="4" s="1"/>
  <c r="K19" i="4"/>
  <c r="K38" i="4" s="1"/>
  <c r="K56" i="4" s="1"/>
  <c r="K23" i="4"/>
  <c r="K42" i="4" s="1"/>
  <c r="K60" i="4" s="1"/>
  <c r="K20" i="4"/>
  <c r="K39" i="4" s="1"/>
  <c r="K57" i="4" s="1"/>
  <c r="D16" i="4"/>
  <c r="K16" i="4"/>
  <c r="K35" i="4" s="1"/>
  <c r="K53" i="4" s="1"/>
  <c r="C16" i="4"/>
  <c r="J16" i="4"/>
  <c r="E16" i="4"/>
  <c r="I16" i="4"/>
  <c r="H16" i="4"/>
  <c r="G16" i="4"/>
  <c r="A15" i="4"/>
  <c r="F16" i="4"/>
  <c r="J25" i="4"/>
  <c r="K24" i="4"/>
  <c r="K43" i="4" s="1"/>
  <c r="K61" i="4" s="1"/>
  <c r="K76" i="4" l="1"/>
  <c r="K75" i="4"/>
  <c r="K74" i="4"/>
  <c r="K73" i="4"/>
  <c r="K72" i="4"/>
  <c r="K71" i="4"/>
  <c r="K70" i="4"/>
  <c r="K69" i="4"/>
  <c r="B67" i="4"/>
  <c r="F67" i="4"/>
  <c r="J67" i="4"/>
  <c r="C67" i="4"/>
  <c r="G67" i="4"/>
  <c r="D67" i="4"/>
  <c r="H67" i="4"/>
  <c r="K67" i="4"/>
  <c r="I67" i="4"/>
  <c r="E67" i="4"/>
  <c r="C52" i="4"/>
  <c r="G52" i="4"/>
  <c r="D52" i="4"/>
  <c r="H52" i="4"/>
  <c r="K52" i="4"/>
  <c r="E52" i="4"/>
  <c r="I52" i="4"/>
  <c r="B52" i="4"/>
  <c r="F52" i="4"/>
  <c r="J52" i="4"/>
  <c r="C34" i="4"/>
  <c r="F34" i="4"/>
  <c r="D34" i="4"/>
  <c r="E34" i="4"/>
  <c r="G34" i="4"/>
  <c r="H34" i="4"/>
  <c r="K34" i="4"/>
  <c r="I34" i="4"/>
  <c r="B34" i="4"/>
  <c r="J34" i="4"/>
  <c r="J39" i="4"/>
  <c r="J38" i="4"/>
  <c r="J41" i="4"/>
  <c r="J36" i="4"/>
  <c r="J54" i="4" s="1"/>
  <c r="J43" i="4"/>
  <c r="J37" i="4"/>
  <c r="J55" i="4" s="1"/>
  <c r="J40" i="4"/>
  <c r="J58" i="4" s="1"/>
  <c r="J42" i="4"/>
  <c r="L17" i="4"/>
  <c r="L23" i="4"/>
  <c r="L22" i="4"/>
  <c r="L18" i="4"/>
  <c r="L21" i="4"/>
  <c r="L20" i="4"/>
  <c r="L19" i="4"/>
  <c r="L16" i="4"/>
  <c r="L24" i="4"/>
  <c r="G15" i="4"/>
  <c r="F15" i="4"/>
  <c r="H15" i="4"/>
  <c r="E15" i="4"/>
  <c r="L15" i="4"/>
  <c r="D15" i="4"/>
  <c r="J15" i="4"/>
  <c r="I15" i="4"/>
  <c r="K15" i="4"/>
  <c r="C15" i="4"/>
  <c r="K25" i="4"/>
  <c r="K44" i="4" s="1"/>
  <c r="K62" i="4" s="1"/>
  <c r="J59" i="4" l="1"/>
  <c r="J60" i="4"/>
  <c r="J61" i="4"/>
  <c r="J57" i="4"/>
  <c r="J56" i="4"/>
  <c r="K77" i="4"/>
  <c r="K68" i="4"/>
  <c r="J76" i="4"/>
  <c r="J74" i="4"/>
  <c r="J72" i="4"/>
  <c r="J69" i="4"/>
  <c r="J71" i="4"/>
  <c r="J75" i="4"/>
  <c r="J73" i="4"/>
  <c r="J70" i="4"/>
  <c r="J44" i="4"/>
  <c r="I43" i="4"/>
  <c r="I41" i="4"/>
  <c r="I39" i="4"/>
  <c r="I38" i="4"/>
  <c r="I40" i="4"/>
  <c r="I37" i="4"/>
  <c r="I42" i="4"/>
  <c r="L25" i="4"/>
  <c r="I58" i="4" l="1"/>
  <c r="J62" i="4"/>
  <c r="I61" i="4"/>
  <c r="I60" i="4"/>
  <c r="I59" i="4"/>
  <c r="I55" i="4"/>
  <c r="I57" i="4"/>
  <c r="I56" i="4"/>
  <c r="J77" i="4"/>
  <c r="I75" i="4"/>
  <c r="I74" i="4"/>
  <c r="I76" i="4"/>
  <c r="I70" i="4"/>
  <c r="I73" i="4"/>
  <c r="I71" i="4"/>
  <c r="I72" i="4"/>
  <c r="I44" i="4"/>
  <c r="H40" i="4"/>
  <c r="H39" i="4"/>
  <c r="H41" i="4"/>
  <c r="H38" i="4"/>
  <c r="H43" i="4"/>
  <c r="H42" i="4"/>
  <c r="H74" i="4" l="1"/>
  <c r="H56" i="4"/>
  <c r="I62" i="4"/>
  <c r="H61" i="4"/>
  <c r="H60" i="4"/>
  <c r="H59" i="4"/>
  <c r="H58" i="4"/>
  <c r="H57" i="4"/>
  <c r="H71" i="4"/>
  <c r="H72" i="4"/>
  <c r="H73" i="4"/>
  <c r="I77" i="4"/>
  <c r="H75" i="4"/>
  <c r="H76" i="4"/>
  <c r="H44" i="4"/>
  <c r="G41" i="4"/>
  <c r="G40" i="4"/>
  <c r="G39" i="4"/>
  <c r="G43" i="4"/>
  <c r="G42" i="4"/>
  <c r="G57" i="4" l="1"/>
  <c r="H62" i="4"/>
  <c r="G60" i="4"/>
  <c r="G61" i="4"/>
  <c r="G58" i="4"/>
  <c r="G59" i="4"/>
  <c r="G72" i="4"/>
  <c r="G73" i="4"/>
  <c r="G76" i="4"/>
  <c r="G74" i="4"/>
  <c r="H77" i="4"/>
  <c r="G75" i="4"/>
  <c r="G44" i="4"/>
  <c r="F41" i="4"/>
  <c r="F40" i="4"/>
  <c r="F43" i="4"/>
  <c r="F42" i="4"/>
  <c r="G62" i="4" l="1"/>
  <c r="F73" i="4"/>
  <c r="F75" i="4"/>
  <c r="F76" i="4"/>
  <c r="F74" i="4"/>
  <c r="F44" i="4"/>
  <c r="G77" i="4"/>
  <c r="E41" i="4"/>
  <c r="E43" i="4"/>
  <c r="E42" i="4"/>
  <c r="F77" i="4" l="1"/>
  <c r="E44" i="4"/>
  <c r="D43" i="4"/>
  <c r="D42" i="4"/>
  <c r="D44" i="4" l="1"/>
  <c r="C43" i="4"/>
  <c r="A27" i="1"/>
  <c r="C27" i="1" l="1"/>
  <c r="A26" i="1"/>
  <c r="C44" i="4"/>
  <c r="B44" i="4" l="1"/>
  <c r="A25" i="1"/>
  <c r="C26" i="1"/>
  <c r="D26" i="1"/>
  <c r="D27" i="1"/>
  <c r="E26" i="1" l="1"/>
  <c r="E27" i="1"/>
  <c r="F27" i="1" s="1"/>
  <c r="A24" i="1"/>
  <c r="D25" i="1"/>
  <c r="C25" i="1"/>
  <c r="E25" i="1"/>
  <c r="G27" i="1" l="1"/>
  <c r="F26" i="1"/>
  <c r="F25" i="1"/>
  <c r="A23" i="1"/>
  <c r="E24" i="1"/>
  <c r="C24" i="1"/>
  <c r="D24" i="1"/>
  <c r="F24" i="1"/>
  <c r="G24" i="1" s="1"/>
  <c r="H24" i="1" l="1"/>
  <c r="A22" i="1"/>
  <c r="D23" i="1"/>
  <c r="F23" i="1"/>
  <c r="E23" i="1"/>
  <c r="C23" i="1"/>
  <c r="G23" i="1"/>
  <c r="G25" i="1"/>
  <c r="H27" i="1"/>
  <c r="G26" i="1"/>
  <c r="H25" i="1" l="1"/>
  <c r="A21" i="1"/>
  <c r="D22" i="1"/>
  <c r="C22" i="1"/>
  <c r="E22" i="1"/>
  <c r="F22" i="1"/>
  <c r="G22" i="1"/>
  <c r="H22" i="1"/>
  <c r="I22" i="1" s="1"/>
  <c r="J22" i="1" s="1"/>
  <c r="I27" i="1"/>
  <c r="I24" i="1"/>
  <c r="H26" i="1"/>
  <c r="H23" i="1"/>
  <c r="I26" i="1" l="1"/>
  <c r="J27" i="1"/>
  <c r="A20" i="1"/>
  <c r="E21" i="1"/>
  <c r="F21" i="1"/>
  <c r="C21" i="1"/>
  <c r="G21" i="1"/>
  <c r="D21" i="1"/>
  <c r="H21" i="1"/>
  <c r="I21" i="1"/>
  <c r="I25" i="1"/>
  <c r="J24" i="1"/>
  <c r="I23" i="1"/>
  <c r="K22" i="1"/>
  <c r="J23" i="1" l="1"/>
  <c r="K24" i="1"/>
  <c r="K27" i="1"/>
  <c r="J25" i="1"/>
  <c r="J26" i="1"/>
  <c r="K36" i="1"/>
  <c r="L22" i="1"/>
  <c r="J21" i="1"/>
  <c r="A19" i="1"/>
  <c r="G20" i="1"/>
  <c r="C20" i="1"/>
  <c r="I20" i="1"/>
  <c r="D20" i="1"/>
  <c r="H20" i="1"/>
  <c r="E20" i="1"/>
  <c r="F20" i="1"/>
  <c r="J20" i="1"/>
  <c r="A18" i="1" l="1"/>
  <c r="F19" i="1"/>
  <c r="J19" i="1"/>
  <c r="D19" i="1"/>
  <c r="G19" i="1"/>
  <c r="H19" i="1"/>
  <c r="C19" i="1"/>
  <c r="E19" i="1"/>
  <c r="I19" i="1"/>
  <c r="K19" i="1"/>
  <c r="K33" i="1" s="1"/>
  <c r="K20" i="1"/>
  <c r="K38" i="1"/>
  <c r="L24" i="1"/>
  <c r="K26" i="1"/>
  <c r="K41" i="1"/>
  <c r="J42" i="1" s="1"/>
  <c r="L27" i="1"/>
  <c r="K21" i="1"/>
  <c r="K23" i="1"/>
  <c r="K25" i="1"/>
  <c r="L19" i="1" l="1"/>
  <c r="K37" i="1"/>
  <c r="L23" i="1"/>
  <c r="F18" i="1"/>
  <c r="J18" i="1"/>
  <c r="G18" i="1"/>
  <c r="K18" i="1"/>
  <c r="D18" i="1"/>
  <c r="H18" i="1"/>
  <c r="C18" i="1"/>
  <c r="E18" i="1"/>
  <c r="I18" i="1"/>
  <c r="L18" i="1"/>
  <c r="K39" i="1"/>
  <c r="L25" i="1"/>
  <c r="K35" i="1"/>
  <c r="J36" i="1" s="1"/>
  <c r="L21" i="1"/>
  <c r="K40" i="1"/>
  <c r="J41" i="1" s="1"/>
  <c r="I42" i="1" s="1"/>
  <c r="L26" i="1"/>
  <c r="K34" i="1"/>
  <c r="L20" i="1"/>
  <c r="J35" i="1" l="1"/>
  <c r="I36" i="1" s="1"/>
  <c r="J40" i="1"/>
  <c r="I41" i="1" s="1"/>
  <c r="H42" i="1" s="1"/>
  <c r="J39" i="1"/>
  <c r="J38" i="1"/>
  <c r="J37" i="1"/>
  <c r="I37" i="1" s="1"/>
  <c r="J34" i="1"/>
  <c r="I35" i="1" l="1"/>
  <c r="H36" i="1" s="1"/>
  <c r="I39" i="1"/>
  <c r="I40" i="1"/>
  <c r="H41" i="1" s="1"/>
  <c r="G42" i="1" s="1"/>
  <c r="H37" i="1"/>
  <c r="I38" i="1"/>
  <c r="H39" i="1" l="1"/>
  <c r="G37" i="1"/>
  <c r="H40" i="1"/>
  <c r="G41" i="1" s="1"/>
  <c r="F42" i="1" s="1"/>
  <c r="H38" i="1"/>
  <c r="G39" i="1" l="1"/>
  <c r="G40" i="1"/>
  <c r="F41" i="1" s="1"/>
  <c r="E42" i="1" s="1"/>
  <c r="G38" i="1"/>
  <c r="F40" i="1" l="1"/>
  <c r="E41" i="1" s="1"/>
  <c r="D42" i="1" s="1"/>
  <c r="F39" i="1"/>
  <c r="F38" i="1"/>
  <c r="E40" i="1" l="1"/>
  <c r="D41" i="1" s="1"/>
  <c r="C42" i="1" s="1"/>
  <c r="E39" i="1"/>
  <c r="D40" i="1" l="1"/>
  <c r="C41" i="1" s="1"/>
  <c r="B42" i="1" s="1"/>
  <c r="C76" i="4"/>
  <c r="D60" i="4"/>
  <c r="D62" i="4"/>
  <c r="F62" i="4"/>
  <c r="C62" i="4"/>
  <c r="B77" i="4"/>
  <c r="B62" i="4"/>
  <c r="E75" i="4"/>
  <c r="F59" i="4"/>
  <c r="D76" i="4"/>
  <c r="E62" i="4"/>
  <c r="E59" i="4"/>
  <c r="D75" i="4"/>
  <c r="F58" i="4"/>
  <c r="E74" i="4"/>
  <c r="C77" i="4"/>
  <c r="D61" i="4"/>
  <c r="E60" i="4"/>
  <c r="F60" i="4"/>
  <c r="E76" i="4"/>
  <c r="E61" i="4"/>
  <c r="D77" i="4"/>
  <c r="C61" i="4"/>
  <c r="F61" i="4"/>
  <c r="E77" i="4"/>
</calcChain>
</file>

<file path=xl/sharedStrings.xml><?xml version="1.0" encoding="utf-8"?>
<sst xmlns="http://schemas.openxmlformats.org/spreadsheetml/2006/main" count="30" uniqueCount="17">
  <si>
    <t>Simplico Gold Mine Example</t>
  </si>
  <si>
    <t>S0</t>
  </si>
  <si>
    <t>Gold price dynamics</t>
  </si>
  <si>
    <t>u</t>
  </si>
  <si>
    <t>d</t>
  </si>
  <si>
    <t>q</t>
  </si>
  <si>
    <t>Interest rate</t>
  </si>
  <si>
    <t xml:space="preserve">r </t>
  </si>
  <si>
    <t>Extraction cost/rate</t>
  </si>
  <si>
    <t>C</t>
  </si>
  <si>
    <t>G</t>
  </si>
  <si>
    <t>Gold price lattice</t>
  </si>
  <si>
    <t>Value of gold mine lease (in millions)</t>
  </si>
  <si>
    <t>Value of gold mine lease with equipment option (in millions)</t>
  </si>
  <si>
    <t>Value of gold mine lease with cost = 240 and rate = 12,500 (in millions)</t>
  </si>
  <si>
    <t>Exercise boundary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</si>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</sst>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,&quot; M&quot;"/>
    <numFmt numFmtId="165" formatCode="#.00,,"/>
    <numFmt numFmtId="166" formatCode="#.000,,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9" fontId="0" fillId="0" borderId="0" xfId="1" applyFont="1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4" fillId="0" borderId="0" xfId="0" applyNumberFormat="1" applyFont="1"/>
  </cellXfs>
  <cellStyles count="2">
    <cellStyle name="Normal" xfId="0" builtinId="0"/>
    <cellStyle name="Percent" xfId="1" builtinId="5"/>
  </cellStyles>
  <dxfs count="5"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6" workbookViewId="0">
      <selection activeCell="B43" sqref="B43"/>
    </sheetView>
  </sheetViews>
  <sheetFormatPr defaultRowHeight="15" x14ac:dyDescent="0.25"/>
  <cols>
    <col min="1" max="1" width="16.7109375" customWidth="1"/>
    <col min="2" max="2" width="12.140625" customWidth="1"/>
    <col min="3" max="3" width="10.28515625" bestFit="1" customWidth="1"/>
    <col min="4" max="4" width="11.42578125" customWidth="1"/>
    <col min="5" max="5" width="11.5703125" customWidth="1"/>
    <col min="6" max="11" width="10.140625" bestFit="1" customWidth="1"/>
    <col min="12" max="12" width="9.28515625" bestFit="1" customWidth="1"/>
  </cols>
  <sheetData>
    <row r="1" spans="1:2" x14ac:dyDescent="0.25">
      <c r="A1" s="2" t="s">
        <v>0</v>
      </c>
    </row>
    <row r="3" spans="1:2" x14ac:dyDescent="0.25">
      <c r="A3" s="1" t="s">
        <v>2</v>
      </c>
    </row>
    <row r="4" spans="1:2" x14ac:dyDescent="0.25">
      <c r="A4" s="3" t="s">
        <v>1</v>
      </c>
      <c r="B4" s="5">
        <v>400</v>
      </c>
    </row>
    <row r="5" spans="1:2" x14ac:dyDescent="0.25">
      <c r="A5" s="3" t="s">
        <v>3</v>
      </c>
      <c r="B5" s="5">
        <v>1.2</v>
      </c>
    </row>
    <row r="6" spans="1:2" x14ac:dyDescent="0.25">
      <c r="A6" s="3" t="s">
        <v>4</v>
      </c>
      <c r="B6" s="5">
        <v>0.9</v>
      </c>
    </row>
    <row r="7" spans="1:2" x14ac:dyDescent="0.25">
      <c r="A7" s="3" t="s">
        <v>5</v>
      </c>
      <c r="B7" s="5">
        <f>((1+interest)-d)/(u-d)</f>
        <v>0.66666666666666707</v>
      </c>
    </row>
    <row r="9" spans="1:2" x14ac:dyDescent="0.25">
      <c r="A9" s="1" t="s">
        <v>6</v>
      </c>
    </row>
    <row r="10" spans="1:2" x14ac:dyDescent="0.25">
      <c r="A10" s="3" t="s">
        <v>7</v>
      </c>
      <c r="B10" s="4">
        <v>0.1</v>
      </c>
    </row>
    <row r="12" spans="1:2" x14ac:dyDescent="0.25">
      <c r="A12" s="1" t="s">
        <v>8</v>
      </c>
    </row>
    <row r="13" spans="1:2" x14ac:dyDescent="0.25">
      <c r="A13" s="3" t="s">
        <v>9</v>
      </c>
      <c r="B13" s="6">
        <v>240</v>
      </c>
    </row>
    <row r="14" spans="1:2" x14ac:dyDescent="0.25">
      <c r="A14" s="3" t="s">
        <v>10</v>
      </c>
      <c r="B14" s="6">
        <v>14000</v>
      </c>
    </row>
    <row r="16" spans="1:2" x14ac:dyDescent="0.25">
      <c r="A16" s="1" t="s">
        <v>11</v>
      </c>
    </row>
    <row r="17" spans="1:12" x14ac:dyDescent="0.25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</row>
    <row r="18" spans="1:12" x14ac:dyDescent="0.25">
      <c r="A18">
        <f t="shared" ref="A18:A26" si="0">A19+1</f>
        <v>10</v>
      </c>
      <c r="B18" s="7"/>
      <c r="C18" s="7" t="str">
        <f t="shared" ref="C18:L28" ca="1" si="1">IF($A18 &lt; C$17, d*OFFSET(C18,0,-1),IF($A18=C$17,u*OFFSET(C18,1,-1),""))</f>
        <v/>
      </c>
      <c r="D18" s="7" t="str">
        <f t="shared" ca="1" si="1"/>
        <v/>
      </c>
      <c r="E18" s="7" t="str">
        <f t="shared" ca="1" si="1"/>
        <v/>
      </c>
      <c r="F18" s="7" t="str">
        <f t="shared" ca="1" si="1"/>
        <v/>
      </c>
      <c r="G18" s="7" t="str">
        <f t="shared" ca="1" si="1"/>
        <v/>
      </c>
      <c r="H18" s="7" t="str">
        <f t="shared" ca="1" si="1"/>
        <v/>
      </c>
      <c r="I18" s="7" t="str">
        <f t="shared" ca="1" si="1"/>
        <v/>
      </c>
      <c r="J18" s="7" t="str">
        <f t="shared" ca="1" si="1"/>
        <v/>
      </c>
      <c r="K18" s="7" t="str">
        <f t="shared" ca="1" si="1"/>
        <v/>
      </c>
      <c r="L18" s="7">
        <f t="shared" ca="1" si="1"/>
        <v>2476.6945689599993</v>
      </c>
    </row>
    <row r="19" spans="1:12" x14ac:dyDescent="0.25">
      <c r="A19">
        <f t="shared" si="0"/>
        <v>9</v>
      </c>
      <c r="B19" s="7"/>
      <c r="C19" s="7" t="str">
        <f t="shared" ca="1" si="1"/>
        <v/>
      </c>
      <c r="D19" s="7" t="str">
        <f t="shared" ca="1" si="1"/>
        <v/>
      </c>
      <c r="E19" s="7" t="str">
        <f t="shared" ca="1" si="1"/>
        <v/>
      </c>
      <c r="F19" s="7" t="str">
        <f t="shared" ca="1" si="1"/>
        <v/>
      </c>
      <c r="G19" s="7" t="str">
        <f t="shared" ca="1" si="1"/>
        <v/>
      </c>
      <c r="H19" s="7" t="str">
        <f t="shared" ca="1" si="1"/>
        <v/>
      </c>
      <c r="I19" s="7" t="str">
        <f t="shared" ca="1" si="1"/>
        <v/>
      </c>
      <c r="J19" s="7" t="str">
        <f t="shared" ca="1" si="1"/>
        <v/>
      </c>
      <c r="K19" s="7">
        <f t="shared" ca="1" si="1"/>
        <v>2063.9121407999996</v>
      </c>
      <c r="L19" s="7">
        <f t="shared" ca="1" si="1"/>
        <v>1857.5209267199998</v>
      </c>
    </row>
    <row r="20" spans="1:12" x14ac:dyDescent="0.25">
      <c r="A20">
        <f t="shared" si="0"/>
        <v>8</v>
      </c>
      <c r="B20" s="7"/>
      <c r="C20" s="7" t="str">
        <f t="shared" ca="1" si="1"/>
        <v/>
      </c>
      <c r="D20" s="7" t="str">
        <f t="shared" ca="1" si="1"/>
        <v/>
      </c>
      <c r="E20" s="7" t="str">
        <f t="shared" ca="1" si="1"/>
        <v/>
      </c>
      <c r="F20" s="7" t="str">
        <f t="shared" ca="1" si="1"/>
        <v/>
      </c>
      <c r="G20" s="7" t="str">
        <f t="shared" ca="1" si="1"/>
        <v/>
      </c>
      <c r="H20" s="7" t="str">
        <f t="shared" ca="1" si="1"/>
        <v/>
      </c>
      <c r="I20" s="7" t="str">
        <f t="shared" ca="1" si="1"/>
        <v/>
      </c>
      <c r="J20" s="7">
        <f t="shared" ca="1" si="1"/>
        <v>1719.9267839999998</v>
      </c>
      <c r="K20" s="7">
        <f t="shared" ca="1" si="1"/>
        <v>1547.9341055999998</v>
      </c>
      <c r="L20" s="7">
        <f t="shared" ca="1" si="1"/>
        <v>1393.1406950399999</v>
      </c>
    </row>
    <row r="21" spans="1:12" x14ac:dyDescent="0.25">
      <c r="A21">
        <f t="shared" si="0"/>
        <v>7</v>
      </c>
      <c r="B21" s="7"/>
      <c r="C21" s="7" t="str">
        <f t="shared" ca="1" si="1"/>
        <v/>
      </c>
      <c r="D21" s="7" t="str">
        <f t="shared" ca="1" si="1"/>
        <v/>
      </c>
      <c r="E21" s="7" t="str">
        <f t="shared" ca="1" si="1"/>
        <v/>
      </c>
      <c r="F21" s="7" t="str">
        <f t="shared" ca="1" si="1"/>
        <v/>
      </c>
      <c r="G21" s="7" t="str">
        <f t="shared" ca="1" si="1"/>
        <v/>
      </c>
      <c r="H21" s="7" t="str">
        <f t="shared" ca="1" si="1"/>
        <v/>
      </c>
      <c r="I21" s="7">
        <f t="shared" ca="1" si="1"/>
        <v>1433.2723199999998</v>
      </c>
      <c r="J21" s="7">
        <f t="shared" ca="1" si="1"/>
        <v>1289.9450879999999</v>
      </c>
      <c r="K21" s="7">
        <f t="shared" ca="1" si="1"/>
        <v>1160.9505792</v>
      </c>
      <c r="L21" s="7">
        <f t="shared" ca="1" si="1"/>
        <v>1044.8555212799999</v>
      </c>
    </row>
    <row r="22" spans="1:12" x14ac:dyDescent="0.25">
      <c r="A22">
        <f t="shared" si="0"/>
        <v>6</v>
      </c>
      <c r="B22" s="7"/>
      <c r="C22" s="7" t="str">
        <f t="shared" ca="1" si="1"/>
        <v/>
      </c>
      <c r="D22" s="7" t="str">
        <f t="shared" ca="1" si="1"/>
        <v/>
      </c>
      <c r="E22" s="7" t="str">
        <f t="shared" ca="1" si="1"/>
        <v/>
      </c>
      <c r="F22" s="7" t="str">
        <f t="shared" ca="1" si="1"/>
        <v/>
      </c>
      <c r="G22" s="7" t="str">
        <f t="shared" ca="1" si="1"/>
        <v/>
      </c>
      <c r="H22" s="7">
        <f t="shared" ca="1" si="1"/>
        <v>1194.3935999999999</v>
      </c>
      <c r="I22" s="7">
        <f t="shared" ca="1" si="1"/>
        <v>1074.95424</v>
      </c>
      <c r="J22" s="7">
        <f t="shared" ca="1" si="1"/>
        <v>967.45881600000007</v>
      </c>
      <c r="K22" s="7">
        <f t="shared" ca="1" si="1"/>
        <v>870.71293440000011</v>
      </c>
      <c r="L22" s="7">
        <f t="shared" ca="1" si="1"/>
        <v>783.64164096000013</v>
      </c>
    </row>
    <row r="23" spans="1:12" x14ac:dyDescent="0.25">
      <c r="A23">
        <f t="shared" si="0"/>
        <v>5</v>
      </c>
      <c r="B23" s="7"/>
      <c r="C23" s="7" t="str">
        <f t="shared" ca="1" si="1"/>
        <v/>
      </c>
      <c r="D23" s="7" t="str">
        <f t="shared" ca="1" si="1"/>
        <v/>
      </c>
      <c r="E23" s="7" t="str">
        <f t="shared" ca="1" si="1"/>
        <v/>
      </c>
      <c r="F23" s="7" t="str">
        <f t="shared" ca="1" si="1"/>
        <v/>
      </c>
      <c r="G23" s="7">
        <f t="shared" ca="1" si="1"/>
        <v>995.32799999999986</v>
      </c>
      <c r="H23" s="7">
        <f t="shared" ca="1" si="1"/>
        <v>895.79519999999991</v>
      </c>
      <c r="I23" s="7">
        <f t="shared" ca="1" si="1"/>
        <v>806.21567999999991</v>
      </c>
      <c r="J23" s="7">
        <f t="shared" ca="1" si="1"/>
        <v>725.59411199999988</v>
      </c>
      <c r="K23" s="7">
        <f t="shared" ca="1" si="1"/>
        <v>653.03470079999988</v>
      </c>
      <c r="L23" s="7">
        <f t="shared" ca="1" si="1"/>
        <v>587.73123071999987</v>
      </c>
    </row>
    <row r="24" spans="1:12" x14ac:dyDescent="0.25">
      <c r="A24">
        <f t="shared" si="0"/>
        <v>4</v>
      </c>
      <c r="B24" s="7"/>
      <c r="C24" s="7" t="str">
        <f t="shared" ca="1" si="1"/>
        <v/>
      </c>
      <c r="D24" s="7" t="str">
        <f t="shared" ca="1" si="1"/>
        <v/>
      </c>
      <c r="E24" s="7" t="str">
        <f t="shared" ca="1" si="1"/>
        <v/>
      </c>
      <c r="F24" s="7">
        <f t="shared" ca="1" si="1"/>
        <v>829.43999999999994</v>
      </c>
      <c r="G24" s="7">
        <f t="shared" ca="1" si="1"/>
        <v>746.49599999999998</v>
      </c>
      <c r="H24" s="7">
        <f t="shared" ca="1" si="1"/>
        <v>671.84640000000002</v>
      </c>
      <c r="I24" s="7">
        <f t="shared" ca="1" si="1"/>
        <v>604.66176000000007</v>
      </c>
      <c r="J24" s="7">
        <f t="shared" ca="1" si="1"/>
        <v>544.19558400000005</v>
      </c>
      <c r="K24" s="7">
        <f t="shared" ca="1" si="1"/>
        <v>489.77602560000008</v>
      </c>
      <c r="L24" s="7">
        <f t="shared" ca="1" si="1"/>
        <v>440.7984230400001</v>
      </c>
    </row>
    <row r="25" spans="1:12" x14ac:dyDescent="0.25">
      <c r="A25">
        <f t="shared" si="0"/>
        <v>3</v>
      </c>
      <c r="B25" s="7"/>
      <c r="C25" s="7" t="str">
        <f t="shared" ca="1" si="1"/>
        <v/>
      </c>
      <c r="D25" s="7" t="str">
        <f t="shared" ca="1" si="1"/>
        <v/>
      </c>
      <c r="E25" s="7">
        <f t="shared" ca="1" si="1"/>
        <v>691.19999999999993</v>
      </c>
      <c r="F25" s="7">
        <f t="shared" ca="1" si="1"/>
        <v>622.07999999999993</v>
      </c>
      <c r="G25" s="7">
        <f t="shared" ca="1" si="1"/>
        <v>559.87199999999996</v>
      </c>
      <c r="H25" s="7">
        <f t="shared" ca="1" si="1"/>
        <v>503.88479999999998</v>
      </c>
      <c r="I25" s="7">
        <f t="shared" ca="1" si="1"/>
        <v>453.49631999999997</v>
      </c>
      <c r="J25" s="7">
        <f t="shared" ca="1" si="1"/>
        <v>408.14668799999998</v>
      </c>
      <c r="K25" s="7">
        <f t="shared" ca="1" si="1"/>
        <v>367.33201919999999</v>
      </c>
      <c r="L25" s="7">
        <f t="shared" ca="1" si="1"/>
        <v>330.59881727999999</v>
      </c>
    </row>
    <row r="26" spans="1:12" x14ac:dyDescent="0.25">
      <c r="A26">
        <f t="shared" si="0"/>
        <v>2</v>
      </c>
      <c r="B26" s="7"/>
      <c r="C26" s="7" t="str">
        <f t="shared" ca="1" si="1"/>
        <v/>
      </c>
      <c r="D26" s="7">
        <f t="shared" ca="1" si="1"/>
        <v>576</v>
      </c>
      <c r="E26" s="7">
        <f t="shared" ca="1" si="1"/>
        <v>518.4</v>
      </c>
      <c r="F26" s="7">
        <f t="shared" ca="1" si="1"/>
        <v>466.56</v>
      </c>
      <c r="G26" s="7">
        <f t="shared" ca="1" si="1"/>
        <v>419.904</v>
      </c>
      <c r="H26" s="7">
        <f t="shared" ca="1" si="1"/>
        <v>377.91360000000003</v>
      </c>
      <c r="I26" s="7">
        <f t="shared" ca="1" si="1"/>
        <v>340.12224000000003</v>
      </c>
      <c r="J26" s="7">
        <f t="shared" ca="1" si="1"/>
        <v>306.11001600000003</v>
      </c>
      <c r="K26" s="7">
        <f t="shared" ca="1" si="1"/>
        <v>275.49901440000002</v>
      </c>
      <c r="L26" s="7">
        <f t="shared" ca="1" si="1"/>
        <v>247.94911296000004</v>
      </c>
    </row>
    <row r="27" spans="1:12" x14ac:dyDescent="0.25">
      <c r="A27">
        <f>A28+1</f>
        <v>1</v>
      </c>
      <c r="B27" s="7"/>
      <c r="C27" s="7">
        <f t="shared" ca="1" si="1"/>
        <v>480</v>
      </c>
      <c r="D27" s="7">
        <f t="shared" ca="1" si="1"/>
        <v>432</v>
      </c>
      <c r="E27" s="7">
        <f t="shared" ca="1" si="1"/>
        <v>388.8</v>
      </c>
      <c r="F27" s="7">
        <f t="shared" ca="1" si="1"/>
        <v>349.92</v>
      </c>
      <c r="G27" s="7">
        <f t="shared" ca="1" si="1"/>
        <v>314.928</v>
      </c>
      <c r="H27" s="7">
        <f t="shared" ca="1" si="1"/>
        <v>283.43520000000001</v>
      </c>
      <c r="I27" s="7">
        <f t="shared" ca="1" si="1"/>
        <v>255.09168000000003</v>
      </c>
      <c r="J27" s="7">
        <f t="shared" ca="1" si="1"/>
        <v>229.58251200000004</v>
      </c>
      <c r="K27" s="7">
        <f t="shared" ca="1" si="1"/>
        <v>206.62426080000003</v>
      </c>
      <c r="L27" s="7">
        <f t="shared" ca="1" si="1"/>
        <v>185.96183472000004</v>
      </c>
    </row>
    <row r="28" spans="1:12" x14ac:dyDescent="0.25">
      <c r="A28">
        <v>0</v>
      </c>
      <c r="B28" s="7">
        <f>S0</f>
        <v>400</v>
      </c>
      <c r="C28" s="7">
        <f t="shared" ca="1" si="1"/>
        <v>360</v>
      </c>
      <c r="D28" s="7">
        <f t="shared" ca="1" si="1"/>
        <v>324</v>
      </c>
      <c r="E28" s="7">
        <f t="shared" ca="1" si="1"/>
        <v>291.60000000000002</v>
      </c>
      <c r="F28" s="7">
        <f t="shared" ca="1" si="1"/>
        <v>262.44000000000005</v>
      </c>
      <c r="G28" s="7">
        <f t="shared" ca="1" si="1"/>
        <v>236.19600000000005</v>
      </c>
      <c r="H28" s="7">
        <f t="shared" ca="1" si="1"/>
        <v>212.57640000000006</v>
      </c>
      <c r="I28" s="7">
        <f t="shared" ca="1" si="1"/>
        <v>191.31876000000005</v>
      </c>
      <c r="J28" s="7">
        <f t="shared" ca="1" si="1"/>
        <v>172.18688400000005</v>
      </c>
      <c r="K28" s="7">
        <f t="shared" ca="1" si="1"/>
        <v>154.96819560000006</v>
      </c>
      <c r="L28" s="7">
        <f t="shared" ca="1" si="1"/>
        <v>139.47137604000005</v>
      </c>
    </row>
    <row r="30" spans="1:12" x14ac:dyDescent="0.25">
      <c r="A30" s="1" t="s">
        <v>12</v>
      </c>
      <c r="B30" s="1"/>
    </row>
    <row r="31" spans="1:12" x14ac:dyDescent="0.25">
      <c r="B31">
        <v>0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  <c r="L31">
        <v>10</v>
      </c>
    </row>
    <row r="32" spans="1:12" x14ac:dyDescent="0.25">
      <c r="A32">
        <f t="shared" ref="A32:A40" si="2">A33+1</f>
        <v>10</v>
      </c>
      <c r="B32" s="7" t="str">
        <f t="shared" ref="B32:K32" ca="1" si="3">IF($A32&lt;=B$31,(MAX(B18-cost,0)*rate+q*OFFSET(B32,-1,1)+(1-q)*OFFSET(B32,0,1))/(1+interest),"")</f>
        <v/>
      </c>
      <c r="C32" s="7" t="str">
        <f t="shared" ca="1" si="3"/>
        <v/>
      </c>
      <c r="D32" s="7" t="str">
        <f t="shared" ca="1" si="3"/>
        <v/>
      </c>
      <c r="E32" s="7" t="str">
        <f t="shared" ca="1" si="3"/>
        <v/>
      </c>
      <c r="F32" s="7" t="str">
        <f t="shared" ca="1" si="3"/>
        <v/>
      </c>
      <c r="G32" s="7" t="str">
        <f t="shared" ca="1" si="3"/>
        <v/>
      </c>
      <c r="H32" s="7" t="str">
        <f t="shared" ca="1" si="3"/>
        <v/>
      </c>
      <c r="I32" s="7" t="str">
        <f t="shared" ca="1" si="3"/>
        <v/>
      </c>
      <c r="J32" s="7" t="str">
        <f t="shared" ca="1" si="3"/>
        <v/>
      </c>
      <c r="K32" s="8" t="str">
        <f t="shared" ca="1" si="3"/>
        <v/>
      </c>
      <c r="L32" s="7">
        <v>0</v>
      </c>
    </row>
    <row r="33" spans="1:12" x14ac:dyDescent="0.25">
      <c r="A33">
        <f t="shared" si="2"/>
        <v>9</v>
      </c>
      <c r="B33" s="7" t="str">
        <f t="shared" ref="B33:K33" ca="1" si="4">IF($A33&lt;=B$31,(MAX(B19-cost,0)*rate+q*OFFSET(B33,-1,1)+(1-q)*OFFSET(B33,0,1))/(1+interest),"")</f>
        <v/>
      </c>
      <c r="C33" s="7" t="str">
        <f t="shared" ca="1" si="4"/>
        <v/>
      </c>
      <c r="D33" s="7" t="str">
        <f t="shared" ca="1" si="4"/>
        <v/>
      </c>
      <c r="E33" s="7" t="str">
        <f t="shared" ca="1" si="4"/>
        <v/>
      </c>
      <c r="F33" s="7" t="str">
        <f t="shared" ca="1" si="4"/>
        <v/>
      </c>
      <c r="G33" s="7" t="str">
        <f t="shared" ca="1" si="4"/>
        <v/>
      </c>
      <c r="H33" s="7" t="str">
        <f t="shared" ca="1" si="4"/>
        <v/>
      </c>
      <c r="I33" s="7" t="str">
        <f t="shared" ca="1" si="4"/>
        <v/>
      </c>
      <c r="J33" s="7" t="str">
        <f t="shared" ca="1" si="4"/>
        <v/>
      </c>
      <c r="K33" s="9">
        <f t="shared" ca="1" si="4"/>
        <v>23213427.246545445</v>
      </c>
      <c r="L33" s="7">
        <v>0</v>
      </c>
    </row>
    <row r="34" spans="1:12" x14ac:dyDescent="0.25">
      <c r="A34">
        <f t="shared" si="2"/>
        <v>8</v>
      </c>
      <c r="B34" s="7" t="str">
        <f t="shared" ref="B34:K34" ca="1" si="5">IF($A34&lt;=B$31,(MAX(B20-cost,0)*rate+q*OFFSET(B34,-1,1)+(1-q)*OFFSET(B34,0,1))/(1+interest),"")</f>
        <v/>
      </c>
      <c r="C34" s="7" t="str">
        <f t="shared" ca="1" si="5"/>
        <v/>
      </c>
      <c r="D34" s="7" t="str">
        <f t="shared" ca="1" si="5"/>
        <v/>
      </c>
      <c r="E34" s="7" t="str">
        <f t="shared" ca="1" si="5"/>
        <v/>
      </c>
      <c r="F34" s="7" t="str">
        <f t="shared" ca="1" si="5"/>
        <v/>
      </c>
      <c r="G34" s="7" t="str">
        <f t="shared" ca="1" si="5"/>
        <v/>
      </c>
      <c r="H34" s="7" t="str">
        <f t="shared" ca="1" si="5"/>
        <v/>
      </c>
      <c r="I34" s="7" t="str">
        <f t="shared" ca="1" si="5"/>
        <v/>
      </c>
      <c r="J34" s="9">
        <f t="shared" ca="1" si="5"/>
        <v>37948549.543140486</v>
      </c>
      <c r="K34" s="9">
        <f t="shared" ca="1" si="5"/>
        <v>16646434.071272725</v>
      </c>
      <c r="L34" s="7">
        <v>0</v>
      </c>
    </row>
    <row r="35" spans="1:12" x14ac:dyDescent="0.25">
      <c r="A35">
        <f t="shared" si="2"/>
        <v>7</v>
      </c>
      <c r="B35" s="7" t="str">
        <f t="shared" ref="B35:K35" ca="1" si="6">IF($A35&lt;=B$31,(MAX(B21-cost,0)*rate+q*OFFSET(B35,-1,1)+(1-q)*OFFSET(B35,0,1))/(1+interest),"")</f>
        <v/>
      </c>
      <c r="C35" s="7" t="str">
        <f t="shared" ca="1" si="6"/>
        <v/>
      </c>
      <c r="D35" s="7" t="str">
        <f t="shared" ca="1" si="6"/>
        <v/>
      </c>
      <c r="E35" s="7" t="str">
        <f t="shared" ca="1" si="6"/>
        <v/>
      </c>
      <c r="F35" s="7" t="str">
        <f t="shared" ca="1" si="6"/>
        <v/>
      </c>
      <c r="G35" s="7" t="str">
        <f t="shared" ca="1" si="6"/>
        <v/>
      </c>
      <c r="H35" s="7" t="str">
        <f t="shared" ca="1" si="6"/>
        <v/>
      </c>
      <c r="I35" s="9">
        <f t="shared" ca="1" si="6"/>
        <v>46369120.437565729</v>
      </c>
      <c r="J35" s="9">
        <f t="shared" ca="1" si="6"/>
        <v>27003560.917685948</v>
      </c>
      <c r="K35" s="9">
        <f t="shared" ca="1" si="6"/>
        <v>11721189.189818181</v>
      </c>
      <c r="L35" s="7">
        <v>0</v>
      </c>
    </row>
    <row r="36" spans="1:12" x14ac:dyDescent="0.25">
      <c r="A36">
        <f t="shared" si="2"/>
        <v>6</v>
      </c>
      <c r="B36" s="7" t="str">
        <f t="shared" ref="B36:K36" ca="1" si="7">IF($A36&lt;=B$31,(MAX(B22-cost,0)*rate+q*OFFSET(B36,-1,1)+(1-q)*OFFSET(B36,0,1))/(1+interest),"")</f>
        <v/>
      </c>
      <c r="C36" s="7" t="str">
        <f t="shared" ca="1" si="7"/>
        <v/>
      </c>
      <c r="D36" s="7" t="str">
        <f t="shared" ca="1" si="7"/>
        <v/>
      </c>
      <c r="E36" s="7" t="str">
        <f t="shared" ca="1" si="7"/>
        <v/>
      </c>
      <c r="F36" s="7" t="str">
        <f t="shared" ca="1" si="7"/>
        <v/>
      </c>
      <c r="G36" s="7" t="str">
        <f t="shared" ca="1" si="7"/>
        <v/>
      </c>
      <c r="H36" s="9">
        <f t="shared" ca="1" si="7"/>
        <v>50154744.463902734</v>
      </c>
      <c r="I36" s="9">
        <f t="shared" ca="1" si="7"/>
        <v>32687884.655747559</v>
      </c>
      <c r="J36" s="9">
        <f t="shared" ca="1" si="7"/>
        <v>18794819.448595043</v>
      </c>
      <c r="K36" s="9">
        <f t="shared" ca="1" si="7"/>
        <v>8027255.5287272735</v>
      </c>
      <c r="L36" s="7">
        <v>0</v>
      </c>
    </row>
    <row r="37" spans="1:12" x14ac:dyDescent="0.25">
      <c r="A37">
        <f t="shared" si="2"/>
        <v>5</v>
      </c>
      <c r="B37" s="7" t="str">
        <f t="shared" ref="B37:K37" ca="1" si="8">IF($A37&lt;=B$31,(MAX(B23-cost,0)*rate+q*OFFSET(B37,-1,1)+(1-q)*OFFSET(B37,0,1))/(1+interest),"")</f>
        <v/>
      </c>
      <c r="C37" s="7" t="str">
        <f t="shared" ca="1" si="8"/>
        <v/>
      </c>
      <c r="D37" s="7" t="str">
        <f t="shared" ca="1" si="8"/>
        <v/>
      </c>
      <c r="E37" s="7" t="str">
        <f t="shared" ca="1" si="8"/>
        <v/>
      </c>
      <c r="F37" s="7" t="str">
        <f t="shared" ca="1" si="8"/>
        <v/>
      </c>
      <c r="G37" s="9">
        <f t="shared" ca="1" si="8"/>
        <v>50602011.000242151</v>
      </c>
      <c r="H37" s="9">
        <f t="shared" ca="1" si="8"/>
        <v>34953371.372993656</v>
      </c>
      <c r="I37" s="9">
        <f t="shared" ca="1" si="8"/>
        <v>22426957.819383923</v>
      </c>
      <c r="J37" s="9">
        <f t="shared" ca="1" si="8"/>
        <v>12638263.346776858</v>
      </c>
      <c r="K37" s="9">
        <f t="shared" ca="1" si="8"/>
        <v>5256805.2829090888</v>
      </c>
      <c r="L37" s="7">
        <v>0</v>
      </c>
    </row>
    <row r="38" spans="1:12" x14ac:dyDescent="0.25">
      <c r="A38">
        <f t="shared" si="2"/>
        <v>4</v>
      </c>
      <c r="B38" s="7" t="str">
        <f t="shared" ref="B38:K38" ca="1" si="9">IF($A38&lt;=B$31,(MAX(B24-cost,0)*rate+q*OFFSET(B38,-1,1)+(1-q)*OFFSET(B38,0,1))/(1+interest),"")</f>
        <v/>
      </c>
      <c r="C38" s="7" t="str">
        <f t="shared" ca="1" si="9"/>
        <v/>
      </c>
      <c r="D38" s="7" t="str">
        <f t="shared" ca="1" si="9"/>
        <v/>
      </c>
      <c r="E38" s="7" t="str">
        <f t="shared" ca="1" si="9"/>
        <v/>
      </c>
      <c r="F38" s="9">
        <f t="shared" ca="1" si="9"/>
        <v>48705378.595261462</v>
      </c>
      <c r="G38" s="9">
        <f t="shared" ca="1" si="9"/>
        <v>34767247.363878526</v>
      </c>
      <c r="H38" s="9">
        <f t="shared" ca="1" si="9"/>
        <v>23552341.554811832</v>
      </c>
      <c r="I38" s="9">
        <f t="shared" ca="1" si="9"/>
        <v>14731262.692111194</v>
      </c>
      <c r="J38" s="9">
        <f t="shared" ca="1" si="9"/>
        <v>8020846.2704132237</v>
      </c>
      <c r="K38" s="9">
        <f t="shared" ca="1" si="9"/>
        <v>3178967.5985454554</v>
      </c>
      <c r="L38" s="7">
        <v>0</v>
      </c>
    </row>
    <row r="39" spans="1:12" x14ac:dyDescent="0.25">
      <c r="A39">
        <f t="shared" si="2"/>
        <v>3</v>
      </c>
      <c r="B39" s="7" t="str">
        <f t="shared" ref="B39:K39" ca="1" si="10">IF($A39&lt;=B$31,(MAX(B25-cost,0)*rate+q*OFFSET(B39,-1,1)+(1-q)*OFFSET(B39,0,1))/(1+interest),"")</f>
        <v/>
      </c>
      <c r="C39" s="7" t="str">
        <f t="shared" ca="1" si="10"/>
        <v/>
      </c>
      <c r="D39" s="7" t="str">
        <f t="shared" ca="1" si="10"/>
        <v/>
      </c>
      <c r="E39" s="9">
        <f t="shared" ca="1" si="10"/>
        <v>45221749.136188105</v>
      </c>
      <c r="F39" s="9">
        <f t="shared" ca="1" si="10"/>
        <v>32870614.958897833</v>
      </c>
      <c r="G39" s="9">
        <f t="shared" ca="1" si="10"/>
        <v>22891174.636605799</v>
      </c>
      <c r="H39" s="9">
        <f t="shared" ca="1" si="10"/>
        <v>15001569.191175466</v>
      </c>
      <c r="I39" s="9">
        <f t="shared" ca="1" si="10"/>
        <v>8959491.3466566503</v>
      </c>
      <c r="J39" s="9">
        <f t="shared" ca="1" si="10"/>
        <v>4557783.4631404961</v>
      </c>
      <c r="K39" s="9">
        <f t="shared" ca="1" si="10"/>
        <v>1620589.3352727271</v>
      </c>
      <c r="L39" s="7">
        <v>0</v>
      </c>
    </row>
    <row r="40" spans="1:12" x14ac:dyDescent="0.25">
      <c r="A40">
        <f t="shared" si="2"/>
        <v>2</v>
      </c>
      <c r="B40" s="7" t="str">
        <f t="shared" ref="B40:K40" ca="1" si="11">IF($A40&lt;=B$31,(MAX(B26-cost,0)*rate+q*OFFSET(B40,-1,1)+(1-q)*OFFSET(B40,0,1))/(1+interest),"")</f>
        <v/>
      </c>
      <c r="C40" s="7" t="str">
        <f t="shared" ca="1" si="11"/>
        <v/>
      </c>
      <c r="D40" s="9">
        <f t="shared" ca="1" si="11"/>
        <v>40721920.702319771</v>
      </c>
      <c r="E40" s="9">
        <f t="shared" ca="1" si="11"/>
        <v>29826840.045279026</v>
      </c>
      <c r="F40" s="9">
        <f t="shared" ca="1" si="11"/>
        <v>20994542.231625106</v>
      </c>
      <c r="G40" s="9">
        <f t="shared" ca="1" si="11"/>
        <v>13984120.091151252</v>
      </c>
      <c r="H40" s="9">
        <f t="shared" ca="1" si="11"/>
        <v>8588489.9184481967</v>
      </c>
      <c r="I40" s="9">
        <f t="shared" ca="1" si="11"/>
        <v>4630662.8375657415</v>
      </c>
      <c r="J40" s="9">
        <f t="shared" ca="1" si="11"/>
        <v>1960486.3576859511</v>
      </c>
      <c r="K40" s="9">
        <f t="shared" ca="1" si="11"/>
        <v>451805.63781818206</v>
      </c>
      <c r="L40" s="7">
        <v>0</v>
      </c>
    </row>
    <row r="41" spans="1:12" x14ac:dyDescent="0.25">
      <c r="A41">
        <f>A42+1</f>
        <v>1</v>
      </c>
      <c r="B41" s="7" t="str">
        <f t="shared" ref="B41:K41" ca="1" si="12">IF($A41&lt;=B$31,(MAX(B27-cost,0)*rate+q*OFFSET(B41,-1,1)+(1-q)*OFFSET(B41,0,1))/(1+interest),"")</f>
        <v/>
      </c>
      <c r="C41" s="9">
        <f t="shared" ca="1" si="12"/>
        <v>35631559.472511604</v>
      </c>
      <c r="D41" s="9">
        <f t="shared" ca="1" si="12"/>
        <v>26060304.854648747</v>
      </c>
      <c r="E41" s="9">
        <f t="shared" ca="1" si="12"/>
        <v>18281325.929782808</v>
      </c>
      <c r="F41" s="9">
        <f t="shared" ca="1" si="12"/>
        <v>12089691.105033053</v>
      </c>
      <c r="G41" s="9">
        <f t="shared" ca="1" si="12"/>
        <v>7311100.4643065715</v>
      </c>
      <c r="H41" s="9">
        <f t="shared" ca="1" si="12"/>
        <v>3802675.6953152893</v>
      </c>
      <c r="I41" s="9">
        <f t="shared" ca="1" si="12"/>
        <v>1463225.7194089668</v>
      </c>
      <c r="J41" s="9">
        <f t="shared" ca="1" si="12"/>
        <v>273821.59867768624</v>
      </c>
      <c r="K41" s="9">
        <f t="shared" ca="1" si="12"/>
        <v>0</v>
      </c>
      <c r="L41" s="7">
        <v>0</v>
      </c>
    </row>
    <row r="42" spans="1:12" x14ac:dyDescent="0.25">
      <c r="A42">
        <v>0</v>
      </c>
      <c r="B42" s="10">
        <f ca="1">IF($A42&lt;=Lease!B$31,(MAX(B28-cost,0)*rate+q*OFFSET(B42,-1,1)+(1-q)*OFFSET(B42,0,1))/(1+interest),"")</f>
        <v>30264285.046465594</v>
      </c>
      <c r="C42" s="9">
        <f t="shared" ref="C42:K42" ca="1" si="13">IF($A42&lt;=C$31,(MAX(C28-cost,0)*rate+q*OFFSET(C42,-1,1)+(1-q)*OFFSET(C42,0,1))/(1+interest),"")</f>
        <v>21889021.708313245</v>
      </c>
      <c r="D42" s="9">
        <f t="shared" ca="1" si="13"/>
        <v>15073161.928136203</v>
      </c>
      <c r="E42" s="9">
        <f t="shared" ca="1" si="13"/>
        <v>9650782.5032838527</v>
      </c>
      <c r="F42" s="9">
        <f t="shared" ca="1" si="13"/>
        <v>5501000.0507706031</v>
      </c>
      <c r="G42" s="9">
        <f t="shared" ca="1" si="13"/>
        <v>2588619.2389298379</v>
      </c>
      <c r="H42" s="9">
        <f t="shared" ca="1" si="13"/>
        <v>937092.0978378841</v>
      </c>
      <c r="I42" s="9">
        <f t="shared" ca="1" si="13"/>
        <v>165952.48404708266</v>
      </c>
      <c r="J42" s="9">
        <f t="shared" ca="1" si="13"/>
        <v>0</v>
      </c>
      <c r="K42" s="9">
        <f t="shared" ca="1" si="13"/>
        <v>0</v>
      </c>
      <c r="L42" s="7">
        <v>0</v>
      </c>
    </row>
    <row r="43" spans="1:12" x14ac:dyDescent="0.25">
      <c r="B43" s="9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52" workbookViewId="0">
      <selection activeCell="G58" sqref="G58"/>
    </sheetView>
  </sheetViews>
  <sheetFormatPr defaultRowHeight="15" x14ac:dyDescent="0.25"/>
  <cols>
    <col min="1" max="1" width="16.7109375" customWidth="1"/>
    <col min="2" max="2" width="12.140625" customWidth="1"/>
    <col min="3" max="3" width="10.28515625" bestFit="1" customWidth="1"/>
    <col min="4" max="4" width="11.42578125" customWidth="1"/>
    <col min="5" max="5" width="11.5703125" customWidth="1"/>
    <col min="6" max="10" width="10.140625" bestFit="1" customWidth="1"/>
    <col min="11" max="11" width="12.5703125" customWidth="1"/>
    <col min="12" max="12" width="9.28515625" bestFit="1" customWidth="1"/>
  </cols>
  <sheetData>
    <row r="1" spans="1:12" x14ac:dyDescent="0.25">
      <c r="A1" s="2" t="s">
        <v>0</v>
      </c>
    </row>
    <row r="3" spans="1:12" x14ac:dyDescent="0.25">
      <c r="A3" s="1" t="s">
        <v>2</v>
      </c>
    </row>
    <row r="4" spans="1:12" x14ac:dyDescent="0.25">
      <c r="A4" s="3" t="s">
        <v>1</v>
      </c>
      <c r="B4" s="5">
        <v>400</v>
      </c>
    </row>
    <row r="5" spans="1:12" x14ac:dyDescent="0.25">
      <c r="A5" s="3" t="s">
        <v>3</v>
      </c>
      <c r="B5" s="5">
        <v>1.2</v>
      </c>
    </row>
    <row r="6" spans="1:12" x14ac:dyDescent="0.25">
      <c r="A6" s="3" t="s">
        <v>4</v>
      </c>
      <c r="B6" s="5">
        <v>0.9</v>
      </c>
    </row>
    <row r="7" spans="1:12" x14ac:dyDescent="0.25">
      <c r="A7" s="3" t="s">
        <v>5</v>
      </c>
      <c r="B7" s="5">
        <f>((1+interest)-d)/(u-d)</f>
        <v>0.66666666666666707</v>
      </c>
    </row>
    <row r="9" spans="1:12" x14ac:dyDescent="0.25">
      <c r="A9" s="1" t="s">
        <v>6</v>
      </c>
    </row>
    <row r="10" spans="1:12" x14ac:dyDescent="0.25">
      <c r="A10" s="3" t="s">
        <v>7</v>
      </c>
      <c r="B10" s="4">
        <v>0.1</v>
      </c>
    </row>
    <row r="13" spans="1:12" x14ac:dyDescent="0.25">
      <c r="A13" s="1" t="s">
        <v>11</v>
      </c>
    </row>
    <row r="14" spans="1:12" x14ac:dyDescent="0.25"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</row>
    <row r="15" spans="1:12" x14ac:dyDescent="0.25">
      <c r="A15">
        <f t="shared" ref="A15:A23" si="0">A16+1</f>
        <v>10</v>
      </c>
      <c r="B15" s="7"/>
      <c r="C15" s="7" t="str">
        <f t="shared" ref="C15:L25" ca="1" si="1">IF($A15 &lt; C$14, d*OFFSET(C15,0,-1),IF($A15=C$14,u*OFFSET(C15,1,-1),""))</f>
        <v/>
      </c>
      <c r="D15" s="7" t="str">
        <f t="shared" ca="1" si="1"/>
        <v/>
      </c>
      <c r="E15" s="7" t="str">
        <f t="shared" ca="1" si="1"/>
        <v/>
      </c>
      <c r="F15" s="7" t="str">
        <f t="shared" ca="1" si="1"/>
        <v/>
      </c>
      <c r="G15" s="7" t="str">
        <f t="shared" ca="1" si="1"/>
        <v/>
      </c>
      <c r="H15" s="7" t="str">
        <f t="shared" ca="1" si="1"/>
        <v/>
      </c>
      <c r="I15" s="7" t="str">
        <f t="shared" ca="1" si="1"/>
        <v/>
      </c>
      <c r="J15" s="7" t="str">
        <f t="shared" ca="1" si="1"/>
        <v/>
      </c>
      <c r="K15" s="7" t="str">
        <f t="shared" ca="1" si="1"/>
        <v/>
      </c>
      <c r="L15" s="7">
        <f t="shared" ca="1" si="1"/>
        <v>2476.6945689599993</v>
      </c>
    </row>
    <row r="16" spans="1:12" x14ac:dyDescent="0.25">
      <c r="A16">
        <f t="shared" si="0"/>
        <v>9</v>
      </c>
      <c r="B16" s="7"/>
      <c r="C16" s="7" t="str">
        <f t="shared" ca="1" si="1"/>
        <v/>
      </c>
      <c r="D16" s="7" t="str">
        <f t="shared" ca="1" si="1"/>
        <v/>
      </c>
      <c r="E16" s="7" t="str">
        <f t="shared" ca="1" si="1"/>
        <v/>
      </c>
      <c r="F16" s="7" t="str">
        <f t="shared" ca="1" si="1"/>
        <v/>
      </c>
      <c r="G16" s="7" t="str">
        <f t="shared" ca="1" si="1"/>
        <v/>
      </c>
      <c r="H16" s="7" t="str">
        <f t="shared" ca="1" si="1"/>
        <v/>
      </c>
      <c r="I16" s="7" t="str">
        <f t="shared" ca="1" si="1"/>
        <v/>
      </c>
      <c r="J16" s="7" t="str">
        <f t="shared" ca="1" si="1"/>
        <v/>
      </c>
      <c r="K16" s="7">
        <f t="shared" ca="1" si="1"/>
        <v>2063.9121407999996</v>
      </c>
      <c r="L16" s="7">
        <f t="shared" ca="1" si="1"/>
        <v>1857.5209267199998</v>
      </c>
    </row>
    <row r="17" spans="1:12" x14ac:dyDescent="0.25">
      <c r="A17">
        <f t="shared" si="0"/>
        <v>8</v>
      </c>
      <c r="B17" s="7"/>
      <c r="C17" s="7" t="str">
        <f t="shared" ca="1" si="1"/>
        <v/>
      </c>
      <c r="D17" s="7" t="str">
        <f t="shared" ca="1" si="1"/>
        <v/>
      </c>
      <c r="E17" s="7" t="str">
        <f t="shared" ca="1" si="1"/>
        <v/>
      </c>
      <c r="F17" s="7" t="str">
        <f t="shared" ca="1" si="1"/>
        <v/>
      </c>
      <c r="G17" s="7" t="str">
        <f t="shared" ca="1" si="1"/>
        <v/>
      </c>
      <c r="H17" s="7" t="str">
        <f t="shared" ca="1" si="1"/>
        <v/>
      </c>
      <c r="I17" s="7" t="str">
        <f t="shared" ca="1" si="1"/>
        <v/>
      </c>
      <c r="J17" s="7">
        <f t="shared" ca="1" si="1"/>
        <v>1719.9267839999998</v>
      </c>
      <c r="K17" s="7">
        <f t="shared" ca="1" si="1"/>
        <v>1547.9341055999998</v>
      </c>
      <c r="L17" s="7">
        <f t="shared" ca="1" si="1"/>
        <v>1393.1406950399999</v>
      </c>
    </row>
    <row r="18" spans="1:12" x14ac:dyDescent="0.25">
      <c r="A18">
        <f t="shared" si="0"/>
        <v>7</v>
      </c>
      <c r="B18" s="7"/>
      <c r="C18" s="7" t="str">
        <f t="shared" ca="1" si="1"/>
        <v/>
      </c>
      <c r="D18" s="7" t="str">
        <f t="shared" ca="1" si="1"/>
        <v/>
      </c>
      <c r="E18" s="7" t="str">
        <f t="shared" ca="1" si="1"/>
        <v/>
      </c>
      <c r="F18" s="7" t="str">
        <f t="shared" ca="1" si="1"/>
        <v/>
      </c>
      <c r="G18" s="7" t="str">
        <f t="shared" ca="1" si="1"/>
        <v/>
      </c>
      <c r="H18" s="7" t="str">
        <f t="shared" ca="1" si="1"/>
        <v/>
      </c>
      <c r="I18" s="7">
        <f t="shared" ca="1" si="1"/>
        <v>1433.2723199999998</v>
      </c>
      <c r="J18" s="7">
        <f t="shared" ca="1" si="1"/>
        <v>1289.9450879999999</v>
      </c>
      <c r="K18" s="7">
        <f t="shared" ca="1" si="1"/>
        <v>1160.9505792</v>
      </c>
      <c r="L18" s="7">
        <f t="shared" ca="1" si="1"/>
        <v>1044.8555212799999</v>
      </c>
    </row>
    <row r="19" spans="1:12" x14ac:dyDescent="0.25">
      <c r="A19">
        <f t="shared" si="0"/>
        <v>6</v>
      </c>
      <c r="B19" s="7"/>
      <c r="C19" s="7" t="str">
        <f t="shared" ca="1" si="1"/>
        <v/>
      </c>
      <c r="D19" s="7" t="str">
        <f t="shared" ca="1" si="1"/>
        <v/>
      </c>
      <c r="E19" s="7" t="str">
        <f t="shared" ca="1" si="1"/>
        <v/>
      </c>
      <c r="F19" s="7" t="str">
        <f t="shared" ca="1" si="1"/>
        <v/>
      </c>
      <c r="G19" s="7" t="str">
        <f t="shared" ca="1" si="1"/>
        <v/>
      </c>
      <c r="H19" s="7">
        <f t="shared" ca="1" si="1"/>
        <v>1194.3935999999999</v>
      </c>
      <c r="I19" s="7">
        <f t="shared" ca="1" si="1"/>
        <v>1074.95424</v>
      </c>
      <c r="J19" s="7">
        <f t="shared" ca="1" si="1"/>
        <v>967.45881600000007</v>
      </c>
      <c r="K19" s="7">
        <f t="shared" ca="1" si="1"/>
        <v>870.71293440000011</v>
      </c>
      <c r="L19" s="7">
        <f t="shared" ca="1" si="1"/>
        <v>783.64164096000013</v>
      </c>
    </row>
    <row r="20" spans="1:12" x14ac:dyDescent="0.25">
      <c r="A20">
        <f t="shared" si="0"/>
        <v>5</v>
      </c>
      <c r="B20" s="7"/>
      <c r="C20" s="7" t="str">
        <f t="shared" ca="1" si="1"/>
        <v/>
      </c>
      <c r="D20" s="7" t="str">
        <f t="shared" ca="1" si="1"/>
        <v/>
      </c>
      <c r="E20" s="7" t="str">
        <f t="shared" ca="1" si="1"/>
        <v/>
      </c>
      <c r="F20" s="7" t="str">
        <f t="shared" ca="1" si="1"/>
        <v/>
      </c>
      <c r="G20" s="7">
        <f t="shared" ca="1" si="1"/>
        <v>995.32799999999986</v>
      </c>
      <c r="H20" s="7">
        <f t="shared" ca="1" si="1"/>
        <v>895.79519999999991</v>
      </c>
      <c r="I20" s="7">
        <f t="shared" ca="1" si="1"/>
        <v>806.21567999999991</v>
      </c>
      <c r="J20" s="7">
        <f t="shared" ca="1" si="1"/>
        <v>725.59411199999988</v>
      </c>
      <c r="K20" s="7">
        <f t="shared" ca="1" si="1"/>
        <v>653.03470079999988</v>
      </c>
      <c r="L20" s="7">
        <f t="shared" ca="1" si="1"/>
        <v>587.73123071999987</v>
      </c>
    </row>
    <row r="21" spans="1:12" x14ac:dyDescent="0.25">
      <c r="A21">
        <f t="shared" si="0"/>
        <v>4</v>
      </c>
      <c r="B21" s="7"/>
      <c r="C21" s="7" t="str">
        <f t="shared" ca="1" si="1"/>
        <v/>
      </c>
      <c r="D21" s="7" t="str">
        <f t="shared" ca="1" si="1"/>
        <v/>
      </c>
      <c r="E21" s="7" t="str">
        <f t="shared" ca="1" si="1"/>
        <v/>
      </c>
      <c r="F21" s="7">
        <f t="shared" ca="1" si="1"/>
        <v>829.43999999999994</v>
      </c>
      <c r="G21" s="7">
        <f t="shared" ca="1" si="1"/>
        <v>746.49599999999998</v>
      </c>
      <c r="H21" s="7">
        <f t="shared" ca="1" si="1"/>
        <v>671.84640000000002</v>
      </c>
      <c r="I21" s="7">
        <f t="shared" ca="1" si="1"/>
        <v>604.66176000000007</v>
      </c>
      <c r="J21" s="7">
        <f t="shared" ca="1" si="1"/>
        <v>544.19558400000005</v>
      </c>
      <c r="K21" s="7">
        <f t="shared" ca="1" si="1"/>
        <v>489.77602560000008</v>
      </c>
      <c r="L21" s="7">
        <f t="shared" ca="1" si="1"/>
        <v>440.7984230400001</v>
      </c>
    </row>
    <row r="22" spans="1:12" x14ac:dyDescent="0.25">
      <c r="A22">
        <f t="shared" si="0"/>
        <v>3</v>
      </c>
      <c r="B22" s="7"/>
      <c r="C22" s="7" t="str">
        <f t="shared" ca="1" si="1"/>
        <v/>
      </c>
      <c r="D22" s="7" t="str">
        <f t="shared" ca="1" si="1"/>
        <v/>
      </c>
      <c r="E22" s="7">
        <f t="shared" ca="1" si="1"/>
        <v>691.19999999999993</v>
      </c>
      <c r="F22" s="7">
        <f t="shared" ca="1" si="1"/>
        <v>622.07999999999993</v>
      </c>
      <c r="G22" s="7">
        <f t="shared" ca="1" si="1"/>
        <v>559.87199999999996</v>
      </c>
      <c r="H22" s="7">
        <f t="shared" ca="1" si="1"/>
        <v>503.88479999999998</v>
      </c>
      <c r="I22" s="7">
        <f t="shared" ca="1" si="1"/>
        <v>453.49631999999997</v>
      </c>
      <c r="J22" s="7">
        <f t="shared" ca="1" si="1"/>
        <v>408.14668799999998</v>
      </c>
      <c r="K22" s="7">
        <f t="shared" ca="1" si="1"/>
        <v>367.33201919999999</v>
      </c>
      <c r="L22" s="7">
        <f t="shared" ca="1" si="1"/>
        <v>330.59881727999999</v>
      </c>
    </row>
    <row r="23" spans="1:12" x14ac:dyDescent="0.25">
      <c r="A23">
        <f t="shared" si="0"/>
        <v>2</v>
      </c>
      <c r="B23" s="7"/>
      <c r="C23" s="7" t="str">
        <f t="shared" ca="1" si="1"/>
        <v/>
      </c>
      <c r="D23" s="7">
        <f t="shared" ca="1" si="1"/>
        <v>576</v>
      </c>
      <c r="E23" s="7">
        <f t="shared" ca="1" si="1"/>
        <v>518.4</v>
      </c>
      <c r="F23" s="7">
        <f t="shared" ca="1" si="1"/>
        <v>466.56</v>
      </c>
      <c r="G23" s="7">
        <f t="shared" ca="1" si="1"/>
        <v>419.904</v>
      </c>
      <c r="H23" s="7">
        <f t="shared" ca="1" si="1"/>
        <v>377.91360000000003</v>
      </c>
      <c r="I23" s="7">
        <f t="shared" ca="1" si="1"/>
        <v>340.12224000000003</v>
      </c>
      <c r="J23" s="7">
        <f t="shared" ca="1" si="1"/>
        <v>306.11001600000003</v>
      </c>
      <c r="K23" s="7">
        <f t="shared" ca="1" si="1"/>
        <v>275.49901440000002</v>
      </c>
      <c r="L23" s="7">
        <f t="shared" ca="1" si="1"/>
        <v>247.94911296000004</v>
      </c>
    </row>
    <row r="24" spans="1:12" x14ac:dyDescent="0.25">
      <c r="A24">
        <f>A25+1</f>
        <v>1</v>
      </c>
      <c r="B24" s="7"/>
      <c r="C24" s="7">
        <f t="shared" ca="1" si="1"/>
        <v>480</v>
      </c>
      <c r="D24" s="7">
        <f t="shared" ca="1" si="1"/>
        <v>432</v>
      </c>
      <c r="E24" s="7">
        <f t="shared" ca="1" si="1"/>
        <v>388.8</v>
      </c>
      <c r="F24" s="7">
        <f t="shared" ca="1" si="1"/>
        <v>349.92</v>
      </c>
      <c r="G24" s="7">
        <f t="shared" ca="1" si="1"/>
        <v>314.928</v>
      </c>
      <c r="H24" s="7">
        <f t="shared" ca="1" si="1"/>
        <v>283.43520000000001</v>
      </c>
      <c r="I24" s="7">
        <f t="shared" ca="1" si="1"/>
        <v>255.09168000000003</v>
      </c>
      <c r="J24" s="7">
        <f t="shared" ca="1" si="1"/>
        <v>229.58251200000004</v>
      </c>
      <c r="K24" s="7">
        <f t="shared" ca="1" si="1"/>
        <v>206.62426080000003</v>
      </c>
      <c r="L24" s="7">
        <f t="shared" ca="1" si="1"/>
        <v>185.96183472000004</v>
      </c>
    </row>
    <row r="25" spans="1:12" x14ac:dyDescent="0.25">
      <c r="A25">
        <v>0</v>
      </c>
      <c r="B25" s="7">
        <f>S0</f>
        <v>400</v>
      </c>
      <c r="C25" s="7">
        <f t="shared" ca="1" si="1"/>
        <v>360</v>
      </c>
      <c r="D25" s="7">
        <f t="shared" ca="1" si="1"/>
        <v>324</v>
      </c>
      <c r="E25" s="7">
        <f t="shared" ca="1" si="1"/>
        <v>291.60000000000002</v>
      </c>
      <c r="F25" s="7">
        <f t="shared" ca="1" si="1"/>
        <v>262.44000000000005</v>
      </c>
      <c r="G25" s="7">
        <f t="shared" ca="1" si="1"/>
        <v>236.19600000000005</v>
      </c>
      <c r="H25" s="7">
        <f t="shared" ca="1" si="1"/>
        <v>212.57640000000006</v>
      </c>
      <c r="I25" s="7">
        <f t="shared" ca="1" si="1"/>
        <v>191.31876000000005</v>
      </c>
      <c r="J25" s="7">
        <f t="shared" ca="1" si="1"/>
        <v>172.18688400000005</v>
      </c>
      <c r="K25" s="7">
        <f t="shared" ca="1" si="1"/>
        <v>154.96819560000006</v>
      </c>
      <c r="L25" s="7">
        <f t="shared" ca="1" si="1"/>
        <v>139.47137604000005</v>
      </c>
    </row>
    <row r="28" spans="1:12" x14ac:dyDescent="0.25">
      <c r="A28" s="1" t="s">
        <v>14</v>
      </c>
      <c r="B28" s="1"/>
    </row>
    <row r="30" spans="1:12" x14ac:dyDescent="0.25">
      <c r="A30" s="3" t="s">
        <v>9</v>
      </c>
      <c r="B30">
        <v>200</v>
      </c>
    </row>
    <row r="31" spans="1:12" x14ac:dyDescent="0.25">
      <c r="A31" s="3" t="s">
        <v>10</v>
      </c>
      <c r="B31" s="7">
        <v>10000</v>
      </c>
    </row>
    <row r="33" spans="1:12" x14ac:dyDescent="0.25"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</row>
    <row r="34" spans="1:12" x14ac:dyDescent="0.25">
      <c r="A34">
        <f t="shared" ref="A34:A42" si="2">A35+1</f>
        <v>10</v>
      </c>
      <c r="B34" s="9" t="str">
        <f t="shared" ref="B34:K34" ca="1" si="3">IF($A34&lt;=B$33,(MAX(B15-$B$30,0)*$B$31+q*OFFSET(B34,-1,1)+(1-q)*OFFSET(B34,0,1))/(1+interest),"")</f>
        <v/>
      </c>
      <c r="C34" s="9" t="str">
        <f t="shared" ca="1" si="3"/>
        <v/>
      </c>
      <c r="D34" s="9" t="str">
        <f t="shared" ca="1" si="3"/>
        <v/>
      </c>
      <c r="E34" s="9" t="str">
        <f t="shared" ca="1" si="3"/>
        <v/>
      </c>
      <c r="F34" s="9" t="str">
        <f t="shared" ca="1" si="3"/>
        <v/>
      </c>
      <c r="G34" s="9" t="str">
        <f t="shared" ca="1" si="3"/>
        <v/>
      </c>
      <c r="H34" s="9" t="str">
        <f t="shared" ca="1" si="3"/>
        <v/>
      </c>
      <c r="I34" s="9" t="str">
        <f t="shared" ca="1" si="3"/>
        <v/>
      </c>
      <c r="J34" s="9" t="str">
        <f t="shared" ca="1" si="3"/>
        <v/>
      </c>
      <c r="K34" s="9" t="str">
        <f t="shared" ca="1" si="3"/>
        <v/>
      </c>
      <c r="L34" s="9">
        <v>0</v>
      </c>
    </row>
    <row r="35" spans="1:12" x14ac:dyDescent="0.25">
      <c r="A35">
        <f t="shared" si="2"/>
        <v>9</v>
      </c>
      <c r="B35" s="9" t="str">
        <f t="shared" ref="B35:J35" ca="1" si="4">IF($A35&lt;=B$33,(MAX(B16-$B$30,0)*$B$31+q*OFFSET(B35,-1,1)+(1-q)*OFFSET(B35,0,1))/(1+interest),"")</f>
        <v/>
      </c>
      <c r="C35" s="9" t="str">
        <f t="shared" ca="1" si="4"/>
        <v/>
      </c>
      <c r="D35" s="9" t="str">
        <f t="shared" ca="1" si="4"/>
        <v/>
      </c>
      <c r="E35" s="9" t="str">
        <f t="shared" ca="1" si="4"/>
        <v/>
      </c>
      <c r="F35" s="9" t="str">
        <f t="shared" ca="1" si="4"/>
        <v/>
      </c>
      <c r="G35" s="9" t="str">
        <f t="shared" ca="1" si="4"/>
        <v/>
      </c>
      <c r="H35" s="9" t="str">
        <f t="shared" ca="1" si="4"/>
        <v/>
      </c>
      <c r="I35" s="9" t="str">
        <f t="shared" ca="1" si="4"/>
        <v/>
      </c>
      <c r="J35" s="9" t="str">
        <f t="shared" ca="1" si="4"/>
        <v/>
      </c>
      <c r="K35" s="9">
        <f ca="1">IF($A35&lt;=K$33,(MAX(K16-$B$30,0)*$B$31+q*OFFSET(K35,-1,1)+(1-q)*OFFSET(K35,0,1))/(1+interest),"")</f>
        <v>16944655.825454541</v>
      </c>
      <c r="L35" s="9">
        <v>0</v>
      </c>
    </row>
    <row r="36" spans="1:12" x14ac:dyDescent="0.25">
      <c r="A36">
        <f t="shared" si="2"/>
        <v>8</v>
      </c>
      <c r="B36" s="9" t="str">
        <f t="shared" ref="B36:K36" ca="1" si="5">IF($A36&lt;=B$33,(MAX(B17-$B$30,0)*$B$31+q*OFFSET(B36,-1,1)+(1-q)*OFFSET(B36,0,1))/(1+interest),"")</f>
        <v/>
      </c>
      <c r="C36" s="9" t="str">
        <f t="shared" ca="1" si="5"/>
        <v/>
      </c>
      <c r="D36" s="9" t="str">
        <f t="shared" ca="1" si="5"/>
        <v/>
      </c>
      <c r="E36" s="9" t="str">
        <f t="shared" ca="1" si="5"/>
        <v/>
      </c>
      <c r="F36" s="9" t="str">
        <f t="shared" ca="1" si="5"/>
        <v/>
      </c>
      <c r="G36" s="9" t="str">
        <f t="shared" ca="1" si="5"/>
        <v/>
      </c>
      <c r="H36" s="9" t="str">
        <f t="shared" ca="1" si="5"/>
        <v/>
      </c>
      <c r="I36" s="9" t="str">
        <f t="shared" ca="1" si="5"/>
        <v/>
      </c>
      <c r="J36" s="9">
        <f t="shared" ca="1" si="5"/>
        <v>27800321.69256198</v>
      </c>
      <c r="K36" s="9">
        <f t="shared" ca="1" si="5"/>
        <v>12253946.414545452</v>
      </c>
      <c r="L36" s="9">
        <v>0</v>
      </c>
    </row>
    <row r="37" spans="1:12" x14ac:dyDescent="0.25">
      <c r="A37">
        <f t="shared" si="2"/>
        <v>7</v>
      </c>
      <c r="B37" s="9" t="str">
        <f t="shared" ref="B37:K37" ca="1" si="6">IF($A37&lt;=B$33,(MAX(B18-$B$30,0)*$B$31+q*OFFSET(B37,-1,1)+(1-q)*OFFSET(B37,0,1))/(1+interest),"")</f>
        <v/>
      </c>
      <c r="C37" s="9" t="str">
        <f t="shared" ca="1" si="6"/>
        <v/>
      </c>
      <c r="D37" s="9" t="str">
        <f t="shared" ca="1" si="6"/>
        <v/>
      </c>
      <c r="E37" s="9" t="str">
        <f t="shared" ca="1" si="6"/>
        <v/>
      </c>
      <c r="F37" s="9" t="str">
        <f t="shared" ca="1" si="6"/>
        <v/>
      </c>
      <c r="G37" s="9" t="str">
        <f t="shared" ca="1" si="6"/>
        <v/>
      </c>
      <c r="H37" s="9" t="str">
        <f t="shared" ca="1" si="6"/>
        <v/>
      </c>
      <c r="I37" s="9">
        <f t="shared" ca="1" si="6"/>
        <v>34115541.108940639</v>
      </c>
      <c r="J37" s="9">
        <f t="shared" ca="1" si="6"/>
        <v>19982472.674380165</v>
      </c>
      <c r="K37" s="9">
        <f t="shared" ca="1" si="6"/>
        <v>8735914.3563636355</v>
      </c>
      <c r="L37" s="9">
        <v>0</v>
      </c>
    </row>
    <row r="38" spans="1:12" x14ac:dyDescent="0.25">
      <c r="A38">
        <f t="shared" si="2"/>
        <v>6</v>
      </c>
      <c r="B38" s="9" t="str">
        <f t="shared" ref="B38:K38" ca="1" si="7">IF($A38&lt;=B$33,(MAX(B19-$B$30,0)*$B$31+q*OFFSET(B38,-1,1)+(1-q)*OFFSET(B38,0,1))/(1+interest),"")</f>
        <v/>
      </c>
      <c r="C38" s="9" t="str">
        <f t="shared" ca="1" si="7"/>
        <v/>
      </c>
      <c r="D38" s="9" t="str">
        <f t="shared" ca="1" si="7"/>
        <v/>
      </c>
      <c r="E38" s="9" t="str">
        <f t="shared" ca="1" si="7"/>
        <v/>
      </c>
      <c r="F38" s="9" t="str">
        <f t="shared" ca="1" si="7"/>
        <v/>
      </c>
      <c r="G38" s="9" t="str">
        <f t="shared" ca="1" si="7"/>
        <v/>
      </c>
      <c r="H38" s="9">
        <f t="shared" ca="1" si="7"/>
        <v>37092763.652755953</v>
      </c>
      <c r="I38" s="9">
        <f t="shared" ca="1" si="7"/>
        <v>24343229.836213373</v>
      </c>
      <c r="J38" s="9">
        <f t="shared" ca="1" si="7"/>
        <v>14119085.910743803</v>
      </c>
      <c r="K38" s="9">
        <f t="shared" ca="1" si="7"/>
        <v>6097390.3127272734</v>
      </c>
      <c r="L38" s="9">
        <v>0</v>
      </c>
    </row>
    <row r="39" spans="1:12" x14ac:dyDescent="0.25">
      <c r="A39">
        <f t="shared" si="2"/>
        <v>5</v>
      </c>
      <c r="B39" s="9" t="str">
        <f t="shared" ref="B39:K39" ca="1" si="8">IF($A39&lt;=B$33,(MAX(B20-$B$30,0)*$B$31+q*OFFSET(B39,-1,1)+(1-q)*OFFSET(B39,0,1))/(1+interest),"")</f>
        <v/>
      </c>
      <c r="C39" s="9" t="str">
        <f t="shared" ca="1" si="8"/>
        <v/>
      </c>
      <c r="D39" s="9" t="str">
        <f t="shared" ca="1" si="8"/>
        <v/>
      </c>
      <c r="E39" s="9" t="str">
        <f t="shared" ca="1" si="8"/>
        <v/>
      </c>
      <c r="F39" s="9" t="str">
        <f t="shared" ca="1" si="8"/>
        <v/>
      </c>
      <c r="G39" s="9">
        <f t="shared" ca="1" si="8"/>
        <v>37660608.279364921</v>
      </c>
      <c r="H39" s="9">
        <f t="shared" ca="1" si="8"/>
        <v>26234640.016392324</v>
      </c>
      <c r="I39" s="9">
        <f t="shared" ca="1" si="8"/>
        <v>17013996.381667919</v>
      </c>
      <c r="J39" s="9">
        <f t="shared" ca="1" si="8"/>
        <v>9721545.8380165286</v>
      </c>
      <c r="K39" s="9">
        <f t="shared" ca="1" si="8"/>
        <v>4118497.2799999984</v>
      </c>
      <c r="L39" s="9">
        <v>0</v>
      </c>
    </row>
    <row r="40" spans="1:12" x14ac:dyDescent="0.25">
      <c r="A40">
        <f t="shared" si="2"/>
        <v>4</v>
      </c>
      <c r="B40" s="9" t="str">
        <f t="shared" ref="B40:K40" ca="1" si="9">IF($A40&lt;=B$33,(MAX(B21-$B$30,0)*$B$31+q*OFFSET(B40,-1,1)+(1-q)*OFFSET(B40,0,1))/(1+interest),"")</f>
        <v/>
      </c>
      <c r="C40" s="9" t="str">
        <f t="shared" ca="1" si="9"/>
        <v/>
      </c>
      <c r="D40" s="9" t="str">
        <f t="shared" ca="1" si="9"/>
        <v/>
      </c>
      <c r="E40" s="9" t="str">
        <f t="shared" ca="1" si="9"/>
        <v/>
      </c>
      <c r="F40" s="9">
        <f t="shared" ca="1" si="9"/>
        <v>36531660.419257365</v>
      </c>
      <c r="G40" s="9">
        <f t="shared" ca="1" si="9"/>
        <v>26350062.824819468</v>
      </c>
      <c r="H40" s="9">
        <f t="shared" ca="1" si="9"/>
        <v>18091047.289119594</v>
      </c>
      <c r="I40" s="9">
        <f t="shared" ca="1" si="9"/>
        <v>11517071.290758828</v>
      </c>
      <c r="J40" s="9">
        <f t="shared" ca="1" si="9"/>
        <v>6423390.783471074</v>
      </c>
      <c r="K40" s="9">
        <f t="shared" ca="1" si="9"/>
        <v>2634327.5054545463</v>
      </c>
      <c r="L40" s="9">
        <v>0</v>
      </c>
    </row>
    <row r="41" spans="1:12" x14ac:dyDescent="0.25">
      <c r="A41">
        <f t="shared" si="2"/>
        <v>3</v>
      </c>
      <c r="B41" s="9" t="str">
        <f t="shared" ref="B41:K41" ca="1" si="10">IF($A41&lt;=B$33,(MAX(B22-$B$30,0)*$B$31+q*OFFSET(B41,-1,1)+(1-q)*OFFSET(B41,0,1))/(1+interest),"")</f>
        <v/>
      </c>
      <c r="C41" s="9" t="str">
        <f t="shared" ca="1" si="10"/>
        <v/>
      </c>
      <c r="D41" s="9" t="str">
        <f t="shared" ca="1" si="10"/>
        <v/>
      </c>
      <c r="E41" s="9">
        <f t="shared" ca="1" si="10"/>
        <v>34248616.910068683</v>
      </c>
      <c r="F41" s="9">
        <f t="shared" ca="1" si="10"/>
        <v>25221114.964711916</v>
      </c>
      <c r="G41" s="9">
        <f t="shared" ca="1" si="10"/>
        <v>17867153.733910374</v>
      </c>
      <c r="H41" s="9">
        <f t="shared" ca="1" si="10"/>
        <v>11983352.743665051</v>
      </c>
      <c r="I41" s="9">
        <f t="shared" ca="1" si="10"/>
        <v>7394377.4725770103</v>
      </c>
      <c r="J41" s="9">
        <f t="shared" ca="1" si="10"/>
        <v>3949774.4925619843</v>
      </c>
      <c r="K41" s="9">
        <f t="shared" ca="1" si="10"/>
        <v>1521200.1745454543</v>
      </c>
      <c r="L41" s="9">
        <v>0</v>
      </c>
    </row>
    <row r="42" spans="1:12" x14ac:dyDescent="0.25">
      <c r="A42">
        <f t="shared" si="2"/>
        <v>2</v>
      </c>
      <c r="B42" s="9" t="str">
        <f t="shared" ref="B42:K42" ca="1" si="11">IF($A42&lt;=B$33,(MAX(B23-$B$30,0)*$B$31+q*OFFSET(B42,-1,1)+(1-q)*OFFSET(B42,0,1))/(1+interest),"")</f>
        <v/>
      </c>
      <c r="C42" s="9" t="str">
        <f t="shared" ca="1" si="11"/>
        <v/>
      </c>
      <c r="D42" s="9">
        <f t="shared" ca="1" si="11"/>
        <v>31221056.695103765</v>
      </c>
      <c r="E42" s="9">
        <f t="shared" ca="1" si="11"/>
        <v>23252253.27370505</v>
      </c>
      <c r="F42" s="9">
        <f t="shared" ca="1" si="11"/>
        <v>16738205.87380282</v>
      </c>
      <c r="G42" s="9">
        <f t="shared" ca="1" si="11"/>
        <v>11504971.91572856</v>
      </c>
      <c r="H42" s="9">
        <f t="shared" ca="1" si="11"/>
        <v>7402581.8345741434</v>
      </c>
      <c r="I42" s="9">
        <f t="shared" ca="1" si="11"/>
        <v>4302357.108940647</v>
      </c>
      <c r="J42" s="9">
        <f t="shared" ca="1" si="11"/>
        <v>2094562.2743801656</v>
      </c>
      <c r="K42" s="9">
        <f t="shared" ca="1" si="11"/>
        <v>686354.67636363651</v>
      </c>
      <c r="L42" s="9">
        <v>0</v>
      </c>
    </row>
    <row r="43" spans="1:12" x14ac:dyDescent="0.25">
      <c r="A43">
        <f>A44+1</f>
        <v>1</v>
      </c>
      <c r="B43" s="9" t="str">
        <f t="shared" ref="B43:K43" ca="1" si="12">IF($A43&lt;=B$33,(MAX(B24-$B$30,0)*$B$31+q*OFFSET(B43,-1,1)+(1-q)*OFFSET(B43,0,1))/(1+interest),"")</f>
        <v/>
      </c>
      <c r="C43" s="9">
        <f t="shared" ca="1" si="12"/>
        <v>27754679.640176978</v>
      </c>
      <c r="D43" s="9">
        <f t="shared" ca="1" si="12"/>
        <v>20748329.422376491</v>
      </c>
      <c r="E43" s="9">
        <f t="shared" ca="1" si="12"/>
        <v>15004980.54643232</v>
      </c>
      <c r="F43" s="9">
        <f t="shared" ca="1" si="12"/>
        <v>10376024.055621007</v>
      </c>
      <c r="G43" s="9">
        <f t="shared" ca="1" si="12"/>
        <v>6733335.5520921964</v>
      </c>
      <c r="H43" s="9">
        <f t="shared" ca="1" si="12"/>
        <v>3967003.6527559608</v>
      </c>
      <c r="I43" s="9">
        <f t="shared" ca="1" si="12"/>
        <v>1983341.8362133745</v>
      </c>
      <c r="J43" s="9">
        <f t="shared" ca="1" si="12"/>
        <v>703153.11074380239</v>
      </c>
      <c r="K43" s="9">
        <f t="shared" ca="1" si="12"/>
        <v>60220.552727272996</v>
      </c>
      <c r="L43" s="9">
        <v>0</v>
      </c>
    </row>
    <row r="44" spans="1:12" x14ac:dyDescent="0.25">
      <c r="A44">
        <v>0</v>
      </c>
      <c r="B44" s="10">
        <f ca="1">IF($A44&lt;=B$33,(MAX(B25-$B$30,0)*$B$31+q*OFFSET(B44,-1,1)+(1-q)*OFFSET(B44,0,1))/(1+interest),"")</f>
        <v>24074547.468947794</v>
      </c>
      <c r="C44" s="9">
        <f t="shared" ref="C44:K44" ca="1" si="13">IF($A44&lt;=C$33,(MAX(C25-$B$30,0)*$B$31+q*OFFSET(C44,-1,1)+(1-q)*OFFSET(C44,0,1))/(1+interest),"")</f>
        <v>17936647.367173761</v>
      </c>
      <c r="D44" s="9">
        <f t="shared" ca="1" si="13"/>
        <v>12894277.466920419</v>
      </c>
      <c r="E44" s="9">
        <f t="shared" ca="1" si="13"/>
        <v>8821154.547972735</v>
      </c>
      <c r="F44" s="9">
        <f t="shared" ca="1" si="13"/>
        <v>5609761.897068006</v>
      </c>
      <c r="G44" s="9">
        <f t="shared" ca="1" si="13"/>
        <v>3172343.1561400215</v>
      </c>
      <c r="H44" s="9">
        <f t="shared" ca="1" si="13"/>
        <v>1448845.1097501456</v>
      </c>
      <c r="I44" s="9">
        <f t="shared" ca="1" si="13"/>
        <v>437213.18974872766</v>
      </c>
      <c r="J44" s="9">
        <f t="shared" ca="1" si="13"/>
        <v>36497.304683195769</v>
      </c>
      <c r="K44" s="9">
        <f t="shared" ca="1" si="13"/>
        <v>0</v>
      </c>
      <c r="L44" s="9">
        <v>0</v>
      </c>
    </row>
    <row r="46" spans="1:12" x14ac:dyDescent="0.25">
      <c r="A46" s="1" t="s">
        <v>13</v>
      </c>
      <c r="B46" s="1"/>
    </row>
    <row r="48" spans="1:12" x14ac:dyDescent="0.25">
      <c r="A48" s="3" t="s">
        <v>9</v>
      </c>
      <c r="B48" s="7">
        <v>200</v>
      </c>
      <c r="C48">
        <v>240</v>
      </c>
    </row>
    <row r="49" spans="1:12" x14ac:dyDescent="0.25">
      <c r="A49" s="3" t="s">
        <v>10</v>
      </c>
      <c r="B49" s="7">
        <v>10000</v>
      </c>
      <c r="C49">
        <v>10000</v>
      </c>
    </row>
    <row r="51" spans="1:12" x14ac:dyDescent="0.25">
      <c r="B51">
        <v>0</v>
      </c>
      <c r="C51">
        <v>1</v>
      </c>
      <c r="D51">
        <v>2</v>
      </c>
      <c r="E51">
        <v>3</v>
      </c>
      <c r="F51">
        <v>4</v>
      </c>
      <c r="G51">
        <v>5</v>
      </c>
      <c r="H51">
        <v>6</v>
      </c>
      <c r="I51">
        <v>7</v>
      </c>
      <c r="J51">
        <v>8</v>
      </c>
      <c r="K51">
        <v>9</v>
      </c>
      <c r="L51">
        <v>10</v>
      </c>
    </row>
    <row r="52" spans="1:12" x14ac:dyDescent="0.25">
      <c r="A52">
        <f t="shared" ref="A52:A60" si="14">A53+1</f>
        <v>10</v>
      </c>
      <c r="B52" s="9" t="str">
        <f t="shared" ref="B52:K52" ca="1" si="15">IF($A52&lt;=B$51,MAX(B34-4000000,(MAX(B15-$B$48,0)*$B$49+q*OFFSET(B52,-1,1)+(1-q)*OFFSET(B52,0,1))/(1+interest)),"")</f>
        <v/>
      </c>
      <c r="C52" s="9" t="str">
        <f t="shared" ca="1" si="15"/>
        <v/>
      </c>
      <c r="D52" s="9" t="str">
        <f t="shared" ca="1" si="15"/>
        <v/>
      </c>
      <c r="E52" s="9" t="str">
        <f t="shared" ca="1" si="15"/>
        <v/>
      </c>
      <c r="F52" s="9" t="str">
        <f t="shared" ca="1" si="15"/>
        <v/>
      </c>
      <c r="G52" s="9" t="str">
        <f t="shared" ca="1" si="15"/>
        <v/>
      </c>
      <c r="H52" s="9" t="str">
        <f t="shared" ca="1" si="15"/>
        <v/>
      </c>
      <c r="I52" s="9" t="str">
        <f t="shared" ca="1" si="15"/>
        <v/>
      </c>
      <c r="J52" s="9" t="str">
        <f t="shared" ca="1" si="15"/>
        <v/>
      </c>
      <c r="K52" s="9" t="str">
        <f t="shared" ca="1" si="15"/>
        <v/>
      </c>
      <c r="L52" s="9">
        <v>0</v>
      </c>
    </row>
    <row r="53" spans="1:12" x14ac:dyDescent="0.25">
      <c r="A53">
        <f t="shared" si="14"/>
        <v>9</v>
      </c>
      <c r="B53" s="9" t="str">
        <f t="shared" ref="B53:J53" ca="1" si="16">IF($A53&lt;=B$51,MAX(B35-4000000,(MAX(B16-$B$48,0)*$B$49+q*OFFSET(B53,-1,1)+(1-q)*OFFSET(B53,0,1))/(1+interest)),"")</f>
        <v/>
      </c>
      <c r="C53" s="9" t="str">
        <f t="shared" ca="1" si="16"/>
        <v/>
      </c>
      <c r="D53" s="9" t="str">
        <f t="shared" ca="1" si="16"/>
        <v/>
      </c>
      <c r="E53" s="9" t="str">
        <f t="shared" ca="1" si="16"/>
        <v/>
      </c>
      <c r="F53" s="9" t="str">
        <f t="shared" ca="1" si="16"/>
        <v/>
      </c>
      <c r="G53" s="9" t="str">
        <f t="shared" ca="1" si="16"/>
        <v/>
      </c>
      <c r="H53" s="9" t="str">
        <f t="shared" ca="1" si="16"/>
        <v/>
      </c>
      <c r="I53" s="9" t="str">
        <f t="shared" ca="1" si="16"/>
        <v/>
      </c>
      <c r="J53" s="9" t="str">
        <f t="shared" ca="1" si="16"/>
        <v/>
      </c>
      <c r="K53" s="9">
        <f t="shared" ref="K53:K62" ca="1" si="17">IF($A53&lt;=K$51,MAX(K35-5000000,(MAX(K16-$C$48,0)*$C$49+q*OFFSET(K53,-1,1)+(1-q)*OFFSET(K53,0,1))/(1+interest)),"")</f>
        <v>16581019.461818177</v>
      </c>
      <c r="L53" s="9">
        <v>0</v>
      </c>
    </row>
    <row r="54" spans="1:12" x14ac:dyDescent="0.25">
      <c r="A54">
        <f t="shared" si="14"/>
        <v>8</v>
      </c>
      <c r="B54" s="9" t="str">
        <f t="shared" ref="B54:I54" ca="1" si="18">IF($A54&lt;=B$51,MAX(B36-4000000,(MAX(B17-$B$48,0)*$B$49+q*OFFSET(B54,-1,1)+(1-q)*OFFSET(B54,0,1))/(1+interest)),"")</f>
        <v/>
      </c>
      <c r="C54" s="9" t="str">
        <f t="shared" ca="1" si="18"/>
        <v/>
      </c>
      <c r="D54" s="9" t="str">
        <f t="shared" ca="1" si="18"/>
        <v/>
      </c>
      <c r="E54" s="9" t="str">
        <f t="shared" ca="1" si="18"/>
        <v/>
      </c>
      <c r="F54" s="9" t="str">
        <f t="shared" ca="1" si="18"/>
        <v/>
      </c>
      <c r="G54" s="9" t="str">
        <f t="shared" ca="1" si="18"/>
        <v/>
      </c>
      <c r="H54" s="9" t="str">
        <f t="shared" ca="1" si="18"/>
        <v/>
      </c>
      <c r="I54" s="9" t="str">
        <f t="shared" ca="1" si="18"/>
        <v/>
      </c>
      <c r="J54" s="9">
        <f ca="1">IF($A54&lt;=J$51,MAX(J36-5000000,(MAX(J17-$C$48,0)*$C$49+q*OFFSET(J54,-1,1)+(1-q)*OFFSET(J54,0,1))/(1+interest)),"")</f>
        <v>27106106.81652892</v>
      </c>
      <c r="K54" s="9">
        <f t="shared" ca="1" si="17"/>
        <v>11890310.050909089</v>
      </c>
      <c r="L54" s="9">
        <v>0</v>
      </c>
    </row>
    <row r="55" spans="1:12" x14ac:dyDescent="0.25">
      <c r="A55">
        <f t="shared" si="14"/>
        <v>7</v>
      </c>
      <c r="B55" s="9" t="str">
        <f t="shared" ref="B55:H55" ca="1" si="19">IF($A55&lt;=B$51,MAX(B37-4000000,(MAX(B18-$B$48,0)*$B$49+q*OFFSET(B55,-1,1)+(1-q)*OFFSET(B55,0,1))/(1+interest)),"")</f>
        <v/>
      </c>
      <c r="C55" s="9" t="str">
        <f t="shared" ca="1" si="19"/>
        <v/>
      </c>
      <c r="D55" s="9" t="str">
        <f t="shared" ca="1" si="19"/>
        <v/>
      </c>
      <c r="E55" s="9" t="str">
        <f t="shared" ca="1" si="19"/>
        <v/>
      </c>
      <c r="F55" s="9" t="str">
        <f t="shared" ca="1" si="19"/>
        <v/>
      </c>
      <c r="G55" s="9" t="str">
        <f t="shared" ca="1" si="19"/>
        <v/>
      </c>
      <c r="H55" s="9" t="str">
        <f t="shared" ca="1" si="19"/>
        <v/>
      </c>
      <c r="I55" s="9">
        <f ca="1">IF($A55&lt;=I$51,MAX(I37-5000000,(MAX(I18-$C$48,0)*$C$49+q*OFFSET(I55,-1,1)+(1-q)*OFFSET(I55,0,1))/(1+interest)),"")</f>
        <v>33120800.31254695</v>
      </c>
      <c r="J55" s="9">
        <f ca="1">IF($A55&lt;=J$51,MAX(J37-5000000,(MAX(J18-$C$48,0)*$C$49+q*OFFSET(J55,-1,1)+(1-q)*OFFSET(J55,0,1))/(1+interest)),"")</f>
        <v>19288257.798347104</v>
      </c>
      <c r="K55" s="9">
        <f t="shared" ca="1" si="17"/>
        <v>8372277.9927272713</v>
      </c>
      <c r="L55" s="9">
        <v>0</v>
      </c>
    </row>
    <row r="56" spans="1:12" x14ac:dyDescent="0.25">
      <c r="A56">
        <f t="shared" si="14"/>
        <v>6</v>
      </c>
      <c r="B56" s="9" t="str">
        <f t="shared" ref="B56:G56" ca="1" si="20">IF($A56&lt;=B$51,MAX(B38-4000000,(MAX(B19-$B$48,0)*$B$49+q*OFFSET(B56,-1,1)+(1-q)*OFFSET(B56,0,1))/(1+interest)),"")</f>
        <v/>
      </c>
      <c r="C56" s="9" t="str">
        <f t="shared" ca="1" si="20"/>
        <v/>
      </c>
      <c r="D56" s="9" t="str">
        <f t="shared" ca="1" si="20"/>
        <v/>
      </c>
      <c r="E56" s="9" t="str">
        <f t="shared" ca="1" si="20"/>
        <v/>
      </c>
      <c r="F56" s="9" t="str">
        <f t="shared" ca="1" si="20"/>
        <v/>
      </c>
      <c r="G56" s="9" t="str">
        <f t="shared" ca="1" si="20"/>
        <v/>
      </c>
      <c r="H56" s="9">
        <f t="shared" ref="H56:H62" ca="1" si="21">IF($A56&lt;=H$51,MAX(H38-5000000,(MAX(H19-$C$48,0)*$C$49+q*OFFSET(H56,-1,1)+(1-q)*OFFSET(H56,0,1))/(1+interest)),"")</f>
        <v>35935010.3116818</v>
      </c>
      <c r="I56" s="9">
        <f t="shared" ref="I56:I62" ca="1" si="22">IF($A56&lt;=I$51,MAX(I38-5000000,(MAX(I19-$B$48,0)*$B$49+q*OFFSET(I56,-1,1)+(1-q)*OFFSET(I56,0,1))/(1+interest)),"")</f>
        <v>23712125.403456047</v>
      </c>
      <c r="J56" s="9">
        <f ca="1">IF($A56&lt;=J$51,MAX(J38-5000000,(MAX(J19-$C$48,0)*$C$49+q*OFFSET(J56,-1,1)+(1-q)*OFFSET(J56,0,1))/(1+interest)),"")</f>
        <v>13424871.034710743</v>
      </c>
      <c r="K56" s="9">
        <f t="shared" ca="1" si="17"/>
        <v>5733753.9490909101</v>
      </c>
      <c r="L56" s="9">
        <v>0</v>
      </c>
    </row>
    <row r="57" spans="1:12" x14ac:dyDescent="0.25">
      <c r="A57">
        <f t="shared" si="14"/>
        <v>5</v>
      </c>
      <c r="B57" s="9" t="str">
        <f t="shared" ref="B57:F57" ca="1" si="23">IF($A57&lt;=B$51,MAX(B39-4000000,(MAX(B20-$B$48,0)*$B$49+q*OFFSET(B57,-1,1)+(1-q)*OFFSET(B57,0,1))/(1+interest)),"")</f>
        <v/>
      </c>
      <c r="C57" s="9" t="str">
        <f t="shared" ca="1" si="23"/>
        <v/>
      </c>
      <c r="D57" s="9" t="str">
        <f t="shared" ca="1" si="23"/>
        <v/>
      </c>
      <c r="E57" s="9" t="str">
        <f t="shared" ca="1" si="23"/>
        <v/>
      </c>
      <c r="F57" s="9" t="str">
        <f t="shared" ca="1" si="23"/>
        <v/>
      </c>
      <c r="G57" s="9">
        <f ca="1">IF($A57&lt;=G$51,MAX(G39-5000000,(MAX(G20-$C$48,0)*$C$49+q*OFFSET(G57,-1,1)+(1-q)*OFFSET(G57,0,1))/(1+interest)),"")</f>
        <v>36311252.416246332</v>
      </c>
      <c r="H57" s="9">
        <f t="shared" ca="1" si="21"/>
        <v>25297272.350249302</v>
      </c>
      <c r="I57" s="9">
        <f t="shared" ca="1" si="22"/>
        <v>16382891.948910592</v>
      </c>
      <c r="J57" s="9">
        <f ca="1">IF($A57&lt;=J$51,MAX(J39-5000000,(MAX(J20-$C$48,0)*$C$49+q*OFFSET(J57,-1,1)+(1-q)*OFFSET(J57,0,1))/(1+interest)),"")</f>
        <v>9027330.9619834684</v>
      </c>
      <c r="K57" s="9">
        <f t="shared" ca="1" si="17"/>
        <v>3754860.9163636351</v>
      </c>
      <c r="L57" s="9">
        <v>0</v>
      </c>
    </row>
    <row r="58" spans="1:12" x14ac:dyDescent="0.25">
      <c r="A58">
        <f t="shared" si="14"/>
        <v>4</v>
      </c>
      <c r="B58" s="9" t="str">
        <f t="shared" ref="B58:E58" ca="1" si="24">IF($A58&lt;=B$51,MAX(B40-4000000,(MAX(B21-$B$48,0)*$B$49+q*OFFSET(B58,-1,1)+(1-q)*OFFSET(B58,0,1))/(1+interest)),"")</f>
        <v/>
      </c>
      <c r="C58" s="9" t="str">
        <f t="shared" ca="1" si="24"/>
        <v/>
      </c>
      <c r="D58" s="9" t="str">
        <f t="shared" ca="1" si="24"/>
        <v/>
      </c>
      <c r="E58" s="9" t="str">
        <f t="shared" ca="1" si="24"/>
        <v/>
      </c>
      <c r="F58" s="9">
        <f ca="1">IF($F58&lt;=F$51,(MAX(F21-$B$48,0)*$B$49+q*OFFSET(F58,-1,1)+(1-q)*OFFSET(F58,0,1))/(1+interest),"")</f>
        <v>0</v>
      </c>
      <c r="G58" s="9">
        <f ca="1">IF($A58&lt;=G$51,MAX(G40-5000000,(MAX(G21-$C$48,0)*$C$49+q*OFFSET(G58,-1,1)+(1-q)*OFFSET(G58,0,1))/(1+interest)),"")</f>
        <v>25144392.755273983</v>
      </c>
      <c r="H58" s="9">
        <f t="shared" ca="1" si="21"/>
        <v>17187071.391905531</v>
      </c>
      <c r="I58" s="9">
        <f t="shared" ca="1" si="22"/>
        <v>10996159.695467066</v>
      </c>
      <c r="J58" s="9">
        <f ca="1">IF($A58&lt;=J$51,MAX(J40-5000000,(MAX(J21-$B$48,0)*$B$49+q*OFFSET(J58,-1,1)+(1-q)*OFFSET(J58,0,1))/(1+interest)),"")</f>
        <v>6092812.2710743807</v>
      </c>
      <c r="K58" s="9">
        <f t="shared" ca="1" si="17"/>
        <v>2270691.1418181825</v>
      </c>
      <c r="L58" s="9">
        <v>0</v>
      </c>
    </row>
    <row r="59" spans="1:12" x14ac:dyDescent="0.25">
      <c r="A59">
        <f t="shared" si="14"/>
        <v>3</v>
      </c>
      <c r="B59" s="9" t="str">
        <f t="shared" ref="B59:D59" ca="1" si="25">IF($A59&lt;=B$51,MAX(B41-4000000,(MAX(B22-$B$48,0)*$B$49+q*OFFSET(B59,-1,1)+(1-q)*OFFSET(B59,0,1))/(1+interest)),"")</f>
        <v/>
      </c>
      <c r="C59" s="9" t="str">
        <f t="shared" ca="1" si="25"/>
        <v/>
      </c>
      <c r="D59" s="9" t="str">
        <f t="shared" ca="1" si="25"/>
        <v/>
      </c>
      <c r="E59" s="9">
        <f ca="1">IF($E59&lt;=E$51,(MAX(E22-$B$48,0)*$B$49+q*OFFSET(E59,-1,1)+(1-q)*OFFSET(E59,0,1))/(1+interest),"")</f>
        <v>0</v>
      </c>
      <c r="F59" s="9">
        <f ca="1">IF($F59&lt;=F$51,(MAX(F22-$B$48,0)*$B$49+q*OFFSET(F59,-1,1)+(1-q)*OFFSET(F59,0,1))/(1+interest),"")</f>
        <v>0</v>
      </c>
      <c r="G59" s="9">
        <f ca="1">IF($A59&lt;=G$51,MAX(G41-4000000,(MAX(G22-$C$48,0)*$C$49+q*OFFSET(G59,-1,1)+(1-q)*OFFSET(G59,0,1))/(1+interest)),"")</f>
        <v>16712077.253651191</v>
      </c>
      <c r="H59" s="9">
        <f t="shared" ca="1" si="21"/>
        <v>11179552.153237863</v>
      </c>
      <c r="I59" s="9">
        <f t="shared" ca="1" si="22"/>
        <v>6983658.7147508152</v>
      </c>
      <c r="J59" s="9">
        <f ca="1">IF($A59&lt;=J$51,MAX(J41-5000000,(MAX(J22-$C$48,0)*$C$49+q*OFFSET(J59,-1,1)+(1-q)*OFFSET(J59,0,1))/(1+interest)),"")</f>
        <v>3255559.616528926</v>
      </c>
      <c r="K59" s="9">
        <f t="shared" ca="1" si="17"/>
        <v>1157563.8109090906</v>
      </c>
      <c r="L59" s="9">
        <v>0</v>
      </c>
    </row>
    <row r="60" spans="1:12" x14ac:dyDescent="0.25">
      <c r="A60">
        <f t="shared" si="14"/>
        <v>2</v>
      </c>
      <c r="B60" s="9" t="str">
        <f t="shared" ref="B60:C60" ca="1" si="26">IF($A60&lt;=B$51,MAX(B42-4000000,(MAX(B23-$B$48,0)*$B$49+q*OFFSET(B60,-1,1)+(1-q)*OFFSET(B60,0,1))/(1+interest)),"")</f>
        <v/>
      </c>
      <c r="C60" s="9" t="str">
        <f t="shared" ca="1" si="26"/>
        <v/>
      </c>
      <c r="D60" s="9">
        <f ca="1">IF($D60&lt;=D$51,(MAX(D23-$B$48,0)*$B$49+q*OFFSET(D60,-1,1)+(1-q)*OFFSET(D61,0,1))/(1+interest),"")</f>
        <v>0</v>
      </c>
      <c r="E60" s="9">
        <f ca="1">IF($E60&lt;=E$51,(MAX(E23-$B$48,0)*$B$49+q*OFFSET(E60,-1,1)+(1-q)*OFFSET(E60,0,1))/(1+interest),"")</f>
        <v>0</v>
      </c>
      <c r="F60" s="9">
        <f ca="1">IF($E60&lt;=F$51,(MAX(F23-$B$48,0)*$B$49+q*OFFSET(F60,-1,1)+(1-q)*OFFSET(F60,0,1))/(1+interest),"")</f>
        <v>0</v>
      </c>
      <c r="G60" s="9">
        <f ca="1">IF($A60&lt;=G$51,MAX(G42-5000000,(MAX(G23-$C$48,0)*$C$49+q*OFFSET(G60,-1,1)+(1-q)*OFFSET(G60,0,1))/(1+interest)),"")</f>
        <v>10410607.742612934</v>
      </c>
      <c r="H60" s="9">
        <f t="shared" ca="1" si="21"/>
        <v>6598781.2441469561</v>
      </c>
      <c r="I60" s="9">
        <f t="shared" ca="1" si="22"/>
        <v>3671252.676183322</v>
      </c>
      <c r="J60" s="9">
        <f ca="1">IF($A60&lt;=J$51,MAX(J42-5000000,(MAX(J23-$C$48,0)*$C$49+q*OFFSET(J60,-1,1)+(1-q)*OFFSET(J60,0,1))/(1+interest)),"")</f>
        <v>1400347.3983471075</v>
      </c>
      <c r="K60" s="9">
        <f t="shared" ca="1" si="17"/>
        <v>322718.31272727286</v>
      </c>
      <c r="L60" s="9">
        <v>0</v>
      </c>
    </row>
    <row r="61" spans="1:12" x14ac:dyDescent="0.25">
      <c r="A61">
        <f>A62+1</f>
        <v>1</v>
      </c>
      <c r="B61" s="9" t="str">
        <f t="shared" ref="B61" ca="1" si="27">IF($A61&lt;=B$51,MAX(B43-4000000,(MAX(B24-$B$48,0)*$B$49+q*OFFSET(B61,-1,1)+(1-q)*OFFSET(B61,0,1))/(1+interest)),"")</f>
        <v/>
      </c>
      <c r="C61" s="9">
        <f ca="1">IF($C61&lt;=C$51,(MAX(C24-$B$48,0)*$B$49+q*OFFSET(C61,-1,1)+(1-q)*OFFSET(C61,0,1))/(1+interest),"")</f>
        <v>0</v>
      </c>
      <c r="D61" s="9">
        <f ca="1">IF($D61&lt;=D$51,(MAX(D24-$B$48,0)*$B$49+q*OFFSET(D61,-1,1)+(1-q)*OFFSET(D61,0,1))/(1+interest),"")</f>
        <v>0</v>
      </c>
      <c r="E61" s="9">
        <f ca="1">IF($C61&lt;=E$51,(MAX(E24-$B$48,0)*$B$49+q*OFFSET(E61,-1,1)+(1-q)*OFFSET(E61,0,1))/(1+interest),"")</f>
        <v>0</v>
      </c>
      <c r="F61" s="9">
        <f ca="1">IF($C61&lt;=F$51,(MAX(F24-$B$48,0)*$B$49+q*OFFSET(F61,-1,1)+(1-q)*OFFSET(F61,0,1))/(1+interest),"")</f>
        <v>0</v>
      </c>
      <c r="G61" s="9">
        <f ca="1">IF($A61&lt;=G$51,MAX(G43-5000000,(MAX(G24-$C$48,0)*$C$49+q*OFFSET(G61,-1,1)+(1-q)*OFFSET(G61,0,1))/(1+interest)),"")</f>
        <v>5603690.2805805504</v>
      </c>
      <c r="H61" s="9">
        <f t="shared" ca="1" si="21"/>
        <v>3046775.4376219003</v>
      </c>
      <c r="I61" s="9">
        <f t="shared" ca="1" si="22"/>
        <v>1408797.5917856256</v>
      </c>
      <c r="J61" s="9">
        <f ca="1">IF($A61&lt;=J$51,MAX(J43-5000000,(MAX(J24-$C$48,0)*$C$49+q*OFFSET(J61,-1,1)+(1-q)*OFFSET(J61,0,1))/(1+interest)),"")</f>
        <v>195586.85619834729</v>
      </c>
      <c r="K61" s="9">
        <f t="shared" ca="1" si="17"/>
        <v>0</v>
      </c>
      <c r="L61" s="9">
        <v>0</v>
      </c>
    </row>
    <row r="62" spans="1:12" x14ac:dyDescent="0.25">
      <c r="A62">
        <v>0</v>
      </c>
      <c r="B62" s="10">
        <f ca="1">IF($A62&lt;=B$51,(MAX(B25-$B$48,0)*$B$49+q*OFFSET(B62,-1,1)+(1-q)*OFFSET(B62,0,1))/(1+interest),"")</f>
        <v>0</v>
      </c>
      <c r="C62" s="9">
        <f ca="1">IF($C62&lt;=C$51,(MAX(C25-$B$48,0)*$B$49+q*OFFSET(C62,-1,1)+(1-q)*OFFSET(C62,0,1))/(1+interest),"")</f>
        <v>0</v>
      </c>
      <c r="D62" s="9">
        <f ca="1">IF($C62&lt;=D$51,(MAX(D$25-$B$48,0)*$B$49+q*OFFSET(C63,-1,1)+(1-q)*OFFSET(C63,0,1))/(1+interest),"")</f>
        <v>0</v>
      </c>
      <c r="E62" s="9">
        <f ca="1">IF($E62&lt;=E$51,(MAX(E$25-$B$48,0)*$B$49+q*OFFSET(E62,-1,1)+(1-q)*OFFSET(E62,0,1))/(1+interest),"")</f>
        <v>0</v>
      </c>
      <c r="F62" s="9">
        <f ca="1">IF($C62&lt;=F$51,(MAX(E$25-$B$48,0)*$B$49+q*OFFSET(E63,-1,1)+(1-q)*OFFSET(E63,0,1))/(1+interest),"")</f>
        <v>0</v>
      </c>
      <c r="G62" s="9">
        <f ca="1">IF($A62&lt;=G$51,MAX(G44-5000000,(MAX(G25-$C$48,0)*$C$49+q*OFFSET(G62,-1,1)+(1-q)*OFFSET(G62,0,1))/(1+interest)),"")</f>
        <v>2116147.893524413</v>
      </c>
      <c r="H62" s="9">
        <f t="shared" ca="1" si="21"/>
        <v>889737.1733867611</v>
      </c>
      <c r="I62" s="9">
        <f t="shared" ca="1" si="22"/>
        <v>118537.48860505901</v>
      </c>
      <c r="J62" s="9">
        <f ca="1">IF($A62&lt;=J$51,MAX(J44-5000000,(MAX(J25-$C$48,0)*$C$49+q*OFFSET(J62,-1,1)+(1-q)*OFFSET(J62,0,1))/(1+interest)),"")</f>
        <v>0</v>
      </c>
      <c r="K62" s="9">
        <f t="shared" ca="1" si="17"/>
        <v>0</v>
      </c>
      <c r="L62" s="9">
        <v>0</v>
      </c>
    </row>
    <row r="64" spans="1:12" x14ac:dyDescent="0.25">
      <c r="A64" s="1" t="s">
        <v>15</v>
      </c>
    </row>
    <row r="66" spans="1:12" x14ac:dyDescent="0.25">
      <c r="B66">
        <v>0</v>
      </c>
      <c r="C66">
        <v>1</v>
      </c>
      <c r="D66">
        <v>2</v>
      </c>
      <c r="E66">
        <v>3</v>
      </c>
      <c r="F66">
        <v>4</v>
      </c>
      <c r="G66">
        <v>5</v>
      </c>
      <c r="H66">
        <v>6</v>
      </c>
      <c r="I66">
        <v>7</v>
      </c>
      <c r="J66">
        <v>8</v>
      </c>
      <c r="K66">
        <v>9</v>
      </c>
      <c r="L66">
        <v>10</v>
      </c>
    </row>
    <row r="67" spans="1:12" x14ac:dyDescent="0.25">
      <c r="A67">
        <f t="shared" ref="A67:A75" si="28">A68+1</f>
        <v>10</v>
      </c>
      <c r="B67" s="9" t="str">
        <f t="shared" ref="B67:K67" ca="1" si="29">IF($A67&lt;=B$66,B34-4000000-(MAX(B15-$B$48,0)*$B$49+q*OFFSET(B52,-1,1)+(1-q)*OFFSET(B52,0,1))/(1+interest),"")</f>
        <v/>
      </c>
      <c r="C67" s="9" t="str">
        <f t="shared" ca="1" si="29"/>
        <v/>
      </c>
      <c r="D67" s="9" t="str">
        <f t="shared" ca="1" si="29"/>
        <v/>
      </c>
      <c r="E67" s="9" t="str">
        <f t="shared" ca="1" si="29"/>
        <v/>
      </c>
      <c r="F67" s="9" t="str">
        <f t="shared" ca="1" si="29"/>
        <v/>
      </c>
      <c r="G67" s="9" t="str">
        <f t="shared" ca="1" si="29"/>
        <v/>
      </c>
      <c r="H67" s="9" t="str">
        <f t="shared" ca="1" si="29"/>
        <v/>
      </c>
      <c r="I67" s="9" t="str">
        <f t="shared" ca="1" si="29"/>
        <v/>
      </c>
      <c r="J67" s="9" t="str">
        <f t="shared" ca="1" si="29"/>
        <v/>
      </c>
      <c r="K67" s="9" t="str">
        <f t="shared" ca="1" si="29"/>
        <v/>
      </c>
      <c r="L67" s="9">
        <v>0</v>
      </c>
    </row>
    <row r="68" spans="1:12" x14ac:dyDescent="0.25">
      <c r="A68">
        <f t="shared" si="28"/>
        <v>9</v>
      </c>
      <c r="B68" s="9" t="str">
        <f t="shared" ref="B68:K68" ca="1" si="30">IF($A68&lt;=B$66,B35-4000000-(MAX(B16-$B$48,0)*$B$49+q*OFFSET(B53,-1,1)+(1-q)*OFFSET(B53,0,1))/(1+interest),"")</f>
        <v/>
      </c>
      <c r="C68" s="9" t="str">
        <f t="shared" ca="1" si="30"/>
        <v/>
      </c>
      <c r="D68" s="9" t="str">
        <f t="shared" ca="1" si="30"/>
        <v/>
      </c>
      <c r="E68" s="9" t="str">
        <f t="shared" ca="1" si="30"/>
        <v/>
      </c>
      <c r="F68" s="9" t="str">
        <f t="shared" ca="1" si="30"/>
        <v/>
      </c>
      <c r="G68" s="9" t="str">
        <f t="shared" ca="1" si="30"/>
        <v/>
      </c>
      <c r="H68" s="9" t="str">
        <f t="shared" ca="1" si="30"/>
        <v/>
      </c>
      <c r="I68" s="9" t="str">
        <f t="shared" ca="1" si="30"/>
        <v/>
      </c>
      <c r="J68" s="9" t="str">
        <f t="shared" ca="1" si="30"/>
        <v/>
      </c>
      <c r="K68" s="9">
        <f t="shared" ca="1" si="30"/>
        <v>-4000000</v>
      </c>
      <c r="L68" s="9">
        <v>0</v>
      </c>
    </row>
    <row r="69" spans="1:12" x14ac:dyDescent="0.25">
      <c r="A69">
        <f t="shared" si="28"/>
        <v>8</v>
      </c>
      <c r="B69" s="9" t="str">
        <f t="shared" ref="B69:K69" ca="1" si="31">IF($A69&lt;=B$66,B36-4000000-(MAX(B17-$B$48,0)*$B$49+q*OFFSET(B54,-1,1)+(1-q)*OFFSET(B54,0,1))/(1+interest),"")</f>
        <v/>
      </c>
      <c r="C69" s="9" t="str">
        <f t="shared" ca="1" si="31"/>
        <v/>
      </c>
      <c r="D69" s="9" t="str">
        <f t="shared" ca="1" si="31"/>
        <v/>
      </c>
      <c r="E69" s="9" t="str">
        <f t="shared" ca="1" si="31"/>
        <v/>
      </c>
      <c r="F69" s="9" t="str">
        <f t="shared" ca="1" si="31"/>
        <v/>
      </c>
      <c r="G69" s="9" t="str">
        <f t="shared" ca="1" si="31"/>
        <v/>
      </c>
      <c r="H69" s="9" t="str">
        <f t="shared" ca="1" si="31"/>
        <v/>
      </c>
      <c r="I69" s="9" t="str">
        <f t="shared" ca="1" si="31"/>
        <v/>
      </c>
      <c r="J69" s="9">
        <f t="shared" ca="1" si="31"/>
        <v>-3669421.487603303</v>
      </c>
      <c r="K69" s="9">
        <f t="shared" ca="1" si="31"/>
        <v>-4000000</v>
      </c>
      <c r="L69" s="9">
        <v>0</v>
      </c>
    </row>
    <row r="70" spans="1:12" x14ac:dyDescent="0.25">
      <c r="A70">
        <f t="shared" si="28"/>
        <v>7</v>
      </c>
      <c r="B70" s="9" t="str">
        <f t="shared" ref="B70:K70" ca="1" si="32">IF($A70&lt;=B$66,B37-4000000-(MAX(B18-$B$48,0)*$B$49+q*OFFSET(B55,-1,1)+(1-q)*OFFSET(B55,0,1))/(1+interest),"")</f>
        <v/>
      </c>
      <c r="C70" s="9" t="str">
        <f t="shared" ca="1" si="32"/>
        <v/>
      </c>
      <c r="D70" s="9" t="str">
        <f t="shared" ca="1" si="32"/>
        <v/>
      </c>
      <c r="E70" s="9" t="str">
        <f t="shared" ca="1" si="32"/>
        <v/>
      </c>
      <c r="F70" s="9" t="str">
        <f t="shared" ca="1" si="32"/>
        <v/>
      </c>
      <c r="G70" s="9" t="str">
        <f t="shared" ca="1" si="32"/>
        <v/>
      </c>
      <c r="H70" s="9" t="str">
        <f t="shared" ca="1" si="32"/>
        <v/>
      </c>
      <c r="I70" s="9">
        <f t="shared" ca="1" si="32"/>
        <v>-3368895.5672426745</v>
      </c>
      <c r="J70" s="9">
        <f t="shared" ca="1" si="32"/>
        <v>-3669421.487603303</v>
      </c>
      <c r="K70" s="9">
        <f t="shared" ca="1" si="32"/>
        <v>-4000000</v>
      </c>
      <c r="L70" s="9">
        <v>0</v>
      </c>
    </row>
    <row r="71" spans="1:12" x14ac:dyDescent="0.25">
      <c r="A71">
        <f t="shared" si="28"/>
        <v>6</v>
      </c>
      <c r="B71" s="9" t="str">
        <f t="shared" ref="B71:K71" ca="1" si="33">IF($A71&lt;=B$66,B38-4000000-(MAX(B19-$B$48,0)*$B$49+q*OFFSET(B56,-1,1)+(1-q)*OFFSET(B56,0,1))/(1+interest),"")</f>
        <v/>
      </c>
      <c r="C71" s="9" t="str">
        <f t="shared" ca="1" si="33"/>
        <v/>
      </c>
      <c r="D71" s="9" t="str">
        <f t="shared" ca="1" si="33"/>
        <v/>
      </c>
      <c r="E71" s="9" t="str">
        <f t="shared" ca="1" si="33"/>
        <v/>
      </c>
      <c r="F71" s="9" t="str">
        <f t="shared" ca="1" si="33"/>
        <v/>
      </c>
      <c r="G71" s="9" t="str">
        <f t="shared" ca="1" si="33"/>
        <v/>
      </c>
      <c r="H71" s="9">
        <f t="shared" ca="1" si="33"/>
        <v>-3205883.0225622132</v>
      </c>
      <c r="I71" s="9">
        <f t="shared" ca="1" si="33"/>
        <v>-3368895.5672426745</v>
      </c>
      <c r="J71" s="9">
        <f t="shared" ca="1" si="33"/>
        <v>-3669421.487603303</v>
      </c>
      <c r="K71" s="9">
        <f t="shared" ca="1" si="33"/>
        <v>-4000000</v>
      </c>
      <c r="L71" s="9">
        <v>0</v>
      </c>
    </row>
    <row r="72" spans="1:12" x14ac:dyDescent="0.25">
      <c r="A72">
        <f t="shared" si="28"/>
        <v>5</v>
      </c>
      <c r="B72" s="9" t="str">
        <f t="shared" ref="B72:K72" ca="1" si="34">IF($A72&lt;=B$66,B39-4000000-(MAX(B20-$B$48,0)*$B$49+q*OFFSET(B57,-1,1)+(1-q)*OFFSET(B57,0,1))/(1+interest),"")</f>
        <v/>
      </c>
      <c r="C72" s="9" t="str">
        <f t="shared" ca="1" si="34"/>
        <v/>
      </c>
      <c r="D72" s="9" t="str">
        <f t="shared" ca="1" si="34"/>
        <v/>
      </c>
      <c r="E72" s="9" t="str">
        <f t="shared" ca="1" si="34"/>
        <v/>
      </c>
      <c r="F72" s="9" t="str">
        <f t="shared" ca="1" si="34"/>
        <v/>
      </c>
      <c r="G72" s="9">
        <f t="shared" ca="1" si="34"/>
        <v>-3014280.5005177781</v>
      </c>
      <c r="H72" s="9">
        <f t="shared" ca="1" si="34"/>
        <v>-3426268.6974933408</v>
      </c>
      <c r="I72" s="9">
        <f t="shared" ca="1" si="34"/>
        <v>-3368895.5672426727</v>
      </c>
      <c r="J72" s="9">
        <f t="shared" ca="1" si="34"/>
        <v>-3669421.4876033049</v>
      </c>
      <c r="K72" s="9">
        <f t="shared" ca="1" si="34"/>
        <v>-4000000</v>
      </c>
      <c r="L72" s="9">
        <v>0</v>
      </c>
    </row>
    <row r="73" spans="1:12" x14ac:dyDescent="0.25">
      <c r="A73">
        <f t="shared" si="28"/>
        <v>4</v>
      </c>
      <c r="B73" s="9" t="str">
        <f t="shared" ref="B73:K73" ca="1" si="35">IF($A73&lt;=B$66,B40-4000000-(MAX(B21-$B$48,0)*$B$49+q*OFFSET(B58,-1,1)+(1-q)*OFFSET(B58,0,1))/(1+interest),"")</f>
        <v/>
      </c>
      <c r="C73" s="9" t="str">
        <f t="shared" ca="1" si="35"/>
        <v/>
      </c>
      <c r="D73" s="9" t="str">
        <f t="shared" ca="1" si="35"/>
        <v/>
      </c>
      <c r="E73" s="9" t="str">
        <f t="shared" ca="1" si="35"/>
        <v/>
      </c>
      <c r="F73" s="9">
        <f t="shared" ca="1" si="35"/>
        <v>-2816854.0012779832</v>
      </c>
      <c r="G73" s="9">
        <f t="shared" ca="1" si="35"/>
        <v>-3157966.2940908782</v>
      </c>
      <c r="H73" s="9">
        <f t="shared" ca="1" si="35"/>
        <v>-3459660.4664223008</v>
      </c>
      <c r="I73" s="9">
        <f t="shared" ca="1" si="35"/>
        <v>-3479088.4047082383</v>
      </c>
      <c r="J73" s="9">
        <f t="shared" ca="1" si="35"/>
        <v>-3669421.4876033068</v>
      </c>
      <c r="K73" s="9">
        <f t="shared" ca="1" si="35"/>
        <v>-4000000</v>
      </c>
      <c r="L73" s="9">
        <v>0</v>
      </c>
    </row>
    <row r="74" spans="1:12" x14ac:dyDescent="0.25">
      <c r="A74">
        <f t="shared" si="28"/>
        <v>3</v>
      </c>
      <c r="B74" s="9" t="str">
        <f t="shared" ref="B74:K74" ca="1" si="36">IF($A74&lt;=B$66,B41-4000000-(MAX(B22-$B$48,0)*$B$49+q*OFFSET(B59,-1,1)+(1-q)*OFFSET(B59,0,1))/(1+interest),"")</f>
        <v/>
      </c>
      <c r="C74" s="9" t="str">
        <f t="shared" ca="1" si="36"/>
        <v/>
      </c>
      <c r="D74" s="9" t="str">
        <f t="shared" ca="1" si="36"/>
        <v/>
      </c>
      <c r="E74" s="9">
        <f t="shared" ca="1" si="36"/>
        <v>25783162.36461414</v>
      </c>
      <c r="F74" s="9">
        <f t="shared" ca="1" si="36"/>
        <v>-2919267.6911060102</v>
      </c>
      <c r="G74" s="9">
        <f t="shared" ca="1" si="36"/>
        <v>-3208559.8833771795</v>
      </c>
      <c r="H74" s="9">
        <f ca="1">IF($A74&lt;=H$66,H41-4000000-(MAX(H22-$B$48,0)*$B$49+q*OFFSET(H59,-1,1)+(1-q)*OFFSET(H59,0,1))/(1+interest),"")</f>
        <v>-3559835.7732091751</v>
      </c>
      <c r="I74" s="9">
        <f t="shared" ca="1" si="36"/>
        <v>-3589281.2421738049</v>
      </c>
      <c r="J74" s="9">
        <f t="shared" ca="1" si="36"/>
        <v>-3669421.4876033049</v>
      </c>
      <c r="K74" s="9">
        <f t="shared" ca="1" si="36"/>
        <v>-4000000</v>
      </c>
      <c r="L74" s="9">
        <v>0</v>
      </c>
    </row>
    <row r="75" spans="1:12" x14ac:dyDescent="0.25">
      <c r="A75">
        <f t="shared" si="28"/>
        <v>2</v>
      </c>
      <c r="B75" s="9" t="str">
        <f t="shared" ref="B75:K75" ca="1" si="37">IF($A75&lt;=B$66,B42-4000000-(MAX(B23-$B$48,0)*$B$49+q*OFFSET(B60,-1,1)+(1-q)*OFFSET(B60,0,1))/(1+interest),"")</f>
        <v/>
      </c>
      <c r="C75" s="9" t="str">
        <f t="shared" ca="1" si="37"/>
        <v/>
      </c>
      <c r="D75" s="9">
        <f ca="1">IF($A75&lt;=D$66,D42-4000000-(MAX(D23-$B$48,0)*$B$49+q*OFFSET(D60,-1,1)+(1-q)*OFFSET(D60,0,1))/(1+interest),"")</f>
        <v>0</v>
      </c>
      <c r="E75" s="9">
        <f ca="1">IF($A75&lt;=E$66,E42-4000000-(MAX(E23-$B$48,0)*$B$49+q*OFFSET(E60,-1,1)+(1-q)*OFFSET(E60,0,1))/(1+interest),"")</f>
        <v>16357707.819159597</v>
      </c>
      <c r="F75" s="9">
        <f t="shared" ca="1" si="37"/>
        <v>-2968328.1413230337</v>
      </c>
      <c r="G75" s="9">
        <f t="shared" ca="1" si="37"/>
        <v>-3269272.1905207373</v>
      </c>
      <c r="H75" s="9">
        <f t="shared" ca="1" si="37"/>
        <v>-3559835.773209176</v>
      </c>
      <c r="I75" s="9">
        <f t="shared" ca="1" si="37"/>
        <v>-3368895.567242675</v>
      </c>
      <c r="J75" s="9">
        <f t="shared" ca="1" si="37"/>
        <v>-3669421.4876033058</v>
      </c>
      <c r="K75" s="9">
        <f t="shared" ca="1" si="37"/>
        <v>-4000000</v>
      </c>
      <c r="L75" s="9">
        <v>0</v>
      </c>
    </row>
    <row r="76" spans="1:12" x14ac:dyDescent="0.25">
      <c r="A76">
        <f>A77+1</f>
        <v>1</v>
      </c>
      <c r="B76" s="9" t="str">
        <f t="shared" ref="B76:K76" ca="1" si="38">IF($A76&lt;=B$66,B43-4000000-(MAX(B24-$B$48,0)*$B$49+q*OFFSET(B61,-1,1)+(1-q)*OFFSET(B61,0,1))/(1+interest),"")</f>
        <v/>
      </c>
      <c r="C76" s="9">
        <f t="shared" ca="1" si="38"/>
        <v>21209225.094722431</v>
      </c>
      <c r="D76" s="9">
        <f ca="1">IF($A76&lt;=D$66,D43-4000000-(MAX(D24-$B$48,0)*$B$49+q*OFFSET(D61,-1,1)+(1-q)*OFFSET(D61,0,1))/(1+interest),"")</f>
        <v>14639238.513285583</v>
      </c>
      <c r="E76" s="9">
        <f ca="1">IF($A76&lt;=E$66,E43-4000000-(MAX(E24-$B$48,0)*$B$49+q*OFFSET(E61,-1,1)+(1-q)*OFFSET(E61,0,1))/(1+interest),"")</f>
        <v>9288616.9100686833</v>
      </c>
      <c r="F76" s="9">
        <f t="shared" ca="1" si="38"/>
        <v>-2994432.2370476071</v>
      </c>
      <c r="G76" s="9">
        <f t="shared" ca="1" si="38"/>
        <v>-3233991.0921247182</v>
      </c>
      <c r="H76" s="9">
        <f t="shared" ca="1" si="38"/>
        <v>-3443408.1485023033</v>
      </c>
      <c r="I76" s="9">
        <f t="shared" ca="1" si="38"/>
        <v>-3425455.755572251</v>
      </c>
      <c r="J76" s="9">
        <f t="shared" ca="1" si="38"/>
        <v>-3761365.6727272724</v>
      </c>
      <c r="K76" s="9">
        <f t="shared" ca="1" si="38"/>
        <v>-4000000</v>
      </c>
      <c r="L76" s="9">
        <v>0</v>
      </c>
    </row>
    <row r="77" spans="1:12" x14ac:dyDescent="0.25">
      <c r="A77">
        <v>0</v>
      </c>
      <c r="B77" s="9">
        <f ca="1">IF($A77&lt;=B$66,B44-4000000-(MAX(B25-$B$48,0)*$B$49+q*OFFSET(B62,-1,1)+(1-q)*OFFSET(B62,0,1))/(1+interest),"")</f>
        <v>18256365.650765978</v>
      </c>
      <c r="C77" s="9">
        <f t="shared" ref="C77:K77" ca="1" si="39">IF($A77&lt;=C$66,C44-4000000-(MAX(C25-$B$48,0)*$B$49+q*OFFSET(C62,-1,1)+(1-q)*OFFSET(C62,0,1))/(1+interest),"")</f>
        <v>12482101.912628306</v>
      </c>
      <c r="D77" s="9">
        <f t="shared" ca="1" si="39"/>
        <v>7767004.7396476911</v>
      </c>
      <c r="E77" s="9">
        <f t="shared" ca="1" si="39"/>
        <v>3988427.2752454621</v>
      </c>
      <c r="F77" s="9">
        <f t="shared" ca="1" si="39"/>
        <v>-2995307.3316245759</v>
      </c>
      <c r="G77" s="9">
        <f t="shared" ca="1" si="39"/>
        <v>-3272859.2828389374</v>
      </c>
      <c r="H77" s="9">
        <f t="shared" ca="1" si="39"/>
        <v>-3555222.972727525</v>
      </c>
      <c r="I77" s="9">
        <f t="shared" ca="1" si="39"/>
        <v>-3681324.2988563315</v>
      </c>
      <c r="J77" s="9">
        <f t="shared" ca="1" si="39"/>
        <v>-3963502.6953168041</v>
      </c>
      <c r="K77" s="9">
        <f t="shared" ca="1" si="39"/>
        <v>-4000000</v>
      </c>
      <c r="L77" s="9">
        <v>0</v>
      </c>
    </row>
  </sheetData>
  <conditionalFormatting sqref="B52:K62">
    <cfRule type="expression" dxfId="4" priority="11">
      <formula>$K$62&gt;$K$44</formula>
    </cfRule>
  </conditionalFormatting>
  <conditionalFormatting sqref="L77">
    <cfRule type="cellIs" dxfId="3" priority="8" operator="greaterThan">
      <formula>0</formula>
    </cfRule>
  </conditionalFormatting>
  <conditionalFormatting sqref="K77">
    <cfRule type="cellIs" dxfId="2" priority="3" operator="greaterThan">
      <formula>0</formula>
    </cfRule>
  </conditionalFormatting>
  <conditionalFormatting sqref="B67:K76">
    <cfRule type="cellIs" dxfId="1" priority="2" operator="greaterThan">
      <formula>0</formula>
    </cfRule>
  </conditionalFormatting>
  <conditionalFormatting sqref="B77:J77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Lease</vt:lpstr>
      <vt:lpstr>Equipment</vt:lpstr>
      <vt:lpstr>cost</vt:lpstr>
      <vt:lpstr>Equipment!d</vt:lpstr>
      <vt:lpstr>d</vt:lpstr>
      <vt:lpstr>Equipment!interest</vt:lpstr>
      <vt:lpstr>interest</vt:lpstr>
      <vt:lpstr>Equipment!q</vt:lpstr>
      <vt:lpstr>q</vt:lpstr>
      <vt:lpstr>rate</vt:lpstr>
      <vt:lpstr>Equipment!S0</vt:lpstr>
      <vt:lpstr>S0</vt:lpstr>
      <vt:lpstr>Equipment!u</vt:lpstr>
      <vt:lpstr>u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</dc:creator>
  <cp:lastModifiedBy>Tom</cp:lastModifiedBy>
  <dcterms:created xsi:type="dcterms:W3CDTF">2013-04-14T16:24:19Z</dcterms:created>
  <dcterms:modified xsi:type="dcterms:W3CDTF">2020-12-27T20:47:12Z</dcterms:modified>
</cp:coreProperties>
</file>