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CF3EE26A-95B1-7548-BA82-C1E4A125B8EB}" xr6:coauthVersionLast="47" xr6:coauthVersionMax="47" xr10:uidLastSave="{00000000-0000-0000-0000-000000000000}"/>
  <bookViews>
    <workbookView xWindow="3300" yWindow="980" windowWidth="33800" windowHeight="18860" activeTab="1"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8" l="1"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3" i="8" l="1"/>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26"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futureMetadata>
  <cellMetadata count="1">
    <bk>
      <rc t="1" v="0"/>
    </bk>
  </cellMetadata>
  <valueMetadata count="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<sst xmlns="http://schemas.openxmlformats.org/spreadsheetml/2006/main" count="213" uniqueCount="170">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</sst>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s>
  <fonts count="14">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s>
  <fills count="3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19">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cellXfs>
  <cellStyles count="2">
    <cellStyle name="Normal" xfId="0" builtinId="0"/>
    <cellStyle name="Per 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https://www.bing.com/financeapi/forcetrigger?t=a1qlnm&amp;q=XNYS%3aCVS&amp;form=skydnc</v>
    <v>Learn more on Bing</v>
  </rv>
  <rv s="1">
    <v>0</v>
    <v>CVS HEALTH CORPORATION (XNYS:CVS)</v>
    <v>2</v>
    <v>3</v>
    <v>Finance</v>
    <v>4</v>
    <v>en-GB</v>
    <v>a1qlnm</v>
    <v>268435456</v>
    <v>1</v>
    <v>Powered by Refinitiv</v>
    <v>83.25</v>
    <v>52.770499999999998</v>
    <v>0.52780000000000005</v>
    <v>0.15</v>
    <v>2.5580000000000004E-3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58.914999999999999</v>
    <v>Healthcare Providers &amp; Services</v>
    <v>Stock</v>
    <v>45561.566948957814</v>
    <v>0</v>
    <v>58.64</v>
    <v>73956585410</v>
    <v>CVS HEALTH CORPORATION</v>
    <v>CVS HEALTH CORPORATION</v>
    <v>58.64</v>
    <v>10.4353</v>
    <v>58.64</v>
    <v>58.79</v>
    <v>1257979000</v>
    <v>CVS</v>
    <v>CVS HEALTH CORPORATION (XNYS:CVS)</v>
    <v>143986</v>
    <v>7936235</v>
    <v>1996</v>
  </rv>
  <rv s="2">
    <v>1</v>
  </rv>
  <rv s="0">
    <v>https://www.bing.com/financeapi/forcetrigger?t=a1qclh&amp;q=XNAS%3aCROX&amp;form=skydnc</v>
    <v>Learn more on Bing</v>
  </rv>
  <rv s="1">
    <v>0</v>
    <v>CROCS, INC. (XNAS:CROX)</v>
    <v>2</v>
    <v>3</v>
    <v>Finance</v>
    <v>4</v>
    <v>en-GB</v>
    <v>a1qclh</v>
    <v>268435456</v>
    <v>1</v>
    <v>Powered by Refinitiv</v>
    <v>165.32</v>
    <v>74</v>
    <v>1.9953000000000001</v>
    <v>6.0774999999999997</v>
    <v>4.2487999999999998E-2</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150</v>
    <v>Textiles &amp; Apparel</v>
    <v>Stock</v>
    <v>45561.566964803125</v>
    <v>3</v>
    <v>147.1</v>
    <v>8855362122</v>
    <v>CROCS, INC.</v>
    <v>CROCS, INC.</v>
    <v>147.5</v>
    <v>10.7577</v>
    <v>143.04</v>
    <v>149.11750000000001</v>
    <v>59385130</v>
    <v>CROX</v>
    <v>CROCS, INC. (XNAS:CROX)</v>
    <v>76365</v>
    <v>993344</v>
    <v>2005</v>
  </rv>
  <rv s="2">
    <v>4</v>
  </rv>
  <rv s="0">
    <v>https://www.bing.com/financeapi/forcetrigger?t=a25yfr&amp;q=XNYS%3aWNC&amp;form=skydnc</v>
    <v>Learn more on Bing</v>
  </rv>
  <rv s="1">
    <v>0</v>
    <v>WABASH NATIONAL CORPORATION (XNYS:WNC)</v>
    <v>2</v>
    <v>3</v>
    <v>Finance</v>
    <v>4</v>
    <v>en-GB</v>
    <v>a25yfr</v>
    <v>268435456</v>
    <v>1</v>
    <v>Powered by Refinitiv</v>
    <v>30.07</v>
    <v>17.71</v>
    <v>1.5172000000000001</v>
    <v>0.44</v>
    <v>2.3668999999999999E-2</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19.03</v>
    <v>Machinery, Equipment &amp; Components</v>
    <v>Stock</v>
    <v>45561.566820601562</v>
    <v>6</v>
    <v>18.86</v>
    <v>837305346</v>
    <v>WABASH NATIONAL CORPORATION</v>
    <v>WABASH NATIONAL CORPORATION</v>
    <v>18.86</v>
    <v>5.7026000000000003</v>
    <v>18.59</v>
    <v>19.03</v>
    <v>43999230</v>
    <v>WNC</v>
    <v>WABASH NATIONAL CORPORATION (XNYS:WNC)</v>
    <v>16421</v>
    <v>576318</v>
    <v>1991</v>
  </rv>
  <rv s="2">
    <v>7</v>
  </rv>
  <rv s="0">
    <v>https://www.bing.com/financeapi/forcetrigger?t=a1pfoc&amp;q=XNAS%3aPRDO&amp;form=skydnc</v>
    <v>Learn more on Bing</v>
  </rv>
  <rv s="1">
    <v>0</v>
    <v>PERDOCEO EDUCATION CORPORATION (XNAS:PRDO)</v>
    <v>2</v>
    <v>3</v>
    <v>Finance</v>
    <v>4</v>
    <v>en-GB</v>
    <v>a1pfoc</v>
    <v>268435456</v>
    <v>1</v>
    <v>Powered by Refinitiv</v>
    <v>26.4</v>
    <v>16.12</v>
    <v>1.0346</v>
    <v>0.2</v>
    <v>9.127999999999999E-3</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22.13</v>
    <v>Miscellaneous Educational Service Providers</v>
    <v>Stock</v>
    <v>45561.566841087501</v>
    <v>9</v>
    <v>22.11</v>
    <v>1452039537</v>
    <v>PERDOCEO EDUCATION CORPORATION</v>
    <v>PERDOCEO EDUCATION CORPORATION</v>
    <v>22.13</v>
    <v>10.7677</v>
    <v>21.91</v>
    <v>22.11</v>
    <v>65673430</v>
    <v>PRDO</v>
    <v>PERDOCEO EDUCATION CORPORATION (XNAS:PRDO)</v>
    <v>3567</v>
    <v>483214</v>
    <v>1994</v>
  </rv>
  <rv s="2">
    <v>10</v>
  </rv>
  <rv s="0">
    <v>https://www.bing.com/financeapi/forcetrigger?t=a1mou2&amp;q=XNAS%3aAAPL&amp;form=skydnc</v>
    <v>Learn more on Bing</v>
  </rv>
  <rv s="1">
    <v>0</v>
    <v>APPLE INC. (XNAS:AAPL)</v>
    <v>2</v>
    <v>3</v>
    <v>Finance</v>
    <v>4</v>
    <v>en-GB</v>
    <v>a1mou2</v>
    <v>268435456</v>
    <v>1</v>
    <v>Powered by Refinitiv</v>
    <v>237.23</v>
    <v>164.07499999999999</v>
    <v>1.24</v>
    <v>0.5</v>
    <v>2.209E-3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227.62</v>
    <v>Computers, Phones &amp; Household Electronics</v>
    <v>Stock</v>
    <v>45561.566976318747</v>
    <v>12</v>
    <v>226.46</v>
    <v>3449363241800</v>
    <v>APPLE INC.</v>
    <v>APPLE INC.</v>
    <v>227.31</v>
    <v>34.466099999999997</v>
    <v>226.37</v>
    <v>226.87</v>
    <v>15204140000</v>
    <v>AAPL</v>
    <v>APPLE INC. (XNAS:AAPL)</v>
    <v>2754909</v>
    <v>57342394</v>
    <v>1977</v>
  </rv>
  <rv s="2">
    <v>13</v>
  </rv>
  <rv s="0">
    <v>https://www.bing.com/financeapi/forcetrigger?t=a1ncgh&amp;q=XNYS%3aALSN&amp;form=skydnc</v>
    <v>Learn more on Bing</v>
  </rv>
  <rv s="1">
    <v>0</v>
    <v>ALLISON TRANSMISSION HOLDINGS, INC. (XNYS:ALSN)</v>
    <v>2</v>
    <v>3</v>
    <v>Finance</v>
    <v>4</v>
    <v>en-GB</v>
    <v>a1ncgh</v>
    <v>268435456</v>
    <v>1</v>
    <v>Powered by Refinitiv</v>
    <v>95.4</v>
    <v>50.134999999999998</v>
    <v>0.98780000000000001</v>
    <v>2.2200000000000002</v>
    <v>2.3824999999999999E-2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95.4</v>
    <v>Machinery, Equipment &amp; Components</v>
    <v>Stock</v>
    <v>45561.566761110938</v>
    <v>15</v>
    <v>94.194999999999993</v>
    <v>8102080000</v>
    <v>ALLISON TRANSMISSION HOLDINGS, INC.</v>
    <v>ALLISON TRANSMISSION HOLDINGS, INC.</v>
    <v>94.72</v>
    <v>12.1843</v>
    <v>93.18</v>
    <v>95.4</v>
    <v>87137880</v>
    <v>ALSN</v>
    <v>ALLISON TRANSMISSION HOLDINGS, INC. (XNYS:ALSN)</v>
    <v>11273</v>
    <v>554943</v>
    <v>2007</v>
  </rv>
  <rv s="2">
    <v>16</v>
  </rv>
  <rv s="0">
    <v>https://www.bing.com/financeapi/forcetrigger?t=az23tc&amp;q=XNYS%3aPARR&amp;form=skydnc</v>
    <v>Learn more on Bing</v>
  </rv>
  <rv s="1">
    <v>0</v>
    <v>PAR PACIFIC HOLDINGS, INC. (XNYS:PARR)</v>
    <v>2</v>
    <v>3</v>
    <v>Finance</v>
    <v>4</v>
    <v>en-GB</v>
    <v>az23tc</v>
    <v>268435456</v>
    <v>1</v>
    <v>Powered by Refinitiv</v>
    <v>40.695</v>
    <v>17.063600000000001</v>
    <v>1.9891000000000001</v>
    <v>0.47</v>
    <v>2.7183000000000002E-2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17.760000000000002</v>
    <v>Oil &amp; Gas</v>
    <v>Stock</v>
    <v>45561.566935231247</v>
    <v>18</v>
    <v>17.063600000000001</v>
    <v>1000436251</v>
    <v>PAR PACIFIC HOLDINGS, INC.</v>
    <v>PAR PACIFIC HOLDINGS, INC.</v>
    <v>17.23</v>
    <v>3.0124</v>
    <v>17.29</v>
    <v>17.760000000000002</v>
    <v>56330870</v>
    <v>PARR</v>
    <v>PAR PACIFIC HOLDINGS, INC. (XNYS:PARR)</v>
    <v>78265</v>
    <v>1174527</v>
    <v>2005</v>
  </rv>
  <rv s="2">
    <v>19</v>
  </rv>
  <rv s="0">
    <v>https://www.bing.com/financeapi/forcetrigger?t=a1v177&amp;q=XNYS%3aHY&amp;form=skydnc</v>
    <v>Learn more on Bing</v>
  </rv>
  <rv s="1">
    <v>0</v>
    <v>HYSTER-YALE, INC. (XNYS:HY)</v>
    <v>2</v>
    <v>3</v>
    <v>Finance</v>
    <v>4</v>
    <v>en-GB</v>
    <v>a1v177</v>
    <v>268435456</v>
    <v>1</v>
    <v>Powered by Refinitiv</v>
    <v>84.44</v>
    <v>38.5</v>
    <v>1.3069999999999999</v>
    <v>-1.1000000000000001</v>
    <v>-1.7710999999999998E-2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62.45</v>
    <v>Machinery, Equipment &amp; Components</v>
    <v>Stock</v>
    <v>45560.958333378905</v>
    <v>21</v>
    <v>60.88</v>
    <v>1086996000</v>
    <v>HYSTER-YALE, INC.</v>
    <v>HYSTER-YALE, INC.</v>
    <v>62.45</v>
    <v>6.1009000000000002</v>
    <v>62.11</v>
    <v>61.01</v>
    <v>17501150</v>
    <v>HY</v>
    <v>HYSTER-YALE, INC. (XNYS:HY)</v>
    <v>830</v>
    <v>66910</v>
    <v>1999</v>
  </rv>
  <rv s="2">
    <v>22</v>
  </rv>
  <rv s="0">
    <v>https://www.bing.com/financeapi/forcetrigger?t=a1zvsm&amp;q=XNYS%3aPII&amp;form=skydnc</v>
    <v>Learn more on Bing</v>
  </rv>
  <rv s="1">
    <v>0</v>
    <v>Polaris Inc. (XNYS:PII)</v>
    <v>2</v>
    <v>3</v>
    <v>Finance</v>
    <v>4</v>
    <v>en-GB</v>
    <v>a1zvsm</v>
    <v>268435456</v>
    <v>1</v>
    <v>Powered by Refinitiv</v>
    <v>106.17</v>
    <v>71.900000000000006</v>
    <v>1.5101</v>
    <v>2.13</v>
    <v>2.5543E-2</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85.52</v>
    <v>Leisure Products</v>
    <v>Stock</v>
    <v>45561.566923437502</v>
    <v>24</v>
    <v>85.05</v>
    <v>4767571525</v>
    <v>Polaris Inc.</v>
    <v>Polaris Inc.</v>
    <v>85.05</v>
    <v>14.6061</v>
    <v>83.39</v>
    <v>85.52</v>
    <v>55748030</v>
    <v>PII</v>
    <v>Polaris Inc. (XNYS:PII)</v>
    <v>8105</v>
    <v>498409</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1.7326999999999999</v>
    <v>3.76</v>
    <v>3.7287000000000001E-2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104.6</v>
    <v>Coal</v>
    <v>Stock</v>
    <v>45561.566885763285</v>
    <v>27</v>
    <v>102.86</v>
    <v>3074531858</v>
    <v>CONSOL ENERGY INC.</v>
    <v>CONSOL ENERGY INC.</v>
    <v>102.86</v>
    <v>7.5273000000000003</v>
    <v>100.84</v>
    <v>104.6</v>
    <v>29393230</v>
    <v>CEIX</v>
    <v>CONSOL ENERGY INC. (XNYS:CEIX)</v>
    <v>12332</v>
    <v>565985</v>
    <v>2017</v>
  </rv>
  <rv s="2">
    <v>28</v>
  </rv>
  <rv s="0">
    <v>https://www.bing.com/financeapi/forcetrigger?t=a1n1r7&amp;q=XNYS%3aAGCO&amp;form=skydnc</v>
    <v>Learn more on Bing</v>
  </rv>
  <rv s="1">
    <v>0</v>
    <v>AGCO CORPORATION (XNYS:AGCO)</v>
    <v>2</v>
    <v>3</v>
    <v>Finance</v>
    <v>4</v>
    <v>en-GB</v>
    <v>a1n1r7</v>
    <v>268435456</v>
    <v>1</v>
    <v>Powered by Refinitiv</v>
    <v>127.3484</v>
    <v>84.35</v>
    <v>1.2495000000000001</v>
    <v>1.31</v>
    <v>1.3873999999999999E-2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96.42</v>
    <v>Machinery, Equipment &amp; Components</v>
    <v>Stock</v>
    <v>45561.566652719528</v>
    <v>30</v>
    <v>95.65</v>
    <v>7145507379</v>
    <v>AGCO CORPORATION</v>
    <v>AGCO CORPORATION</v>
    <v>96.1</v>
    <v>16.819700000000001</v>
    <v>94.42</v>
    <v>95.73</v>
    <v>74642300</v>
    <v>AGCO</v>
    <v>AGCO CORPORATION (XNYS:AGCO)</v>
    <v>7249</v>
    <v>731422</v>
    <v>1991</v>
  </rv>
  <rv s="2">
    <v>31</v>
  </rv>
  <rv s="0">
    <v>https://www.bing.com/financeapi/forcetrigger?t=a1vuw7&amp;q=XNAS%3aITRN&amp;form=skydnc</v>
    <v>Learn more on Bing</v>
  </rv>
  <rv s="1">
    <v>0</v>
    <v>ITURAN LOCATION AND CONTROL LTD. (XNAS:ITRN)</v>
    <v>2</v>
    <v>3</v>
    <v>Finance</v>
    <v>4</v>
    <v>en-GB</v>
    <v>a1vuw7</v>
    <v>268435456</v>
    <v>1</v>
    <v>Powered by Refinitiv</v>
    <v>30.1</v>
    <v>24.01</v>
    <v>1.1525000000000001</v>
    <v>0.435</v>
    <v>1.6508999999999999E-2</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26.85</v>
    <v>Communications &amp; Networking</v>
    <v>Stock</v>
    <v>45561.566941157034</v>
    <v>33</v>
    <v>26.67</v>
    <v>531954300</v>
    <v>ITURAN LOCATION AND CONTROL LTD.</v>
    <v>ITURAN LOCATION AND CONTROL LTD.</v>
    <v>26.67</v>
    <v>10.319900000000001</v>
    <v>26.35</v>
    <v>26.785</v>
    <v>19893580</v>
    <v>ITRN</v>
    <v>ITURAN LOCATION AND CONTROL LTD. (XNAS:ITRN)</v>
    <v>1852</v>
    <v>77259</v>
    <v>1994</v>
  </rv>
  <rv s="2">
    <v>34</v>
  </rv>
  <rv s="0">
    <v>https://www.bing.com/financeapi/forcetrigger?t=a1sea2&amp;q=XNYS%3aEVRI&amp;form=skydnc</v>
    <v>Learn more on Bing</v>
  </rv>
  <rv s="1">
    <v>0</v>
    <v>EVERI HOLDINGS INC. (XNYS:EVRI)</v>
    <v>2</v>
    <v>3</v>
    <v>Finance</v>
    <v>4</v>
    <v>en-GB</v>
    <v>a1sea2</v>
    <v>268435456</v>
    <v>1</v>
    <v>Powered by Refinitiv</v>
    <v>13.755000000000001</v>
    <v>6.37</v>
    <v>2.1520000000000001</v>
    <v>4.4999999999999998E-2</v>
    <v>3.4300000000000003E-3</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13.164999999999999</v>
    <v>Hotels &amp; Entertainment Services</v>
    <v>Stock</v>
    <v>45561.566910253903</v>
    <v>36</v>
    <v>13.135</v>
    <v>1123284930</v>
    <v>EVERI HOLDINGS INC.</v>
    <v>EVERI HOLDINGS INC.</v>
    <v>13.14</v>
    <v>27.8657</v>
    <v>13.12</v>
    <v>13.164999999999999</v>
    <v>85323580</v>
    <v>EVRI</v>
    <v>EVERI HOLDINGS INC. (XNYS:EVRI)</v>
    <v>43283</v>
    <v>813826</v>
    <v>2004</v>
  </rv>
  <rv s="2">
    <v>37</v>
  </rv>
  <rv s="3">
    <v>5</v>
    <v>NEXTRACKER INC. (XNAS:NXT)</v>
    <v>6</v>
    <v>3</v>
    <v>Finance</v>
    <v>4</v>
    <v>en-GB</v>
    <v>c8ssgh</v>
    <v>268435456</v>
    <v>1</v>
    <v>Powered by Refinitiv</v>
    <v>62.31</v>
    <v>32.14</v>
    <v>2.1160000000000001</v>
    <v>1.925</v>
    <v>5.287E-2</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38.659999999999997</v>
    <v>Renewable Energy</v>
    <v>Stock</v>
    <v>45561.566915613279</v>
    <v>37.49</v>
    <v>5571892579</v>
    <v>NEXTRACKER INC.</v>
    <v>NEXTRACKER INC.</v>
    <v>37.76</v>
    <v>9.6631</v>
    <v>36.409999999999997</v>
    <v>38.335000000000001</v>
    <v>145347400</v>
    <v>NXT</v>
    <v>NEXTRACKER INC. (XNAS:NXT)</v>
    <v>155544</v>
    <v>3140478</v>
    <v>2022</v>
  </rv>
  <rv s="2">
    <v>39</v>
  </rv>
  <rv s="0">
    <v>https://www.bing.com/financeapi/forcetrigger?t=a1xejc&amp;q=XNAS%3aMCRI&amp;form=skydnc</v>
    <v>Learn more on Bing</v>
  </rv>
  <rv s="1">
    <v>0</v>
    <v>MONARCH CASINO &amp; RESORT, INC. (XNAS:MCRI)</v>
    <v>2</v>
    <v>3</v>
    <v>Finance</v>
    <v>4</v>
    <v>en-GB</v>
    <v>a1xejc</v>
    <v>268435456</v>
    <v>1</v>
    <v>Powered by Refinitiv</v>
    <v>80.22</v>
    <v>56.25</v>
    <v>1.7437</v>
    <v>0.77</v>
    <v>1.0009999999999998E-2</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77.69</v>
    <v>Hotels &amp; Entertainment Services</v>
    <v>Stock</v>
    <v>45561.56663599531</v>
    <v>41</v>
    <v>77.69</v>
    <v>1433545202</v>
    <v>MONARCH CASINO &amp; RESORT, INC.</v>
    <v>MONARCH CASINO &amp; RESORT, INC.</v>
    <v>77.69</v>
    <v>17.9755</v>
    <v>76.92</v>
    <v>77.69</v>
    <v>18452120</v>
    <v>MCRI</v>
    <v>MONARCH CASINO &amp; RESORT, INC. (XNAS:MCRI)</v>
    <v>750</v>
    <v>163285</v>
    <v>1993</v>
  </rv>
  <rv s="2">
    <v>42</v>
  </rv>
  <rv s="0">
    <v>https://www.bing.com/financeapi/forcetrigger?t=a1xqm7&amp;q=XNYS%3aMLR&amp;form=skydnc</v>
    <v>Learn more on Bing</v>
  </rv>
  <rv s="1">
    <v>0</v>
    <v>MILLER INDUSTRIES, INC. (XNYS:MLR)</v>
    <v>2</v>
    <v>3</v>
    <v>Finance</v>
    <v>4</v>
    <v>en-GB</v>
    <v>a1xqm7</v>
    <v>268435456</v>
    <v>1</v>
    <v>Powered by Refinitiv</v>
    <v>69.75</v>
    <v>34.96</v>
    <v>0.96989999999999998</v>
    <v>0.67</v>
    <v>1.1107000000000001E-2</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61.034999999999997</v>
    <v>Automobiles &amp; Auto Parts</v>
    <v>Stock</v>
    <v>45561.566298517966</v>
    <v>44</v>
    <v>60.99</v>
    <v>698566652</v>
    <v>MILLER INDUSTRIES, INC.</v>
    <v>MILLER INDUSTRIES, INC.</v>
    <v>61.034999999999997</v>
    <v>9.7106999999999992</v>
    <v>60.32</v>
    <v>60.99</v>
    <v>11453790</v>
    <v>MLR</v>
    <v>MILLER INDUSTRIES, INC. (XNYS:MLR)</v>
    <v>1231</v>
    <v>96715</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0.88849999999999996</v>
    <v>0.09</v>
    <v>9.0539999999999995E-3</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10.07</v>
    <v>Homebuilding &amp; Construction Supplies</v>
    <v>Stock</v>
    <v>45561.566884293752</v>
    <v>47</v>
    <v>10.01</v>
    <v>1457581666</v>
    <v>JANUS INTERNATIONAL GROUP, INC.</v>
    <v>JANUS INTERNATIONAL GROUP, INC.</v>
    <v>10.07</v>
    <v>11.145899999999999</v>
    <v>9.94</v>
    <v>10.029999999999999</v>
    <v>145322200</v>
    <v>JBI</v>
    <v>JANUS INTERNATIONAL GROUP, INC. (XNYS:JBI)</v>
    <v>18099</v>
    <v>2031490</v>
    <v>2020</v>
  </rv>
  <rv s="2">
    <v>48</v>
  </rv>
  <rv s="0">
    <v>https://www.bing.com/financeapi/forcetrigger?t=a24war&amp;q=XNAS%3aULTA&amp;form=skydnc</v>
    <v>Learn more on Bing</v>
  </rv>
  <rv s="1">
    <v>0</v>
    <v>ULTA BEAUTY, INC. (XNAS:ULTA)</v>
    <v>2</v>
    <v>3</v>
    <v>Finance</v>
    <v>4</v>
    <v>en-GB</v>
    <v>a24war</v>
    <v>268435456</v>
    <v>1</v>
    <v>Powered by Refinitiv</v>
    <v>574.76</v>
    <v>318.17</v>
    <v>1.3126</v>
    <v>7.74</v>
    <v>1.9240999999999998E-2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410</v>
    <v>Specialty Retailers</v>
    <v>Stock</v>
    <v>45561.56696653906</v>
    <v>50</v>
    <v>406.44</v>
    <v>19317039300</v>
    <v>ULTA BEAUTY, INC.</v>
    <v>ULTA BEAUTY, INC.</v>
    <v>407.32</v>
    <v>16.1525</v>
    <v>402.26</v>
    <v>410</v>
    <v>47114730</v>
    <v>ULTA</v>
    <v>ULTA BEAUTY, INC. (XNAS:ULTA)</v>
    <v>44434</v>
    <v>1416758</v>
    <v>2016</v>
  </rv>
  <rv s="2">
    <v>51</v>
  </rv>
  <rv s="0">
    <v>https://www.bing.com/financeapi/forcetrigger?t=a1vehw&amp;q=XNYS%3aIGT&amp;form=skydnc</v>
    <v>Learn more on Bing</v>
  </rv>
  <rv s="1">
    <v>0</v>
    <v>INTERNATIONAL GAME TECHNOLOGY PLC (XNYS:IGT)</v>
    <v>2</v>
    <v>3</v>
    <v>Finance</v>
    <v>4</v>
    <v>en-GB</v>
    <v>a1vehw</v>
    <v>268435456</v>
    <v>1</v>
    <v>Powered by Refinitiv</v>
    <v>31.85</v>
    <v>18.899999999999999</v>
    <v>1.9681999999999999</v>
    <v>0.68</v>
    <v>3.2135999999999998E-2</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21.878399999999999</v>
    <v>Hotels &amp; Entertainment Services</v>
    <v>Stock</v>
    <v>45561.566936515628</v>
    <v>53</v>
    <v>21.57</v>
    <v>4368000000</v>
    <v>INTERNATIONAL GAME TECHNOLOGY PLC</v>
    <v>INTERNATIONAL GAME TECHNOLOGY PLC</v>
    <v>21.58</v>
    <v>20.472300000000001</v>
    <v>21.16</v>
    <v>21.84</v>
    <v>200000000</v>
    <v>IGT</v>
    <v>INTERNATIONAL GAME TECHNOLOGY PLC (XNYS:IGT)</v>
    <v>31106</v>
    <v>653800</v>
    <v>2014</v>
  </rv>
  <rv s="2">
    <v>54</v>
  </rv>
  <rv s="0">
    <v>https://www.bing.com/financeapi/forcetrigger?t=a1z3ec&amp;q=XNYS%3aODC&amp;form=skydnc</v>
    <v>Learn more on Bing</v>
  </rv>
  <rv s="1">
    <v>0</v>
    <v>OIL-DRI CORPORATION OF AMERICA (XNYS:ODC)</v>
    <v>2</v>
    <v>3</v>
    <v>Finance</v>
    <v>4</v>
    <v>en-GB</v>
    <v>a1z3ec</v>
    <v>268435456</v>
    <v>1</v>
    <v>Powered by Refinitiv</v>
    <v>87.32</v>
    <v>54.8</v>
    <v>0.58560000000000001</v>
    <v>-0.24</v>
    <v>-3.519E-3</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68.58</v>
    <v>Chemicals</v>
    <v>Stock</v>
    <v>45560.963326110941</v>
    <v>56</v>
    <v>67.945599999999999</v>
    <v>497000100</v>
    <v>OIL-DRI CORPORATION OF AMERICA</v>
    <v>OIL-DRI CORPORATION OF AMERICA</v>
    <v>68.33</v>
    <v>13.9483</v>
    <v>68.209999999999994</v>
    <v>67.97</v>
    <v>7286320</v>
    <v>ODC</v>
    <v>OIL-DRI CORPORATION OF AMERICA (XNYS:ODC)</v>
    <v>308</v>
    <v>16969</v>
    <v>1969</v>
  </rv>
  <rv s="2">
    <v>57</v>
  </rv>
  <rv s="0">
    <v>https://www.bing.com/financeapi/forcetrigger?t=a1mt9c&amp;q=XNAS%3aACLS&amp;form=skydnc</v>
    <v>Learn more on Bing</v>
  </rv>
  <rv s="1">
    <v>0</v>
    <v>AXCELIS TECHNOLOGIES, INC. (XNAS:ACLS)</v>
    <v>2</v>
    <v>3</v>
    <v>Finance</v>
    <v>4</v>
    <v>en-GB</v>
    <v>a1mt9c</v>
    <v>268435456</v>
    <v>1</v>
    <v>Powered by Refinitiv</v>
    <v>170.9692</v>
    <v>93.77</v>
    <v>1.5798000000000001</v>
    <v>5.03</v>
    <v>4.9435E-2</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108.68</v>
    <v>Semiconductors &amp; Semiconductor Equipment</v>
    <v>Stock</v>
    <v>45561.566945786719</v>
    <v>59</v>
    <v>106.42319999999999</v>
    <v>3482906260</v>
    <v>AXCELIS TECHNOLOGIES, INC.</v>
    <v>AXCELIS TECHNOLOGIES, INC.</v>
    <v>108.68</v>
    <v>14.0182</v>
    <v>101.75</v>
    <v>106.78</v>
    <v>32617590</v>
    <v>ACLS</v>
    <v>AXCELIS TECHNOLOGIES, INC. (XNAS:ACLS)</v>
    <v>72145</v>
    <v>632167</v>
    <v>1995</v>
  </rv>
  <rv s="2">
    <v>60</v>
  </rv>
  <rv s="0">
    <v>https://www.bing.com/financeapi/forcetrigger?t=a1retc&amp;q=XNYS%3aDELL&amp;form=skydnc</v>
    <v>Learn more on Bing</v>
  </rv>
  <rv s="1">
    <v>0</v>
    <v>DELL TECHNOLOGIES INC. (XNYS:DELL)</v>
    <v>2</v>
    <v>3</v>
    <v>Finance</v>
    <v>4</v>
    <v>en-GB</v>
    <v>a1retc</v>
    <v>268435456</v>
    <v>1</v>
    <v>Powered by Refinitiv</v>
    <v>179.7</v>
    <v>63.9</v>
    <v>0.89470000000000005</v>
    <v>2.86</v>
    <v>2.3799999999999998E-2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123.25</v>
    <v>Computers, Phones &amp; Household Electronics</v>
    <v>Stock</v>
    <v>45561.566955532035</v>
    <v>62</v>
    <v>122.17</v>
    <v>82351200000</v>
    <v>DELL TECHNOLOGIES INC.</v>
    <v>DELL TECHNOLOGIES INC.</v>
    <v>122.17</v>
    <v>22.111499999999999</v>
    <v>120.17</v>
    <v>123.03</v>
    <v>701996500</v>
    <v>DELL</v>
    <v>DELL TECHNOLOGIES INC. (XNYS:DELL)</v>
    <v>895414</v>
    <v>13482060</v>
    <v>2013</v>
  </rv>
  <rv s="2">
    <v>63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7">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v>Name</v>
    </spb>
    <spb s="6">
      <v>1</v>
      <v>1</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4" totalsRowShown="0" headerRowDxfId="17" dataDxfId="16">
  <autoFilter ref="B2:K24"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5" sqref="C115"/>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0</v>
      </c>
      <c r="D115" s="93">
        <v>-588</v>
      </c>
      <c r="E115" s="70">
        <f t="shared" si="23"/>
        <v>588</v>
      </c>
      <c r="F115" s="81">
        <f t="shared" si="24"/>
        <v>3.4227647113707063</v>
      </c>
      <c r="G115" s="80">
        <f t="shared" si="25"/>
        <v>-3.6701247469453713</v>
      </c>
      <c r="H115" s="80">
        <f t="shared" si="29"/>
        <v>-3.3747215663513037</v>
      </c>
      <c r="I115" s="80">
        <f>(F115-MAX($F$2:F115))/MAX($F$2:F115)</f>
        <v>-0.97472767539873384</v>
      </c>
      <c r="J115" s="80">
        <f>(F115-MAX($F$3:F115))/MIN($F$3:F115)</f>
        <v>-38.568975777950449</v>
      </c>
      <c r="K115" s="80">
        <f>STDEV($G$4:G115)*SQRT(52)</f>
        <v>2.5124988026412689</v>
      </c>
      <c r="L115" s="82"/>
      <c r="M115" s="82"/>
      <c r="N115" s="82"/>
      <c r="O115" s="106">
        <f t="shared" si="3"/>
        <v>5.7692307692307687E-4</v>
      </c>
      <c r="P115" s="106">
        <f t="shared" si="26"/>
        <v>-3.6707016700222943</v>
      </c>
      <c r="Q115" s="106">
        <f t="shared" si="27"/>
        <v>-3.6707016700222943</v>
      </c>
      <c r="R115" s="107">
        <f t="shared" si="28"/>
        <v>13.47405075030446</v>
      </c>
      <c r="S115" s="90">
        <f>AVERAGE($P$3:P115)/SQRT(AVERAGE($R$3:R115))</f>
        <v>-8.7999171265827014E-2</v>
      </c>
      <c r="T115" s="2"/>
      <c r="U115" s="3"/>
      <c r="V115" s="3"/>
      <c r="W115" s="3"/>
      <c r="X115" s="3"/>
    </row>
    <row r="116" spans="1:24" ht="13" customHeight="1">
      <c r="A116" s="91"/>
      <c r="B116" s="79">
        <v>40</v>
      </c>
      <c r="C116" s="70">
        <v>0</v>
      </c>
      <c r="D116" s="93"/>
      <c r="E116" s="70">
        <f t="shared" si="23"/>
        <v>0</v>
      </c>
      <c r="F116" s="81" t="e">
        <f t="shared" si="24"/>
        <v>#DIV/0!</v>
      </c>
      <c r="G116" s="80" t="e">
        <f t="shared" si="25"/>
        <v>#DIV/0!</v>
      </c>
      <c r="H116" s="80" t="e">
        <f t="shared" si="29"/>
        <v>#DIV/0!</v>
      </c>
      <c r="I116" s="80" t="e">
        <f>(F116-MAX($F$2:F116))/MAX($F$2:F116)</f>
        <v>#DIV/0!</v>
      </c>
      <c r="J116" s="80" t="e">
        <f>(F116-MAX($F$3:F116))/MIN($F$3:F116)</f>
        <v>#DIV/0!</v>
      </c>
      <c r="K116" s="80" t="e">
        <f>STDEV($G$4:G116)*SQRT(52)</f>
        <v>#DIV/0!</v>
      </c>
      <c r="L116" s="82"/>
      <c r="M116" s="82"/>
      <c r="N116" s="82"/>
      <c r="O116" s="106">
        <f t="shared" si="3"/>
        <v>5.7692307692307687E-4</v>
      </c>
      <c r="P116" s="106" t="e">
        <f t="shared" si="26"/>
        <v>#DIV/0!</v>
      </c>
      <c r="Q116" s="106" t="e">
        <f t="shared" si="27"/>
        <v>#DIV/0!</v>
      </c>
      <c r="R116" s="107" t="e">
        <f t="shared" si="28"/>
        <v>#DIV/0!</v>
      </c>
      <c r="S116" s="90" t="e">
        <f>AVERAGE($P$3:P116)/SQRT(AVERAGE($R$3:R116))</f>
        <v>#DIV/0!</v>
      </c>
      <c r="T116" s="2"/>
      <c r="U116" s="3"/>
      <c r="V116" s="3"/>
      <c r="W116" s="3"/>
      <c r="X116" s="3"/>
    </row>
    <row r="117" spans="1:24" ht="13" customHeight="1">
      <c r="A117" s="91"/>
      <c r="B117" s="79">
        <v>41</v>
      </c>
      <c r="C117" s="70">
        <v>0</v>
      </c>
      <c r="D117" s="93"/>
      <c r="E117" s="70">
        <f t="shared" si="23"/>
        <v>0</v>
      </c>
      <c r="F117" s="81" t="e">
        <f t="shared" si="24"/>
        <v>#DIV/0!</v>
      </c>
      <c r="G117" s="80" t="e">
        <f t="shared" si="25"/>
        <v>#DIV/0!</v>
      </c>
      <c r="H117" s="80" t="e">
        <f t="shared" si="29"/>
        <v>#DIV/0!</v>
      </c>
      <c r="I117" s="80" t="e">
        <f>(F117-MAX($F$2:F117))/MAX($F$2:F117)</f>
        <v>#DIV/0!</v>
      </c>
      <c r="J117" s="80" t="e">
        <f>(F117-MAX($F$3:F117))/MIN($F$3:F117)</f>
        <v>#DIV/0!</v>
      </c>
      <c r="K117" s="80" t="e">
        <f>STDEV($G$4:G117)*SQRT(52)</f>
        <v>#DIV/0!</v>
      </c>
      <c r="L117" s="82"/>
      <c r="M117" s="82"/>
      <c r="N117" s="82"/>
      <c r="O117" s="106">
        <f t="shared" si="3"/>
        <v>5.7692307692307687E-4</v>
      </c>
      <c r="P117" s="106" t="e">
        <f t="shared" si="26"/>
        <v>#DIV/0!</v>
      </c>
      <c r="Q117" s="106" t="e">
        <f t="shared" si="27"/>
        <v>#DIV/0!</v>
      </c>
      <c r="R117" s="107" t="e">
        <f t="shared" si="28"/>
        <v>#DIV/0!</v>
      </c>
      <c r="S117" s="90" t="e">
        <f>AVERAGE($P$3:P117)/SQRT(AVERAGE($R$3:R117))</f>
        <v>#DIV/0!</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#DIV/0!</v>
      </c>
      <c r="I118" s="80" t="e">
        <f>(F118-MAX($F$2:F118))/MAX($F$2:F118)</f>
        <v>#DIV/0!</v>
      </c>
      <c r="J118" s="80" t="e">
        <f>(F118-MAX($F$3:F118))/MIN($F$3:F118)</f>
        <v>#DIV/0!</v>
      </c>
      <c r="K118" s="80" t="e">
        <f>STDEV($G$4:G118)*SQRT(52)</f>
        <v>#DIV/0!</v>
      </c>
      <c r="L118" s="82"/>
      <c r="M118" s="82"/>
      <c r="N118" s="82"/>
      <c r="O118" s="106">
        <f t="shared" si="3"/>
        <v>5.7692307692307687E-4</v>
      </c>
      <c r="P118" s="106" t="e">
        <f t="shared" si="26"/>
        <v>#DIV/0!</v>
      </c>
      <c r="Q118" s="106" t="e">
        <f t="shared" si="27"/>
        <v>#DIV/0!</v>
      </c>
      <c r="R118" s="107" t="e">
        <f t="shared" si="28"/>
        <v>#DIV/0!</v>
      </c>
      <c r="S118" s="90" t="e">
        <f>AVERAGE($P$3:P118)/SQRT(AVERAGE($R$3:R118))</f>
        <v>#DIV/0!</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#DIV/0!</v>
      </c>
      <c r="I119" s="80" t="e">
        <f>(F119-MAX($F$2:F119))/MAX($F$2:F119)</f>
        <v>#DIV/0!</v>
      </c>
      <c r="J119" s="80" t="e">
        <f>(F119-MAX($F$3:F119))/MIN($F$3:F119)</f>
        <v>#DIV/0!</v>
      </c>
      <c r="K119" s="80" t="e">
        <f>STDEV($G$4:G119)*SQRT(52)</f>
        <v>#DIV/0!</v>
      </c>
      <c r="L119" s="82"/>
      <c r="M119" s="82"/>
      <c r="N119" s="82"/>
      <c r="O119" s="106">
        <f t="shared" si="3"/>
        <v>5.7692307692307687E-4</v>
      </c>
      <c r="P119" s="106" t="e">
        <f t="shared" si="26"/>
        <v>#DIV/0!</v>
      </c>
      <c r="Q119" s="106" t="e">
        <f t="shared" si="27"/>
        <v>#DIV/0!</v>
      </c>
      <c r="R119" s="107" t="e">
        <f t="shared" si="28"/>
        <v>#DIV/0!</v>
      </c>
      <c r="S119" s="90" t="e">
        <f>AVERAGE($P$3:P119)/SQRT(AVERAGE($R$3:R119))</f>
        <v>#DIV/0!</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#DIV/0!</v>
      </c>
      <c r="I120" s="80" t="e">
        <f>(F120-MAX($F$2:F120))/MAX($F$2:F120)</f>
        <v>#DIV/0!</v>
      </c>
      <c r="J120" s="80" t="e">
        <f>(F120-MAX($F$3:F120))/MIN($F$3:F120)</f>
        <v>#DIV/0!</v>
      </c>
      <c r="K120" s="80" t="e">
        <f>STDEV($G$4:G120)*SQRT(52)</f>
        <v>#DIV/0!</v>
      </c>
      <c r="L120" s="82"/>
      <c r="M120" s="82"/>
      <c r="N120" s="82"/>
      <c r="O120" s="106">
        <f t="shared" si="3"/>
        <v>5.7692307692307687E-4</v>
      </c>
      <c r="P120" s="106" t="e">
        <f t="shared" si="26"/>
        <v>#DIV/0!</v>
      </c>
      <c r="Q120" s="106" t="e">
        <f t="shared" si="27"/>
        <v>#DIV/0!</v>
      </c>
      <c r="R120" s="107" t="e">
        <f t="shared" si="28"/>
        <v>#DIV/0!</v>
      </c>
      <c r="S120" s="90" t="e">
        <f>AVERAGE($P$3:P120)/SQRT(AVERAGE($R$3:R120))</f>
        <v>#DIV/0!</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#DIV/0!</v>
      </c>
      <c r="I121" s="80" t="e">
        <f>(F121-MAX($F$2:F121))/MAX($F$2:F121)</f>
        <v>#DIV/0!</v>
      </c>
      <c r="J121" s="80" t="e">
        <f>(F121-MAX($F$3:F121))/MIN($F$3:F121)</f>
        <v>#DIV/0!</v>
      </c>
      <c r="K121" s="80" t="e">
        <f>STDEV($G$4:G121)*SQRT(52)</f>
        <v>#DIV/0!</v>
      </c>
      <c r="L121" s="82"/>
      <c r="M121" s="82"/>
      <c r="N121" s="82"/>
      <c r="O121" s="106">
        <f t="shared" si="3"/>
        <v>5.7692307692307687E-4</v>
      </c>
      <c r="P121" s="106" t="e">
        <f t="shared" si="26"/>
        <v>#DIV/0!</v>
      </c>
      <c r="Q121" s="106" t="e">
        <f t="shared" si="27"/>
        <v>#DIV/0!</v>
      </c>
      <c r="R121" s="107" t="e">
        <f t="shared" si="28"/>
        <v>#DIV/0!</v>
      </c>
      <c r="S121" s="90" t="e">
        <f>AVERAGE($P$3:P121)/SQRT(AVERAGE($R$3:R121))</f>
        <v>#DIV/0!</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#DIV/0!</v>
      </c>
      <c r="I122" s="80" t="e">
        <f>(F122-MAX($F$2:F122))/MAX($F$2:F122)</f>
        <v>#DIV/0!</v>
      </c>
      <c r="J122" s="80" t="e">
        <f>(F122-MAX($F$3:F122))/MIN($F$3:F122)</f>
        <v>#DIV/0!</v>
      </c>
      <c r="K122" s="80" t="e">
        <f>STDEV($G$4:G122)*SQRT(52)</f>
        <v>#DIV/0!</v>
      </c>
      <c r="L122" s="82"/>
      <c r="M122" s="82"/>
      <c r="N122" s="82"/>
      <c r="O122" s="106">
        <f t="shared" si="3"/>
        <v>5.7692307692307687E-4</v>
      </c>
      <c r="P122" s="106" t="e">
        <f t="shared" si="26"/>
        <v>#DIV/0!</v>
      </c>
      <c r="Q122" s="106" t="e">
        <f t="shared" si="27"/>
        <v>#DIV/0!</v>
      </c>
      <c r="R122" s="107" t="e">
        <f t="shared" si="28"/>
        <v>#DIV/0!</v>
      </c>
      <c r="S122" s="90" t="e">
        <f>AVERAGE($P$3:P122)/SQRT(AVERAGE($R$3:R122))</f>
        <v>#DIV/0!</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#DIV/0!</v>
      </c>
      <c r="I123" s="80" t="e">
        <f>(F123-MAX($F$2:F123))/MAX($F$2:F123)</f>
        <v>#DIV/0!</v>
      </c>
      <c r="J123" s="80" t="e">
        <f>(F123-MAX($F$3:F123))/MIN($F$3:F123)</f>
        <v>#DIV/0!</v>
      </c>
      <c r="K123" s="80" t="e">
        <f>STDEV($G$4:G123)*SQRT(52)</f>
        <v>#DIV/0!</v>
      </c>
      <c r="L123" s="82"/>
      <c r="M123" s="82"/>
      <c r="N123" s="82"/>
      <c r="O123" s="106">
        <f t="shared" si="3"/>
        <v>5.7692307692307687E-4</v>
      </c>
      <c r="P123" s="106" t="e">
        <f t="shared" si="26"/>
        <v>#DIV/0!</v>
      </c>
      <c r="Q123" s="106" t="e">
        <f t="shared" si="27"/>
        <v>#DIV/0!</v>
      </c>
      <c r="R123" s="107" t="e">
        <f t="shared" si="28"/>
        <v>#DIV/0!</v>
      </c>
      <c r="S123" s="90" t="e">
        <f>AVERAGE($P$3:P123)/SQRT(AVERAGE($R$3:R123))</f>
        <v>#DIV/0!</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#DIV/0!</v>
      </c>
      <c r="I124" s="80" t="e">
        <f>(F124-MAX($F$2:F124))/MAX($F$2:F124)</f>
        <v>#DIV/0!</v>
      </c>
      <c r="J124" s="80" t="e">
        <f>(F124-MAX($F$3:F124))/MIN($F$3:F124)</f>
        <v>#DIV/0!</v>
      </c>
      <c r="K124" s="80" t="e">
        <f>STDEV($G$4:G124)*SQRT(52)</f>
        <v>#DIV/0!</v>
      </c>
      <c r="L124" s="82"/>
      <c r="M124" s="82"/>
      <c r="N124" s="82"/>
      <c r="O124" s="106">
        <f t="shared" si="3"/>
        <v>5.7692307692307687E-4</v>
      </c>
      <c r="P124" s="106" t="e">
        <f t="shared" si="26"/>
        <v>#DIV/0!</v>
      </c>
      <c r="Q124" s="106" t="e">
        <f t="shared" si="27"/>
        <v>#DIV/0!</v>
      </c>
      <c r="R124" s="107" t="e">
        <f t="shared" si="28"/>
        <v>#DIV/0!</v>
      </c>
      <c r="S124" s="90" t="e">
        <f>AVERAGE($P$3:P124)/SQRT(AVERAGE($R$3:R124))</f>
        <v>#DIV/0!</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#DIV/0!</v>
      </c>
      <c r="I125" s="80" t="e">
        <f>(F125-MAX($F$2:F125))/MAX($F$2:F125)</f>
        <v>#DIV/0!</v>
      </c>
      <c r="J125" s="80" t="e">
        <f>(F125-MAX($F$3:F125))/MIN($F$3:F125)</f>
        <v>#DIV/0!</v>
      </c>
      <c r="K125" s="80" t="e">
        <f>STDEV($G$4:G125)*SQRT(52)</f>
        <v>#DIV/0!</v>
      </c>
      <c r="L125" s="82"/>
      <c r="M125" s="82"/>
      <c r="N125" s="82"/>
      <c r="O125" s="106">
        <f t="shared" si="3"/>
        <v>5.7692307692307687E-4</v>
      </c>
      <c r="P125" s="106" t="e">
        <f t="shared" si="26"/>
        <v>#DIV/0!</v>
      </c>
      <c r="Q125" s="106" t="e">
        <f t="shared" si="27"/>
        <v>#DIV/0!</v>
      </c>
      <c r="R125" s="107" t="e">
        <f t="shared" si="28"/>
        <v>#DIV/0!</v>
      </c>
      <c r="S125" s="90" t="e">
        <f>AVERAGE($P$3:P125)/SQRT(AVERAGE($R$3:R125))</f>
        <v>#DIV/0!</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#DIV/0!</v>
      </c>
      <c r="I126" s="80" t="e">
        <f>(F126-MAX($F$2:F126))/MAX($F$2:F126)</f>
        <v>#DIV/0!</v>
      </c>
      <c r="J126" s="80" t="e">
        <f>(F126-MAX($F$3:F126))/MIN($F$3:F126)</f>
        <v>#DIV/0!</v>
      </c>
      <c r="K126" s="80" t="e">
        <f>STDEV($G$4:G126)*SQRT(52)</f>
        <v>#DIV/0!</v>
      </c>
      <c r="L126" s="82"/>
      <c r="M126" s="82"/>
      <c r="N126" s="82"/>
      <c r="O126" s="106">
        <f t="shared" si="3"/>
        <v>5.7692307692307687E-4</v>
      </c>
      <c r="P126" s="106" t="e">
        <f t="shared" si="26"/>
        <v>#DIV/0!</v>
      </c>
      <c r="Q126" s="106" t="e">
        <f t="shared" si="27"/>
        <v>#DIV/0!</v>
      </c>
      <c r="R126" s="107" t="e">
        <f t="shared" si="28"/>
        <v>#DIV/0!</v>
      </c>
      <c r="S126" s="90" t="e">
        <f>AVERAGE($P$3:P126)/SQRT(AVERAGE($R$3:R126))</f>
        <v>#DIV/0!</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#DIV/0!</v>
      </c>
      <c r="I127" s="80" t="e">
        <f>(F127-MAX($F$2:F127))/MAX($F$2:F127)</f>
        <v>#DIV/0!</v>
      </c>
      <c r="J127" s="80" t="e">
        <f>(F127-MAX($F$3:F127))/MIN($F$3:F127)</f>
        <v>#DIV/0!</v>
      </c>
      <c r="K127" s="80" t="e">
        <f>STDEV($G$4:G127)*SQRT(52)</f>
        <v>#DIV/0!</v>
      </c>
      <c r="L127" s="82"/>
      <c r="M127" s="82"/>
      <c r="N127" s="82"/>
      <c r="O127" s="106">
        <f t="shared" si="3"/>
        <v>5.7692307692307687E-4</v>
      </c>
      <c r="P127" s="106" t="e">
        <f t="shared" si="26"/>
        <v>#DIV/0!</v>
      </c>
      <c r="Q127" s="106" t="e">
        <f t="shared" si="27"/>
        <v>#DIV/0!</v>
      </c>
      <c r="R127" s="107" t="e">
        <f t="shared" si="28"/>
        <v>#DIV/0!</v>
      </c>
      <c r="S127" s="90" t="e">
        <f>AVERAGE($P$3:P127)/SQRT(AVERAGE($R$3:R127))</f>
        <v>#DIV/0!</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#DIV/0!</v>
      </c>
      <c r="I128" s="80" t="e">
        <f>(F128-MAX($F$2:F128))/MAX($F$2:F128)</f>
        <v>#DIV/0!</v>
      </c>
      <c r="J128" s="80" t="e">
        <f>(F128-MAX($F$3:F128))/MIN($F$3:F128)</f>
        <v>#DIV/0!</v>
      </c>
      <c r="K128" s="80" t="e">
        <f>STDEV($G$4:G128)*SQRT(52)</f>
        <v>#DIV/0!</v>
      </c>
      <c r="L128" s="82"/>
      <c r="M128" s="82"/>
      <c r="N128" s="82"/>
      <c r="O128" s="106">
        <f t="shared" si="3"/>
        <v>5.7692307692307687E-4</v>
      </c>
      <c r="P128" s="106" t="e">
        <f t="shared" si="26"/>
        <v>#DIV/0!</v>
      </c>
      <c r="Q128" s="106" t="e">
        <f t="shared" si="27"/>
        <v>#DIV/0!</v>
      </c>
      <c r="R128" s="107" t="e">
        <f t="shared" si="28"/>
        <v>#DIV/0!</v>
      </c>
      <c r="S128" s="90" t="e">
        <f>AVERAGE($P$3:P128)/SQRT(AVERAGE($R$3:R128))</f>
        <v>#DIV/0!</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#DIV/0!</v>
      </c>
      <c r="I129" s="80" t="e">
        <f>(F129-MAX($F$2:F129))/MAX($F$2:F129)</f>
        <v>#DIV/0!</v>
      </c>
      <c r="J129" s="80" t="e">
        <f>(F129-MAX($F$3:F129))/MIN($F$3:F129)</f>
        <v>#DIV/0!</v>
      </c>
      <c r="K129" s="80" t="e">
        <f>STDEV($G$4:G129)*SQRT(52)</f>
        <v>#DIV/0!</v>
      </c>
      <c r="L129" s="82"/>
      <c r="M129" s="82"/>
      <c r="N129" s="82"/>
      <c r="O129" s="106">
        <f t="shared" si="3"/>
        <v>5.7692307692307687E-4</v>
      </c>
      <c r="P129" s="106" t="e">
        <f t="shared" si="26"/>
        <v>#DIV/0!</v>
      </c>
      <c r="Q129" s="106" t="e">
        <f t="shared" si="27"/>
        <v>#DIV/0!</v>
      </c>
      <c r="R129" s="107" t="e">
        <f t="shared" si="28"/>
        <v>#DIV/0!</v>
      </c>
      <c r="S129" s="90" t="e">
        <f>AVERAGE($P$3:P129)/SQRT(AVERAGE($R$3:R129))</f>
        <v>#DIV/0!</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#DIV/0!</v>
      </c>
      <c r="I130" s="80" t="e">
        <f>(F130-MAX($F$2:F130))/MAX($F$2:F130)</f>
        <v>#DIV/0!</v>
      </c>
      <c r="J130" s="80" t="e">
        <f>(F130-MAX($F$3:F130))/MIN($F$3:F130)</f>
        <v>#DIV/0!</v>
      </c>
      <c r="K130" s="80" t="e">
        <f>STDEV($G$4:G130)*SQRT(52)</f>
        <v>#DIV/0!</v>
      </c>
      <c r="L130" s="82"/>
      <c r="M130" s="82"/>
      <c r="N130" s="82"/>
      <c r="O130" s="106">
        <f t="shared" si="3"/>
        <v>5.7692307692307687E-4</v>
      </c>
      <c r="P130" s="106" t="e">
        <f t="shared" si="26"/>
        <v>#DIV/0!</v>
      </c>
      <c r="Q130" s="106" t="e">
        <f t="shared" si="27"/>
        <v>#DIV/0!</v>
      </c>
      <c r="R130" s="107" t="e">
        <f t="shared" si="28"/>
        <v>#DIV/0!</v>
      </c>
      <c r="S130" s="90" t="e">
        <f>AVERAGE($P$3:P130)/SQRT(AVERAGE($R$3:R130))</f>
        <v>#DIV/0!</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#DIV/0!</v>
      </c>
      <c r="I131" s="80" t="e">
        <f>(F131-MAX($F$2:F131))/MAX($F$2:F131)</f>
        <v>#DIV/0!</v>
      </c>
      <c r="J131" s="80" t="e">
        <f>(F131-MAX($F$3:F131))/MIN($F$3:F131)</f>
        <v>#DIV/0!</v>
      </c>
      <c r="K131" s="80" t="e">
        <f>STDEV($G$4:G131)*SQRT(52)</f>
        <v>#DIV/0!</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#DIV/0!</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#DIV/0!</v>
      </c>
      <c r="I132" s="80" t="e">
        <f>(F132-MAX($F$2:F132))/MAX($F$2:F132)</f>
        <v>#DIV/0!</v>
      </c>
      <c r="J132" s="80" t="e">
        <f>(F132-MAX($F$3:F132))/MIN($F$3:F132)</f>
        <v>#DIV/0!</v>
      </c>
      <c r="K132" s="80" t="e">
        <f>STDEV($G$4:G132)*SQRT(52)</f>
        <v>#DIV/0!</v>
      </c>
      <c r="L132" s="82"/>
      <c r="M132" s="82"/>
      <c r="N132" s="82"/>
      <c r="O132" s="106">
        <f t="shared" si="3"/>
        <v>5.7692307692307687E-4</v>
      </c>
      <c r="P132" s="106" t="e">
        <f t="shared" si="33"/>
        <v>#DIV/0!</v>
      </c>
      <c r="Q132" s="106" t="e">
        <f t="shared" si="34"/>
        <v>#DIV/0!</v>
      </c>
      <c r="R132" s="107" t="e">
        <f t="shared" si="35"/>
        <v>#DIV/0!</v>
      </c>
      <c r="S132" s="90" t="e">
        <f>AVERAGE($P$3:P132)/SQRT(AVERAGE($R$3:R132))</f>
        <v>#DIV/0!</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#DIV/0!</v>
      </c>
      <c r="I133" s="80" t="e">
        <f>(F133-MAX($F$2:F133))/MAX($F$2:F133)</f>
        <v>#DIV/0!</v>
      </c>
      <c r="J133" s="80" t="e">
        <f>(F133-MAX($F$3:F133))/MIN($F$3:F133)</f>
        <v>#DIV/0!</v>
      </c>
      <c r="K133" s="80" t="e">
        <f>STDEV($G$4:G133)*SQRT(52)</f>
        <v>#DIV/0!</v>
      </c>
      <c r="L133" s="82"/>
      <c r="M133" s="82"/>
      <c r="N133" s="82"/>
      <c r="O133" s="106">
        <f t="shared" si="3"/>
        <v>5.7692307692307687E-4</v>
      </c>
      <c r="P133" s="106" t="e">
        <f t="shared" si="33"/>
        <v>#DIV/0!</v>
      </c>
      <c r="Q133" s="106" t="e">
        <f t="shared" si="34"/>
        <v>#DIV/0!</v>
      </c>
      <c r="R133" s="107" t="e">
        <f t="shared" si="35"/>
        <v>#DIV/0!</v>
      </c>
      <c r="S133" s="90" t="e">
        <f>AVERAGE($P$3:P133)/SQRT(AVERAGE($R$3:R133))</f>
        <v>#DIV/0!</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#DIV/0!</v>
      </c>
      <c r="I134" s="80" t="e">
        <f>(F134-MAX($F$2:F134))/MAX($F$2:F134)</f>
        <v>#DIV/0!</v>
      </c>
      <c r="J134" s="80" t="e">
        <f>(F134-MAX($F$3:F134))/MIN($F$3:F134)</f>
        <v>#DIV/0!</v>
      </c>
      <c r="K134" s="80" t="e">
        <f>STDEV($G$4:G134)*SQRT(52)</f>
        <v>#DIV/0!</v>
      </c>
      <c r="L134" s="82"/>
      <c r="M134" s="82"/>
      <c r="N134" s="82"/>
      <c r="O134" s="106">
        <f t="shared" si="3"/>
        <v>5.7692307692307687E-4</v>
      </c>
      <c r="P134" s="106" t="e">
        <f t="shared" si="33"/>
        <v>#DIV/0!</v>
      </c>
      <c r="Q134" s="106" t="e">
        <f t="shared" si="34"/>
        <v>#DIV/0!</v>
      </c>
      <c r="R134" s="107" t="e">
        <f t="shared" si="35"/>
        <v>#DIV/0!</v>
      </c>
      <c r="S134" s="90" t="e">
        <f>AVERAGE($P$3:P134)/SQRT(AVERAGE($R$3:R134))</f>
        <v>#DIV/0!</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#DIV/0!</v>
      </c>
      <c r="I135" s="80" t="e">
        <f>(F135-MAX($F$2:F135))/MAX($F$2:F135)</f>
        <v>#DIV/0!</v>
      </c>
      <c r="J135" s="80" t="e">
        <f>(F135-MAX($F$3:F135))/MIN($F$3:F135)</f>
        <v>#DIV/0!</v>
      </c>
      <c r="K135" s="80" t="e">
        <f>STDEV($G$4:G135)*SQRT(52)</f>
        <v>#DIV/0!</v>
      </c>
      <c r="L135" s="82"/>
      <c r="M135" s="82"/>
      <c r="N135" s="82"/>
      <c r="O135" s="106">
        <f t="shared" si="3"/>
        <v>5.7692307692307687E-4</v>
      </c>
      <c r="P135" s="106" t="e">
        <f t="shared" si="33"/>
        <v>#DIV/0!</v>
      </c>
      <c r="Q135" s="106" t="e">
        <f t="shared" si="34"/>
        <v>#DIV/0!</v>
      </c>
      <c r="R135" s="107" t="e">
        <f t="shared" si="35"/>
        <v>#DIV/0!</v>
      </c>
      <c r="S135" s="90" t="e">
        <f>AVERAGE($P$3:P135)/SQRT(AVERAGE($R$3:R135))</f>
        <v>#DIV/0!</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#DIV/0!</v>
      </c>
      <c r="I136" s="80" t="e">
        <f>(F136-MAX($F$2:F136))/MAX($F$2:F136)</f>
        <v>#DIV/0!</v>
      </c>
      <c r="J136" s="80" t="e">
        <f>(F136-MAX($F$3:F136))/MIN($F$3:F136)</f>
        <v>#DIV/0!</v>
      </c>
      <c r="K136" s="80" t="e">
        <f>STDEV($G$4:G136)*SQRT(52)</f>
        <v>#DIV/0!</v>
      </c>
      <c r="L136" s="82"/>
      <c r="M136" s="82"/>
      <c r="N136" s="82"/>
      <c r="O136" s="106">
        <f t="shared" si="3"/>
        <v>5.7692307692307687E-4</v>
      </c>
      <c r="P136" s="106" t="e">
        <f t="shared" si="33"/>
        <v>#DIV/0!</v>
      </c>
      <c r="Q136" s="106" t="e">
        <f t="shared" si="34"/>
        <v>#DIV/0!</v>
      </c>
      <c r="R136" s="107" t="e">
        <f t="shared" si="35"/>
        <v>#DIV/0!</v>
      </c>
      <c r="S136" s="90" t="e">
        <f>AVERAGE($P$3:P136)/SQRT(AVERAGE($R$3:R136))</f>
        <v>#DIV/0!</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#DIV/0!</v>
      </c>
      <c r="I137" s="80" t="e">
        <f>(F137-MAX($F$2:F137))/MAX($F$2:F137)</f>
        <v>#DIV/0!</v>
      </c>
      <c r="J137" s="80" t="e">
        <f>(F137-MAX($F$3:F137))/MIN($F$3:F137)</f>
        <v>#DIV/0!</v>
      </c>
      <c r="K137" s="80" t="e">
        <f>STDEV($G$4:G137)*SQRT(52)</f>
        <v>#DIV/0!</v>
      </c>
      <c r="L137" s="82"/>
      <c r="M137" s="82"/>
      <c r="N137" s="82"/>
      <c r="O137" s="106">
        <f t="shared" si="3"/>
        <v>5.7692307692307687E-4</v>
      </c>
      <c r="P137" s="106" t="e">
        <f t="shared" si="33"/>
        <v>#DIV/0!</v>
      </c>
      <c r="Q137" s="106" t="e">
        <f t="shared" si="34"/>
        <v>#DIV/0!</v>
      </c>
      <c r="R137" s="107" t="e">
        <f t="shared" si="35"/>
        <v>#DIV/0!</v>
      </c>
      <c r="S137" s="90" t="e">
        <f>AVERAGE($P$3:P137)/SQRT(AVERAGE($R$3:R137))</f>
        <v>#DIV/0!</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#DIV/0!</v>
      </c>
      <c r="I138" s="80" t="e">
        <f>(F138-MAX($F$2:F138))/MAX($F$2:F138)</f>
        <v>#DIV/0!</v>
      </c>
      <c r="J138" s="80" t="e">
        <f>(F138-MAX($F$3:F138))/MIN($F$3:F138)</f>
        <v>#DIV/0!</v>
      </c>
      <c r="K138" s="80" t="e">
        <f>STDEV($G$4:G138)*SQRT(52)</f>
        <v>#DIV/0!</v>
      </c>
      <c r="L138" s="82"/>
      <c r="M138" s="82"/>
      <c r="N138" s="82"/>
      <c r="O138" s="106">
        <f t="shared" si="3"/>
        <v>5.7692307692307687E-4</v>
      </c>
      <c r="P138" s="106" t="e">
        <f t="shared" si="33"/>
        <v>#DIV/0!</v>
      </c>
      <c r="Q138" s="106" t="e">
        <f t="shared" si="34"/>
        <v>#DIV/0!</v>
      </c>
      <c r="R138" s="107" t="e">
        <f t="shared" si="35"/>
        <v>#DIV/0!</v>
      </c>
      <c r="S138" s="90" t="e">
        <f>AVERAGE($P$3:P138)/SQRT(AVERAGE($R$3:R138))</f>
        <v>#DIV/0!</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#DIV/0!</v>
      </c>
      <c r="I139" s="80" t="e">
        <f>(F139-MAX($F$2:F139))/MAX($F$2:F139)</f>
        <v>#DIV/0!</v>
      </c>
      <c r="J139" s="80" t="e">
        <f>(F139-MAX($F$3:F139))/MIN($F$3:F139)</f>
        <v>#DIV/0!</v>
      </c>
      <c r="K139" s="80" t="e">
        <f>STDEV($G$4:G139)*SQRT(52)</f>
        <v>#DIV/0!</v>
      </c>
      <c r="L139" s="82"/>
      <c r="M139" s="82"/>
      <c r="N139" s="82"/>
      <c r="O139" s="106">
        <f t="shared" si="3"/>
        <v>5.7692307692307687E-4</v>
      </c>
      <c r="P139" s="106" t="e">
        <f t="shared" si="33"/>
        <v>#DIV/0!</v>
      </c>
      <c r="Q139" s="106" t="e">
        <f t="shared" si="34"/>
        <v>#DIV/0!</v>
      </c>
      <c r="R139" s="107" t="e">
        <f t="shared" si="35"/>
        <v>#DIV/0!</v>
      </c>
      <c r="S139" s="90" t="e">
        <f>AVERAGE($P$3:P139)/SQRT(AVERAGE($R$3:R139))</f>
        <v>#DIV/0!</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#DIV/0!</v>
      </c>
      <c r="I140" s="80" t="e">
        <f>(F140-MAX($F$2:F140))/MAX($F$2:F140)</f>
        <v>#DIV/0!</v>
      </c>
      <c r="J140" s="80" t="e">
        <f>(F140-MAX($F$3:F140))/MIN($F$3:F140)</f>
        <v>#DIV/0!</v>
      </c>
      <c r="K140" s="80" t="e">
        <f>STDEV($G$4:G140)*SQRT(52)</f>
        <v>#DIV/0!</v>
      </c>
      <c r="L140" s="82"/>
      <c r="M140" s="82"/>
      <c r="N140" s="82"/>
      <c r="O140" s="106">
        <f t="shared" si="3"/>
        <v>5.7692307692307687E-4</v>
      </c>
      <c r="P140" s="106" t="e">
        <f t="shared" si="33"/>
        <v>#DIV/0!</v>
      </c>
      <c r="Q140" s="106" t="e">
        <f t="shared" si="34"/>
        <v>#DIV/0!</v>
      </c>
      <c r="R140" s="107" t="e">
        <f t="shared" si="35"/>
        <v>#DIV/0!</v>
      </c>
      <c r="S140" s="90" t="e">
        <f>AVERAGE($P$3:P140)/SQRT(AVERAGE($R$3:R140))</f>
        <v>#DIV/0!</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#DIV/0!</v>
      </c>
      <c r="I141" s="80" t="e">
        <f>(F141-MAX($F$2:F141))/MAX($F$2:F141)</f>
        <v>#DIV/0!</v>
      </c>
      <c r="J141" s="80" t="e">
        <f>(F141-MAX($F$3:F141))/MIN($F$3:F141)</f>
        <v>#DIV/0!</v>
      </c>
      <c r="K141" s="80" t="e">
        <f>STDEV($G$4:G141)*SQRT(52)</f>
        <v>#DIV/0!</v>
      </c>
      <c r="L141" s="82"/>
      <c r="M141" s="82"/>
      <c r="N141" s="82"/>
      <c r="O141" s="106">
        <f t="shared" si="3"/>
        <v>5.7692307692307687E-4</v>
      </c>
      <c r="P141" s="106" t="e">
        <f t="shared" si="33"/>
        <v>#DIV/0!</v>
      </c>
      <c r="Q141" s="106" t="e">
        <f t="shared" si="34"/>
        <v>#DIV/0!</v>
      </c>
      <c r="R141" s="107" t="e">
        <f t="shared" si="35"/>
        <v>#DIV/0!</v>
      </c>
      <c r="S141" s="90" t="e">
        <f>AVERAGE($P$3:P141)/SQRT(AVERAGE($R$3:R141))</f>
        <v>#DIV/0!</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#DIV/0!</v>
      </c>
      <c r="I142" s="80" t="e">
        <f>(F142-MAX($F$2:F142))/MAX($F$2:F142)</f>
        <v>#DIV/0!</v>
      </c>
      <c r="J142" s="80" t="e">
        <f>(F142-MAX($F$3:F142))/MIN($F$3:F142)</f>
        <v>#DIV/0!</v>
      </c>
      <c r="K142" s="80" t="e">
        <f>STDEV($G$4:G142)*SQRT(52)</f>
        <v>#DIV/0!</v>
      </c>
      <c r="L142" s="82"/>
      <c r="M142" s="82"/>
      <c r="N142" s="82"/>
      <c r="O142" s="106">
        <f t="shared" si="3"/>
        <v>5.7692307692307687E-4</v>
      </c>
      <c r="P142" s="106" t="e">
        <f t="shared" si="33"/>
        <v>#DIV/0!</v>
      </c>
      <c r="Q142" s="106" t="e">
        <f t="shared" si="34"/>
        <v>#DIV/0!</v>
      </c>
      <c r="R142" s="107" t="e">
        <f t="shared" si="35"/>
        <v>#DIV/0!</v>
      </c>
      <c r="S142" s="90" t="e">
        <f>AVERAGE($P$3:P142)/SQRT(AVERAGE($R$3:R142))</f>
        <v>#DIV/0!</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#DIV/0!</v>
      </c>
      <c r="I143" s="80" t="e">
        <f>(F143-MAX($F$2:F143))/MAX($F$2:F143)</f>
        <v>#DIV/0!</v>
      </c>
      <c r="J143" s="80" t="e">
        <f>(F143-MAX($F$3:F143))/MIN($F$3:F143)</f>
        <v>#DIV/0!</v>
      </c>
      <c r="K143" s="80" t="e">
        <f>STDEV($G$4:G143)*SQRT(52)</f>
        <v>#DIV/0!</v>
      </c>
      <c r="L143" s="82"/>
      <c r="M143" s="82"/>
      <c r="N143" s="82"/>
      <c r="O143" s="106">
        <f t="shared" si="3"/>
        <v>5.7692307692307687E-4</v>
      </c>
      <c r="P143" s="106" t="e">
        <f t="shared" si="33"/>
        <v>#DIV/0!</v>
      </c>
      <c r="Q143" s="106" t="e">
        <f t="shared" si="34"/>
        <v>#DIV/0!</v>
      </c>
      <c r="R143" s="107" t="e">
        <f t="shared" si="35"/>
        <v>#DIV/0!</v>
      </c>
      <c r="S143" s="90" t="e">
        <f>AVERAGE($P$3:P143)/SQRT(AVERAGE($R$3:R143))</f>
        <v>#DIV/0!</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#DIV/0!</v>
      </c>
      <c r="I144" s="80" t="e">
        <f>(F144-MAX($F$2:F144))/MAX($F$2:F144)</f>
        <v>#DIV/0!</v>
      </c>
      <c r="J144" s="80" t="e">
        <f>(F144-MAX($F$3:F144))/MIN($F$3:F144)</f>
        <v>#DIV/0!</v>
      </c>
      <c r="K144" s="80" t="e">
        <f>STDEV($G$4:G144)*SQRT(52)</f>
        <v>#DIV/0!</v>
      </c>
      <c r="L144" s="82"/>
      <c r="M144" s="82"/>
      <c r="N144" s="82"/>
      <c r="O144" s="106">
        <f t="shared" si="3"/>
        <v>5.7692307692307687E-4</v>
      </c>
      <c r="P144" s="106" t="e">
        <f t="shared" si="33"/>
        <v>#DIV/0!</v>
      </c>
      <c r="Q144" s="106" t="e">
        <f t="shared" si="34"/>
        <v>#DIV/0!</v>
      </c>
      <c r="R144" s="107" t="e">
        <f t="shared" si="35"/>
        <v>#DIV/0!</v>
      </c>
      <c r="S144" s="90" t="e">
        <f>AVERAGE($P$3:P144)/SQRT(AVERAGE($R$3:R144))</f>
        <v>#DIV/0!</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#DIV/0!</v>
      </c>
      <c r="I145" s="80" t="e">
        <f>(F145-MAX($F$2:F145))/MAX($F$2:F145)</f>
        <v>#DIV/0!</v>
      </c>
      <c r="J145" s="80" t="e">
        <f>(F145-MAX($F$3:F145))/MIN($F$3:F145)</f>
        <v>#DIV/0!</v>
      </c>
      <c r="K145" s="80" t="e">
        <f>STDEV($G$4:G145)*SQRT(52)</f>
        <v>#DIV/0!</v>
      </c>
      <c r="L145" s="82"/>
      <c r="M145" s="82"/>
      <c r="N145" s="82"/>
      <c r="O145" s="106">
        <f t="shared" si="3"/>
        <v>5.7692307692307687E-4</v>
      </c>
      <c r="P145" s="106" t="e">
        <f t="shared" si="33"/>
        <v>#DIV/0!</v>
      </c>
      <c r="Q145" s="106" t="e">
        <f t="shared" si="34"/>
        <v>#DIV/0!</v>
      </c>
      <c r="R145" s="107" t="e">
        <f t="shared" si="35"/>
        <v>#DIV/0!</v>
      </c>
      <c r="S145" s="90" t="e">
        <f>AVERAGE($P$3:P145)/SQRT(AVERAGE($R$3:R145))</f>
        <v>#DIV/0!</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#DIV/0!</v>
      </c>
      <c r="I146" s="80" t="e">
        <f>(F146-MAX($F$2:F146))/MAX($F$2:F146)</f>
        <v>#DIV/0!</v>
      </c>
      <c r="J146" s="80" t="e">
        <f>(F146-MAX($F$3:F146))/MIN($F$3:F146)</f>
        <v>#DIV/0!</v>
      </c>
      <c r="K146" s="80" t="e">
        <f>STDEV($G$4:G146)*SQRT(52)</f>
        <v>#DIV/0!</v>
      </c>
      <c r="L146" s="82"/>
      <c r="M146" s="82"/>
      <c r="N146" s="82"/>
      <c r="O146" s="106">
        <f t="shared" si="3"/>
        <v>5.7692307692307687E-4</v>
      </c>
      <c r="P146" s="106" t="e">
        <f t="shared" si="33"/>
        <v>#DIV/0!</v>
      </c>
      <c r="Q146" s="106" t="e">
        <f t="shared" si="34"/>
        <v>#DIV/0!</v>
      </c>
      <c r="R146" s="107" t="e">
        <f t="shared" si="35"/>
        <v>#DIV/0!</v>
      </c>
      <c r="S146" s="90" t="e">
        <f>AVERAGE($P$3:P146)/SQRT(AVERAGE($R$3:R146))</f>
        <v>#DIV/0!</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#DIV/0!</v>
      </c>
      <c r="I147" s="80" t="e">
        <f>(F147-MAX($F$2:F147))/MAX($F$2:F147)</f>
        <v>#DIV/0!</v>
      </c>
      <c r="J147" s="80" t="e">
        <f>(F147-MAX($F$3:F147))/MIN($F$3:F147)</f>
        <v>#DIV/0!</v>
      </c>
      <c r="K147" s="80" t="e">
        <f>STDEV($G$4:G147)*SQRT(52)</f>
        <v>#DIV/0!</v>
      </c>
      <c r="L147" s="82"/>
      <c r="M147" s="82"/>
      <c r="N147" s="82"/>
      <c r="O147" s="106">
        <f t="shared" si="3"/>
        <v>5.7692307692307687E-4</v>
      </c>
      <c r="P147" s="106" t="e">
        <f t="shared" si="33"/>
        <v>#DIV/0!</v>
      </c>
      <c r="Q147" s="106" t="e">
        <f t="shared" si="34"/>
        <v>#DIV/0!</v>
      </c>
      <c r="R147" s="107" t="e">
        <f t="shared" si="35"/>
        <v>#DIV/0!</v>
      </c>
      <c r="S147" s="90" t="e">
        <f>AVERAGE($P$3:P147)/SQRT(AVERAGE($R$3:R147))</f>
        <v>#DIV/0!</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#DIV/0!</v>
      </c>
      <c r="I148" s="80" t="e">
        <f>(F148-MAX($F$2:F148))/MAX($F$2:F148)</f>
        <v>#DIV/0!</v>
      </c>
      <c r="J148" s="80" t="e">
        <f>(F148-MAX($F$3:F148))/MIN($F$3:F148)</f>
        <v>#DIV/0!</v>
      </c>
      <c r="K148" s="80" t="e">
        <f>STDEV($G$4:G148)*SQRT(52)</f>
        <v>#DIV/0!</v>
      </c>
      <c r="L148" s="82"/>
      <c r="M148" s="82"/>
      <c r="N148" s="82"/>
      <c r="O148" s="106">
        <f t="shared" si="3"/>
        <v>5.7692307692307687E-4</v>
      </c>
      <c r="P148" s="106" t="e">
        <f t="shared" si="33"/>
        <v>#DIV/0!</v>
      </c>
      <c r="Q148" s="106" t="e">
        <f t="shared" si="34"/>
        <v>#DIV/0!</v>
      </c>
      <c r="R148" s="107" t="e">
        <f t="shared" si="35"/>
        <v>#DIV/0!</v>
      </c>
      <c r="S148" s="90" t="e">
        <f>AVERAGE($P$3:P148)/SQRT(AVERAGE($R$3:R148))</f>
        <v>#DIV/0!</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#DIV/0!</v>
      </c>
      <c r="I149" s="80" t="e">
        <f>(F149-MAX($F$2:F149))/MAX($F$2:F149)</f>
        <v>#DIV/0!</v>
      </c>
      <c r="J149" s="80" t="e">
        <f>(F149-MAX($F$3:F149))/MIN($F$3:F149)</f>
        <v>#DIV/0!</v>
      </c>
      <c r="K149" s="80" t="e">
        <f>STDEV($G$4:G149)*SQRT(52)</f>
        <v>#DIV/0!</v>
      </c>
      <c r="L149" s="82"/>
      <c r="M149" s="82"/>
      <c r="N149" s="82"/>
      <c r="O149" s="106">
        <f t="shared" si="3"/>
        <v>5.7692307692307687E-4</v>
      </c>
      <c r="P149" s="106" t="e">
        <f t="shared" si="33"/>
        <v>#DIV/0!</v>
      </c>
      <c r="Q149" s="106" t="e">
        <f t="shared" si="34"/>
        <v>#DIV/0!</v>
      </c>
      <c r="R149" s="107" t="e">
        <f t="shared" si="35"/>
        <v>#DIV/0!</v>
      </c>
      <c r="S149" s="90" t="e">
        <f>AVERAGE($P$3:P149)/SQRT(AVERAGE($R$3:R149))</f>
        <v>#DIV/0!</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#DIV/0!</v>
      </c>
      <c r="I150" s="80" t="e">
        <f>(F150-MAX($F$2:F150))/MAX($F$2:F150)</f>
        <v>#DIV/0!</v>
      </c>
      <c r="J150" s="80" t="e">
        <f>(F150-MAX($F$3:F150))/MIN($F$3:F150)</f>
        <v>#DIV/0!</v>
      </c>
      <c r="K150" s="80" t="e">
        <f>STDEV($G$4:G150)*SQRT(52)</f>
        <v>#DIV/0!</v>
      </c>
      <c r="L150" s="82"/>
      <c r="M150" s="82"/>
      <c r="N150" s="82"/>
      <c r="O150" s="106">
        <f t="shared" si="3"/>
        <v>5.7692307692307687E-4</v>
      </c>
      <c r="P150" s="106" t="e">
        <f t="shared" si="33"/>
        <v>#DIV/0!</v>
      </c>
      <c r="Q150" s="106" t="e">
        <f t="shared" si="34"/>
        <v>#DIV/0!</v>
      </c>
      <c r="R150" s="107" t="e">
        <f t="shared" si="35"/>
        <v>#DIV/0!</v>
      </c>
      <c r="S150" s="90" t="e">
        <f>AVERAGE($P$3:P150)/SQRT(AVERAGE($R$3:R150))</f>
        <v>#DIV/0!</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#DIV/0!</v>
      </c>
      <c r="I151" s="80" t="e">
        <f>(F151-MAX($F$2:F151))/MAX($F$2:F151)</f>
        <v>#DIV/0!</v>
      </c>
      <c r="J151" s="80" t="e">
        <f>(F151-MAX($F$3:F151))/MIN($F$3:F151)</f>
        <v>#DIV/0!</v>
      </c>
      <c r="K151" s="80" t="e">
        <f>STDEV($G$4:G151)*SQRT(52)</f>
        <v>#DIV/0!</v>
      </c>
      <c r="L151" s="82"/>
      <c r="M151" s="82"/>
      <c r="N151" s="82"/>
      <c r="O151" s="106">
        <f t="shared" si="3"/>
        <v>5.7692307692307687E-4</v>
      </c>
      <c r="P151" s="106" t="e">
        <f t="shared" si="33"/>
        <v>#DIV/0!</v>
      </c>
      <c r="Q151" s="106" t="e">
        <f t="shared" si="34"/>
        <v>#DIV/0!</v>
      </c>
      <c r="R151" s="107" t="e">
        <f t="shared" si="35"/>
        <v>#DIV/0!</v>
      </c>
      <c r="S151" s="90" t="e">
        <f>AVERAGE($P$3:P151)/SQRT(AVERAGE($R$3:R151))</f>
        <v>#DIV/0!</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#DIV/0!</v>
      </c>
      <c r="I152" s="80" t="e">
        <f>(F152-MAX($F$2:F152))/MAX($F$2:F152)</f>
        <v>#DIV/0!</v>
      </c>
      <c r="J152" s="80" t="e">
        <f>(F152-MAX($F$3:F152))/MIN($F$3:F152)</f>
        <v>#DIV/0!</v>
      </c>
      <c r="K152" s="80" t="e">
        <f>STDEV($G$4:G152)*SQRT(52)</f>
        <v>#DIV/0!</v>
      </c>
      <c r="L152" s="82"/>
      <c r="M152" s="82"/>
      <c r="N152" s="82"/>
      <c r="O152" s="106">
        <f t="shared" si="3"/>
        <v>5.7692307692307687E-4</v>
      </c>
      <c r="P152" s="106" t="e">
        <f t="shared" si="33"/>
        <v>#DIV/0!</v>
      </c>
      <c r="Q152" s="106" t="e">
        <f t="shared" si="34"/>
        <v>#DIV/0!</v>
      </c>
      <c r="R152" s="107" t="e">
        <f t="shared" si="35"/>
        <v>#DIV/0!</v>
      </c>
      <c r="S152" s="90" t="e">
        <f>AVERAGE($P$3:P152)/SQRT(AVERAGE($R$3:R152))</f>
        <v>#DIV/0!</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#DIV/0!</v>
      </c>
      <c r="I153" s="80" t="e">
        <f>(F153-MAX($F$2:F153))/MAX($F$2:F153)</f>
        <v>#DIV/0!</v>
      </c>
      <c r="J153" s="80" t="e">
        <f>(F153-MAX($F$3:F153))/MIN($F$3:F153)</f>
        <v>#DIV/0!</v>
      </c>
      <c r="K153" s="80" t="e">
        <f>STDEV($G$4:G153)*SQRT(52)</f>
        <v>#DIV/0!</v>
      </c>
      <c r="L153" s="82"/>
      <c r="M153" s="82"/>
      <c r="N153" s="82"/>
      <c r="O153" s="106">
        <f t="shared" si="3"/>
        <v>5.7692307692307687E-4</v>
      </c>
      <c r="P153" s="106" t="e">
        <f t="shared" si="33"/>
        <v>#DIV/0!</v>
      </c>
      <c r="Q153" s="106" t="e">
        <f t="shared" si="34"/>
        <v>#DIV/0!</v>
      </c>
      <c r="R153" s="107" t="e">
        <f t="shared" si="35"/>
        <v>#DIV/0!</v>
      </c>
      <c r="S153" s="90" t="e">
        <f>AVERAGE($P$3:P153)/SQRT(AVERAGE($R$3:R153))</f>
        <v>#DIV/0!</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#DIV/0!</v>
      </c>
      <c r="I154" s="80" t="e">
        <f>(F154-MAX($F$2:F154))/MAX($F$2:F154)</f>
        <v>#DIV/0!</v>
      </c>
      <c r="J154" s="80" t="e">
        <f>(F154-MAX($F$3:F154))/MIN($F$3:F154)</f>
        <v>#DIV/0!</v>
      </c>
      <c r="K154" s="80" t="e">
        <f>STDEV($G$4:G154)*SQRT(52)</f>
        <v>#DIV/0!</v>
      </c>
      <c r="L154" s="82"/>
      <c r="M154" s="82"/>
      <c r="N154" s="82"/>
      <c r="O154" s="106">
        <f t="shared" si="3"/>
        <v>5.7692307692307687E-4</v>
      </c>
      <c r="P154" s="106" t="e">
        <f t="shared" si="33"/>
        <v>#DIV/0!</v>
      </c>
      <c r="Q154" s="106" t="e">
        <f t="shared" si="34"/>
        <v>#DIV/0!</v>
      </c>
      <c r="R154" s="107" t="e">
        <f t="shared" si="35"/>
        <v>#DIV/0!</v>
      </c>
      <c r="S154" s="90" t="e">
        <f>AVERAGE($P$3:P154)/SQRT(AVERAGE($R$3:R154))</f>
        <v>#DIV/0!</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#DIV/0!</v>
      </c>
      <c r="I155" s="80" t="e">
        <f>(F155-MAX($F$2:F155))/MAX($F$2:F155)</f>
        <v>#DIV/0!</v>
      </c>
      <c r="J155" s="80" t="e">
        <f>(F155-MAX($F$3:F155))/MIN($F$3:F155)</f>
        <v>#DIV/0!</v>
      </c>
      <c r="K155" s="80" t="e">
        <f>STDEV($G$4:G155)*SQRT(52)</f>
        <v>#DIV/0!</v>
      </c>
      <c r="L155" s="82"/>
      <c r="M155" s="82"/>
      <c r="N155" s="82"/>
      <c r="O155" s="106">
        <f t="shared" si="3"/>
        <v>5.7692307692307687E-4</v>
      </c>
      <c r="P155" s="106" t="e">
        <f t="shared" si="33"/>
        <v>#DIV/0!</v>
      </c>
      <c r="Q155" s="106" t="e">
        <f t="shared" si="34"/>
        <v>#DIV/0!</v>
      </c>
      <c r="R155" s="107" t="e">
        <f t="shared" si="35"/>
        <v>#DIV/0!</v>
      </c>
      <c r="S155" s="90" t="e">
        <f>AVERAGE($P$3:P155)/SQRT(AVERAGE($R$3:R155))</f>
        <v>#DIV/0!</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#DIV/0!</v>
      </c>
      <c r="I156" s="80" t="e">
        <f>(F156-MAX($F$2:F156))/MAX($F$2:F156)</f>
        <v>#DIV/0!</v>
      </c>
      <c r="J156" s="80" t="e">
        <f>(F156-MAX($F$3:F156))/MIN($F$3:F156)</f>
        <v>#DIV/0!</v>
      </c>
      <c r="K156" s="80" t="e">
        <f>STDEV($G$4:G156)*SQRT(52)</f>
        <v>#DIV/0!</v>
      </c>
      <c r="L156" s="82"/>
      <c r="M156" s="82"/>
      <c r="N156" s="82"/>
      <c r="O156" s="106">
        <f t="shared" si="3"/>
        <v>5.7692307692307687E-4</v>
      </c>
      <c r="P156" s="106" t="e">
        <f t="shared" si="33"/>
        <v>#DIV/0!</v>
      </c>
      <c r="Q156" s="106" t="e">
        <f t="shared" si="34"/>
        <v>#DIV/0!</v>
      </c>
      <c r="R156" s="107" t="e">
        <f t="shared" si="35"/>
        <v>#DIV/0!</v>
      </c>
      <c r="S156" s="90" t="e">
        <f>AVERAGE($P$3:P156)/SQRT(AVERAGE($R$3:R156))</f>
        <v>#DIV/0!</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#DIV/0!</v>
      </c>
      <c r="I157" s="80" t="e">
        <f>(F157-MAX($F$2:F157))/MAX($F$2:F157)</f>
        <v>#DIV/0!</v>
      </c>
      <c r="J157" s="80" t="e">
        <f>(F157-MAX($F$3:F157))/MIN($F$3:F157)</f>
        <v>#DIV/0!</v>
      </c>
      <c r="K157" s="80" t="e">
        <f>STDEV($G$4:G157)*SQRT(52)</f>
        <v>#DIV/0!</v>
      </c>
      <c r="L157" s="82"/>
      <c r="M157" s="82"/>
      <c r="N157" s="82"/>
      <c r="O157" s="106">
        <f t="shared" si="3"/>
        <v>5.7692307692307687E-4</v>
      </c>
      <c r="P157" s="106" t="e">
        <f t="shared" si="33"/>
        <v>#DIV/0!</v>
      </c>
      <c r="Q157" s="106" t="e">
        <f t="shared" si="34"/>
        <v>#DIV/0!</v>
      </c>
      <c r="R157" s="107" t="e">
        <f t="shared" si="35"/>
        <v>#DIV/0!</v>
      </c>
      <c r="S157" s="90" t="e">
        <f>AVERAGE($P$3:P157)/SQRT(AVERAGE($R$3:R157))</f>
        <v>#DIV/0!</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#DIV/0!</v>
      </c>
      <c r="I158" s="80" t="e">
        <f>(F158-MAX($F$2:F158))/MAX($F$2:F158)</f>
        <v>#DIV/0!</v>
      </c>
      <c r="J158" s="80" t="e">
        <f>(F158-MAX($F$3:F158))/MIN($F$3:F158)</f>
        <v>#DIV/0!</v>
      </c>
      <c r="K158" s="80" t="e">
        <f>STDEV($G$4:G158)*SQRT(52)</f>
        <v>#DIV/0!</v>
      </c>
      <c r="L158" s="82"/>
      <c r="M158" s="82"/>
      <c r="N158" s="82"/>
      <c r="O158" s="106">
        <f t="shared" si="3"/>
        <v>5.7692307692307687E-4</v>
      </c>
      <c r="P158" s="106" t="e">
        <f t="shared" si="33"/>
        <v>#DIV/0!</v>
      </c>
      <c r="Q158" s="106" t="e">
        <f t="shared" si="34"/>
        <v>#DIV/0!</v>
      </c>
      <c r="R158" s="107" t="e">
        <f t="shared" si="35"/>
        <v>#DIV/0!</v>
      </c>
      <c r="S158" s="90" t="e">
        <f>AVERAGE($P$3:P158)/SQRT(AVERAGE($R$3:R158))</f>
        <v>#DIV/0!</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#DIV/0!</v>
      </c>
      <c r="I159" s="80" t="e">
        <f>(F159-MAX($F$2:F159))/MAX($F$2:F159)</f>
        <v>#DIV/0!</v>
      </c>
      <c r="J159" s="80" t="e">
        <f>(F159-MAX($F$3:F159))/MIN($F$3:F159)</f>
        <v>#DIV/0!</v>
      </c>
      <c r="K159" s="80" t="e">
        <f>STDEV($G$4:G159)*SQRT(52)</f>
        <v>#DIV/0!</v>
      </c>
      <c r="L159" s="82"/>
      <c r="M159" s="82"/>
      <c r="N159" s="82"/>
      <c r="O159" s="106">
        <f t="shared" si="3"/>
        <v>5.7692307692307687E-4</v>
      </c>
      <c r="P159" s="106" t="e">
        <f t="shared" si="33"/>
        <v>#DIV/0!</v>
      </c>
      <c r="Q159" s="106" t="e">
        <f t="shared" si="34"/>
        <v>#DIV/0!</v>
      </c>
      <c r="R159" s="107" t="e">
        <f t="shared" si="35"/>
        <v>#DIV/0!</v>
      </c>
      <c r="S159" s="90" t="e">
        <f>AVERAGE($P$3:P159)/SQRT(AVERAGE($R$3:R159))</f>
        <v>#DIV/0!</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#DIV/0!</v>
      </c>
      <c r="I160" s="80" t="e">
        <f>(F160-MAX($F$2:F160))/MAX($F$2:F160)</f>
        <v>#DIV/0!</v>
      </c>
      <c r="J160" s="80" t="e">
        <f>(F160-MAX($F$3:F160))/MIN($F$3:F160)</f>
        <v>#DIV/0!</v>
      </c>
      <c r="K160" s="80" t="e">
        <f>STDEV($G$4:G160)*SQRT(52)</f>
        <v>#DIV/0!</v>
      </c>
      <c r="L160" s="82"/>
      <c r="M160" s="82"/>
      <c r="N160" s="82"/>
      <c r="O160" s="106">
        <f t="shared" si="3"/>
        <v>5.7692307692307687E-4</v>
      </c>
      <c r="P160" s="106" t="e">
        <f t="shared" si="33"/>
        <v>#DIV/0!</v>
      </c>
      <c r="Q160" s="106" t="e">
        <f t="shared" si="34"/>
        <v>#DIV/0!</v>
      </c>
      <c r="R160" s="107" t="e">
        <f t="shared" si="35"/>
        <v>#DIV/0!</v>
      </c>
      <c r="S160" s="90" t="e">
        <f>AVERAGE($P$3:P160)/SQRT(AVERAGE($R$3:R160))</f>
        <v>#DIV/0!</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#DIV/0!</v>
      </c>
      <c r="I161" s="80" t="e">
        <f>(F161-MAX($F$2:F161))/MAX($F$2:F161)</f>
        <v>#DIV/0!</v>
      </c>
      <c r="J161" s="80" t="e">
        <f>(F161-MAX($F$3:F161))/MIN($F$3:F161)</f>
        <v>#DIV/0!</v>
      </c>
      <c r="K161" s="80" t="e">
        <f>STDEV($G$4:G161)*SQRT(52)</f>
        <v>#DIV/0!</v>
      </c>
      <c r="L161" s="82"/>
      <c r="M161" s="82"/>
      <c r="N161" s="82"/>
      <c r="O161" s="106">
        <f t="shared" si="3"/>
        <v>5.7692307692307687E-4</v>
      </c>
      <c r="P161" s="106" t="e">
        <f t="shared" si="33"/>
        <v>#DIV/0!</v>
      </c>
      <c r="Q161" s="106" t="e">
        <f t="shared" si="34"/>
        <v>#DIV/0!</v>
      </c>
      <c r="R161" s="107" t="e">
        <f t="shared" si="35"/>
        <v>#DIV/0!</v>
      </c>
      <c r="S161" s="90" t="e">
        <f>AVERAGE($P$3:P161)/SQRT(AVERAGE($R$3:R161))</f>
        <v>#DIV/0!</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#DIV/0!</v>
      </c>
      <c r="I162" s="80" t="e">
        <f>(F162-MAX($F$2:F162))/MAX($F$2:F162)</f>
        <v>#DIV/0!</v>
      </c>
      <c r="J162" s="80" t="e">
        <f>(F162-MAX($F$3:F162))/MIN($F$3:F162)</f>
        <v>#DIV/0!</v>
      </c>
      <c r="K162" s="80" t="e">
        <f>STDEV($G$4:G162)*SQRT(52)</f>
        <v>#DIV/0!</v>
      </c>
      <c r="L162" s="82"/>
      <c r="M162" s="82"/>
      <c r="N162" s="82"/>
      <c r="O162" s="106">
        <f t="shared" si="3"/>
        <v>5.7692307692307687E-4</v>
      </c>
      <c r="P162" s="106" t="e">
        <f t="shared" si="33"/>
        <v>#DIV/0!</v>
      </c>
      <c r="Q162" s="106" t="e">
        <f t="shared" si="34"/>
        <v>#DIV/0!</v>
      </c>
      <c r="R162" s="107" t="e">
        <f t="shared" si="35"/>
        <v>#DIV/0!</v>
      </c>
      <c r="S162" s="90" t="e">
        <f>AVERAGE($P$3:P162)/SQRT(AVERAGE($R$3:R162))</f>
        <v>#DIV/0!</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#DIV/0!</v>
      </c>
      <c r="I163" s="80" t="e">
        <f>(F163-MAX($F$2:F163))/MAX($F$2:F163)</f>
        <v>#DIV/0!</v>
      </c>
      <c r="J163" s="80" t="e">
        <f>(F163-MAX($F$3:F163))/MIN($F$3:F163)</f>
        <v>#DIV/0!</v>
      </c>
      <c r="K163" s="80" t="e">
        <f>STDEV($G$4:G163)*SQRT(52)</f>
        <v>#DIV/0!</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#DIV/0!</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#DIV/0!</v>
      </c>
      <c r="I164" s="80" t="e">
        <f>(F164-MAX($F$2:F164))/MAX($F$2:F164)</f>
        <v>#DIV/0!</v>
      </c>
      <c r="J164" s="80" t="e">
        <f>(F164-MAX($F$3:F164))/MIN($F$3:F164)</f>
        <v>#DIV/0!</v>
      </c>
      <c r="K164" s="80" t="e">
        <f>STDEV($G$4:G164)*SQRT(52)</f>
        <v>#DIV/0!</v>
      </c>
      <c r="L164" s="82"/>
      <c r="M164" s="82"/>
      <c r="N164" s="82"/>
      <c r="O164" s="106">
        <f t="shared" si="3"/>
        <v>5.7692307692307687E-4</v>
      </c>
      <c r="P164" s="106" t="e">
        <f t="shared" si="40"/>
        <v>#DIV/0!</v>
      </c>
      <c r="Q164" s="106" t="e">
        <f t="shared" si="41"/>
        <v>#DIV/0!</v>
      </c>
      <c r="R164" s="107" t="e">
        <f t="shared" si="42"/>
        <v>#DIV/0!</v>
      </c>
      <c r="S164" s="90" t="e">
        <f>AVERAGE($P$3:P164)/SQRT(AVERAGE($R$3:R164))</f>
        <v>#DIV/0!</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#DIV/0!</v>
      </c>
      <c r="I165" s="80" t="e">
        <f>(F165-MAX($F$2:F165))/MAX($F$2:F165)</f>
        <v>#DIV/0!</v>
      </c>
      <c r="J165" s="80" t="e">
        <f>(F165-MAX($F$3:F165))/MIN($F$3:F165)</f>
        <v>#DIV/0!</v>
      </c>
      <c r="K165" s="80" t="e">
        <f>STDEV($G$4:G165)*SQRT(52)</f>
        <v>#DIV/0!</v>
      </c>
      <c r="L165" s="82"/>
      <c r="M165" s="82"/>
      <c r="N165" s="82"/>
      <c r="O165" s="106">
        <f t="shared" si="3"/>
        <v>5.7692307692307687E-4</v>
      </c>
      <c r="P165" s="106" t="e">
        <f t="shared" si="40"/>
        <v>#DIV/0!</v>
      </c>
      <c r="Q165" s="106" t="e">
        <f t="shared" si="41"/>
        <v>#DIV/0!</v>
      </c>
      <c r="R165" s="107" t="e">
        <f t="shared" si="42"/>
        <v>#DIV/0!</v>
      </c>
      <c r="S165" s="90" t="e">
        <f>AVERAGE($P$3:P165)/SQRT(AVERAGE($R$3:R165))</f>
        <v>#DIV/0!</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#DIV/0!</v>
      </c>
      <c r="I166" s="80" t="e">
        <f>(F166-MAX($F$2:F166))/MAX($F$2:F166)</f>
        <v>#DIV/0!</v>
      </c>
      <c r="J166" s="80" t="e">
        <f>(F166-MAX($F$3:F166))/MIN($F$3:F166)</f>
        <v>#DIV/0!</v>
      </c>
      <c r="K166" s="80" t="e">
        <f>STDEV($G$4:G166)*SQRT(52)</f>
        <v>#DIV/0!</v>
      </c>
      <c r="L166" s="82"/>
      <c r="M166" s="82"/>
      <c r="N166" s="82"/>
      <c r="O166" s="106">
        <f t="shared" si="3"/>
        <v>5.7692307692307687E-4</v>
      </c>
      <c r="P166" s="106" t="e">
        <f t="shared" si="40"/>
        <v>#DIV/0!</v>
      </c>
      <c r="Q166" s="106" t="e">
        <f t="shared" si="41"/>
        <v>#DIV/0!</v>
      </c>
      <c r="R166" s="107" t="e">
        <f t="shared" si="42"/>
        <v>#DIV/0!</v>
      </c>
      <c r="S166" s="90" t="e">
        <f>AVERAGE($P$3:P166)/SQRT(AVERAGE($R$3:R166))</f>
        <v>#DIV/0!</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#DIV/0!</v>
      </c>
      <c r="I167" s="80" t="e">
        <f>(F167-MAX($F$2:F167))/MAX($F$2:F167)</f>
        <v>#DIV/0!</v>
      </c>
      <c r="J167" s="80" t="e">
        <f>(F167-MAX($F$3:F167))/MIN($F$3:F167)</f>
        <v>#DIV/0!</v>
      </c>
      <c r="K167" s="80" t="e">
        <f>STDEV($G$4:G167)*SQRT(52)</f>
        <v>#DIV/0!</v>
      </c>
      <c r="L167" s="82"/>
      <c r="M167" s="82"/>
      <c r="N167" s="82"/>
      <c r="O167" s="106">
        <f t="shared" si="3"/>
        <v>5.7692307692307687E-4</v>
      </c>
      <c r="P167" s="106" t="e">
        <f t="shared" si="40"/>
        <v>#DIV/0!</v>
      </c>
      <c r="Q167" s="106" t="e">
        <f t="shared" si="41"/>
        <v>#DIV/0!</v>
      </c>
      <c r="R167" s="107" t="e">
        <f t="shared" si="42"/>
        <v>#DIV/0!</v>
      </c>
      <c r="S167" s="90" t="e">
        <f>AVERAGE($P$3:P167)/SQRT(AVERAGE($R$3:R167))</f>
        <v>#DIV/0!</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#DIV/0!</v>
      </c>
      <c r="I168" s="80" t="e">
        <f>(F168-MAX($F$2:F168))/MAX($F$2:F168)</f>
        <v>#DIV/0!</v>
      </c>
      <c r="J168" s="80" t="e">
        <f>(F168-MAX($F$3:F168))/MIN($F$3:F168)</f>
        <v>#DIV/0!</v>
      </c>
      <c r="K168" s="80" t="e">
        <f>STDEV($G$4:G168)*SQRT(52)</f>
        <v>#DIV/0!</v>
      </c>
      <c r="L168" s="82"/>
      <c r="M168" s="82"/>
      <c r="N168" s="82"/>
      <c r="O168" s="106">
        <f t="shared" si="3"/>
        <v>5.7692307692307687E-4</v>
      </c>
      <c r="P168" s="106" t="e">
        <f t="shared" si="40"/>
        <v>#DIV/0!</v>
      </c>
      <c r="Q168" s="106" t="e">
        <f t="shared" si="41"/>
        <v>#DIV/0!</v>
      </c>
      <c r="R168" s="107" t="e">
        <f t="shared" si="42"/>
        <v>#DIV/0!</v>
      </c>
      <c r="S168" s="90" t="e">
        <f>AVERAGE($P$3:P168)/SQRT(AVERAGE($R$3:R168))</f>
        <v>#DIV/0!</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#DIV/0!</v>
      </c>
      <c r="I169" s="80" t="e">
        <f>(F169-MAX($F$2:F169))/MAX($F$2:F169)</f>
        <v>#DIV/0!</v>
      </c>
      <c r="J169" s="80" t="e">
        <f>(F169-MAX($F$3:F169))/MIN($F$3:F169)</f>
        <v>#DIV/0!</v>
      </c>
      <c r="K169" s="80" t="e">
        <f>STDEV($G$4:G169)*SQRT(52)</f>
        <v>#DIV/0!</v>
      </c>
      <c r="L169" s="82"/>
      <c r="M169" s="82"/>
      <c r="N169" s="82"/>
      <c r="O169" s="106">
        <f t="shared" si="3"/>
        <v>5.7692307692307687E-4</v>
      </c>
      <c r="P169" s="106" t="e">
        <f t="shared" si="40"/>
        <v>#DIV/0!</v>
      </c>
      <c r="Q169" s="106" t="e">
        <f t="shared" si="41"/>
        <v>#DIV/0!</v>
      </c>
      <c r="R169" s="107" t="e">
        <f t="shared" si="42"/>
        <v>#DIV/0!</v>
      </c>
      <c r="S169" s="90" t="e">
        <f>AVERAGE($P$3:P169)/SQRT(AVERAGE($R$3:R169))</f>
        <v>#DIV/0!</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#DIV/0!</v>
      </c>
      <c r="I170" s="80" t="e">
        <f>(F170-MAX($F$2:F170))/MAX($F$2:F170)</f>
        <v>#DIV/0!</v>
      </c>
      <c r="J170" s="80" t="e">
        <f>(F170-MAX($F$3:F170))/MIN($F$3:F170)</f>
        <v>#DIV/0!</v>
      </c>
      <c r="K170" s="80" t="e">
        <f>STDEV($G$4:G170)*SQRT(52)</f>
        <v>#DIV/0!</v>
      </c>
      <c r="L170" s="82"/>
      <c r="M170" s="82"/>
      <c r="N170" s="82"/>
      <c r="O170" s="106">
        <f t="shared" si="3"/>
        <v>5.7692307692307687E-4</v>
      </c>
      <c r="P170" s="106" t="e">
        <f t="shared" si="40"/>
        <v>#DIV/0!</v>
      </c>
      <c r="Q170" s="106" t="e">
        <f t="shared" si="41"/>
        <v>#DIV/0!</v>
      </c>
      <c r="R170" s="107" t="e">
        <f t="shared" si="42"/>
        <v>#DIV/0!</v>
      </c>
      <c r="S170" s="90" t="e">
        <f>AVERAGE($P$3:P170)/SQRT(AVERAGE($R$3:R170))</f>
        <v>#DIV/0!</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#DIV/0!</v>
      </c>
      <c r="I171" s="80" t="e">
        <f>(F171-MAX($F$2:F171))/MAX($F$2:F171)</f>
        <v>#DIV/0!</v>
      </c>
      <c r="J171" s="80" t="e">
        <f>(F171-MAX($F$3:F171))/MIN($F$3:F171)</f>
        <v>#DIV/0!</v>
      </c>
      <c r="K171" s="80" t="e">
        <f>STDEV($G$4:G171)*SQRT(52)</f>
        <v>#DIV/0!</v>
      </c>
      <c r="L171" s="82"/>
      <c r="M171" s="82"/>
      <c r="N171" s="82"/>
      <c r="O171" s="106">
        <f t="shared" si="3"/>
        <v>5.7692307692307687E-4</v>
      </c>
      <c r="P171" s="106" t="e">
        <f t="shared" si="40"/>
        <v>#DIV/0!</v>
      </c>
      <c r="Q171" s="106" t="e">
        <f t="shared" si="41"/>
        <v>#DIV/0!</v>
      </c>
      <c r="R171" s="107" t="e">
        <f t="shared" si="42"/>
        <v>#DIV/0!</v>
      </c>
      <c r="S171" s="90" t="e">
        <f>AVERAGE($P$3:P171)/SQRT(AVERAGE($R$3:R171))</f>
        <v>#DIV/0!</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abSelected="1" topLeftCell="A16" zoomScale="150" zoomScaleNormal="150" workbookViewId="0">
      <selection activeCell="C40" sqref="C40"/>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c r="D40" s="87"/>
      <c r="E40" s="70">
        <f t="shared" si="8"/>
        <v>0</v>
      </c>
      <c r="F40" s="81">
        <f t="shared" si="9"/>
        <v>0</v>
      </c>
      <c r="G40" s="80" t="e">
        <f t="shared" si="10"/>
        <v>#NUM!</v>
      </c>
      <c r="H40" s="80" t="e">
        <f t="shared" si="14"/>
        <v>#NUM!</v>
      </c>
      <c r="I40" s="80">
        <f>(F40-MAX($F$2:F40))/MAX($F$2:F40)</f>
        <v>-1</v>
      </c>
      <c r="J40" s="80">
        <f>(F40-MIN($F$2:F40))/MAX($F$2:F40)</f>
        <v>0</v>
      </c>
      <c r="K40" s="80" t="e">
        <f>STDEV($G$3:G40)*SQRT(52)</f>
        <v>#NUM!</v>
      </c>
      <c r="L40" s="82"/>
      <c r="M40" s="82"/>
      <c r="N40" s="83"/>
      <c r="O40" s="88">
        <f t="shared" si="3"/>
        <v>5.7692307692307687E-4</v>
      </c>
      <c r="P40" s="88" t="e">
        <f t="shared" si="11"/>
        <v>#NUM!</v>
      </c>
      <c r="Q40" s="88" t="e">
        <f t="shared" si="12"/>
        <v>#NUM!</v>
      </c>
      <c r="R40" s="89" t="e">
        <f t="shared" si="13"/>
        <v>#NUM!</v>
      </c>
      <c r="S40" s="90" t="e">
        <f>AVERAGE($P$3:P40)/SQRT(AVERAGE($R$3:R40))</f>
        <v>#NUM!</v>
      </c>
      <c r="T40" s="2"/>
      <c r="U40" s="3"/>
      <c r="V40" s="3"/>
      <c r="W40" s="3"/>
      <c r="X40" s="3"/>
    </row>
    <row r="41" spans="1:24" ht="13" customHeight="1">
      <c r="A41" s="91"/>
      <c r="B41" s="69">
        <v>40</v>
      </c>
      <c r="C41" s="70"/>
      <c r="D41" s="87"/>
      <c r="E41" s="70">
        <f t="shared" si="8"/>
        <v>0</v>
      </c>
      <c r="F41" s="81" t="e">
        <f t="shared" si="9"/>
        <v>#DIV/0!</v>
      </c>
      <c r="G41" s="80" t="e">
        <f t="shared" si="10"/>
        <v>#DIV/0!</v>
      </c>
      <c r="H41" s="80" t="e">
        <f t="shared" si="14"/>
        <v>#NUM!</v>
      </c>
      <c r="I41" s="80" t="e">
        <f>(F41-MAX($F$2:F41))/MAX($F$2:F41)</f>
        <v>#DIV/0!</v>
      </c>
      <c r="J41" s="80" t="e">
        <f>(F41-MIN($F$2:F41))/MAX($F$2:F41)</f>
        <v>#DIV/0!</v>
      </c>
      <c r="K41" s="80" t="e">
        <f>STDEV($G$3:G41)*SQRT(52)</f>
        <v>#NUM!</v>
      </c>
      <c r="L41" s="82"/>
      <c r="M41" s="82"/>
      <c r="N41" s="83"/>
      <c r="O41" s="88">
        <f t="shared" si="3"/>
        <v>5.7692307692307687E-4</v>
      </c>
      <c r="P41" s="88" t="e">
        <f t="shared" si="11"/>
        <v>#DIV/0!</v>
      </c>
      <c r="Q41" s="88" t="e">
        <f t="shared" si="12"/>
        <v>#DIV/0!</v>
      </c>
      <c r="R41" s="89" t="e">
        <f t="shared" si="13"/>
        <v>#DIV/0!</v>
      </c>
      <c r="S41" s="90" t="e">
        <f>AVERAGE($P$3:P41)/SQRT(AVERAGE($R$3:R41))</f>
        <v>#NUM!</v>
      </c>
      <c r="T41" s="2"/>
      <c r="U41" s="3"/>
      <c r="V41" s="3"/>
      <c r="W41" s="3"/>
      <c r="X41" s="3"/>
    </row>
    <row r="42" spans="1:24" ht="13" customHeight="1">
      <c r="A42" s="91"/>
      <c r="B42" s="69">
        <v>41</v>
      </c>
      <c r="C42" s="70"/>
      <c r="D42" s="87"/>
      <c r="E42" s="70">
        <f t="shared" si="8"/>
        <v>0</v>
      </c>
      <c r="F42" s="81" t="e">
        <f t="shared" si="9"/>
        <v>#DIV/0!</v>
      </c>
      <c r="G42" s="80" t="e">
        <f t="shared" si="10"/>
        <v>#DIV/0!</v>
      </c>
      <c r="H42" s="80" t="e">
        <f t="shared" si="14"/>
        <v>#NUM!</v>
      </c>
      <c r="I42" s="80" t="e">
        <f>(F42-MAX($F$2:F42))/MAX($F$2:F42)</f>
        <v>#DIV/0!</v>
      </c>
      <c r="J42" s="80" t="e">
        <f>(F42-MIN($F$2:F42))/MAX($F$2:F42)</f>
        <v>#DIV/0!</v>
      </c>
      <c r="K42" s="80" t="e">
        <f>STDEV($G$3:G42)*SQRT(52)</f>
        <v>#NUM!</v>
      </c>
      <c r="L42" s="82"/>
      <c r="M42" s="82"/>
      <c r="N42" s="83"/>
      <c r="O42" s="88">
        <f t="shared" si="3"/>
        <v>5.7692307692307687E-4</v>
      </c>
      <c r="P42" s="88" t="e">
        <f t="shared" si="11"/>
        <v>#DIV/0!</v>
      </c>
      <c r="Q42" s="88" t="e">
        <f t="shared" si="12"/>
        <v>#DIV/0!</v>
      </c>
      <c r="R42" s="89" t="e">
        <f t="shared" si="13"/>
        <v>#DIV/0!</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7"/>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7"/>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7"/>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7"/>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7"/>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7"/>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7"/>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7"/>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7"/>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7"/>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7"/>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7"/>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7"/>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7"/>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7"/>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7"/>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7"/>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7"/>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7"/>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7"/>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7"/>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7"/>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8"/>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8"/>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8"/>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8"/>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8"/>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8"/>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8"/>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8"/>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8"/>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8"/>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8"/>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8"/>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8"/>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8"/>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8"/>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8"/>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8"/>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8"/>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8"/>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8"/>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8"/>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8"/>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8"/>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8"/>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8"/>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8"/>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8"/>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8"/>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8"/>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8"/>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8"/>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8"/>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8"/>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8"/>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8"/>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8"/>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8"/>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8"/>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8"/>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8"/>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8"/>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8"/>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8"/>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8"/>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8"/>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8"/>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8"/>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8"/>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8"/>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8"/>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8"/>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8"/>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8"/>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8"/>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8"/>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8"/>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8"/>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8"/>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8"/>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8"/>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8"/>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8"/>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8"/>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8"/>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8"/>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8"/>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8"/>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8"/>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8"/>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8"/>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8"/>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8"/>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8"/>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8"/>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8"/>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8"/>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8"/>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8"/>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8"/>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8"/>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8"/>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8"/>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8"/>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8"/>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8"/>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8"/>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8"/>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8"/>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8"/>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8"/>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8"/>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8"/>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8"/>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8"/>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8"/>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8"/>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8"/>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8"/>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8"/>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8"/>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8"/>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8"/>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8"/>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8"/>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8"/>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8"/>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8"/>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8"/>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8"/>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8"/>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8"/>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8"/>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8"/>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8"/>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8"/>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8"/>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8"/>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8"/>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8"/>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8"/>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8"/>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8"/>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8"/>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8"/>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8"/>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8"/>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8"/>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8"/>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8"/>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8"/>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8"/>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8"/>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8"/>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8"/>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8"/>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8"/>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8"/>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8"/>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8"/>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8"/>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8"/>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8"/>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8"/>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8"/>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8"/>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8"/>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8"/>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8"/>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8"/>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8"/>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8"/>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8"/>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8"/>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8"/>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8"/>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8"/>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8"/>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8"/>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8"/>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8"/>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8"/>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8"/>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8"/>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8"/>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8"/>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8"/>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8"/>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8"/>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8"/>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8"/>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8"/>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8"/>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8"/>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8"/>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8"/>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8"/>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8"/>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8"/>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8"/>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8"/>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8"/>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8"/>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8"/>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8"/>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8"/>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8"/>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8"/>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8"/>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8"/>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8"/>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8"/>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8"/>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8"/>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8"/>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8"/>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8"/>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8"/>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8"/>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8"/>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8"/>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8"/>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8"/>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8"/>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8"/>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8"/>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8"/>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8"/>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8"/>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8"/>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8"/>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8"/>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8"/>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8"/>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8"/>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8"/>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8"/>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8"/>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8"/>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8"/>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8"/>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8"/>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8"/>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8"/>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8"/>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8"/>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8"/>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8"/>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8"/>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8"/>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8"/>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8"/>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8"/>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8"/>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8"/>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8"/>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8"/>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8"/>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8"/>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8"/>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8"/>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8"/>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8"/>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8"/>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8"/>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8"/>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8"/>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8"/>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8"/>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8"/>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8"/>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8"/>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8"/>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8"/>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8"/>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8"/>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8"/>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8"/>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8"/>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8"/>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8"/>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8"/>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8"/>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8"/>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8"/>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8"/>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8"/>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8"/>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8"/>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8"/>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8"/>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8"/>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8"/>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8"/>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8"/>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8"/>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8"/>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8"/>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8"/>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8"/>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8"/>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8"/>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8"/>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8"/>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8"/>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8"/>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8"/>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8"/>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8"/>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8"/>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8"/>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8"/>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8"/>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8"/>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8"/>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8"/>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8"/>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8"/>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8"/>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8"/>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8"/>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8"/>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8"/>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8"/>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8"/>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8"/>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8"/>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8"/>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8"/>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8"/>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8"/>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8"/>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8"/>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8"/>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8"/>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8"/>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8"/>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8"/>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8"/>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8"/>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8"/>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8"/>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8"/>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8"/>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8"/>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8"/>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8"/>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8"/>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8"/>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8"/>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8"/>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8"/>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8"/>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8"/>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8"/>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8"/>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8"/>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8"/>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8"/>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8"/>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8"/>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8"/>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8"/>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8"/>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8"/>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8"/>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8"/>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8"/>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8"/>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8"/>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8"/>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8"/>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8"/>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8"/>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8"/>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8"/>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8"/>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8"/>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8"/>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8"/>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8"/>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8"/>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8"/>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8"/>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8"/>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8"/>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8"/>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8"/>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8"/>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8"/>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8"/>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8"/>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8"/>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8"/>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8"/>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8"/>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8"/>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8"/>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8"/>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8"/>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8"/>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8"/>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8"/>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8"/>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8"/>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8"/>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8"/>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8"/>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8"/>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8"/>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8"/>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8"/>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8"/>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8"/>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8"/>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8"/>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8"/>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8"/>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8"/>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8"/>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8"/>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8"/>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8"/>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8"/>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8"/>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8"/>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8"/>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8"/>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8"/>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8"/>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8"/>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8"/>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8"/>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8"/>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8"/>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8"/>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8"/>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8"/>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8"/>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8"/>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8"/>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8"/>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8"/>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8"/>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8"/>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8"/>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8"/>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8"/>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8"/>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8"/>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8"/>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8"/>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8"/>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8"/>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8"/>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8"/>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8"/>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8"/>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8"/>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8"/>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8"/>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8"/>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8"/>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8"/>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8"/>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8"/>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8"/>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8"/>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8"/>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8"/>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8"/>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8"/>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8"/>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8"/>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8"/>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8"/>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8"/>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8"/>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8"/>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8"/>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8"/>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8"/>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8"/>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8"/>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8"/>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8"/>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8"/>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8"/>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8"/>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8"/>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8"/>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8"/>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8"/>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8"/>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8"/>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8"/>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8"/>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8"/>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8"/>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8"/>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8"/>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8"/>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8"/>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8"/>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8"/>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8"/>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8"/>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8"/>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8"/>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8"/>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8"/>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8"/>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8"/>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8"/>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8"/>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8"/>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8"/>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8"/>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8"/>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8"/>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8"/>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8"/>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8"/>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8"/>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8"/>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8"/>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8"/>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8"/>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8"/>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8"/>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8"/>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8"/>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8"/>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8"/>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8"/>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8"/>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8"/>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8"/>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8"/>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8"/>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8"/>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8"/>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8"/>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8"/>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8"/>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8"/>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8"/>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8"/>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8"/>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8"/>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8"/>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8"/>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8"/>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8"/>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8"/>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8"/>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8"/>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8"/>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8"/>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8"/>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8"/>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8"/>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8"/>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8"/>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8"/>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8"/>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8"/>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8"/>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8"/>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8"/>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8"/>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8"/>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8"/>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8"/>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8"/>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8"/>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8"/>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8"/>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8"/>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8"/>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8"/>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8"/>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8"/>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8"/>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8"/>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8"/>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8"/>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8"/>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8"/>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8"/>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8"/>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8"/>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8"/>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8"/>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8"/>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8"/>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8"/>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8"/>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8"/>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8"/>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8"/>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8"/>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8"/>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8"/>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8"/>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8"/>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8"/>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8"/>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8"/>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8"/>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8"/>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8"/>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8"/>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8"/>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8"/>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8"/>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8"/>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8"/>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8"/>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8"/>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8"/>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8"/>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8"/>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8"/>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8"/>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8"/>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8"/>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8"/>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8"/>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8"/>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8"/>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8"/>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8"/>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8"/>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8"/>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8"/>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8"/>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8"/>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8"/>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8"/>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8"/>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8"/>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8"/>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8"/>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8"/>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8"/>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8"/>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8"/>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8"/>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8"/>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8"/>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8"/>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8"/>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8"/>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8"/>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8"/>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8"/>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8"/>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8"/>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8"/>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8"/>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8"/>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8"/>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8"/>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8"/>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8"/>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8"/>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8"/>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8"/>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8"/>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8"/>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8"/>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8"/>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8"/>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8"/>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8"/>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8"/>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8"/>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8"/>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8"/>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8"/>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8"/>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8"/>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8"/>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8"/>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8"/>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8"/>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8"/>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8"/>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8"/>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8"/>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8"/>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8"/>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8"/>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8"/>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8"/>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8"/>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8"/>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8"/>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8"/>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8"/>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8"/>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8"/>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8"/>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8"/>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8"/>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8"/>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8"/>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8"/>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8"/>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8"/>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8"/>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8"/>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8"/>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8"/>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8"/>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8"/>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8"/>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8"/>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8"/>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8"/>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8"/>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8"/>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8"/>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8"/>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8"/>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8"/>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8"/>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8"/>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8"/>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8"/>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8"/>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8"/>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8"/>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8"/>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8"/>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8"/>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8"/>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8"/>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8"/>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8"/>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8"/>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8"/>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8"/>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8"/>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8"/>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8"/>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8"/>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8"/>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8"/>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8"/>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8"/>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8"/>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8"/>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8"/>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8"/>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8"/>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8"/>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8"/>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8"/>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8"/>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8"/>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8"/>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8"/>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8"/>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8"/>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8"/>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8"/>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8"/>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8"/>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8"/>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8"/>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8"/>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8"/>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8"/>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8"/>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8"/>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8"/>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8"/>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8"/>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8"/>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8"/>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8"/>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8"/>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8"/>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8"/>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8"/>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8"/>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8"/>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8"/>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8"/>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8"/>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8"/>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8"/>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8"/>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8"/>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8"/>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8"/>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8"/>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8"/>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8"/>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8"/>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8"/>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8"/>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8"/>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8"/>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8"/>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8"/>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8"/>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8"/>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8"/>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8"/>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8"/>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8"/>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8"/>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8"/>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8"/>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8"/>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8"/>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8"/>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8"/>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8"/>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8"/>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8"/>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8"/>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8"/>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8"/>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8"/>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8"/>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8"/>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8"/>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8"/>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8"/>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8"/>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8"/>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8"/>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8"/>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8"/>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8"/>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8"/>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8"/>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8"/>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8"/>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8"/>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8"/>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8"/>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8"/>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8"/>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8"/>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8"/>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8"/>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8"/>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8"/>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8"/>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8"/>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8"/>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8"/>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8"/>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8"/>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8"/>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8"/>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8"/>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8"/>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8"/>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8"/>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8"/>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8"/>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8"/>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8"/>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8"/>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8"/>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8"/>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8"/>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8"/>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8"/>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8"/>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8"/>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8"/>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8"/>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8"/>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8"/>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8"/>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8"/>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8"/>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8"/>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8"/>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8"/>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8"/>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8"/>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8"/>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8"/>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8"/>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8"/>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8"/>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8"/>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8"/>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8"/>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8"/>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8"/>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8"/>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8"/>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8"/>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8"/>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8"/>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8"/>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8"/>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8"/>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8"/>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8"/>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8"/>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8"/>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8"/>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8"/>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8"/>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8"/>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8"/>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8"/>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8"/>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8"/>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8"/>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8"/>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8"/>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8"/>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8"/>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8"/>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8"/>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8"/>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8"/>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8"/>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8"/>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8"/>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8"/>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8"/>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8"/>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8"/>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8"/>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8"/>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8"/>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8"/>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8"/>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8"/>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8"/>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8"/>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8"/>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8"/>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8"/>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8"/>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8"/>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8"/>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8"/>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8"/>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8"/>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8"/>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8"/>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8"/>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8"/>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8"/>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1"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-3.49E-2</v>
      </c>
      <c r="D11" s="188">
        <f t="shared" si="0"/>
        <v>9.5099999999999976E-2</v>
      </c>
      <c r="E11" s="184">
        <f>STDEV($D$2:D11)*SQRT(52)</f>
        <v>0.35429037180758316</v>
      </c>
    </row>
    <row r="12" spans="1:13" ht="14">
      <c r="A12" s="189"/>
      <c r="B12" s="176">
        <v>3</v>
      </c>
      <c r="C12" s="187"/>
      <c r="D12" s="188"/>
      <c r="E12" s="190"/>
    </row>
    <row r="13" spans="1:13" ht="14">
      <c r="A13" s="189"/>
      <c r="B13" s="176">
        <v>4</v>
      </c>
      <c r="C13" s="187"/>
      <c r="D13" s="188"/>
      <c r="E13" s="190"/>
    </row>
    <row r="14" spans="1:13" ht="14">
      <c r="A14" s="189"/>
      <c r="B14" s="176">
        <v>5</v>
      </c>
      <c r="C14" s="187"/>
      <c r="D14" s="188"/>
      <c r="E14" s="190"/>
    </row>
    <row r="15" spans="1:13" ht="14">
      <c r="A15" s="189"/>
      <c r="B15" s="176">
        <v>6</v>
      </c>
      <c r="C15" s="187"/>
      <c r="D15" s="188"/>
      <c r="E15" s="190"/>
    </row>
    <row r="16" spans="1:13" ht="14">
      <c r="A16" s="189"/>
      <c r="B16" s="171">
        <v>7</v>
      </c>
      <c r="C16" s="187"/>
      <c r="D16" s="188"/>
      <c r="E16" s="190"/>
    </row>
    <row r="17" spans="1:5" ht="14">
      <c r="A17" s="189"/>
      <c r="B17" s="171">
        <v>8</v>
      </c>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1" sqref="C11"/>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29731</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4854</v>
      </c>
      <c r="D6" s="26"/>
      <c r="E6" s="27">
        <v>4.2598509999999999E-2</v>
      </c>
      <c r="F6" s="28" t="s">
        <v>26</v>
      </c>
      <c r="G6" s="29" t="str">
        <f t="shared" si="1"/>
        <v>–</v>
      </c>
    </row>
    <row r="7" spans="2:11" ht="22.5" customHeight="1">
      <c r="B7" s="19" t="s">
        <v>29</v>
      </c>
      <c r="C7" s="20">
        <v>2</v>
      </c>
      <c r="D7" s="21"/>
      <c r="E7" s="22">
        <v>4.2598509999999999E-2</v>
      </c>
      <c r="F7" s="23" t="s">
        <v>26</v>
      </c>
      <c r="G7" s="24" t="str">
        <f t="shared" si="0"/>
        <v>–</v>
      </c>
    </row>
    <row r="8" spans="2:11" ht="22.5" customHeight="1">
      <c r="B8" s="67" t="s">
        <v>132</v>
      </c>
      <c r="C8" s="62">
        <v>802</v>
      </c>
      <c r="D8" s="63"/>
      <c r="E8" s="64"/>
      <c r="F8" s="65"/>
      <c r="G8" s="66"/>
    </row>
    <row r="9" spans="2:11" ht="22.75" customHeight="1">
      <c r="B9" s="30" t="s">
        <v>30</v>
      </c>
      <c r="C9" s="31">
        <v>2047</v>
      </c>
      <c r="D9" s="32"/>
      <c r="E9" s="33">
        <v>4.2598509999999999E-2</v>
      </c>
      <c r="F9" s="34" t="s">
        <v>26</v>
      </c>
      <c r="G9" s="35" t="str">
        <f t="shared" si="1"/>
        <v>–</v>
      </c>
    </row>
    <row r="10" spans="2:11" ht="22.75" customHeight="1">
      <c r="B10" s="36" t="s">
        <v>31</v>
      </c>
      <c r="C10" s="37">
        <f>SUM(C3:C9)</f>
        <v>37490</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10316</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2" t="s">
        <v>165</v>
      </c>
    </row>
    <row r="2" spans="1:6">
      <c r="B2" s="203">
        <v>45537</v>
      </c>
      <c r="C2" s="201" t="s">
        <v>166</v>
      </c>
      <c r="D2">
        <v>9444</v>
      </c>
      <c r="E2" s="201" t="s">
        <v>167</v>
      </c>
      <c r="F2" s="201" t="s">
        <v>168</v>
      </c>
    </row>
    <row r="6" spans="1:6">
      <c r="D6" s="201"/>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26"/>
  <sheetViews>
    <sheetView topLeftCell="B1" zoomScale="120" zoomScaleNormal="120" workbookViewId="0">
      <selection activeCell="K9" sqref="K9"/>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58.79</v>
      </c>
      <c r="J3" s="129">
        <f t="shared" ref="J3:J24" ca="1" si="0">((I3-F3)/F3)</f>
        <v>-0.14487272727272729</v>
      </c>
      <c r="K3" s="170">
        <f t="shared" ref="K3:K24" ca="1" si="1">(I3*G3) - H3</f>
        <v>-72.609027999999967</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149.11750000000001</v>
      </c>
      <c r="J4" s="129">
        <f t="shared" ca="1" si="0"/>
        <v>0.49087682463507309</v>
      </c>
      <c r="K4" s="170">
        <f t="shared" ca="1" si="1"/>
        <v>245.9295575000001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19.03</v>
      </c>
      <c r="J5" s="129">
        <f t="shared" ca="1" si="0"/>
        <v>-0.1270642201834862</v>
      </c>
      <c r="K5" s="170">
        <f t="shared" ca="1" si="1"/>
        <v>-63.705824000000007</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22.11</v>
      </c>
      <c r="J6" s="129">
        <f t="shared" ca="1" si="0"/>
        <v>0.2634285714285714</v>
      </c>
      <c r="K6" s="170">
        <f t="shared" ca="1" si="1"/>
        <v>145.85900399999991</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226.87</v>
      </c>
      <c r="J7" s="129">
        <f t="shared" ca="1" si="0"/>
        <v>0.28567380709509232</v>
      </c>
      <c r="K7" s="170">
        <f t="shared" ca="1" si="1"/>
        <v>143.12661700000001</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95.4</v>
      </c>
      <c r="J8" s="129">
        <f t="shared" ca="1" si="0"/>
        <v>0.69932312076950487</v>
      </c>
      <c r="K8" s="170">
        <f t="shared" ca="1" si="1"/>
        <v>350.29236000000014</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17.760000000000002</v>
      </c>
      <c r="J9" s="129">
        <f t="shared" ca="1" si="0"/>
        <v>-0.47111375818939838</v>
      </c>
      <c r="K9" s="170">
        <f t="shared" ca="1" si="1"/>
        <v>-236.00481600000001</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61.01</v>
      </c>
      <c r="J10" s="129">
        <f t="shared" ca="1" si="0"/>
        <v>4.8281786941580668E-2</v>
      </c>
      <c r="K10" s="170">
        <f t="shared" ca="1" si="1"/>
        <v>24.210685999999896</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85.52</v>
      </c>
      <c r="J11" s="129">
        <f t="shared" ca="1" si="0"/>
        <v>-6.2999890434973158E-2</v>
      </c>
      <c r="K11" s="170">
        <f t="shared" ca="1" si="1"/>
        <v>-31.580720000000042</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104.6</v>
      </c>
      <c r="J12" s="129">
        <f t="shared" ca="1" si="0"/>
        <v>0.24970131421744313</v>
      </c>
      <c r="K12" s="170">
        <f t="shared" ca="1" si="1"/>
        <v>125.08330000000001</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95.73</v>
      </c>
      <c r="J13" s="129">
        <f t="shared" ca="1" si="0"/>
        <v>-0.18158502180046163</v>
      </c>
      <c r="K13" s="170">
        <f t="shared" ca="1" si="1"/>
        <v>-90.978836999999999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26.785</v>
      </c>
      <c r="J14" s="129">
        <f t="shared" ca="1" si="0"/>
        <v>5.0804236955668956E-2</v>
      </c>
      <c r="K14" s="170">
        <f t="shared" ca="1" si="1"/>
        <v>25.485959999999977</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13.164999999999999</v>
      </c>
      <c r="J15" s="129">
        <f t="shared" ca="1" si="0"/>
        <v>0.5011402508551881</v>
      </c>
      <c r="K15" s="170">
        <f t="shared" ca="1" si="1"/>
        <v>250.85446649999994</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38.335000000000001</v>
      </c>
      <c r="J16" s="129">
        <f t="shared" ca="1" si="0"/>
        <v>-0.20991343775762575</v>
      </c>
      <c r="K16" s="170">
        <f t="shared" ca="1" si="1"/>
        <v>-101.79999999999995</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77.69</v>
      </c>
      <c r="J17" s="129">
        <f t="shared" ca="1" si="0"/>
        <v>0.1106504646175839</v>
      </c>
      <c r="K17" s="170">
        <f t="shared" ca="1" si="1"/>
        <v>54.189999999999941</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60.99</v>
      </c>
      <c r="J18" s="129">
        <f t="shared" ca="1" si="0"/>
        <v>-1.913798649083303E-2</v>
      </c>
      <c r="K18" s="170">
        <f t="shared" ca="1" si="1"/>
        <v>-9.5199999999999818</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10.029999999999999</v>
      </c>
      <c r="J19" s="129">
        <f t="shared" ca="1" si="0"/>
        <v>-0.25149253731343291</v>
      </c>
      <c r="K19" s="170">
        <f t="shared" ca="1" si="1"/>
        <v>-126.04851000000002</v>
      </c>
      <c r="L19"/>
    </row>
    <row r="20" spans="2:12">
      <c r="B20" s="204" t="e" vm="18">
        <v>#VALUE!</v>
      </c>
      <c r="C20" s="209" t="str" cm="1">
        <f t="array" aca="1" ref="C20" ca="1">_FV(Portfolio[[#This Row],[Company]],"Name")</f>
        <v>ULTA BEAUTY, INC.</v>
      </c>
      <c r="D20" s="210" t="str" cm="1">
        <f t="array" aca="1" ref="D20" ca="1">_FV(B20,"Ticker symbol",TRUE)</f>
        <v>ULTA</v>
      </c>
      <c r="E20" s="210" t="str" cm="1">
        <f t="array" aca="1" ref="E20" ca="1">_FV(B20,"Industry")</f>
        <v>Specialty Retailers</v>
      </c>
      <c r="F20" s="205">
        <v>393.4</v>
      </c>
      <c r="G20" s="215">
        <v>1.28</v>
      </c>
      <c r="H20" s="206">
        <v>503.56</v>
      </c>
      <c r="I20" s="211" cm="1">
        <f t="array" aca="1" ref="I20" ca="1">_FV(B20,"Price")</f>
        <v>410</v>
      </c>
      <c r="J20" s="129">
        <f t="shared" ca="1" si="0"/>
        <v>4.219623792577535E-2</v>
      </c>
      <c r="K20" s="170">
        <f t="shared" ca="1" si="1"/>
        <v>21.239999999999952</v>
      </c>
      <c r="L20"/>
    </row>
    <row r="21" spans="2:12">
      <c r="B21" s="212" t="e" vm="19">
        <v>#VALUE!</v>
      </c>
      <c r="C21" s="212" t="str" cm="1">
        <f t="array" aca="1" ref="C21" ca="1">_FV(Portfolio[[#This Row],[Company]],"Name")</f>
        <v>INTERNATIONAL GAME TECHNOLOGY PLC</v>
      </c>
      <c r="D21" s="213" t="str" cm="1">
        <f t="array" aca="1" ref="D21" ca="1">_FV(B21,"Ticker symbol",TRUE)</f>
        <v>IGT</v>
      </c>
      <c r="E21" s="213" t="str" cm="1">
        <f t="array" aca="1" ref="E21" ca="1">_FV(B21,"Industry")</f>
        <v>Hotels &amp; Entertainment Services</v>
      </c>
      <c r="F21" s="207">
        <v>22.26</v>
      </c>
      <c r="G21" s="216">
        <v>22.506499999999999</v>
      </c>
      <c r="H21" s="208">
        <v>501</v>
      </c>
      <c r="I21" s="214" cm="1">
        <f t="array" aca="1" ref="I21" ca="1">_FV(B21,"Price")</f>
        <v>21.84</v>
      </c>
      <c r="J21" s="129">
        <f t="shared" ca="1" si="0"/>
        <v>-1.8867924528301962E-2</v>
      </c>
      <c r="K21" s="170">
        <f t="shared" ca="1" si="1"/>
        <v>-9.4580400000000395</v>
      </c>
    </row>
    <row r="22" spans="2:12">
      <c r="B22" s="212" t="e" vm="20">
        <v>#VALUE!</v>
      </c>
      <c r="C22" s="212" t="str" cm="1">
        <f t="array" aca="1" ref="C22" ca="1">_FV(Portfolio[[#This Row],[Company]],"Name")</f>
        <v>OIL-DRI CORPORATION OF AMERICA</v>
      </c>
      <c r="D22" s="213" t="str" cm="1">
        <f t="array" aca="1" ref="D22" ca="1">_FV(B22,"Ticker symbol",TRUE)</f>
        <v>ODC</v>
      </c>
      <c r="E22" s="213" t="str" cm="1">
        <f t="array" aca="1" ref="E22" ca="1">_FV(B22,"Industry")</f>
        <v>Chemicals</v>
      </c>
      <c r="F22" s="207">
        <v>69.64</v>
      </c>
      <c r="G22" s="216">
        <v>7.2146999999999997</v>
      </c>
      <c r="H22" s="208">
        <v>500.99</v>
      </c>
      <c r="I22" s="214" cm="1">
        <f t="array" aca="1" ref="I22" ca="1">_FV(B22,"Price")</f>
        <v>67.97</v>
      </c>
      <c r="J22" s="129">
        <f t="shared" ca="1" si="0"/>
        <v>-2.3980470993681818E-2</v>
      </c>
      <c r="K22" s="170">
        <f t="shared" ca="1" si="1"/>
        <v>-10.606841000000031</v>
      </c>
    </row>
    <row r="23" spans="2:12">
      <c r="B23" s="212" t="e" vm="21">
        <v>#VALUE!</v>
      </c>
      <c r="C23" s="212" t="str" cm="1">
        <f t="array" aca="1" ref="C23" ca="1">_FV(Portfolio[[#This Row],[Company]],"Name")</f>
        <v>AXCELIS TECHNOLOGIES, INC.</v>
      </c>
      <c r="D23" s="213" t="str" cm="1">
        <f t="array" aca="1" ref="D23" ca="1">_FV(B23,"Ticker symbol",TRUE)</f>
        <v>ACLS</v>
      </c>
      <c r="E23" s="213" t="str" cm="1">
        <f t="array" aca="1" ref="E23" ca="1">_FV(B23,"Industry")</f>
        <v>Semiconductors &amp; Semiconductor Equipment</v>
      </c>
      <c r="F23" s="207">
        <v>101.13</v>
      </c>
      <c r="G23" s="216">
        <v>4.9541000000000004</v>
      </c>
      <c r="H23" s="208">
        <v>500.99</v>
      </c>
      <c r="I23" s="214" cm="1">
        <f t="array" aca="1" ref="I23" ca="1">_FV(B23,"Price")</f>
        <v>106.78</v>
      </c>
      <c r="J23" s="129">
        <f t="shared" ca="1" si="0"/>
        <v>5.5868683872243703E-2</v>
      </c>
      <c r="K23" s="170">
        <f t="shared" ca="1" si="1"/>
        <v>28.00879800000007</v>
      </c>
    </row>
    <row r="24" spans="2:12">
      <c r="B24" s="212" t="e" vm="22">
        <v>#VALUE!</v>
      </c>
      <c r="C24" s="212" t="str" cm="1">
        <f t="array" aca="1" ref="C24" ca="1">_FV(Portfolio[[#This Row],[Company]],"Name")</f>
        <v>DELL TECHNOLOGIES INC.</v>
      </c>
      <c r="D24" s="213" t="str" cm="1">
        <f t="array" aca="1" ref="D24" ca="1">_FV(B24,"Ticker symbol",TRUE)</f>
        <v>DELL</v>
      </c>
      <c r="E24" s="213" t="str" cm="1">
        <f t="array" aca="1" ref="E24" ca="1">_FV(B24,"Industry")</f>
        <v>Computers, Phones &amp; Household Electronics</v>
      </c>
      <c r="F24" s="207">
        <v>118.18</v>
      </c>
      <c r="G24" s="216">
        <v>4.2393999999999998</v>
      </c>
      <c r="H24" s="208">
        <v>501</v>
      </c>
      <c r="I24" s="214" cm="1">
        <f t="array" aca="1" ref="I24" ca="1">_FV(B24,"Price")</f>
        <v>123.03</v>
      </c>
      <c r="J24" s="129">
        <f t="shared" ca="1" si="0"/>
        <v>4.1039092909121631E-2</v>
      </c>
      <c r="K24" s="170">
        <f t="shared" ca="1" si="1"/>
        <v>20.573382000000038</v>
      </c>
    </row>
    <row r="26" spans="2:12" ht="13">
      <c r="K26" s="169">
        <f ca="1">SUM(K3:K24)</f>
        <v>682.54151500000012</v>
      </c>
    </row>
  </sheetData>
  <conditionalFormatting sqref="J3:K19 J20:J24">
    <cfRule type="cellIs" dxfId="5" priority="3" operator="lessThan">
      <formula>0</formula>
    </cfRule>
    <cfRule type="cellIs" dxfId="4" priority="4" operator="greaterThan">
      <formula>0</formula>
    </cfRule>
  </conditionalFormatting>
  <conditionalFormatting sqref="K20:K24">
    <cfRule type="cellIs" dxfId="3" priority="1" operator="lessThan">
      <formula>0</formula>
    </cfRule>
    <cfRule type="cellIs" dxfId="2" priority="2" operator="greaterThan">
      <formula>0</formula>
    </cfRule>
  </conditionalFormatting>
  <conditionalFormatting sqref="K26">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2024-09-26T13:38:43Z</dcterms:modified>
</cp:coreProperties>
</file>