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2" sheetId="1" state="visible" r:id="rId2"/>
    <sheet name="202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<sst xmlns="http://schemas.openxmlformats.org/spreadsheetml/2006/main" count="230" uniqueCount="100">
  <si>
    <t xml:space="preserve">sty</t>
  </si>
  <si>
    <t xml:space="preserve">lut</t>
  </si>
  <si>
    <t xml:space="preserve">mar</t>
  </si>
  <si>
    <t xml:space="preserve">kwi</t>
  </si>
  <si>
    <t xml:space="preserve">maj</t>
  </si>
  <si>
    <t xml:space="preserve">cze</t>
  </si>
  <si>
    <t xml:space="preserve">lip</t>
  </si>
  <si>
    <t xml:space="preserve">sie</t>
  </si>
  <si>
    <t xml:space="preserve">wrz</t>
  </si>
  <si>
    <t xml:space="preserve">paz</t>
  </si>
  <si>
    <t xml:space="preserve">lis</t>
  </si>
  <si>
    <t xml:space="preserve">gru</t>
  </si>
  <si>
    <t xml:space="preserve">Brutto</t>
  </si>
  <si>
    <t xml:space="preserve">brutto</t>
  </si>
  <si>
    <t xml:space="preserve">kwota brutto z umowy + wartość świadczeń niepieniężnych</t>
  </si>
  <si>
    <t xml:space="preserve">zł</t>
  </si>
  <si>
    <t xml:space="preserve">ProcZusEmer</t>
  </si>
  <si>
    <t xml:space="preserve">procent emerytalne</t>
  </si>
  <si>
    <t xml:space="preserve">9,76%</t>
  </si>
  <si>
    <t xml:space="preserve">%</t>
  </si>
  <si>
    <t xml:space="preserve">ProcZusRent</t>
  </si>
  <si>
    <t xml:space="preserve">procent rentowe</t>
  </si>
  <si>
    <t xml:space="preserve">1,5%</t>
  </si>
  <si>
    <t xml:space="preserve">ProcZusChor</t>
  </si>
  <si>
    <t xml:space="preserve">procent chorobowe</t>
  </si>
  <si>
    <t xml:space="preserve">2,45%</t>
  </si>
  <si>
    <t xml:space="preserve">LimEmerRent</t>
  </si>
  <si>
    <t xml:space="preserve">limit emerytalne, rentowe</t>
  </si>
  <si>
    <t xml:space="preserve">177.660zł@sty, zmniejsza się o PodstEmerRent</t>
  </si>
  <si>
    <t xml:space="preserve">PodstEmerRent</t>
  </si>
  <si>
    <t xml:space="preserve">podstawa emerytalne, rentowe</t>
  </si>
  <si>
    <t xml:space="preserve">min(Brutto, LimEmerRent)</t>
  </si>
  <si>
    <t xml:space="preserve">ZusEmer</t>
  </si>
  <si>
    <t xml:space="preserve">zus emerytalne</t>
  </si>
  <si>
    <t xml:space="preserve">Brutto*ProcZusEmer/100</t>
  </si>
  <si>
    <t xml:space="preserve">ZusRent</t>
  </si>
  <si>
    <t xml:space="preserve">zus rentowe</t>
  </si>
  <si>
    <t xml:space="preserve">Brutto*ProcZusRent/100</t>
  </si>
  <si>
    <t xml:space="preserve">ZusChor</t>
  </si>
  <si>
    <t xml:space="preserve">zus chorobowe</t>
  </si>
  <si>
    <t xml:space="preserve">Brutto*ProcZusChor/100</t>
  </si>
  <si>
    <t xml:space="preserve">Zus</t>
  </si>
  <si>
    <t xml:space="preserve">zus – emerytalna, rentowa, chorobowa</t>
  </si>
  <si>
    <t xml:space="preserve">ZusEmer+ZusRent+ZusChor</t>
  </si>
  <si>
    <t xml:space="preserve">PodstZdr</t>
  </si>
  <si>
    <t xml:space="preserve">podstawa skłatki zdrowotnej</t>
  </si>
  <si>
    <t xml:space="preserve">Brutto-Zus</t>
  </si>
  <si>
    <t xml:space="preserve">SklZdrDoOld</t>
  </si>
  <si>
    <t xml:space="preserve">składka zdrowotna do odliczenia</t>
  </si>
  <si>
    <t xml:space="preserve">0</t>
  </si>
  <si>
    <t xml:space="preserve">SklZdr</t>
  </si>
  <si>
    <t xml:space="preserve">składka zdrowotna</t>
  </si>
  <si>
    <t xml:space="preserve">PodstZdr*9%</t>
  </si>
  <si>
    <t xml:space="preserve">KoszUz</t>
  </si>
  <si>
    <t xml:space="preserve">koszty uzyskania przychodu</t>
  </si>
  <si>
    <t xml:space="preserve">250,00 lub 300,00 lub 50% Brutto prawa autorskie</t>
  </si>
  <si>
    <t xml:space="preserve">ProcPPK</t>
  </si>
  <si>
    <t xml:space="preserve">procent ppk pracownika</t>
  </si>
  <si>
    <t xml:space="preserve">0% lub 2%-4%</t>
  </si>
  <si>
    <t xml:space="preserve">PPKPrac</t>
  </si>
  <si>
    <t xml:space="preserve">ppk pracodawca</t>
  </si>
  <si>
    <t xml:space="preserve">Jeśli ProcPPK=0% to 0% albo Brutto*1.5%</t>
  </si>
  <si>
    <t xml:space="preserve">KwotWol</t>
  </si>
  <si>
    <t xml:space="preserve">zmniejszenie podatku z kwoty wolnej</t>
  </si>
  <si>
    <t xml:space="preserve">425,00 lub 0,00 jeśli brak PIT-2</t>
  </si>
  <si>
    <t xml:space="preserve">UlgKlasy</t>
  </si>
  <si>
    <t xml:space="preserve">ulga dla klasy średniej</t>
  </si>
  <si>
    <t xml:space="preserve">wzór</t>
  </si>
  <si>
    <t xml:space="preserve">ProgPod</t>
  </si>
  <si>
    <t xml:space="preserve">próg podatkowy</t>
  </si>
  <si>
    <t xml:space="preserve">sty: 120.000zł lub 240.000zł wspólnie, zmiejsza się o PodstOp17</t>
  </si>
  <si>
    <t xml:space="preserve">PodstOp</t>
  </si>
  <si>
    <t xml:space="preserve">podstawa opodatkowania</t>
  </si>
  <si>
    <t xml:space="preserve">PodstZdr+PPKPrac-KoszUz-UlgKlasy</t>
  </si>
  <si>
    <t xml:space="preserve">PodstOp17</t>
  </si>
  <si>
    <t xml:space="preserve">podstawa opodatkowania 17%</t>
  </si>
  <si>
    <t xml:space="preserve">min(PodstOp,ProgPod)</t>
  </si>
  <si>
    <t xml:space="preserve">PodstOp32</t>
  </si>
  <si>
    <t xml:space="preserve">podstawa opodatkowania 32%</t>
  </si>
  <si>
    <t xml:space="preserve">PodstOp-PodstOp17</t>
  </si>
  <si>
    <t xml:space="preserve">ZalPod</t>
  </si>
  <si>
    <t xml:space="preserve">zaliczka na podatek</t>
  </si>
  <si>
    <t xml:space="preserve">PodstOp17*17%-425+PostOp32*32%</t>
  </si>
  <si>
    <t xml:space="preserve">PPK</t>
  </si>
  <si>
    <t xml:space="preserve">ppk</t>
  </si>
  <si>
    <t xml:space="preserve">Brutto*ProcPPK/100</t>
  </si>
  <si>
    <t xml:space="preserve">Potr</t>
  </si>
  <si>
    <t xml:space="preserve">potrącenia z wynagrodzenia</t>
  </si>
  <si>
    <t xml:space="preserve">Netto</t>
  </si>
  <si>
    <t xml:space="preserve">netto</t>
  </si>
  <si>
    <t xml:space="preserve">Brutto-Zus-SklZdr-ZalPod-PPK-Potr</t>
  </si>
  <si>
    <t xml:space="preserve">157.770zł@sty, zmniejsza się o PodstEmerRent</t>
  </si>
  <si>
    <t xml:space="preserve">SklZdrDoOdl</t>
  </si>
  <si>
    <t xml:space="preserve">PodstZdr*7,75%</t>
  </si>
  <si>
    <t xml:space="preserve">250 lub 300 lub Brutto*50% prawa autorskie</t>
  </si>
  <si>
    <t xml:space="preserve">UlgZmZal</t>
  </si>
  <si>
    <t xml:space="preserve">ulga zmniejszajaca zaliczke</t>
  </si>
  <si>
    <t xml:space="preserve">43,76 lub 0,00 jeśli brak PIT-2</t>
  </si>
  <si>
    <r>
      <rPr>
        <sz val="10"/>
        <rFont val="Arial"/>
        <family val="2"/>
        <charset val="1"/>
      </rPr>
      <t xml:space="preserve">Sty: </t>
    </r>
    <r>
      <rPr>
        <sz val="10"/>
        <rFont val="Arial"/>
        <family val="2"/>
      </rPr>
      <t xml:space="preserve">85.528</t>
    </r>
    <r>
      <rPr>
        <sz val="10"/>
        <rFont val="Arial"/>
        <family val="2"/>
        <charset val="1"/>
      </rPr>
      <t xml:space="preserve">zł lub 171.056zł wspólnie, zmiejsza się o PodstOp17</t>
    </r>
  </si>
  <si>
    <t xml:space="preserve">PodstOp*ProcPod/100%-UlgZmZal-SklZdrDoOdl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</si>
</sst>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32.23"/>
    <col collapsed="false" customWidth="true" hidden="false" outlineLevel="0" max="3" min="3" style="0" width="52.66"/>
    <col collapsed="false" customWidth="true" hidden="false" outlineLevel="0" max="4" min="4" style="0" width="3.08"/>
    <col collapsed="false" customWidth="false" hidden="false" outlineLevel="0" max="9" min="5" style="1" width="11.52"/>
  </cols>
  <sheetData>
    <row r="1" customFormat="false" ht="12.8" hidden="false" customHeight="false" outlineLevel="0" collapsed="false"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3" t="s">
        <v>8</v>
      </c>
      <c r="N1" s="3" t="s">
        <v>9</v>
      </c>
      <c r="O1" s="3" t="s">
        <v>10</v>
      </c>
      <c r="P1" s="3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4" t="n">
        <v>3010</v>
      </c>
      <c r="F2" s="4" t="n">
        <v>4000</v>
      </c>
      <c r="G2" s="4" t="n">
        <v>5000</v>
      </c>
      <c r="H2" s="4" t="n">
        <v>8000</v>
      </c>
      <c r="I2" s="4" t="n">
        <v>10000</v>
      </c>
      <c r="J2" s="4" t="n">
        <v>15000</v>
      </c>
      <c r="K2" s="4" t="n">
        <v>20000</v>
      </c>
      <c r="L2" s="4" t="n">
        <v>20000</v>
      </c>
      <c r="M2" s="4" t="n">
        <v>20000</v>
      </c>
      <c r="N2" s="4" t="n">
        <v>20000</v>
      </c>
      <c r="O2" s="4" t="n">
        <v>20000</v>
      </c>
      <c r="P2" s="4" t="n">
        <v>20000</v>
      </c>
    </row>
    <row r="3" customFormat="false" ht="12.8" hidden="false" customHeight="false" outlineLevel="0" collapsed="false">
      <c r="A3" s="0" t="s">
        <v>16</v>
      </c>
      <c r="B3" s="5" t="s">
        <v>17</v>
      </c>
      <c r="C3" s="5" t="s">
        <v>18</v>
      </c>
      <c r="D3" s="5" t="s">
        <v>19</v>
      </c>
      <c r="E3" s="6" t="n">
        <v>9.76</v>
      </c>
      <c r="F3" s="6" t="n">
        <v>9.76</v>
      </c>
      <c r="G3" s="6" t="n">
        <v>9.76</v>
      </c>
      <c r="H3" s="6" t="n">
        <v>9.76</v>
      </c>
      <c r="I3" s="6" t="n">
        <v>9.76</v>
      </c>
      <c r="J3" s="6" t="n">
        <v>9.76</v>
      </c>
      <c r="K3" s="6" t="n">
        <v>9.76</v>
      </c>
      <c r="L3" s="6" t="n">
        <v>9.76</v>
      </c>
      <c r="M3" s="6" t="n">
        <v>9.76</v>
      </c>
      <c r="N3" s="6" t="n">
        <v>9.76</v>
      </c>
      <c r="O3" s="6" t="n">
        <v>9.76</v>
      </c>
      <c r="P3" s="6" t="n">
        <v>9.76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5" t="s">
        <v>22</v>
      </c>
      <c r="D4" s="5" t="s">
        <v>19</v>
      </c>
      <c r="E4" s="6" t="n">
        <v>1.5</v>
      </c>
      <c r="F4" s="6" t="n">
        <v>1.5</v>
      </c>
      <c r="G4" s="6" t="n">
        <v>1.5</v>
      </c>
      <c r="H4" s="6" t="n">
        <v>1.5</v>
      </c>
      <c r="I4" s="6" t="n">
        <v>1.5</v>
      </c>
      <c r="J4" s="6" t="n">
        <v>1.5</v>
      </c>
      <c r="K4" s="6" t="n">
        <v>1.5</v>
      </c>
      <c r="L4" s="6" t="n">
        <v>1.5</v>
      </c>
      <c r="M4" s="6" t="n">
        <v>1.5</v>
      </c>
      <c r="N4" s="6" t="n">
        <v>1.5</v>
      </c>
      <c r="O4" s="6" t="n">
        <v>1.5</v>
      </c>
      <c r="P4" s="6" t="n">
        <v>1.5</v>
      </c>
    </row>
    <row r="5" customFormat="false" ht="12.8" hidden="false" customHeight="false" outlineLevel="0" collapsed="false">
      <c r="A5" s="5" t="s">
        <v>23</v>
      </c>
      <c r="B5" s="0" t="s">
        <v>24</v>
      </c>
      <c r="C5" s="5" t="s">
        <v>25</v>
      </c>
      <c r="D5" s="5" t="s">
        <v>19</v>
      </c>
      <c r="E5" s="6" t="n">
        <v>2.45</v>
      </c>
      <c r="F5" s="6" t="n">
        <v>2.45</v>
      </c>
      <c r="G5" s="6" t="n">
        <v>2.45</v>
      </c>
      <c r="H5" s="6" t="n">
        <v>2.45</v>
      </c>
      <c r="I5" s="6" t="n">
        <v>2.45</v>
      </c>
      <c r="J5" s="6" t="n">
        <v>2.45</v>
      </c>
      <c r="K5" s="6" t="n">
        <v>2.45</v>
      </c>
      <c r="L5" s="6" t="n">
        <v>2.45</v>
      </c>
      <c r="M5" s="6" t="n">
        <v>2.45</v>
      </c>
      <c r="N5" s="6" t="n">
        <v>2.45</v>
      </c>
      <c r="O5" s="6" t="n">
        <v>2.45</v>
      </c>
      <c r="P5" s="6" t="n">
        <v>2.45</v>
      </c>
    </row>
    <row r="6" customFormat="false" ht="12.8" hidden="false" customHeight="false" outlineLevel="0" collapsed="false">
      <c r="A6" s="5" t="s">
        <v>26</v>
      </c>
      <c r="B6" s="0" t="s">
        <v>27</v>
      </c>
      <c r="C6" s="5" t="s">
        <v>28</v>
      </c>
      <c r="D6" s="5" t="s">
        <v>15</v>
      </c>
      <c r="E6" s="6" t="n">
        <v>177660</v>
      </c>
      <c r="F6" s="6" t="n">
        <f aca="false">E6-E7</f>
        <v>174650</v>
      </c>
      <c r="G6" s="6" t="n">
        <f aca="false">F6-F7</f>
        <v>170650</v>
      </c>
      <c r="H6" s="6" t="n">
        <f aca="false">G6-G7</f>
        <v>165650</v>
      </c>
      <c r="I6" s="6" t="n">
        <f aca="false">H6-H7</f>
        <v>157650</v>
      </c>
      <c r="J6" s="6" t="n">
        <f aca="false">I6-I7</f>
        <v>147650</v>
      </c>
      <c r="K6" s="6" t="n">
        <f aca="false">J6-J7</f>
        <v>132650</v>
      </c>
      <c r="L6" s="6" t="n">
        <f aca="false">K6-K7</f>
        <v>112650</v>
      </c>
      <c r="M6" s="6" t="n">
        <f aca="false">L6-L7</f>
        <v>92650</v>
      </c>
      <c r="N6" s="6" t="n">
        <f aca="false">M6-M7</f>
        <v>72650</v>
      </c>
      <c r="O6" s="6" t="n">
        <f aca="false">N6-N7</f>
        <v>52650</v>
      </c>
      <c r="P6" s="6" t="n">
        <f aca="false">O6-O7</f>
        <v>32650</v>
      </c>
    </row>
    <row r="7" customFormat="false" ht="12.8" hidden="false" customHeight="false" outlineLevel="0" collapsed="false">
      <c r="A7" s="5" t="s">
        <v>29</v>
      </c>
      <c r="B7" s="0" t="s">
        <v>30</v>
      </c>
      <c r="C7" s="5" t="s">
        <v>31</v>
      </c>
      <c r="D7" s="5" t="s">
        <v>15</v>
      </c>
      <c r="E7" s="6" t="n">
        <f aca="false">MIN(E2,E6)</f>
        <v>3010</v>
      </c>
      <c r="F7" s="6" t="n">
        <f aca="false">MIN(F2,F6)</f>
        <v>4000</v>
      </c>
      <c r="G7" s="6" t="n">
        <f aca="false">MIN(G2,G6)</f>
        <v>5000</v>
      </c>
      <c r="H7" s="6" t="n">
        <f aca="false">MIN(H2,H6)</f>
        <v>8000</v>
      </c>
      <c r="I7" s="6" t="n">
        <f aca="false">MIN(I2,I6)</f>
        <v>10000</v>
      </c>
      <c r="J7" s="6" t="n">
        <f aca="false">MIN(J2,J6)</f>
        <v>15000</v>
      </c>
      <c r="K7" s="6" t="n">
        <f aca="false">MIN(K2,K6)</f>
        <v>20000</v>
      </c>
      <c r="L7" s="6" t="n">
        <f aca="false">MIN(L2,L6)</f>
        <v>20000</v>
      </c>
      <c r="M7" s="6" t="n">
        <f aca="false">MIN(M2,M6)</f>
        <v>20000</v>
      </c>
      <c r="N7" s="6" t="n">
        <f aca="false">MIN(N2,N6)</f>
        <v>20000</v>
      </c>
      <c r="O7" s="6" t="n">
        <f aca="false">MIN(O2,O6)</f>
        <v>20000</v>
      </c>
      <c r="P7" s="6" t="n">
        <f aca="false">MIN(P2,P6)</f>
        <v>20000</v>
      </c>
    </row>
    <row r="8" customFormat="false" ht="12.8" hidden="false" customHeight="false" outlineLevel="0" collapsed="false">
      <c r="A8" s="0" t="s">
        <v>32</v>
      </c>
      <c r="B8" s="5" t="s">
        <v>33</v>
      </c>
      <c r="C8" s="5" t="s">
        <v>34</v>
      </c>
      <c r="D8" s="5" t="s">
        <v>15</v>
      </c>
      <c r="E8" s="6" t="n">
        <f aca="false">ROUND(E7*E3/100,2)</f>
        <v>293.78</v>
      </c>
      <c r="F8" s="6" t="n">
        <f aca="false">ROUND(F7*F3/100,2)</f>
        <v>390.4</v>
      </c>
      <c r="G8" s="6" t="n">
        <f aca="false">ROUND(G7*G3/100,2)</f>
        <v>488</v>
      </c>
      <c r="H8" s="6" t="n">
        <f aca="false">ROUND(H7*H3/100,2)</f>
        <v>780.8</v>
      </c>
      <c r="I8" s="6" t="n">
        <f aca="false">ROUND(I7*I3/100,2)</f>
        <v>976</v>
      </c>
      <c r="J8" s="6" t="n">
        <f aca="false">ROUND(J7*J3/100,2)</f>
        <v>1464</v>
      </c>
      <c r="K8" s="6" t="n">
        <f aca="false">ROUND(K7*K3/100,2)</f>
        <v>1952</v>
      </c>
      <c r="L8" s="6" t="n">
        <f aca="false">ROUND(L7*L3/100,2)</f>
        <v>1952</v>
      </c>
      <c r="M8" s="6" t="n">
        <f aca="false">ROUND(M7*M3/100,2)</f>
        <v>1952</v>
      </c>
      <c r="N8" s="6" t="n">
        <f aca="false">ROUND(N7*N3/100,2)</f>
        <v>1952</v>
      </c>
      <c r="O8" s="6" t="n">
        <f aca="false">ROUND(O7*O3/100,2)</f>
        <v>1952</v>
      </c>
      <c r="P8" s="6" t="n">
        <f aca="false">ROUND(P7*P3/100,2)</f>
        <v>1952</v>
      </c>
    </row>
    <row r="9" customFormat="false" ht="12.8" hidden="false" customHeight="false" outlineLevel="0" collapsed="false">
      <c r="A9" s="0" t="s">
        <v>35</v>
      </c>
      <c r="B9" s="0" t="s">
        <v>36</v>
      </c>
      <c r="C9" s="0" t="s">
        <v>37</v>
      </c>
      <c r="D9" s="5" t="s">
        <v>15</v>
      </c>
      <c r="E9" s="6" t="n">
        <f aca="false">ROUND(E7*E4/100,2)</f>
        <v>45.15</v>
      </c>
      <c r="F9" s="6" t="n">
        <f aca="false">ROUND(F7*F4/100,2)</f>
        <v>60</v>
      </c>
      <c r="G9" s="6" t="n">
        <f aca="false">ROUND(G7*G4/100,2)</f>
        <v>75</v>
      </c>
      <c r="H9" s="6" t="n">
        <f aca="false">ROUND(H7*H4/100,2)</f>
        <v>120</v>
      </c>
      <c r="I9" s="6" t="n">
        <f aca="false">ROUND(I7*I4/100,2)</f>
        <v>150</v>
      </c>
      <c r="J9" s="6" t="n">
        <f aca="false">ROUND(J7*J4/100,2)</f>
        <v>225</v>
      </c>
      <c r="K9" s="6" t="n">
        <f aca="false">ROUND(K7*K4/100,2)</f>
        <v>300</v>
      </c>
      <c r="L9" s="6" t="n">
        <f aca="false">ROUND(L7*L4/100,2)</f>
        <v>300</v>
      </c>
      <c r="M9" s="6" t="n">
        <f aca="false">ROUND(M7*M4/100,2)</f>
        <v>300</v>
      </c>
      <c r="N9" s="6" t="n">
        <f aca="false">ROUND(N7*N4/100,2)</f>
        <v>300</v>
      </c>
      <c r="O9" s="6" t="n">
        <f aca="false">ROUND(O7*O4/100,2)</f>
        <v>300</v>
      </c>
      <c r="P9" s="6" t="n">
        <f aca="false">ROUND(P7*P4/100,2)</f>
        <v>300</v>
      </c>
    </row>
    <row r="10" customFormat="false" ht="12.8" hidden="false" customHeight="false" outlineLevel="0" collapsed="false">
      <c r="A10" s="5" t="s">
        <v>38</v>
      </c>
      <c r="B10" s="0" t="s">
        <v>39</v>
      </c>
      <c r="C10" s="5" t="s">
        <v>40</v>
      </c>
      <c r="D10" s="5" t="s">
        <v>15</v>
      </c>
      <c r="E10" s="6" t="n">
        <f aca="false">ROUND(E2*E5/100,2)</f>
        <v>73.75</v>
      </c>
      <c r="F10" s="6" t="n">
        <f aca="false">ROUND(F2*F5/100,2)</f>
        <v>98</v>
      </c>
      <c r="G10" s="6" t="n">
        <f aca="false">ROUND(G2*G5/100,2)</f>
        <v>122.5</v>
      </c>
      <c r="H10" s="6" t="n">
        <f aca="false">ROUND(H2*H5/100,2)</f>
        <v>196</v>
      </c>
      <c r="I10" s="6" t="n">
        <f aca="false">ROUND(I2*I5/100,2)</f>
        <v>245</v>
      </c>
      <c r="J10" s="6" t="n">
        <f aca="false">ROUND(J2*J5/100,2)</f>
        <v>367.5</v>
      </c>
      <c r="K10" s="6" t="n">
        <f aca="false">ROUND(K2*K5/100,2)</f>
        <v>490</v>
      </c>
      <c r="L10" s="6" t="n">
        <f aca="false">ROUND(L2*L5/100,2)</f>
        <v>490</v>
      </c>
      <c r="M10" s="6" t="n">
        <f aca="false">ROUND(M2*M5/100,2)</f>
        <v>490</v>
      </c>
      <c r="N10" s="6" t="n">
        <f aca="false">ROUND(N2*N5/100,2)</f>
        <v>490</v>
      </c>
      <c r="O10" s="6" t="n">
        <f aca="false">ROUND(O2*O5/100,2)</f>
        <v>490</v>
      </c>
      <c r="P10" s="6" t="n">
        <f aca="false">ROUND(P2*P5/100,2)</f>
        <v>490</v>
      </c>
    </row>
    <row r="11" customFormat="false" ht="12.8" hidden="false" customHeight="false" outlineLevel="0" collapsed="false">
      <c r="A11" s="0" t="s">
        <v>41</v>
      </c>
      <c r="B11" s="0" t="s">
        <v>42</v>
      </c>
      <c r="C11" s="0" t="s">
        <v>43</v>
      </c>
      <c r="D11" s="5" t="s">
        <v>15</v>
      </c>
      <c r="E11" s="1" t="n">
        <f aca="false">E8+E9+E10</f>
        <v>412.68</v>
      </c>
      <c r="F11" s="1" t="n">
        <f aca="false">F8+F9+F10</f>
        <v>548.4</v>
      </c>
      <c r="G11" s="1" t="n">
        <f aca="false">G8+G9+G10</f>
        <v>685.5</v>
      </c>
      <c r="H11" s="1" t="n">
        <f aca="false">H8+H9+H10</f>
        <v>1096.8</v>
      </c>
      <c r="I11" s="1" t="n">
        <f aca="false">I8+I9+I10</f>
        <v>1371</v>
      </c>
      <c r="J11" s="1" t="n">
        <f aca="false">J8+J9+J10</f>
        <v>2056.5</v>
      </c>
      <c r="K11" s="1" t="n">
        <f aca="false">K8+K9+K10</f>
        <v>2742</v>
      </c>
      <c r="L11" s="1" t="n">
        <f aca="false">L8+L9+L10</f>
        <v>2742</v>
      </c>
      <c r="M11" s="1" t="n">
        <f aca="false">M8+M9+M10</f>
        <v>2742</v>
      </c>
      <c r="N11" s="1" t="n">
        <f aca="false">N8+N9+N10</f>
        <v>2742</v>
      </c>
      <c r="O11" s="1" t="n">
        <f aca="false">O8+O9+O10</f>
        <v>2742</v>
      </c>
      <c r="P11" s="1" t="n">
        <f aca="false">P8+P9+P10</f>
        <v>2742</v>
      </c>
    </row>
    <row r="12" customFormat="false" ht="12.8" hidden="false" customHeight="false" outlineLevel="0" collapsed="false">
      <c r="A12" s="0" t="s">
        <v>44</v>
      </c>
      <c r="B12" s="0" t="s">
        <v>45</v>
      </c>
      <c r="C12" s="0" t="s">
        <v>46</v>
      </c>
      <c r="D12" s="5" t="s">
        <v>15</v>
      </c>
      <c r="E12" s="1" t="n">
        <f aca="false">E2-E11</f>
        <v>2597.32</v>
      </c>
      <c r="F12" s="1" t="n">
        <f aca="false">F2-F11</f>
        <v>3451.6</v>
      </c>
      <c r="G12" s="1" t="n">
        <f aca="false">G2-G11</f>
        <v>4314.5</v>
      </c>
      <c r="H12" s="1" t="n">
        <f aca="false">H2-H11</f>
        <v>6903.2</v>
      </c>
      <c r="I12" s="1" t="n">
        <f aca="false">I2-I11</f>
        <v>8629</v>
      </c>
      <c r="J12" s="1" t="n">
        <f aca="false">J2-J11</f>
        <v>12943.5</v>
      </c>
      <c r="K12" s="1" t="n">
        <f aca="false">K2-K11</f>
        <v>17258</v>
      </c>
      <c r="L12" s="1" t="n">
        <f aca="false">L2-L11</f>
        <v>17258</v>
      </c>
      <c r="M12" s="1" t="n">
        <f aca="false">M2-M11</f>
        <v>17258</v>
      </c>
      <c r="N12" s="1" t="n">
        <f aca="false">N2-N11</f>
        <v>17258</v>
      </c>
      <c r="O12" s="1" t="n">
        <f aca="false">O2-O11</f>
        <v>17258</v>
      </c>
      <c r="P12" s="1" t="n">
        <f aca="false">P2-P11</f>
        <v>17258</v>
      </c>
    </row>
    <row r="13" customFormat="false" ht="12.8" hidden="false" customHeight="false" outlineLevel="0" collapsed="false">
      <c r="A13" s="0" t="s">
        <v>47</v>
      </c>
      <c r="B13" s="0" t="s">
        <v>48</v>
      </c>
      <c r="C13" s="0" t="s">
        <v>49</v>
      </c>
      <c r="D13" s="5" t="s">
        <v>15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</row>
    <row r="14" customFormat="false" ht="12.8" hidden="false" customHeight="false" outlineLevel="0" collapsed="false">
      <c r="A14" s="0" t="s">
        <v>50</v>
      </c>
      <c r="B14" s="0" t="s">
        <v>51</v>
      </c>
      <c r="C14" s="5" t="s">
        <v>52</v>
      </c>
      <c r="D14" s="5" t="s">
        <v>15</v>
      </c>
      <c r="E14" s="1" t="n">
        <f aca="false">ROUND(E12*9%,2)</f>
        <v>233.76</v>
      </c>
      <c r="F14" s="1" t="n">
        <f aca="false">ROUND(F12*9%,2)</f>
        <v>310.64</v>
      </c>
      <c r="G14" s="1" t="n">
        <f aca="false">ROUND(G12*9%,2)</f>
        <v>388.31</v>
      </c>
      <c r="H14" s="1" t="n">
        <f aca="false">ROUND(H12*9%,2)</f>
        <v>621.29</v>
      </c>
      <c r="I14" s="1" t="n">
        <f aca="false">ROUND(I12*9%,2)</f>
        <v>776.61</v>
      </c>
      <c r="J14" s="1" t="n">
        <f aca="false">ROUND(J12*9%,2)</f>
        <v>1164.92</v>
      </c>
      <c r="K14" s="1" t="n">
        <f aca="false">ROUND(K12*9%,2)</f>
        <v>1553.22</v>
      </c>
      <c r="L14" s="1" t="n">
        <f aca="false">ROUND(L12*9%,2)</f>
        <v>1553.22</v>
      </c>
      <c r="M14" s="1" t="n">
        <f aca="false">ROUND(M12*9%,2)</f>
        <v>1553.22</v>
      </c>
      <c r="N14" s="1" t="n">
        <f aca="false">ROUND(N12*9%,2)</f>
        <v>1553.22</v>
      </c>
      <c r="O14" s="1" t="n">
        <f aca="false">ROUND(O12*9%,2)</f>
        <v>1553.22</v>
      </c>
      <c r="P14" s="1" t="n">
        <f aca="false">ROUND(P12*9%,2)</f>
        <v>1553.22</v>
      </c>
    </row>
    <row r="15" customFormat="false" ht="12.8" hidden="false" customHeight="false" outlineLevel="0" collapsed="false">
      <c r="A15" s="0" t="s">
        <v>53</v>
      </c>
      <c r="B15" s="0" t="s">
        <v>54</v>
      </c>
      <c r="C15" s="5" t="s">
        <v>55</v>
      </c>
      <c r="D15" s="5" t="s">
        <v>15</v>
      </c>
      <c r="E15" s="4" t="n">
        <v>250</v>
      </c>
      <c r="F15" s="4" t="n">
        <v>250</v>
      </c>
      <c r="G15" s="4" t="n">
        <v>250</v>
      </c>
      <c r="H15" s="4" t="n">
        <v>250</v>
      </c>
      <c r="I15" s="4" t="n">
        <v>250</v>
      </c>
      <c r="J15" s="4" t="n">
        <v>250</v>
      </c>
      <c r="K15" s="4" t="n">
        <v>250</v>
      </c>
      <c r="L15" s="4" t="n">
        <v>250</v>
      </c>
      <c r="M15" s="4" t="n">
        <v>250</v>
      </c>
      <c r="N15" s="4" t="n">
        <v>250</v>
      </c>
      <c r="O15" s="4" t="n">
        <v>250</v>
      </c>
      <c r="P15" s="4" t="n">
        <v>250</v>
      </c>
    </row>
    <row r="16" customFormat="false" ht="12.8" hidden="false" customHeight="false" outlineLevel="0" collapsed="false">
      <c r="A16" s="5" t="s">
        <v>56</v>
      </c>
      <c r="B16" s="5" t="s">
        <v>57</v>
      </c>
      <c r="C16" s="5" t="s">
        <v>58</v>
      </c>
      <c r="D16" s="5" t="s">
        <v>19</v>
      </c>
      <c r="E16" s="4" t="n">
        <v>2</v>
      </c>
      <c r="F16" s="4" t="n">
        <v>2</v>
      </c>
      <c r="G16" s="4" t="n">
        <v>2</v>
      </c>
      <c r="H16" s="4" t="n">
        <v>2</v>
      </c>
      <c r="I16" s="4" t="n">
        <v>2</v>
      </c>
      <c r="J16" s="4" t="n">
        <v>2</v>
      </c>
      <c r="K16" s="4" t="n">
        <v>2</v>
      </c>
      <c r="L16" s="4" t="n">
        <v>2</v>
      </c>
      <c r="M16" s="4" t="n">
        <v>2</v>
      </c>
      <c r="N16" s="4" t="n">
        <v>2</v>
      </c>
      <c r="O16" s="4" t="n">
        <v>2</v>
      </c>
      <c r="P16" s="4" t="n">
        <v>2</v>
      </c>
    </row>
    <row r="17" customFormat="false" ht="12.8" hidden="false" customHeight="false" outlineLevel="0" collapsed="false">
      <c r="A17" s="5" t="s">
        <v>59</v>
      </c>
      <c r="B17" s="5" t="s">
        <v>60</v>
      </c>
      <c r="C17" s="7" t="s">
        <v>61</v>
      </c>
      <c r="D17" s="5" t="s">
        <v>15</v>
      </c>
      <c r="E17" s="1" t="n">
        <f aca="false">IF(E16&gt;0,ROUND(E2*1.5%,2),0)</f>
        <v>45.15</v>
      </c>
      <c r="F17" s="1" t="n">
        <f aca="false">IF(F16&gt;0,ROUND(F2*1.5%,2),0)</f>
        <v>60</v>
      </c>
      <c r="G17" s="1" t="n">
        <f aca="false">IF(G16&gt;0,ROUND(G2*1.5%,2),0)</f>
        <v>75</v>
      </c>
      <c r="H17" s="1" t="n">
        <f aca="false">IF(H16&gt;0,ROUND(H2*1.5%,2),0)</f>
        <v>120</v>
      </c>
      <c r="I17" s="1" t="n">
        <f aca="false">IF(I16&gt;0,ROUND(I2*1.5%,2),0)</f>
        <v>150</v>
      </c>
      <c r="J17" s="1" t="n">
        <f aca="false">IF(J16&gt;0,ROUND(J2*1.5%,2),0)</f>
        <v>225</v>
      </c>
      <c r="K17" s="1" t="n">
        <f aca="false">IF(K16&gt;0,ROUND(K2*1.5%,2),0)</f>
        <v>300</v>
      </c>
      <c r="L17" s="1" t="n">
        <f aca="false">IF(L16&gt;0,ROUND(L2*1.5%,2),0)</f>
        <v>300</v>
      </c>
      <c r="M17" s="1" t="n">
        <f aca="false">IF(M16&gt;0,ROUND(M2*1.5%,2),0)</f>
        <v>300</v>
      </c>
      <c r="N17" s="1" t="n">
        <f aca="false">IF(N16&gt;0,ROUND(N2*1.5%,2),0)</f>
        <v>300</v>
      </c>
      <c r="O17" s="1" t="n">
        <f aca="false">IF(O16&gt;0,ROUND(O2*1.5%,2),0)</f>
        <v>300</v>
      </c>
      <c r="P17" s="1" t="n">
        <f aca="false">IF(P16&gt;0,ROUND(P2*1.5%,2),0)</f>
        <v>300</v>
      </c>
    </row>
    <row r="18" customFormat="false" ht="12.8" hidden="false" customHeight="false" outlineLevel="0" collapsed="false">
      <c r="A18" s="0" t="s">
        <v>62</v>
      </c>
      <c r="B18" s="0" t="s">
        <v>63</v>
      </c>
      <c r="C18" s="5" t="s">
        <v>64</v>
      </c>
      <c r="D18" s="5" t="s">
        <v>15</v>
      </c>
      <c r="E18" s="4" t="n">
        <v>425</v>
      </c>
      <c r="F18" s="1" t="n">
        <f aca="false">E18</f>
        <v>425</v>
      </c>
      <c r="G18" s="1" t="n">
        <f aca="false">F18</f>
        <v>425</v>
      </c>
      <c r="H18" s="1" t="n">
        <f aca="false">G18</f>
        <v>425</v>
      </c>
      <c r="I18" s="1" t="n">
        <f aca="false">H18</f>
        <v>425</v>
      </c>
      <c r="J18" s="1" t="n">
        <f aca="false">I18</f>
        <v>425</v>
      </c>
      <c r="K18" s="1" t="n">
        <f aca="false">J18</f>
        <v>425</v>
      </c>
      <c r="L18" s="1" t="n">
        <f aca="false">K18</f>
        <v>425</v>
      </c>
      <c r="M18" s="1" t="n">
        <f aca="false">L18</f>
        <v>425</v>
      </c>
      <c r="N18" s="1" t="n">
        <f aca="false">M18</f>
        <v>425</v>
      </c>
      <c r="O18" s="1" t="n">
        <f aca="false">N18</f>
        <v>425</v>
      </c>
      <c r="P18" s="1" t="n">
        <f aca="false">O18</f>
        <v>425</v>
      </c>
    </row>
    <row r="19" customFormat="false" ht="12.8" hidden="false" customHeight="false" outlineLevel="0" collapsed="false">
      <c r="A19" s="5" t="s">
        <v>65</v>
      </c>
      <c r="B19" s="5" t="s">
        <v>66</v>
      </c>
      <c r="C19" s="7" t="s">
        <v>67</v>
      </c>
      <c r="D19" s="5" t="s">
        <v>15</v>
      </c>
      <c r="E19" s="6" t="n">
        <f aca="false">ROUND(IF(E2&gt;11141,0,IF(E2&gt;8549,E2*(-7.35%)+819.08,IF(E2&gt;=5701,E2*6.68%-380.5,0)))/17%,2)</f>
        <v>0</v>
      </c>
      <c r="F19" s="6" t="n">
        <f aca="false">ROUND(IF(F2&gt;11141,0,IF(F2&gt;8549,F2*(-7.35%)+819.08,IF(F2&gt;=5701,F2*6.68%-380.5,0)))/17%,2)</f>
        <v>0</v>
      </c>
      <c r="G19" s="6" t="n">
        <f aca="false">ROUND(IF(G2&gt;11141,0,IF(G2&gt;8549,G2*(-7.35%)+819.08,IF(G2&gt;=5701,G2*6.68%-380.5,0)))/17%,2)</f>
        <v>0</v>
      </c>
      <c r="H19" s="6" t="n">
        <f aca="false">ROUND(IF(H2&gt;11141,0,IF(H2&gt;8549,H2*(-7.35%)+819.08,IF(H2&gt;=5701,H2*6.68%-380.5,0)))/17%,2)</f>
        <v>905.29</v>
      </c>
      <c r="I19" s="6" t="n">
        <f aca="false">ROUND(IF(I2&gt;11141,0,IF(I2&gt;8549,I2*(-7.35%)+819.08,IF(I2&gt;=5701,I2*6.68%-380.5,0)))/17%,2)</f>
        <v>494.59</v>
      </c>
      <c r="J19" s="6" t="n">
        <f aca="false">ROUND(IF(J2&gt;11141,0,IF(J2&gt;8549,J2*(-7.35%)+819.08,IF(J2&gt;=5701,J2*6.68%-380.5,0)))/17%,2)</f>
        <v>0</v>
      </c>
      <c r="K19" s="6" t="n">
        <f aca="false">ROUND(IF(K2&gt;11141,0,IF(K2&gt;8549,K2*(-7.35%)+819.08,IF(K2&gt;=5701,K2*6.68%-380.5,0)))/17%,2)</f>
        <v>0</v>
      </c>
      <c r="L19" s="6" t="n">
        <f aca="false">ROUND(IF(L2&gt;11141,0,IF(L2&gt;8549,L2*(-7.35%)+819.08,IF(L2&gt;=5701,L2*6.68%-380.5,0)))/17%,2)</f>
        <v>0</v>
      </c>
      <c r="M19" s="6" t="n">
        <f aca="false">ROUND(IF(M2&gt;11141,0,IF(M2&gt;8549,M2*(-7.35%)+819.08,IF(M2&gt;=5701,M2*6.68%-380.5,0)))/17%,2)</f>
        <v>0</v>
      </c>
      <c r="N19" s="6" t="n">
        <f aca="false">ROUND(IF(N2&gt;11141,0,IF(N2&gt;8549,N2*(-7.35%)+819.08,IF(N2&gt;=5701,N2*6.68%-380.5,0)))/17%,2)</f>
        <v>0</v>
      </c>
      <c r="O19" s="6" t="n">
        <f aca="false">ROUND(IF(O2&gt;11141,0,IF(O2&gt;8549,O2*(-7.35%)+819.08,IF(O2&gt;=5701,O2*6.68%-380.5,0)))/17%,2)</f>
        <v>0</v>
      </c>
      <c r="P19" s="6" t="n">
        <f aca="false">ROUND(IF(P2&gt;11141,0,IF(P2&gt;8549,P2*(-7.35%)+819.08,IF(P2&gt;=5701,P2*6.68%-380.5,0)))/17%,2)</f>
        <v>0</v>
      </c>
    </row>
    <row r="20" customFormat="false" ht="12.8" hidden="false" customHeight="false" outlineLevel="0" collapsed="false">
      <c r="A20" s="5" t="s">
        <v>68</v>
      </c>
      <c r="B20" s="5" t="s">
        <v>69</v>
      </c>
      <c r="C20" s="7" t="s">
        <v>70</v>
      </c>
      <c r="D20" s="5" t="s">
        <v>15</v>
      </c>
      <c r="E20" s="4" t="n">
        <v>120000</v>
      </c>
      <c r="F20" s="6" t="n">
        <f aca="false">E20-E22</f>
        <v>117608</v>
      </c>
      <c r="G20" s="6" t="n">
        <f aca="false">F20-F22</f>
        <v>114346</v>
      </c>
      <c r="H20" s="6" t="n">
        <f aca="false">G20-G22</f>
        <v>110206</v>
      </c>
      <c r="I20" s="6" t="n">
        <f aca="false">H20-H22</f>
        <v>104338</v>
      </c>
      <c r="J20" s="6" t="n">
        <f aca="false">I20-I22</f>
        <v>96304</v>
      </c>
      <c r="K20" s="6" t="n">
        <f aca="false">J20-J22</f>
        <v>83385</v>
      </c>
      <c r="L20" s="6" t="n">
        <f aca="false">K20-K22</f>
        <v>66077</v>
      </c>
      <c r="M20" s="6" t="n">
        <f aca="false">L20-L22</f>
        <v>48769</v>
      </c>
      <c r="N20" s="6" t="n">
        <f aca="false">M20-M22</f>
        <v>31461</v>
      </c>
      <c r="O20" s="6" t="n">
        <f aca="false">N20-N22</f>
        <v>14153</v>
      </c>
      <c r="P20" s="6" t="n">
        <f aca="false">O20-O22</f>
        <v>0</v>
      </c>
    </row>
    <row r="21" customFormat="false" ht="12.8" hidden="false" customHeight="false" outlineLevel="0" collapsed="false">
      <c r="A21" s="5" t="s">
        <v>71</v>
      </c>
      <c r="B21" s="5" t="s">
        <v>72</v>
      </c>
      <c r="C21" s="5" t="s">
        <v>73</v>
      </c>
      <c r="D21" s="5" t="s">
        <v>15</v>
      </c>
      <c r="E21" s="1" t="n">
        <f aca="false">ROUND(MAX(E2+E17-E11-E15-E19,0),0)</f>
        <v>2392</v>
      </c>
      <c r="F21" s="1" t="n">
        <f aca="false">ROUND(MAX(F2+F17-F11-F15-F19,0),0)</f>
        <v>3262</v>
      </c>
      <c r="G21" s="1" t="n">
        <f aca="false">ROUND(MAX(G2+G17-G11-G15-G19,0),0)</f>
        <v>4140</v>
      </c>
      <c r="H21" s="1" t="n">
        <f aca="false">ROUND(MAX(H2+H17-H11-H15-H19,0),0)</f>
        <v>5868</v>
      </c>
      <c r="I21" s="1" t="n">
        <f aca="false">ROUND(MAX(I2+I17-I11-I15-I19,0),0)</f>
        <v>8034</v>
      </c>
      <c r="J21" s="1" t="n">
        <f aca="false">ROUND(MAX(J2+J17-J11-J15-J19,0),0)</f>
        <v>12919</v>
      </c>
      <c r="K21" s="1" t="n">
        <f aca="false">ROUND(MAX(K2+K17-K11-K15-K19,0),0)</f>
        <v>17308</v>
      </c>
      <c r="L21" s="1" t="n">
        <f aca="false">ROUND(MAX(L2+L17-L11-L15-L19,0),0)</f>
        <v>17308</v>
      </c>
      <c r="M21" s="1" t="n">
        <f aca="false">ROUND(MAX(M2+M17-M11-M15-M19,0),0)</f>
        <v>17308</v>
      </c>
      <c r="N21" s="1" t="n">
        <f aca="false">ROUND(MAX(N2+N17-N11-N15-N19,0),0)</f>
        <v>17308</v>
      </c>
      <c r="O21" s="1" t="n">
        <f aca="false">ROUND(MAX(O2+O17-O11-O15-O19,0),0)</f>
        <v>17308</v>
      </c>
      <c r="P21" s="1" t="n">
        <f aca="false">ROUND(MAX(P2+P17-P11-P15-P19,0),0)</f>
        <v>17308</v>
      </c>
    </row>
    <row r="22" customFormat="false" ht="12.8" hidden="false" customHeight="false" outlineLevel="0" collapsed="false">
      <c r="A22" s="5" t="s">
        <v>74</v>
      </c>
      <c r="B22" s="5" t="s">
        <v>75</v>
      </c>
      <c r="C22" s="5" t="s">
        <v>76</v>
      </c>
      <c r="D22" s="5" t="s">
        <v>15</v>
      </c>
      <c r="E22" s="6" t="n">
        <f aca="false">MIN(E21,E20)</f>
        <v>2392</v>
      </c>
      <c r="F22" s="6" t="n">
        <f aca="false">MIN(F21,F20)</f>
        <v>3262</v>
      </c>
      <c r="G22" s="6" t="n">
        <f aca="false">MIN(G21,G20)</f>
        <v>4140</v>
      </c>
      <c r="H22" s="6" t="n">
        <f aca="false">MIN(H21,H20)</f>
        <v>5868</v>
      </c>
      <c r="I22" s="6" t="n">
        <f aca="false">MIN(I21,I20)</f>
        <v>8034</v>
      </c>
      <c r="J22" s="6" t="n">
        <f aca="false">MIN(J21,J20)</f>
        <v>12919</v>
      </c>
      <c r="K22" s="6" t="n">
        <f aca="false">MIN(K21,K20)</f>
        <v>17308</v>
      </c>
      <c r="L22" s="6" t="n">
        <f aca="false">MIN(L21,L20)</f>
        <v>17308</v>
      </c>
      <c r="M22" s="6" t="n">
        <f aca="false">MIN(M21,M20)</f>
        <v>17308</v>
      </c>
      <c r="N22" s="6" t="n">
        <f aca="false">MIN(N21,N20)</f>
        <v>17308</v>
      </c>
      <c r="O22" s="6" t="n">
        <f aca="false">MIN(O21,O20)</f>
        <v>14153</v>
      </c>
      <c r="P22" s="6" t="n">
        <f aca="false">MIN(P21,P20)</f>
        <v>0</v>
      </c>
    </row>
    <row r="23" customFormat="false" ht="12.8" hidden="false" customHeight="false" outlineLevel="0" collapsed="false">
      <c r="A23" s="5" t="s">
        <v>77</v>
      </c>
      <c r="B23" s="5" t="s">
        <v>78</v>
      </c>
      <c r="C23" s="5" t="s">
        <v>79</v>
      </c>
      <c r="D23" s="5" t="s">
        <v>15</v>
      </c>
      <c r="E23" s="6" t="n">
        <f aca="false">E21-E22</f>
        <v>0</v>
      </c>
      <c r="F23" s="6" t="n">
        <f aca="false">F21-F22</f>
        <v>0</v>
      </c>
      <c r="G23" s="6" t="n">
        <f aca="false">G21-G22</f>
        <v>0</v>
      </c>
      <c r="H23" s="6" t="n">
        <f aca="false">H21-H22</f>
        <v>0</v>
      </c>
      <c r="I23" s="6" t="n">
        <f aca="false">I21-I22</f>
        <v>0</v>
      </c>
      <c r="J23" s="6" t="n">
        <f aca="false">J21-J22</f>
        <v>0</v>
      </c>
      <c r="K23" s="6" t="n">
        <f aca="false">K21-K22</f>
        <v>0</v>
      </c>
      <c r="L23" s="6" t="n">
        <f aca="false">L21-L22</f>
        <v>0</v>
      </c>
      <c r="M23" s="6" t="n">
        <f aca="false">M21-M22</f>
        <v>0</v>
      </c>
      <c r="N23" s="6" t="n">
        <f aca="false">N21-N22</f>
        <v>0</v>
      </c>
      <c r="O23" s="6" t="n">
        <f aca="false">O21-O22</f>
        <v>3155</v>
      </c>
      <c r="P23" s="6" t="n">
        <f aca="false">P21-P22</f>
        <v>17308</v>
      </c>
    </row>
    <row r="24" customFormat="false" ht="12.8" hidden="false" customHeight="false" outlineLevel="0" collapsed="false">
      <c r="A24" s="5" t="s">
        <v>80</v>
      </c>
      <c r="B24" s="0" t="s">
        <v>81</v>
      </c>
      <c r="C24" s="5" t="s">
        <v>82</v>
      </c>
      <c r="D24" s="5" t="s">
        <v>15</v>
      </c>
      <c r="E24" s="1" t="n">
        <f aca="false">ROUND(MAX(E22*17%-E18,0)+E23*32%,0)</f>
        <v>0</v>
      </c>
      <c r="F24" s="1" t="n">
        <f aca="false">ROUND(MAX(F22*17%-F18,0)+F23*32%,0)</f>
        <v>130</v>
      </c>
      <c r="G24" s="1" t="n">
        <f aca="false">ROUND(MAX(G22*17%-G18,0)+G23*32%,0)</f>
        <v>279</v>
      </c>
      <c r="H24" s="1" t="n">
        <f aca="false">ROUND(MAX(H22*17%-H18,0)+H23*32%,0)</f>
        <v>573</v>
      </c>
      <c r="I24" s="1" t="n">
        <f aca="false">ROUND(MAX(I22*17%-I18,0)+I23*32%,0)</f>
        <v>941</v>
      </c>
      <c r="J24" s="1" t="n">
        <f aca="false">ROUND(MAX(J22*17%-J18,0)+J23*32%,0)</f>
        <v>1771</v>
      </c>
      <c r="K24" s="1" t="n">
        <f aca="false">ROUND(MAX(K22*17%-K18,0)+K23*32%,0)</f>
        <v>2517</v>
      </c>
      <c r="L24" s="1" t="n">
        <f aca="false">ROUND(MAX(L22*17%-L18,0)+L23*32%,0)</f>
        <v>2517</v>
      </c>
      <c r="M24" s="1" t="n">
        <f aca="false">ROUND(MAX(M22*17%-M18,0)+M23*32%,0)</f>
        <v>2517</v>
      </c>
      <c r="N24" s="1" t="n">
        <f aca="false">ROUND(MAX(N22*17%-N18,0)+N23*32%,0)</f>
        <v>2517</v>
      </c>
      <c r="O24" s="1" t="n">
        <f aca="false">ROUND(MAX(O22*17%-O18,0)+O23*32%,0)</f>
        <v>2991</v>
      </c>
      <c r="P24" s="1" t="n">
        <f aca="false">ROUND(MAX(P22*17%-P18,0)+P23*32%,0)</f>
        <v>5539</v>
      </c>
    </row>
    <row r="25" customFormat="false" ht="12.8" hidden="false" customHeight="false" outlineLevel="0" collapsed="false">
      <c r="A25" s="5" t="s">
        <v>83</v>
      </c>
      <c r="B25" s="5" t="s">
        <v>84</v>
      </c>
      <c r="C25" s="7" t="s">
        <v>85</v>
      </c>
      <c r="D25" s="5" t="s">
        <v>15</v>
      </c>
      <c r="E25" s="1" t="n">
        <f aca="false">ROUND(E2*E16/100,2)</f>
        <v>60.2</v>
      </c>
      <c r="F25" s="1" t="n">
        <f aca="false">ROUND(F2*F16/100,2)</f>
        <v>80</v>
      </c>
      <c r="G25" s="1" t="n">
        <f aca="false">ROUND(G2*G16/100,2)</f>
        <v>100</v>
      </c>
      <c r="H25" s="1" t="n">
        <f aca="false">ROUND(H2*H16/100,2)</f>
        <v>160</v>
      </c>
      <c r="I25" s="1" t="n">
        <f aca="false">ROUND(I2*I16/100,2)</f>
        <v>200</v>
      </c>
      <c r="J25" s="1" t="n">
        <f aca="false">ROUND(J2*J16/100,2)</f>
        <v>300</v>
      </c>
      <c r="K25" s="1" t="n">
        <f aca="false">ROUND(K2*K16/100,2)</f>
        <v>400</v>
      </c>
      <c r="L25" s="1" t="n">
        <f aca="false">ROUND(L2*L16/100,2)</f>
        <v>400</v>
      </c>
      <c r="M25" s="1" t="n">
        <f aca="false">ROUND(M2*M16/100,2)</f>
        <v>400</v>
      </c>
      <c r="N25" s="1" t="n">
        <f aca="false">ROUND(N2*N16/100,2)</f>
        <v>400</v>
      </c>
      <c r="O25" s="1" t="n">
        <f aca="false">ROUND(O2*O16/100,2)</f>
        <v>400</v>
      </c>
      <c r="P25" s="1" t="n">
        <f aca="false">ROUND(P2*P16/100,2)</f>
        <v>400</v>
      </c>
    </row>
    <row r="26" customFormat="false" ht="12.8" hidden="false" customHeight="false" outlineLevel="0" collapsed="false">
      <c r="A26" s="0" t="s">
        <v>86</v>
      </c>
      <c r="B26" s="0" t="s">
        <v>87</v>
      </c>
      <c r="C26" s="7"/>
      <c r="D26" s="5" t="s">
        <v>15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</row>
    <row r="27" customFormat="false" ht="12.8" hidden="false" customHeight="false" outlineLevel="0" collapsed="false">
      <c r="A27" s="8" t="s">
        <v>88</v>
      </c>
      <c r="B27" s="8" t="s">
        <v>89</v>
      </c>
      <c r="C27" s="8" t="s">
        <v>90</v>
      </c>
      <c r="D27" s="8" t="s">
        <v>15</v>
      </c>
      <c r="E27" s="9" t="n">
        <f aca="false">E2-E11-E14-E24-E25-E26</f>
        <v>2303.36</v>
      </c>
      <c r="F27" s="9" t="n">
        <f aca="false">F2-F11-F14-F24-F25-F26</f>
        <v>2930.96</v>
      </c>
      <c r="G27" s="9" t="n">
        <f aca="false">G2-G11-G14-G24-G25-G26</f>
        <v>3547.19</v>
      </c>
      <c r="H27" s="9" t="n">
        <f aca="false">H2-H11-H14-H24-H25-H26</f>
        <v>5548.91</v>
      </c>
      <c r="I27" s="9" t="n">
        <f aca="false">I2-I11-I14-I24-I25-I26</f>
        <v>6711.39</v>
      </c>
      <c r="J27" s="9" t="n">
        <f aca="false">J2-J11-J14-J24-J25-J26</f>
        <v>9707.58</v>
      </c>
      <c r="K27" s="9" t="n">
        <f aca="false">K2-K11-K14-K24-K25-K26</f>
        <v>12787.78</v>
      </c>
      <c r="L27" s="9" t="n">
        <f aca="false">L2-L11-L14-L24-L25-L26</f>
        <v>12787.78</v>
      </c>
      <c r="M27" s="9" t="n">
        <f aca="false">M2-M11-M14-M24-M25-M26</f>
        <v>12787.78</v>
      </c>
      <c r="N27" s="9" t="n">
        <f aca="false">N2-N11-N14-N24-N25-N26</f>
        <v>12787.78</v>
      </c>
      <c r="O27" s="9" t="n">
        <f aca="false">O2-O11-O14-O24-O25-O26</f>
        <v>12313.78</v>
      </c>
      <c r="P27" s="9" t="n">
        <f aca="false">P2-P11-P14-P24-P25-P26</f>
        <v>9765.78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32.23"/>
    <col collapsed="false" customWidth="true" hidden="false" outlineLevel="0" max="3" min="3" style="0" width="51.93"/>
    <col collapsed="false" customWidth="true" hidden="false" outlineLevel="0" max="4" min="4" style="0" width="3.08"/>
    <col collapsed="false" customWidth="false" hidden="false" outlineLevel="0" max="12" min="5" style="1" width="11.52"/>
  </cols>
  <sheetData>
    <row r="1" customFormat="false" ht="12.8" hidden="false" customHeight="false" outlineLevel="0" collapsed="false"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3" t="s">
        <v>8</v>
      </c>
      <c r="N1" s="3" t="s">
        <v>9</v>
      </c>
      <c r="O1" s="3" t="s">
        <v>10</v>
      </c>
      <c r="P1" s="3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4" t="n">
        <v>10000</v>
      </c>
      <c r="F2" s="4" t="n">
        <v>10000</v>
      </c>
      <c r="G2" s="4" t="n">
        <v>10000</v>
      </c>
      <c r="H2" s="4" t="n">
        <v>10000</v>
      </c>
      <c r="I2" s="4" t="n">
        <v>10000</v>
      </c>
      <c r="J2" s="4" t="n">
        <v>10000</v>
      </c>
      <c r="K2" s="4" t="n">
        <v>10000</v>
      </c>
      <c r="L2" s="4" t="n">
        <v>10000</v>
      </c>
      <c r="M2" s="4" t="n">
        <v>10000</v>
      </c>
      <c r="N2" s="4" t="n">
        <v>10000</v>
      </c>
      <c r="O2" s="4" t="n">
        <v>10000</v>
      </c>
      <c r="P2" s="4" t="n">
        <v>10000</v>
      </c>
    </row>
    <row r="3" customFormat="false" ht="12.8" hidden="false" customHeight="false" outlineLevel="0" collapsed="false">
      <c r="A3" s="0" t="s">
        <v>16</v>
      </c>
      <c r="B3" s="5" t="s">
        <v>17</v>
      </c>
      <c r="C3" s="5" t="s">
        <v>18</v>
      </c>
      <c r="D3" s="5" t="s">
        <v>19</v>
      </c>
      <c r="E3" s="6" t="n">
        <v>9.76</v>
      </c>
      <c r="F3" s="6" t="n">
        <v>9.76</v>
      </c>
      <c r="G3" s="6" t="n">
        <v>9.76</v>
      </c>
      <c r="H3" s="6" t="n">
        <v>9.76</v>
      </c>
      <c r="I3" s="6" t="n">
        <v>9.76</v>
      </c>
      <c r="J3" s="6" t="n">
        <v>9.76</v>
      </c>
      <c r="K3" s="6" t="n">
        <v>9.76</v>
      </c>
      <c r="L3" s="6" t="n">
        <v>9.76</v>
      </c>
      <c r="M3" s="6" t="n">
        <v>9.76</v>
      </c>
      <c r="N3" s="6" t="n">
        <v>9.76</v>
      </c>
      <c r="O3" s="6" t="n">
        <v>9.76</v>
      </c>
      <c r="P3" s="6" t="n">
        <v>9.76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5" t="s">
        <v>22</v>
      </c>
      <c r="D4" s="5" t="s">
        <v>19</v>
      </c>
      <c r="E4" s="6" t="n">
        <v>1.5</v>
      </c>
      <c r="F4" s="6" t="n">
        <v>1.5</v>
      </c>
      <c r="G4" s="6" t="n">
        <v>1.5</v>
      </c>
      <c r="H4" s="6" t="n">
        <v>1.5</v>
      </c>
      <c r="I4" s="6" t="n">
        <v>1.5</v>
      </c>
      <c r="J4" s="6" t="n">
        <v>1.5</v>
      </c>
      <c r="K4" s="6" t="n">
        <v>1.5</v>
      </c>
      <c r="L4" s="6" t="n">
        <v>1.5</v>
      </c>
      <c r="M4" s="6" t="n">
        <v>1.5</v>
      </c>
      <c r="N4" s="6" t="n">
        <v>1.5</v>
      </c>
      <c r="O4" s="6" t="n">
        <v>1.5</v>
      </c>
      <c r="P4" s="6" t="n">
        <v>1.5</v>
      </c>
    </row>
    <row r="5" customFormat="false" ht="12.8" hidden="false" customHeight="false" outlineLevel="0" collapsed="false">
      <c r="A5" s="5" t="s">
        <v>23</v>
      </c>
      <c r="B5" s="0" t="s">
        <v>24</v>
      </c>
      <c r="C5" s="5" t="s">
        <v>25</v>
      </c>
      <c r="D5" s="5" t="s">
        <v>19</v>
      </c>
      <c r="E5" s="6" t="n">
        <v>2.45</v>
      </c>
      <c r="F5" s="6" t="n">
        <v>2.45</v>
      </c>
      <c r="G5" s="6" t="n">
        <v>2.45</v>
      </c>
      <c r="H5" s="6" t="n">
        <v>2.45</v>
      </c>
      <c r="I5" s="6" t="n">
        <v>2.45</v>
      </c>
      <c r="J5" s="6" t="n">
        <v>2.45</v>
      </c>
      <c r="K5" s="6" t="n">
        <v>2.45</v>
      </c>
      <c r="L5" s="6" t="n">
        <v>2.45</v>
      </c>
      <c r="M5" s="6" t="n">
        <v>2.45</v>
      </c>
      <c r="N5" s="6" t="n">
        <v>2.45</v>
      </c>
      <c r="O5" s="6" t="n">
        <v>2.45</v>
      </c>
      <c r="P5" s="6" t="n">
        <v>2.45</v>
      </c>
    </row>
    <row r="6" customFormat="false" ht="12.8" hidden="false" customHeight="false" outlineLevel="0" collapsed="false">
      <c r="A6" s="5" t="s">
        <v>26</v>
      </c>
      <c r="B6" s="0" t="s">
        <v>27</v>
      </c>
      <c r="C6" s="5" t="s">
        <v>91</v>
      </c>
      <c r="D6" s="5" t="s">
        <v>15</v>
      </c>
      <c r="E6" s="6" t="n">
        <v>157770</v>
      </c>
      <c r="F6" s="6" t="n">
        <f aca="false">E6-E7</f>
        <v>147770</v>
      </c>
      <c r="G6" s="6" t="n">
        <f aca="false">F6-F7</f>
        <v>137770</v>
      </c>
      <c r="H6" s="6" t="n">
        <f aca="false">G6-G7</f>
        <v>127770</v>
      </c>
      <c r="I6" s="6" t="n">
        <f aca="false">H6-H7</f>
        <v>117770</v>
      </c>
      <c r="J6" s="6" t="n">
        <f aca="false">I6-I7</f>
        <v>107770</v>
      </c>
      <c r="K6" s="6" t="n">
        <f aca="false">J6-J7</f>
        <v>97770</v>
      </c>
      <c r="L6" s="6" t="n">
        <f aca="false">K6-K7</f>
        <v>87770</v>
      </c>
      <c r="M6" s="6" t="n">
        <f aca="false">L6-L7</f>
        <v>77770</v>
      </c>
      <c r="N6" s="6" t="n">
        <f aca="false">M6-M7</f>
        <v>67770</v>
      </c>
      <c r="O6" s="6" t="n">
        <f aca="false">N6-N7</f>
        <v>57770</v>
      </c>
      <c r="P6" s="6" t="n">
        <f aca="false">O6-O7</f>
        <v>47770</v>
      </c>
    </row>
    <row r="7" customFormat="false" ht="12.8" hidden="false" customHeight="false" outlineLevel="0" collapsed="false">
      <c r="A7" s="5" t="s">
        <v>29</v>
      </c>
      <c r="B7" s="0" t="s">
        <v>30</v>
      </c>
      <c r="C7" s="5" t="s">
        <v>31</v>
      </c>
      <c r="D7" s="5" t="s">
        <v>15</v>
      </c>
      <c r="E7" s="6" t="n">
        <f aca="false">MIN(E2,E6)</f>
        <v>10000</v>
      </c>
      <c r="F7" s="6" t="n">
        <f aca="false">MIN(F2,F6)</f>
        <v>10000</v>
      </c>
      <c r="G7" s="6" t="n">
        <f aca="false">MIN(G2,G6)</f>
        <v>10000</v>
      </c>
      <c r="H7" s="6" t="n">
        <f aca="false">MIN(H2,H6)</f>
        <v>10000</v>
      </c>
      <c r="I7" s="6" t="n">
        <f aca="false">MIN(I2,I6)</f>
        <v>10000</v>
      </c>
      <c r="J7" s="6" t="n">
        <f aca="false">MIN(J2,J6)</f>
        <v>10000</v>
      </c>
      <c r="K7" s="6" t="n">
        <f aca="false">MIN(K2,K6)</f>
        <v>10000</v>
      </c>
      <c r="L7" s="6" t="n">
        <f aca="false">MIN(L2,L6)</f>
        <v>10000</v>
      </c>
      <c r="M7" s="6" t="n">
        <f aca="false">MIN(M2,M6)</f>
        <v>10000</v>
      </c>
      <c r="N7" s="6" t="n">
        <f aca="false">MIN(N2,N6)</f>
        <v>10000</v>
      </c>
      <c r="O7" s="6" t="n">
        <f aca="false">MIN(O2,O6)</f>
        <v>10000</v>
      </c>
      <c r="P7" s="6" t="n">
        <f aca="false">MIN(P2,P6)</f>
        <v>10000</v>
      </c>
    </row>
    <row r="8" customFormat="false" ht="12.8" hidden="false" customHeight="false" outlineLevel="0" collapsed="false">
      <c r="A8" s="0" t="s">
        <v>32</v>
      </c>
      <c r="B8" s="5" t="s">
        <v>33</v>
      </c>
      <c r="C8" s="5" t="s">
        <v>34</v>
      </c>
      <c r="D8" s="5" t="s">
        <v>15</v>
      </c>
      <c r="E8" s="6" t="n">
        <f aca="false">ROUND(E2*E3/100,2)</f>
        <v>976</v>
      </c>
      <c r="F8" s="6" t="n">
        <f aca="false">ROUND(F2*F3/100,2)</f>
        <v>976</v>
      </c>
      <c r="G8" s="6" t="n">
        <f aca="false">ROUND(G2*G3/100,2)</f>
        <v>976</v>
      </c>
      <c r="H8" s="6" t="n">
        <f aca="false">ROUND(H2*H3/100,2)</f>
        <v>976</v>
      </c>
      <c r="I8" s="6" t="n">
        <f aca="false">ROUND(I2*I3/100,2)</f>
        <v>976</v>
      </c>
      <c r="J8" s="6" t="n">
        <f aca="false">ROUND(J2*J3/100,2)</f>
        <v>976</v>
      </c>
      <c r="K8" s="6" t="n">
        <f aca="false">ROUND(K2*K3/100,2)</f>
        <v>976</v>
      </c>
      <c r="L8" s="6" t="n">
        <f aca="false">ROUND(L2*L3/100,2)</f>
        <v>976</v>
      </c>
      <c r="M8" s="6" t="n">
        <f aca="false">ROUND(M2*M3/100,2)</f>
        <v>976</v>
      </c>
      <c r="N8" s="6" t="n">
        <f aca="false">ROUND(N2*N3/100,2)</f>
        <v>976</v>
      </c>
      <c r="O8" s="6" t="n">
        <f aca="false">ROUND(O2*O3/100,2)</f>
        <v>976</v>
      </c>
      <c r="P8" s="6" t="n">
        <f aca="false">ROUND(P2*P3/100,2)</f>
        <v>976</v>
      </c>
    </row>
    <row r="9" customFormat="false" ht="12.8" hidden="false" customHeight="false" outlineLevel="0" collapsed="false">
      <c r="A9" s="0" t="s">
        <v>35</v>
      </c>
      <c r="B9" s="0" t="s">
        <v>36</v>
      </c>
      <c r="C9" s="0" t="s">
        <v>37</v>
      </c>
      <c r="D9" s="5" t="s">
        <v>15</v>
      </c>
      <c r="E9" s="6" t="n">
        <f aca="false">ROUND(E2*E4/100,2)</f>
        <v>150</v>
      </c>
      <c r="F9" s="6" t="n">
        <f aca="false">ROUND(F2*F4/100,2)</f>
        <v>150</v>
      </c>
      <c r="G9" s="6" t="n">
        <f aca="false">ROUND(G2*G4/100,2)</f>
        <v>150</v>
      </c>
      <c r="H9" s="6" t="n">
        <f aca="false">ROUND(H2*H4/100,2)</f>
        <v>150</v>
      </c>
      <c r="I9" s="6" t="n">
        <f aca="false">ROUND(I2*I4/100,2)</f>
        <v>150</v>
      </c>
      <c r="J9" s="6" t="n">
        <f aca="false">ROUND(J2*J4/100,2)</f>
        <v>150</v>
      </c>
      <c r="K9" s="6" t="n">
        <f aca="false">ROUND(K2*K4/100,2)</f>
        <v>150</v>
      </c>
      <c r="L9" s="6" t="n">
        <f aca="false">ROUND(L2*L4/100,2)</f>
        <v>150</v>
      </c>
      <c r="M9" s="6" t="n">
        <f aca="false">ROUND(M2*M4/100,2)</f>
        <v>150</v>
      </c>
      <c r="N9" s="6" t="n">
        <f aca="false">ROUND(N2*N4/100,2)</f>
        <v>150</v>
      </c>
      <c r="O9" s="6" t="n">
        <f aca="false">ROUND(O2*O4/100,2)</f>
        <v>150</v>
      </c>
      <c r="P9" s="6" t="n">
        <f aca="false">ROUND(P2*P4/100,2)</f>
        <v>150</v>
      </c>
    </row>
    <row r="10" customFormat="false" ht="12.8" hidden="false" customHeight="false" outlineLevel="0" collapsed="false">
      <c r="A10" s="5" t="s">
        <v>38</v>
      </c>
      <c r="B10" s="0" t="s">
        <v>39</v>
      </c>
      <c r="C10" s="5" t="s">
        <v>40</v>
      </c>
      <c r="D10" s="5" t="s">
        <v>15</v>
      </c>
      <c r="E10" s="6" t="n">
        <f aca="false">ROUND(E2*E5/100,2)</f>
        <v>245</v>
      </c>
      <c r="F10" s="6" t="n">
        <f aca="false">ROUND(F2*F5/100,2)</f>
        <v>245</v>
      </c>
      <c r="G10" s="6" t="n">
        <f aca="false">ROUND(G2*G5/100,2)</f>
        <v>245</v>
      </c>
      <c r="H10" s="6" t="n">
        <f aca="false">ROUND(H2*H5/100,2)</f>
        <v>245</v>
      </c>
      <c r="I10" s="6" t="n">
        <f aca="false">ROUND(I2*I5/100,2)</f>
        <v>245</v>
      </c>
      <c r="J10" s="6" t="n">
        <f aca="false">ROUND(J2*J5/100,2)</f>
        <v>245</v>
      </c>
      <c r="K10" s="6" t="n">
        <f aca="false">ROUND(K2*K5/100,2)</f>
        <v>245</v>
      </c>
      <c r="L10" s="6" t="n">
        <f aca="false">ROUND(L2*L5/100,2)</f>
        <v>245</v>
      </c>
      <c r="M10" s="6" t="n">
        <f aca="false">ROUND(M2*M5/100,2)</f>
        <v>245</v>
      </c>
      <c r="N10" s="6" t="n">
        <f aca="false">ROUND(N2*N5/100,2)</f>
        <v>245</v>
      </c>
      <c r="O10" s="6" t="n">
        <f aca="false">ROUND(O2*O5/100,2)</f>
        <v>245</v>
      </c>
      <c r="P10" s="6" t="n">
        <f aca="false">ROUND(P2*P5/100,2)</f>
        <v>245</v>
      </c>
    </row>
    <row r="11" customFormat="false" ht="12.8" hidden="false" customHeight="false" outlineLevel="0" collapsed="false">
      <c r="A11" s="0" t="s">
        <v>41</v>
      </c>
      <c r="B11" s="0" t="s">
        <v>42</v>
      </c>
      <c r="C11" s="0" t="s">
        <v>43</v>
      </c>
      <c r="D11" s="5" t="s">
        <v>15</v>
      </c>
      <c r="E11" s="1" t="n">
        <f aca="false">E8+E9+E10</f>
        <v>1371</v>
      </c>
      <c r="F11" s="1" t="n">
        <f aca="false">F8+F9+F10</f>
        <v>1371</v>
      </c>
      <c r="G11" s="1" t="n">
        <f aca="false">G8+G9+G10</f>
        <v>1371</v>
      </c>
      <c r="H11" s="1" t="n">
        <f aca="false">H8+H9+H10</f>
        <v>1371</v>
      </c>
      <c r="I11" s="1" t="n">
        <f aca="false">I8+I9+I10</f>
        <v>1371</v>
      </c>
      <c r="J11" s="1" t="n">
        <f aca="false">J8+J9+J10</f>
        <v>1371</v>
      </c>
      <c r="K11" s="1" t="n">
        <f aca="false">K8+K9+K10</f>
        <v>1371</v>
      </c>
      <c r="L11" s="1" t="n">
        <f aca="false">L8+L9+L10</f>
        <v>1371</v>
      </c>
      <c r="M11" s="1" t="n">
        <f aca="false">M8+M9+M10</f>
        <v>1371</v>
      </c>
      <c r="N11" s="1" t="n">
        <f aca="false">N8+N9+N10</f>
        <v>1371</v>
      </c>
      <c r="O11" s="1" t="n">
        <f aca="false">O8+O9+O10</f>
        <v>1371</v>
      </c>
      <c r="P11" s="1" t="n">
        <f aca="false">P8+P9+P10</f>
        <v>1371</v>
      </c>
    </row>
    <row r="12" customFormat="false" ht="12.8" hidden="false" customHeight="false" outlineLevel="0" collapsed="false">
      <c r="A12" s="0" t="s">
        <v>44</v>
      </c>
      <c r="B12" s="0" t="s">
        <v>45</v>
      </c>
      <c r="C12" s="0" t="s">
        <v>46</v>
      </c>
      <c r="D12" s="5" t="s">
        <v>15</v>
      </c>
      <c r="E12" s="1" t="n">
        <f aca="false">E2-E11</f>
        <v>8629</v>
      </c>
      <c r="F12" s="1" t="n">
        <f aca="false">F2-F11</f>
        <v>8629</v>
      </c>
      <c r="G12" s="1" t="n">
        <f aca="false">G2-G11</f>
        <v>8629</v>
      </c>
      <c r="H12" s="1" t="n">
        <f aca="false">H2-H11</f>
        <v>8629</v>
      </c>
      <c r="I12" s="1" t="n">
        <f aca="false">I2-I11</f>
        <v>8629</v>
      </c>
      <c r="J12" s="1" t="n">
        <f aca="false">J2-J11</f>
        <v>8629</v>
      </c>
      <c r="K12" s="1" t="n">
        <f aca="false">K2-K11</f>
        <v>8629</v>
      </c>
      <c r="L12" s="1" t="n">
        <f aca="false">L2-L11</f>
        <v>8629</v>
      </c>
      <c r="M12" s="1" t="n">
        <f aca="false">M2-M11</f>
        <v>8629</v>
      </c>
      <c r="N12" s="1" t="n">
        <f aca="false">N2-N11</f>
        <v>8629</v>
      </c>
      <c r="O12" s="1" t="n">
        <f aca="false">O2-O11</f>
        <v>8629</v>
      </c>
      <c r="P12" s="1" t="n">
        <f aca="false">P2-P11</f>
        <v>8629</v>
      </c>
    </row>
    <row r="13" customFormat="false" ht="12.8" hidden="false" customHeight="false" outlineLevel="0" collapsed="false">
      <c r="A13" s="0" t="s">
        <v>92</v>
      </c>
      <c r="B13" s="0" t="s">
        <v>48</v>
      </c>
      <c r="C13" s="0" t="s">
        <v>93</v>
      </c>
      <c r="D13" s="5" t="s">
        <v>15</v>
      </c>
      <c r="E13" s="1" t="n">
        <f aca="false">ROUND(E12*7.75%,2)</f>
        <v>668.75</v>
      </c>
      <c r="F13" s="1" t="n">
        <f aca="false">ROUND(F12*7.75%,2)</f>
        <v>668.75</v>
      </c>
      <c r="G13" s="1" t="n">
        <f aca="false">ROUND(G12*7.75%,2)</f>
        <v>668.75</v>
      </c>
      <c r="H13" s="1" t="n">
        <f aca="false">ROUND(H12*7.75%,2)</f>
        <v>668.75</v>
      </c>
      <c r="I13" s="1" t="n">
        <f aca="false">ROUND(I12*7.75%,2)</f>
        <v>668.75</v>
      </c>
      <c r="J13" s="1" t="n">
        <f aca="false">ROUND(J12*7.75%,2)</f>
        <v>668.75</v>
      </c>
      <c r="K13" s="1" t="n">
        <f aca="false">ROUND(K12*7.75%,2)</f>
        <v>668.75</v>
      </c>
      <c r="L13" s="1" t="n">
        <f aca="false">ROUND(L12*7.75%,2)</f>
        <v>668.75</v>
      </c>
      <c r="M13" s="1" t="n">
        <f aca="false">ROUND(M12*7.75%,2)</f>
        <v>668.75</v>
      </c>
      <c r="N13" s="1" t="n">
        <f aca="false">ROUND(N12*7.75%,2)</f>
        <v>668.75</v>
      </c>
      <c r="O13" s="1" t="n">
        <f aca="false">ROUND(O12*7.75%,2)</f>
        <v>668.75</v>
      </c>
      <c r="P13" s="1" t="n">
        <f aca="false">ROUND(P12*7.75%,2)</f>
        <v>668.75</v>
      </c>
    </row>
    <row r="14" customFormat="false" ht="12.8" hidden="false" customHeight="false" outlineLevel="0" collapsed="false">
      <c r="A14" s="0" t="s">
        <v>50</v>
      </c>
      <c r="B14" s="0" t="s">
        <v>51</v>
      </c>
      <c r="C14" s="5" t="s">
        <v>52</v>
      </c>
      <c r="D14" s="5" t="s">
        <v>15</v>
      </c>
      <c r="E14" s="1" t="n">
        <f aca="false">ROUND(E12*9%,2)</f>
        <v>776.61</v>
      </c>
      <c r="F14" s="1" t="n">
        <f aca="false">ROUND(F12*9%,2)</f>
        <v>776.61</v>
      </c>
      <c r="G14" s="1" t="n">
        <f aca="false">ROUND(G12*9%,2)</f>
        <v>776.61</v>
      </c>
      <c r="H14" s="1" t="n">
        <f aca="false">ROUND(H12*9%,2)</f>
        <v>776.61</v>
      </c>
      <c r="I14" s="1" t="n">
        <f aca="false">ROUND(I12*9%,2)</f>
        <v>776.61</v>
      </c>
      <c r="J14" s="1" t="n">
        <f aca="false">ROUND(J12*9%,2)</f>
        <v>776.61</v>
      </c>
      <c r="K14" s="1" t="n">
        <f aca="false">ROUND(K12*9%,2)</f>
        <v>776.61</v>
      </c>
      <c r="L14" s="1" t="n">
        <f aca="false">ROUND(L12*9%,2)</f>
        <v>776.61</v>
      </c>
      <c r="M14" s="1" t="n">
        <f aca="false">ROUND(M12*9%,2)</f>
        <v>776.61</v>
      </c>
      <c r="N14" s="1" t="n">
        <f aca="false">ROUND(N12*9%,2)</f>
        <v>776.61</v>
      </c>
      <c r="O14" s="1" t="n">
        <f aca="false">ROUND(O12*9%,2)</f>
        <v>776.61</v>
      </c>
      <c r="P14" s="1" t="n">
        <f aca="false">ROUND(P12*9%,2)</f>
        <v>776.61</v>
      </c>
    </row>
    <row r="15" customFormat="false" ht="12.8" hidden="false" customHeight="false" outlineLevel="0" collapsed="false">
      <c r="A15" s="0" t="s">
        <v>53</v>
      </c>
      <c r="B15" s="0" t="s">
        <v>54</v>
      </c>
      <c r="C15" s="5" t="s">
        <v>94</v>
      </c>
      <c r="D15" s="5" t="s">
        <v>15</v>
      </c>
      <c r="E15" s="4" t="n">
        <v>250</v>
      </c>
      <c r="F15" s="4" t="n">
        <v>250</v>
      </c>
      <c r="G15" s="4" t="n">
        <v>250</v>
      </c>
      <c r="H15" s="4" t="n">
        <v>250</v>
      </c>
      <c r="I15" s="4" t="n">
        <v>250</v>
      </c>
      <c r="J15" s="4" t="n">
        <v>250</v>
      </c>
      <c r="K15" s="4" t="n">
        <v>250</v>
      </c>
      <c r="L15" s="4" t="n">
        <v>250</v>
      </c>
      <c r="M15" s="4" t="n">
        <v>250</v>
      </c>
      <c r="N15" s="4" t="n">
        <v>250</v>
      </c>
      <c r="O15" s="4" t="n">
        <v>250</v>
      </c>
      <c r="P15" s="4" t="n">
        <v>250</v>
      </c>
    </row>
    <row r="16" customFormat="false" ht="12.8" hidden="false" customHeight="false" outlineLevel="0" collapsed="false">
      <c r="A16" s="0" t="s">
        <v>56</v>
      </c>
      <c r="B16" s="0" t="s">
        <v>57</v>
      </c>
      <c r="C16" s="5" t="s">
        <v>58</v>
      </c>
      <c r="D16" s="5" t="s">
        <v>19</v>
      </c>
      <c r="E16" s="4" t="n">
        <v>2</v>
      </c>
      <c r="F16" s="4" t="n">
        <v>2</v>
      </c>
      <c r="G16" s="4" t="n">
        <v>2</v>
      </c>
      <c r="H16" s="4" t="n">
        <v>2</v>
      </c>
      <c r="I16" s="4" t="n">
        <v>2</v>
      </c>
      <c r="J16" s="4" t="n">
        <v>2</v>
      </c>
      <c r="K16" s="4" t="n">
        <v>2</v>
      </c>
      <c r="L16" s="4" t="n">
        <v>2</v>
      </c>
      <c r="M16" s="4" t="n">
        <v>2</v>
      </c>
      <c r="N16" s="4" t="n">
        <v>2</v>
      </c>
      <c r="O16" s="4" t="n">
        <v>2</v>
      </c>
      <c r="P16" s="4" t="n">
        <v>2</v>
      </c>
    </row>
    <row r="17" customFormat="false" ht="12.8" hidden="false" customHeight="false" outlineLevel="0" collapsed="false">
      <c r="A17" s="0" t="s">
        <v>59</v>
      </c>
      <c r="B17" s="0" t="s">
        <v>60</v>
      </c>
      <c r="C17" s="7" t="s">
        <v>61</v>
      </c>
      <c r="D17" s="5" t="s">
        <v>15</v>
      </c>
      <c r="E17" s="1" t="n">
        <f aca="false">IF(E16&gt;0,ROUND(E2*1.5%,2),0)</f>
        <v>150</v>
      </c>
      <c r="F17" s="1" t="n">
        <f aca="false">IF(F16&gt;0,ROUND(F2*1.5%,2),0)</f>
        <v>150</v>
      </c>
      <c r="G17" s="1" t="n">
        <f aca="false">IF(G16&gt;0,ROUND(G2*1.5%,2),0)</f>
        <v>150</v>
      </c>
      <c r="H17" s="1" t="n">
        <f aca="false">IF(H16&gt;0,ROUND(H2*1.5%,2),0)</f>
        <v>150</v>
      </c>
      <c r="I17" s="1" t="n">
        <f aca="false">IF(I16&gt;0,ROUND(I2*1.5%,2),0)</f>
        <v>150</v>
      </c>
      <c r="J17" s="1" t="n">
        <f aca="false">IF(J16&gt;0,ROUND(J2*1.5%,2),0)</f>
        <v>150</v>
      </c>
      <c r="K17" s="1" t="n">
        <f aca="false">IF(K16&gt;0,ROUND(K2*1.5%,2),0)</f>
        <v>150</v>
      </c>
      <c r="L17" s="1" t="n">
        <f aca="false">IF(L16&gt;0,ROUND(L2*1.5%,2),0)</f>
        <v>150</v>
      </c>
      <c r="M17" s="1" t="n">
        <f aca="false">IF(M16&gt;0,ROUND(M2*1.5%,2),0)</f>
        <v>150</v>
      </c>
      <c r="N17" s="1" t="n">
        <f aca="false">IF(N16&gt;0,ROUND(N2*1.5%,2),0)</f>
        <v>150</v>
      </c>
      <c r="O17" s="1" t="n">
        <f aca="false">IF(O16&gt;0,ROUND(O2*1.5%,2),0)</f>
        <v>150</v>
      </c>
      <c r="P17" s="1" t="n">
        <f aca="false">IF(P16&gt;0,ROUND(P2*1.5%,2),0)</f>
        <v>150</v>
      </c>
    </row>
    <row r="18" customFormat="false" ht="12.8" hidden="false" customHeight="false" outlineLevel="0" collapsed="false">
      <c r="A18" s="0" t="s">
        <v>95</v>
      </c>
      <c r="B18" s="0" t="s">
        <v>96</v>
      </c>
      <c r="C18" s="5" t="s">
        <v>97</v>
      </c>
      <c r="D18" s="5" t="s">
        <v>15</v>
      </c>
      <c r="E18" s="4" t="n">
        <v>43.76</v>
      </c>
      <c r="F18" s="6" t="n">
        <f aca="false">IF(F20&gt;0,E18,0)</f>
        <v>43.76</v>
      </c>
      <c r="G18" s="6" t="n">
        <f aca="false">IF(G20&gt;0,F18,0)</f>
        <v>43.76</v>
      </c>
      <c r="H18" s="6" t="n">
        <f aca="false">IF(H20&gt;0,G18,0)</f>
        <v>43.76</v>
      </c>
      <c r="I18" s="6" t="n">
        <f aca="false">IF(I20&gt;0,H18,0)</f>
        <v>43.76</v>
      </c>
      <c r="J18" s="6" t="n">
        <f aca="false">IF(J20&gt;0,I18,0)</f>
        <v>43.76</v>
      </c>
      <c r="K18" s="6" t="n">
        <f aca="false">IF(K20&gt;0,J18,0)</f>
        <v>43.76</v>
      </c>
      <c r="L18" s="6" t="n">
        <f aca="false">IF(L20&gt;0,K18,0)</f>
        <v>43.76</v>
      </c>
      <c r="M18" s="6" t="n">
        <f aca="false">IF(M20&gt;0,L18,0)</f>
        <v>43.76</v>
      </c>
      <c r="N18" s="6" t="n">
        <f aca="false">IF(N20&gt;0,M18,0)</f>
        <v>43.76</v>
      </c>
      <c r="O18" s="6" t="n">
        <f aca="false">IF(O20&gt;0,N18,0)</f>
        <v>43.76</v>
      </c>
      <c r="P18" s="6" t="n">
        <f aca="false">IF(P20&gt;0,O18,0)</f>
        <v>0</v>
      </c>
    </row>
    <row r="19" customFormat="false" ht="12.8" hidden="false" customHeight="false" outlineLevel="0" collapsed="false">
      <c r="A19" s="5" t="s">
        <v>65</v>
      </c>
      <c r="B19" s="5" t="s">
        <v>66</v>
      </c>
      <c r="C19" s="7" t="s">
        <v>49</v>
      </c>
      <c r="D19" s="5" t="s">
        <v>15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</row>
    <row r="20" customFormat="false" ht="12.8" hidden="false" customHeight="false" outlineLevel="0" collapsed="false">
      <c r="A20" s="5" t="s">
        <v>68</v>
      </c>
      <c r="B20" s="5" t="s">
        <v>69</v>
      </c>
      <c r="C20" s="7" t="s">
        <v>98</v>
      </c>
      <c r="D20" s="5" t="s">
        <v>15</v>
      </c>
      <c r="E20" s="4" t="n">
        <v>85528</v>
      </c>
      <c r="F20" s="6" t="n">
        <f aca="false">E20-E22</f>
        <v>76999</v>
      </c>
      <c r="G20" s="6" t="n">
        <f aca="false">F20-F22</f>
        <v>68470</v>
      </c>
      <c r="H20" s="6" t="n">
        <f aca="false">G20-G22</f>
        <v>59941</v>
      </c>
      <c r="I20" s="6" t="n">
        <f aca="false">H20-H22</f>
        <v>51412</v>
      </c>
      <c r="J20" s="6" t="n">
        <f aca="false">I20-I22</f>
        <v>42883</v>
      </c>
      <c r="K20" s="6" t="n">
        <f aca="false">J20-J22</f>
        <v>34354</v>
      </c>
      <c r="L20" s="6" t="n">
        <f aca="false">K20-K22</f>
        <v>25825</v>
      </c>
      <c r="M20" s="6" t="n">
        <f aca="false">L20-L22</f>
        <v>17296</v>
      </c>
      <c r="N20" s="6" t="n">
        <f aca="false">M20-M22</f>
        <v>8767</v>
      </c>
      <c r="O20" s="6" t="n">
        <f aca="false">N20-N22</f>
        <v>238</v>
      </c>
      <c r="P20" s="6" t="n">
        <f aca="false">O20-O22</f>
        <v>0</v>
      </c>
    </row>
    <row r="21" customFormat="false" ht="12.8" hidden="false" customHeight="false" outlineLevel="0" collapsed="false">
      <c r="A21" s="5" t="s">
        <v>71</v>
      </c>
      <c r="B21" s="5" t="s">
        <v>72</v>
      </c>
      <c r="C21" s="5" t="s">
        <v>73</v>
      </c>
      <c r="D21" s="5" t="s">
        <v>15</v>
      </c>
      <c r="E21" s="1" t="n">
        <f aca="false">ROUND(MAX(E2+E17-E11-E15-E19,0),0)</f>
        <v>8529</v>
      </c>
      <c r="F21" s="1" t="n">
        <f aca="false">ROUND(MAX(F2+F17-F11-F15-F19,0),0)</f>
        <v>8529</v>
      </c>
      <c r="G21" s="1" t="n">
        <f aca="false">ROUND(MAX(G2+G17-G11-G15-G19,0),0)</f>
        <v>8529</v>
      </c>
      <c r="H21" s="1" t="n">
        <f aca="false">ROUND(MAX(H2+H17-H11-H15-H19,0),0)</f>
        <v>8529</v>
      </c>
      <c r="I21" s="1" t="n">
        <f aca="false">ROUND(MAX(I2+I17-I11-I15-I19,0),0)</f>
        <v>8529</v>
      </c>
      <c r="J21" s="1" t="n">
        <f aca="false">ROUND(MAX(J2+J17-J11-J15-J19,0),0)</f>
        <v>8529</v>
      </c>
      <c r="K21" s="1" t="n">
        <f aca="false">ROUND(MAX(K2+K17-K11-K15-K19,0),0)</f>
        <v>8529</v>
      </c>
      <c r="L21" s="1" t="n">
        <f aca="false">ROUND(MAX(L2+L17-L11-L15-L19,0),0)</f>
        <v>8529</v>
      </c>
      <c r="M21" s="1" t="n">
        <f aca="false">ROUND(MAX(M2+M17-M11-M15-M19,0),0)</f>
        <v>8529</v>
      </c>
      <c r="N21" s="1" t="n">
        <f aca="false">ROUND(MAX(N2+N17-N11-N15-N19,0),0)</f>
        <v>8529</v>
      </c>
      <c r="O21" s="1" t="n">
        <f aca="false">ROUND(MAX(O2+O17-O11-O15-O19,0),0)</f>
        <v>8529</v>
      </c>
      <c r="P21" s="1" t="n">
        <f aca="false">ROUND(MAX(P2+P17-P11-P15-P19,0),0)</f>
        <v>8529</v>
      </c>
    </row>
    <row r="22" customFormat="false" ht="12.8" hidden="false" customHeight="false" outlineLevel="0" collapsed="false">
      <c r="A22" s="5" t="s">
        <v>74</v>
      </c>
      <c r="B22" s="5" t="s">
        <v>75</v>
      </c>
      <c r="C22" s="5" t="s">
        <v>76</v>
      </c>
      <c r="D22" s="5" t="s">
        <v>15</v>
      </c>
      <c r="E22" s="6" t="n">
        <f aca="false">MIN(E21,E20)</f>
        <v>8529</v>
      </c>
      <c r="F22" s="6" t="n">
        <f aca="false">MIN(F21,F20)</f>
        <v>8529</v>
      </c>
      <c r="G22" s="6" t="n">
        <f aca="false">MIN(G21,G20)</f>
        <v>8529</v>
      </c>
      <c r="H22" s="6" t="n">
        <f aca="false">MIN(H21,H20)</f>
        <v>8529</v>
      </c>
      <c r="I22" s="6" t="n">
        <f aca="false">MIN(I21,I20)</f>
        <v>8529</v>
      </c>
      <c r="J22" s="6" t="n">
        <f aca="false">MIN(J21,J20)</f>
        <v>8529</v>
      </c>
      <c r="K22" s="6" t="n">
        <f aca="false">MIN(K21,K20)</f>
        <v>8529</v>
      </c>
      <c r="L22" s="6" t="n">
        <f aca="false">MIN(L21,L20)</f>
        <v>8529</v>
      </c>
      <c r="M22" s="6" t="n">
        <f aca="false">MIN(M21,M20)</f>
        <v>8529</v>
      </c>
      <c r="N22" s="6" t="n">
        <f aca="false">MIN(N21,N20)</f>
        <v>8529</v>
      </c>
      <c r="O22" s="6" t="n">
        <f aca="false">MIN(O21,O20)</f>
        <v>238</v>
      </c>
      <c r="P22" s="6" t="n">
        <f aca="false">MIN(P21,P20)</f>
        <v>0</v>
      </c>
    </row>
    <row r="23" customFormat="false" ht="12.8" hidden="false" customHeight="false" outlineLevel="0" collapsed="false">
      <c r="A23" s="5" t="s">
        <v>77</v>
      </c>
      <c r="B23" s="5" t="s">
        <v>78</v>
      </c>
      <c r="C23" s="5" t="s">
        <v>79</v>
      </c>
      <c r="D23" s="5" t="s">
        <v>15</v>
      </c>
      <c r="E23" s="6" t="n">
        <f aca="false">E21-E22</f>
        <v>0</v>
      </c>
      <c r="F23" s="6" t="n">
        <f aca="false">F21-F22</f>
        <v>0</v>
      </c>
      <c r="G23" s="6" t="n">
        <f aca="false">G21-G22</f>
        <v>0</v>
      </c>
      <c r="H23" s="6" t="n">
        <f aca="false">H21-H22</f>
        <v>0</v>
      </c>
      <c r="I23" s="6" t="n">
        <f aca="false">I21-I22</f>
        <v>0</v>
      </c>
      <c r="J23" s="6" t="n">
        <f aca="false">J21-J22</f>
        <v>0</v>
      </c>
      <c r="K23" s="6" t="n">
        <f aca="false">K21-K22</f>
        <v>0</v>
      </c>
      <c r="L23" s="6" t="n">
        <f aca="false">L21-L22</f>
        <v>0</v>
      </c>
      <c r="M23" s="6" t="n">
        <f aca="false">M21-M22</f>
        <v>0</v>
      </c>
      <c r="N23" s="6" t="n">
        <f aca="false">N21-N22</f>
        <v>0</v>
      </c>
      <c r="O23" s="6" t="n">
        <f aca="false">O21-O22</f>
        <v>8291</v>
      </c>
      <c r="P23" s="6" t="n">
        <f aca="false">P21-P22</f>
        <v>8529</v>
      </c>
    </row>
    <row r="24" customFormat="false" ht="12.8" hidden="false" customHeight="false" outlineLevel="0" collapsed="false">
      <c r="A24" s="0" t="s">
        <v>80</v>
      </c>
      <c r="B24" s="0" t="s">
        <v>81</v>
      </c>
      <c r="C24" s="0" t="s">
        <v>99</v>
      </c>
      <c r="D24" s="5" t="s">
        <v>15</v>
      </c>
      <c r="E24" s="1" t="n">
        <f aca="false">ROUND(MAX(E22*17%-E18,0)+E23*32%-E13,0)</f>
        <v>737</v>
      </c>
      <c r="F24" s="1" t="n">
        <f aca="false">ROUND(MAX(F22*17%-F18,0)+F23*32%-F13,0)</f>
        <v>737</v>
      </c>
      <c r="G24" s="1" t="n">
        <f aca="false">ROUND(MAX(G22*17%-G18,0)+G23*32%-G13,0)</f>
        <v>737</v>
      </c>
      <c r="H24" s="1" t="n">
        <f aca="false">ROUND(MAX(H22*17%-H18,0)+H23*32%-H13,0)</f>
        <v>737</v>
      </c>
      <c r="I24" s="1" t="n">
        <f aca="false">ROUND(MAX(I22*17%-I18,0)+I23*32%-I13,0)</f>
        <v>737</v>
      </c>
      <c r="J24" s="1" t="n">
        <f aca="false">ROUND(MAX(J22*17%-J18,0)+J23*32%-J13,0)</f>
        <v>737</v>
      </c>
      <c r="K24" s="1" t="n">
        <f aca="false">ROUND(MAX(K22*17%-K18,0)+K23*32%-K13,0)</f>
        <v>737</v>
      </c>
      <c r="L24" s="1" t="n">
        <f aca="false">ROUND(MAX(L22*17%-L18,0)+L23*32%-L13,0)</f>
        <v>737</v>
      </c>
      <c r="M24" s="1" t="n">
        <f aca="false">ROUND(MAX(M22*17%-M18,0)+M23*32%-M13,0)</f>
        <v>737</v>
      </c>
      <c r="N24" s="1" t="n">
        <f aca="false">ROUND(MAX(N22*17%-N18,0)+N23*32%-N13,0)</f>
        <v>737</v>
      </c>
      <c r="O24" s="1" t="n">
        <f aca="false">ROUND(MAX(O22*17%-O18,0)+O23*32%-O13,0)</f>
        <v>1984</v>
      </c>
      <c r="P24" s="1" t="n">
        <f aca="false">ROUND(MAX(P22*17%-P18,0)+P23*32%-P13,0)</f>
        <v>2061</v>
      </c>
    </row>
    <row r="25" customFormat="false" ht="12.8" hidden="false" customHeight="false" outlineLevel="0" collapsed="false">
      <c r="A25" s="0" t="s">
        <v>83</v>
      </c>
      <c r="B25" s="0" t="s">
        <v>84</v>
      </c>
      <c r="C25" s="7" t="s">
        <v>85</v>
      </c>
      <c r="D25" s="5" t="s">
        <v>15</v>
      </c>
      <c r="E25" s="1" t="n">
        <f aca="false">ROUND(E2*E16/100,2)</f>
        <v>200</v>
      </c>
      <c r="F25" s="1" t="n">
        <f aca="false">ROUND(F2*F16/100,2)</f>
        <v>200</v>
      </c>
      <c r="G25" s="1" t="n">
        <f aca="false">ROUND(G2*G16/100,2)</f>
        <v>200</v>
      </c>
      <c r="H25" s="1" t="n">
        <f aca="false">ROUND(H2*H16/100,2)</f>
        <v>200</v>
      </c>
      <c r="I25" s="1" t="n">
        <f aca="false">ROUND(I2*I16/100,2)</f>
        <v>200</v>
      </c>
      <c r="J25" s="1" t="n">
        <f aca="false">ROUND(J2*J16/100,2)</f>
        <v>200</v>
      </c>
      <c r="K25" s="1" t="n">
        <f aca="false">ROUND(K2*K16/100,2)</f>
        <v>200</v>
      </c>
      <c r="L25" s="1" t="n">
        <f aca="false">ROUND(L2*L16/100,2)</f>
        <v>200</v>
      </c>
      <c r="M25" s="1" t="n">
        <f aca="false">ROUND(M2*M16/100,2)</f>
        <v>200</v>
      </c>
      <c r="N25" s="1" t="n">
        <f aca="false">ROUND(N2*N16/100,2)</f>
        <v>200</v>
      </c>
      <c r="O25" s="1" t="n">
        <f aca="false">ROUND(O2*O16/100,2)</f>
        <v>200</v>
      </c>
      <c r="P25" s="1" t="n">
        <f aca="false">ROUND(P2*P16/100,2)</f>
        <v>200</v>
      </c>
    </row>
    <row r="26" customFormat="false" ht="12.8" hidden="false" customHeight="false" outlineLevel="0" collapsed="false">
      <c r="A26" s="0" t="s">
        <v>86</v>
      </c>
      <c r="B26" s="0" t="s">
        <v>87</v>
      </c>
      <c r="C26" s="7"/>
      <c r="D26" s="5" t="s">
        <v>15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</row>
    <row r="27" customFormat="false" ht="12.8" hidden="false" customHeight="false" outlineLevel="0" collapsed="false">
      <c r="A27" s="8" t="s">
        <v>88</v>
      </c>
      <c r="B27" s="8" t="s">
        <v>89</v>
      </c>
      <c r="C27" s="8" t="s">
        <v>90</v>
      </c>
      <c r="D27" s="5" t="s">
        <v>15</v>
      </c>
      <c r="E27" s="9" t="n">
        <f aca="false">E2-E11-E14-E24-E25-E26</f>
        <v>6915.39</v>
      </c>
      <c r="F27" s="9" t="n">
        <f aca="false">F2-F11-F14-F24-F25-F26</f>
        <v>6915.39</v>
      </c>
      <c r="G27" s="9" t="n">
        <f aca="false">G2-G11-G14-G24-G25-G26</f>
        <v>6915.39</v>
      </c>
      <c r="H27" s="9" t="n">
        <f aca="false">H2-H11-H14-H24-H25-H26</f>
        <v>6915.39</v>
      </c>
      <c r="I27" s="9" t="n">
        <f aca="false">I2-I11-I14-I24-I25-I26</f>
        <v>6915.39</v>
      </c>
      <c r="J27" s="9" t="n">
        <f aca="false">J2-J11-J14-J24-J25-J26</f>
        <v>6915.39</v>
      </c>
      <c r="K27" s="9" t="n">
        <f aca="false">K2-K11-K14-K24-K25-K26</f>
        <v>6915.39</v>
      </c>
      <c r="L27" s="9" t="n">
        <f aca="false">L2-L11-L14-L24-L25-L26</f>
        <v>6915.39</v>
      </c>
      <c r="M27" s="9" t="n">
        <f aca="false">M2-M11-M14-M24-M25-M26</f>
        <v>6915.39</v>
      </c>
      <c r="N27" s="9" t="n">
        <f aca="false">N2-N11-N14-N24-N25-N26</f>
        <v>6915.39</v>
      </c>
      <c r="O27" s="9" t="n">
        <f aca="false">O2-O11-O14-O24-O25-O26</f>
        <v>5668.39</v>
      </c>
      <c r="P27" s="9" t="n">
        <f aca="false">P2-P11-P14-P24-P25-P26</f>
        <v>5591.39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2022-01-15T11:22:57Z</dcterms:created>
  <dc:creator>Tomasz Ostrowski</dc:creator>
  <dc:description/>
  <dc:language>en-US</dc:language>
  <cp:lastModifiedBy>Tomasz Ostrowski</cp:lastModifiedBy>
  <dcterms:modified xsi:type="dcterms:W3CDTF">2022-01-16T17:27:39Z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