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  <sheet name="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<sst xmlns="http://schemas.openxmlformats.org/spreadsheetml/2006/main" count="172" uniqueCount="75">
  <si>
    <t xml:space="preserve">brutto</t>
  </si>
  <si>
    <t xml:space="preserve">Brutto</t>
  </si>
  <si>
    <t xml:space="preserve">zł</t>
  </si>
  <si>
    <t xml:space="preserve">procent emerytalne</t>
  </si>
  <si>
    <t xml:space="preserve">ProcZusEmer</t>
  </si>
  <si>
    <t xml:space="preserve">9,76% lub 0% jeśli Brutto w roku &gt;157.770</t>
  </si>
  <si>
    <t xml:space="preserve">%</t>
  </si>
  <si>
    <t xml:space="preserve">procent rentowe</t>
  </si>
  <si>
    <t xml:space="preserve">ProcZusRent</t>
  </si>
  <si>
    <t xml:space="preserve">1,5% lub 0% jeśli Brutto w roku &gt;157.770</t>
  </si>
  <si>
    <t xml:space="preserve">procent chorobowe</t>
  </si>
  <si>
    <t xml:space="preserve">ProcZusChor</t>
  </si>
  <si>
    <t xml:space="preserve">2,45%</t>
  </si>
  <si>
    <t xml:space="preserve">zus emerytalne</t>
  </si>
  <si>
    <t xml:space="preserve">ZusEmer</t>
  </si>
  <si>
    <t xml:space="preserve">Brutto*ProcZusEmer/100</t>
  </si>
  <si>
    <t xml:space="preserve">zus rentowe</t>
  </si>
  <si>
    <t xml:space="preserve">ZusRent</t>
  </si>
  <si>
    <t xml:space="preserve">Brutto*ProcZusRent/100</t>
  </si>
  <si>
    <t xml:space="preserve">zus chorobowe</t>
  </si>
  <si>
    <t xml:space="preserve">ZusChor</t>
  </si>
  <si>
    <t xml:space="preserve">Brutto*ProcZusChor/100</t>
  </si>
  <si>
    <t xml:space="preserve">zus – emerytalna, rentowa, chorobowa</t>
  </si>
  <si>
    <t xml:space="preserve">Zus</t>
  </si>
  <si>
    <t xml:space="preserve">ZusEmer+ZusRent+ZusChor</t>
  </si>
  <si>
    <t xml:space="preserve">podstawa skłatki zdrowotnej</t>
  </si>
  <si>
    <t xml:space="preserve">PodstZdr</t>
  </si>
  <si>
    <t xml:space="preserve">Brutto-Zus</t>
  </si>
  <si>
    <t xml:space="preserve">składka zdrowotna do odliczenia</t>
  </si>
  <si>
    <t xml:space="preserve">SklZdrDoOld</t>
  </si>
  <si>
    <t xml:space="preserve">0</t>
  </si>
  <si>
    <t xml:space="preserve">składka zdrowotna</t>
  </si>
  <si>
    <t xml:space="preserve">SklZdr</t>
  </si>
  <si>
    <t xml:space="preserve">PodstZdr*9%</t>
  </si>
  <si>
    <t xml:space="preserve">koszty uzyskania przychodu</t>
  </si>
  <si>
    <t xml:space="preserve">KoszUz</t>
  </si>
  <si>
    <t xml:space="preserve">250 lub 300 lub 50% Brutto prawa autorskie</t>
  </si>
  <si>
    <t xml:space="preserve">procent ppk pracownika</t>
  </si>
  <si>
    <t xml:space="preserve">ProcPPK</t>
  </si>
  <si>
    <t xml:space="preserve">0% lub 2%-4%</t>
  </si>
  <si>
    <t xml:space="preserve">ppk pracodawca</t>
  </si>
  <si>
    <t xml:space="preserve">PPKPrac</t>
  </si>
  <si>
    <t xml:space="preserve">Jeśli ProcPPK=0% to 0% albo Brutto*1.5%</t>
  </si>
  <si>
    <t xml:space="preserve">kwota wolna</t>
  </si>
  <si>
    <t xml:space="preserve">KwotWol</t>
  </si>
  <si>
    <t xml:space="preserve">30,000/12</t>
  </si>
  <si>
    <t xml:space="preserve">procent podatku</t>
  </si>
  <si>
    <t xml:space="preserve">ProcPod</t>
  </si>
  <si>
    <t xml:space="preserve">17% lub 32% jesli PodstOp w roku przekroczyła 120,000 (*2 wspólnie)</t>
  </si>
  <si>
    <t xml:space="preserve">ulga dla klasy średniej</t>
  </si>
  <si>
    <t xml:space="preserve">UlgKlasy</t>
  </si>
  <si>
    <t xml:space="preserve">wzór</t>
  </si>
  <si>
    <t xml:space="preserve">podstawa opodatkowania</t>
  </si>
  <si>
    <t xml:space="preserve">PodstOp</t>
  </si>
  <si>
    <t xml:space="preserve">PodstZdr+PPKPrac-KoszUz-KwotWol-UlgKlasy</t>
  </si>
  <si>
    <t xml:space="preserve">zaliczka na podatek</t>
  </si>
  <si>
    <t xml:space="preserve">ZalPod</t>
  </si>
  <si>
    <t xml:space="preserve">PodstOp*ProcPod/100%</t>
  </si>
  <si>
    <t xml:space="preserve">ppk</t>
  </si>
  <si>
    <t xml:space="preserve">PPK</t>
  </si>
  <si>
    <t xml:space="preserve">Brutto*ProcPPK/100</t>
  </si>
  <si>
    <t xml:space="preserve">potrącenia z wynagrodzenia</t>
  </si>
  <si>
    <t xml:space="preserve">Potr</t>
  </si>
  <si>
    <t xml:space="preserve">netto</t>
  </si>
  <si>
    <t xml:space="preserve">Netto</t>
  </si>
  <si>
    <t xml:space="preserve">Brutto-Zus-SklZdr-ZalPod-PPK-Potr</t>
  </si>
  <si>
    <t xml:space="preserve">SklZdrDoOdl</t>
  </si>
  <si>
    <t xml:space="preserve">PodstZdr*7,75%</t>
  </si>
  <si>
    <t xml:space="preserve">250 lub 300 lub Brutto*50% prawa autorskie</t>
  </si>
  <si>
    <t xml:space="preserve">ulga zmniejszajaca zaliczke</t>
  </si>
  <si>
    <t xml:space="preserve">UlgZmZal</t>
  </si>
  <si>
    <t xml:space="preserve">43,76 lub 0,00 jeśli PodstOp w roku przekroczyła 85,528 (*2 wspólnie)</t>
  </si>
  <si>
    <t xml:space="preserve">17% lub 32% jesli PodstOp w roku przekroczyła 85,528 (*2 wspólnie)</t>
  </si>
  <si>
    <t xml:space="preserve">Brutto+PPKPrac-Zus-KoszUz</t>
  </si>
  <si>
    <t xml:space="preserve">PodstOp*ProcPod/100%-UlgZmZal-SklZdrDoOdl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</si>
</sst>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24"/>
    <col collapsed="false" customWidth="true" hidden="false" outlineLevel="0" max="2" min="2" style="0" width="12.56"/>
    <col collapsed="false" customWidth="true" hidden="false" outlineLevel="0" max="3" min="3" style="0" width="57.15"/>
    <col collapsed="false" customWidth="true" hidden="false" outlineLevel="0" max="4" min="4" style="0" width="3.08"/>
    <col collapsed="false" customWidth="false" hidden="false" outlineLevel="0" max="9" min="5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2" t="n">
        <v>3000</v>
      </c>
      <c r="F1" s="2" t="n">
        <v>4000</v>
      </c>
      <c r="G1" s="2" t="n">
        <v>6000</v>
      </c>
      <c r="H1" s="2" t="n">
        <v>8500</v>
      </c>
      <c r="I1" s="2" t="n">
        <v>10000</v>
      </c>
      <c r="J1" s="2" t="n">
        <v>15000</v>
      </c>
      <c r="K1" s="2" t="n">
        <v>20000</v>
      </c>
      <c r="L1" s="2" t="n">
        <v>20000</v>
      </c>
    </row>
    <row r="2" customFormat="false" ht="12.8" hidden="false" customHeight="false" outlineLevel="0" collapsed="false">
      <c r="A2" s="3" t="s">
        <v>3</v>
      </c>
      <c r="B2" s="0" t="s">
        <v>4</v>
      </c>
      <c r="C2" s="3" t="s">
        <v>5</v>
      </c>
      <c r="D2" s="3" t="s">
        <v>6</v>
      </c>
      <c r="E2" s="2" t="n">
        <v>9.76</v>
      </c>
      <c r="F2" s="2" t="n">
        <v>9.76</v>
      </c>
      <c r="G2" s="2" t="n">
        <v>9.76</v>
      </c>
      <c r="H2" s="2" t="n">
        <v>9.76</v>
      </c>
      <c r="I2" s="2" t="n">
        <v>9.76</v>
      </c>
      <c r="J2" s="2" t="n">
        <v>9.76</v>
      </c>
      <c r="K2" s="2" t="n">
        <v>9.76</v>
      </c>
      <c r="L2" s="2" t="n">
        <v>0</v>
      </c>
    </row>
    <row r="3" customFormat="false" ht="12.8" hidden="false" customHeight="false" outlineLevel="0" collapsed="false">
      <c r="A3" s="0" t="s">
        <v>7</v>
      </c>
      <c r="B3" s="0" t="s">
        <v>8</v>
      </c>
      <c r="C3" s="3" t="s">
        <v>9</v>
      </c>
      <c r="D3" s="3" t="s">
        <v>6</v>
      </c>
      <c r="E3" s="2" t="n">
        <v>1.5</v>
      </c>
      <c r="F3" s="2" t="n">
        <v>1.5</v>
      </c>
      <c r="G3" s="2" t="n">
        <v>1.5</v>
      </c>
      <c r="H3" s="2" t="n">
        <v>1.5</v>
      </c>
      <c r="I3" s="2" t="n">
        <v>1.5</v>
      </c>
      <c r="J3" s="2" t="n">
        <v>1.5</v>
      </c>
      <c r="K3" s="2" t="n">
        <v>1.5</v>
      </c>
      <c r="L3" s="2" t="n">
        <v>0</v>
      </c>
    </row>
    <row r="4" customFormat="false" ht="12.8" hidden="false" customHeight="false" outlineLevel="0" collapsed="false">
      <c r="A4" s="0" t="s">
        <v>10</v>
      </c>
      <c r="B4" s="3" t="s">
        <v>11</v>
      </c>
      <c r="C4" s="3" t="s">
        <v>12</v>
      </c>
      <c r="D4" s="3" t="s">
        <v>6</v>
      </c>
      <c r="E4" s="4" t="n">
        <v>2.45</v>
      </c>
      <c r="F4" s="4" t="n">
        <v>2.45</v>
      </c>
      <c r="G4" s="4" t="n">
        <v>2.45</v>
      </c>
      <c r="H4" s="4" t="n">
        <v>2.45</v>
      </c>
      <c r="I4" s="4" t="n">
        <v>2.45</v>
      </c>
      <c r="J4" s="4" t="n">
        <v>2.45</v>
      </c>
      <c r="K4" s="4" t="n">
        <v>2.45</v>
      </c>
      <c r="L4" s="4" t="n">
        <v>2.45</v>
      </c>
    </row>
    <row r="5" customFormat="false" ht="12.8" hidden="false" customHeight="false" outlineLevel="0" collapsed="false">
      <c r="A5" s="3" t="s">
        <v>13</v>
      </c>
      <c r="B5" s="0" t="s">
        <v>14</v>
      </c>
      <c r="C5" s="3" t="s">
        <v>15</v>
      </c>
      <c r="D5" s="3" t="s">
        <v>2</v>
      </c>
      <c r="E5" s="4" t="n">
        <f aca="false">ROUND(E1*E2/100,2)</f>
        <v>292.8</v>
      </c>
      <c r="F5" s="4" t="n">
        <f aca="false">ROUND(F1*F2/100,2)</f>
        <v>390.4</v>
      </c>
      <c r="G5" s="4" t="n">
        <f aca="false">ROUND(G1*G2/100,2)</f>
        <v>585.6</v>
      </c>
      <c r="H5" s="4" t="n">
        <f aca="false">ROUND(H1*H2/100,2)</f>
        <v>829.6</v>
      </c>
      <c r="I5" s="4" t="n">
        <f aca="false">ROUND(I1*I2/100,2)</f>
        <v>976</v>
      </c>
      <c r="J5" s="4" t="n">
        <f aca="false">ROUND(J1*J2/100,2)</f>
        <v>1464</v>
      </c>
      <c r="K5" s="4" t="n">
        <f aca="false">ROUND(K1*K2/100,2)</f>
        <v>1952</v>
      </c>
      <c r="L5" s="4" t="n">
        <f aca="false">ROUND(L1*L2/100,2)</f>
        <v>0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s">
        <v>18</v>
      </c>
      <c r="D6" s="3" t="s">
        <v>2</v>
      </c>
      <c r="E6" s="4" t="n">
        <f aca="false">ROUND(E1*E3/100,2)</f>
        <v>45</v>
      </c>
      <c r="F6" s="4" t="n">
        <f aca="false">ROUND(F1*F3/100,2)</f>
        <v>60</v>
      </c>
      <c r="G6" s="4" t="n">
        <f aca="false">ROUND(G1*G3/100,2)</f>
        <v>90</v>
      </c>
      <c r="H6" s="4" t="n">
        <f aca="false">ROUND(H1*H3/100,2)</f>
        <v>127.5</v>
      </c>
      <c r="I6" s="4" t="n">
        <f aca="false">ROUND(I1*I3/100,2)</f>
        <v>150</v>
      </c>
      <c r="J6" s="4" t="n">
        <f aca="false">ROUND(J1*J3/100,2)</f>
        <v>225</v>
      </c>
      <c r="K6" s="4" t="n">
        <f aca="false">ROUND(K1*K3/100,2)</f>
        <v>300</v>
      </c>
      <c r="L6" s="4" t="n">
        <f aca="false">ROUND(L1*L3/100,2)</f>
        <v>0</v>
      </c>
    </row>
    <row r="7" customFormat="false" ht="12.8" hidden="false" customHeight="false" outlineLevel="0" collapsed="false">
      <c r="A7" s="0" t="s">
        <v>19</v>
      </c>
      <c r="B7" s="3" t="s">
        <v>20</v>
      </c>
      <c r="C7" s="3" t="s">
        <v>21</v>
      </c>
      <c r="D7" s="3" t="s">
        <v>2</v>
      </c>
      <c r="E7" s="4" t="n">
        <f aca="false">ROUND(E1*E4/100,2)</f>
        <v>73.5</v>
      </c>
      <c r="F7" s="4" t="n">
        <f aca="false">ROUND(F1*F4/100,2)</f>
        <v>98</v>
      </c>
      <c r="G7" s="4" t="n">
        <f aca="false">ROUND(G1*G4/100,2)</f>
        <v>147</v>
      </c>
      <c r="H7" s="4" t="n">
        <f aca="false">ROUND(H1*H4/100,2)</f>
        <v>208.25</v>
      </c>
      <c r="I7" s="4" t="n">
        <f aca="false">ROUND(I1*I4/100,2)</f>
        <v>245</v>
      </c>
      <c r="J7" s="4" t="n">
        <f aca="false">ROUND(J1*J4/100,2)</f>
        <v>367.5</v>
      </c>
      <c r="K7" s="4" t="n">
        <f aca="false">ROUND(K1*K4/100,2)</f>
        <v>490</v>
      </c>
      <c r="L7" s="4" t="n">
        <f aca="false">ROUND(L1*L4/100,2)</f>
        <v>490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0" t="s">
        <v>24</v>
      </c>
      <c r="D8" s="3" t="s">
        <v>2</v>
      </c>
      <c r="E8" s="1" t="n">
        <f aca="false">E5+E6+E7</f>
        <v>411.3</v>
      </c>
      <c r="F8" s="1" t="n">
        <f aca="false">F5+F6+F7</f>
        <v>548.4</v>
      </c>
      <c r="G8" s="1" t="n">
        <f aca="false">G5+G6+G7</f>
        <v>822.6</v>
      </c>
      <c r="H8" s="1" t="n">
        <f aca="false">H5+H6+H7</f>
        <v>1165.35</v>
      </c>
      <c r="I8" s="1" t="n">
        <f aca="false">I5+I6+I7</f>
        <v>1371</v>
      </c>
      <c r="J8" s="1" t="n">
        <f aca="false">J5+J6+J7</f>
        <v>2056.5</v>
      </c>
      <c r="K8" s="1" t="n">
        <f aca="false">K5+K6+K7</f>
        <v>2742</v>
      </c>
      <c r="L8" s="1" t="n">
        <f aca="false">L5+L6+L7</f>
        <v>490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27</v>
      </c>
      <c r="D9" s="3" t="s">
        <v>2</v>
      </c>
      <c r="E9" s="1" t="n">
        <f aca="false">E1-E8</f>
        <v>2588.7</v>
      </c>
      <c r="F9" s="1" t="n">
        <f aca="false">F1-F8</f>
        <v>3451.6</v>
      </c>
      <c r="G9" s="1" t="n">
        <f aca="false">G1-G8</f>
        <v>5177.4</v>
      </c>
      <c r="H9" s="1" t="n">
        <f aca="false">H1-H8</f>
        <v>7334.65</v>
      </c>
      <c r="I9" s="1" t="n">
        <f aca="false">I1-I8</f>
        <v>8629</v>
      </c>
      <c r="J9" s="1" t="n">
        <f aca="false">J1-J8</f>
        <v>12943.5</v>
      </c>
      <c r="K9" s="1" t="n">
        <f aca="false">K1-K8</f>
        <v>17258</v>
      </c>
      <c r="L9" s="1" t="n">
        <f aca="false">L1-L8</f>
        <v>19510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s">
        <v>30</v>
      </c>
      <c r="D10" s="3" t="s">
        <v>2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3" t="s">
        <v>33</v>
      </c>
      <c r="D11" s="3" t="s">
        <v>2</v>
      </c>
      <c r="E11" s="1" t="n">
        <f aca="false">ROUND(E9*9%,2)</f>
        <v>232.98</v>
      </c>
      <c r="F11" s="1" t="n">
        <f aca="false">ROUND(F9*9%,2)</f>
        <v>310.64</v>
      </c>
      <c r="G11" s="1" t="n">
        <f aca="false">ROUND(G9*9%,2)</f>
        <v>465.97</v>
      </c>
      <c r="H11" s="1" t="n">
        <f aca="false">ROUND(H9*9%,2)</f>
        <v>660.12</v>
      </c>
      <c r="I11" s="1" t="n">
        <f aca="false">ROUND(I9*9%,2)</f>
        <v>776.61</v>
      </c>
      <c r="J11" s="1" t="n">
        <f aca="false">ROUND(J9*9%,2)</f>
        <v>1164.92</v>
      </c>
      <c r="K11" s="1" t="n">
        <f aca="false">ROUND(K9*9%,2)</f>
        <v>1553.22</v>
      </c>
      <c r="L11" s="1" t="n">
        <f aca="false">ROUND(L9*9%,2)</f>
        <v>1755.9</v>
      </c>
    </row>
    <row r="12" customFormat="false" ht="12.8" hidden="false" customHeight="false" outlineLevel="0" collapsed="false">
      <c r="A12" s="0" t="s">
        <v>34</v>
      </c>
      <c r="B12" s="0" t="s">
        <v>35</v>
      </c>
      <c r="C12" s="3" t="s">
        <v>36</v>
      </c>
      <c r="D12" s="3" t="s">
        <v>2</v>
      </c>
      <c r="E12" s="2" t="n">
        <v>250</v>
      </c>
      <c r="F12" s="2" t="n">
        <v>250</v>
      </c>
      <c r="G12" s="2" t="n">
        <v>250</v>
      </c>
      <c r="H12" s="2" t="n">
        <v>250</v>
      </c>
      <c r="I12" s="2" t="n">
        <v>250</v>
      </c>
      <c r="J12" s="2" t="n">
        <v>250</v>
      </c>
      <c r="K12" s="2" t="n">
        <v>250</v>
      </c>
      <c r="L12" s="2" t="n">
        <v>250</v>
      </c>
    </row>
    <row r="13" customFormat="false" ht="12.8" hidden="false" customHeight="false" outlineLevel="0" collapsed="false">
      <c r="A13" s="3" t="s">
        <v>37</v>
      </c>
      <c r="B13" s="3" t="s">
        <v>38</v>
      </c>
      <c r="C13" s="3" t="s">
        <v>39</v>
      </c>
      <c r="D13" s="3" t="s">
        <v>6</v>
      </c>
      <c r="E13" s="2" t="n">
        <v>2</v>
      </c>
      <c r="F13" s="2" t="n">
        <v>2</v>
      </c>
      <c r="G13" s="2" t="n">
        <v>2</v>
      </c>
      <c r="H13" s="2" t="n">
        <v>2</v>
      </c>
      <c r="I13" s="2" t="n">
        <v>2</v>
      </c>
      <c r="J13" s="2" t="n">
        <v>2</v>
      </c>
      <c r="K13" s="2" t="n">
        <v>2</v>
      </c>
      <c r="L13" s="2" t="n">
        <v>2</v>
      </c>
    </row>
    <row r="14" customFormat="false" ht="12.8" hidden="false" customHeight="false" outlineLevel="0" collapsed="false">
      <c r="A14" s="3" t="s">
        <v>40</v>
      </c>
      <c r="B14" s="3" t="s">
        <v>41</v>
      </c>
      <c r="C14" s="5" t="s">
        <v>42</v>
      </c>
      <c r="D14" s="3" t="s">
        <v>2</v>
      </c>
      <c r="E14" s="1" t="n">
        <f aca="false">IF(E13&gt;0,ROUND(E1*1.5%,2),0)</f>
        <v>45</v>
      </c>
      <c r="F14" s="1" t="n">
        <f aca="false">IF(F13&gt;0,ROUND(F1*1.5%,2),0)</f>
        <v>60</v>
      </c>
      <c r="G14" s="1" t="n">
        <f aca="false">IF(G13&gt;0,ROUND(G1*1.5%,2),0)</f>
        <v>90</v>
      </c>
      <c r="H14" s="1" t="n">
        <f aca="false">IF(H13&gt;0,ROUND(H1*1.5%,2),0)</f>
        <v>127.5</v>
      </c>
      <c r="I14" s="1" t="n">
        <f aca="false">IF(I13&gt;0,ROUND(I1*1.5%,2),0)</f>
        <v>150</v>
      </c>
      <c r="J14" s="1" t="n">
        <f aca="false">IF(J13&gt;0,ROUND(J1*1.5%,2),0)</f>
        <v>225</v>
      </c>
      <c r="K14" s="1" t="n">
        <f aca="false">IF(K13&gt;0,ROUND(K1*1.5%,2),0)</f>
        <v>300</v>
      </c>
      <c r="L14" s="1" t="n">
        <f aca="false">IF(L13&gt;0,ROUND(L1*1.5%,2),0)</f>
        <v>300</v>
      </c>
    </row>
    <row r="15" customFormat="false" ht="12.8" hidden="false" customHeight="false" outlineLevel="0" collapsed="false">
      <c r="A15" s="0" t="s">
        <v>43</v>
      </c>
      <c r="B15" s="0" t="s">
        <v>44</v>
      </c>
      <c r="C15" s="3" t="s">
        <v>45</v>
      </c>
      <c r="D15" s="3" t="s">
        <v>2</v>
      </c>
      <c r="E15" s="1" t="n">
        <v>2500</v>
      </c>
      <c r="F15" s="1" t="n">
        <v>2500</v>
      </c>
      <c r="G15" s="1" t="n">
        <v>2500</v>
      </c>
      <c r="H15" s="1" t="n">
        <v>2500</v>
      </c>
      <c r="I15" s="1" t="n">
        <v>2500</v>
      </c>
      <c r="J15" s="1" t="n">
        <v>2500</v>
      </c>
      <c r="K15" s="1" t="n">
        <v>2500</v>
      </c>
      <c r="L15" s="1" t="n">
        <v>2500</v>
      </c>
    </row>
    <row r="16" customFormat="false" ht="12.8" hidden="false" customHeight="false" outlineLevel="0" collapsed="false">
      <c r="A16" s="3" t="s">
        <v>46</v>
      </c>
      <c r="B16" s="3" t="s">
        <v>47</v>
      </c>
      <c r="C16" s="3" t="s">
        <v>48</v>
      </c>
      <c r="D16" s="3" t="s">
        <v>6</v>
      </c>
      <c r="E16" s="2" t="n">
        <v>17</v>
      </c>
      <c r="F16" s="2" t="n">
        <v>17</v>
      </c>
      <c r="G16" s="2" t="n">
        <v>17</v>
      </c>
      <c r="H16" s="2" t="n">
        <v>17</v>
      </c>
      <c r="I16" s="2" t="n">
        <v>17</v>
      </c>
      <c r="J16" s="2" t="n">
        <v>17</v>
      </c>
      <c r="K16" s="2" t="n">
        <v>17</v>
      </c>
      <c r="L16" s="2" t="n">
        <v>17</v>
      </c>
    </row>
    <row r="17" customFormat="false" ht="12.8" hidden="false" customHeight="false" outlineLevel="0" collapsed="false">
      <c r="A17" s="3" t="s">
        <v>49</v>
      </c>
      <c r="B17" s="3" t="s">
        <v>50</v>
      </c>
      <c r="C17" s="5" t="s">
        <v>51</v>
      </c>
      <c r="D17" s="3" t="s">
        <v>2</v>
      </c>
      <c r="E17" s="4" t="n">
        <f aca="false">ROUND(IF(E1&gt;11141,0,IF(E1&gt;8549,E1*(-7.35%)+819.08,IF(E1&gt;=5701,E1*6.68%-380.5,0)))/17%,2)</f>
        <v>0</v>
      </c>
      <c r="F17" s="4" t="n">
        <f aca="false">ROUND(IF(F1&gt;11141,0,IF(F1&gt;8549,F1*(-7.35%)+819.08,IF(F1&gt;=5701,F1*6.68%-380.5,0)))/17%,2)</f>
        <v>0</v>
      </c>
      <c r="G17" s="4" t="n">
        <f aca="false">ROUND(IF(G1&gt;11141,0,IF(G1&gt;8549,G1*(-7.35%)+819.08,IF(G1&gt;=5701,G1*6.68%-380.5,0)))/17%,2)</f>
        <v>119.41</v>
      </c>
      <c r="H17" s="4" t="n">
        <f aca="false">ROUND(IF(H1&gt;11141,0,IF(H1&gt;8549,H1*(-7.35%)+819.08,IF(H1&gt;=5701,H1*6.68%-380.5,0)))/17%,2)</f>
        <v>1101.76</v>
      </c>
      <c r="I17" s="4" t="n">
        <f aca="false">ROUND(IF(I1&gt;11141,0,IF(I1&gt;8549,I1*(-7.35%)+819.08,IF(I1&gt;=5701,I1*6.68%-380.5,0)))/17%,2)</f>
        <v>494.59</v>
      </c>
      <c r="J17" s="4" t="n">
        <f aca="false">ROUND(IF(J1&gt;11141,0,IF(J1&gt;8549,J1*(-7.35%)+819.08,IF(J1&gt;=5701,J1*6.68%-380.5,0)))/17%,2)</f>
        <v>0</v>
      </c>
      <c r="K17" s="4" t="n">
        <f aca="false">ROUND(IF(K1&gt;11141,0,IF(K1&gt;8549,K1*(-7.35%)+819.08,IF(K1&gt;=5701,K1*6.68%-380.5,0)))/17%,2)</f>
        <v>0</v>
      </c>
      <c r="L17" s="4" t="n">
        <f aca="false">ROUND(IF(L1&gt;11141,0,IF(L1&gt;8549,L1*(-7.35%)+819.08,IF(L1&gt;=5701,L1*6.68%-380.5,0)))/17%,2)</f>
        <v>0</v>
      </c>
    </row>
    <row r="18" customFormat="false" ht="12.8" hidden="false" customHeight="false" outlineLevel="0" collapsed="false">
      <c r="A18" s="3" t="s">
        <v>52</v>
      </c>
      <c r="B18" s="3" t="s">
        <v>53</v>
      </c>
      <c r="C18" s="3" t="s">
        <v>54</v>
      </c>
      <c r="D18" s="3" t="s">
        <v>2</v>
      </c>
      <c r="E18" s="1" t="n">
        <f aca="false">ROUND(MAX(E1+E14-E8-E12-E15-E17,0),0)</f>
        <v>0</v>
      </c>
      <c r="F18" s="1" t="n">
        <f aca="false">ROUND(MAX(F1+F14-F8-F12-F15-F17,0),0)</f>
        <v>762</v>
      </c>
      <c r="G18" s="1" t="n">
        <f aca="false">ROUND(MAX(G1+G14-G8-G12-G15-G17,0),0)</f>
        <v>2398</v>
      </c>
      <c r="H18" s="1" t="n">
        <f aca="false">ROUND(MAX(H1+H14-H8-H12-H15-H17,0),0)</f>
        <v>3610</v>
      </c>
      <c r="I18" s="1" t="n">
        <f aca="false">ROUND(MAX(I1+I14-I8-I12-I15-I17,0),0)</f>
        <v>5534</v>
      </c>
      <c r="J18" s="1" t="n">
        <f aca="false">ROUND(MAX(J1+J14-J8-J12-J15-J17,0),0)</f>
        <v>10419</v>
      </c>
      <c r="K18" s="1" t="n">
        <f aca="false">ROUND(MAX(K1+K14-K8-K12-K15-K17,0),0)</f>
        <v>14808</v>
      </c>
      <c r="L18" s="1" t="n">
        <f aca="false">ROUND(MAX(L1+L14-L8-L12-L15-L17,0),0)</f>
        <v>17060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3" t="s">
        <v>57</v>
      </c>
      <c r="D19" s="3" t="s">
        <v>2</v>
      </c>
      <c r="E19" s="1" t="n">
        <f aca="false">ROUND(E18*E16/100,0)</f>
        <v>0</v>
      </c>
      <c r="F19" s="1" t="n">
        <f aca="false">ROUND(F18*F16/100,0)</f>
        <v>130</v>
      </c>
      <c r="G19" s="1" t="n">
        <f aca="false">ROUND(G18*G16/100,0)</f>
        <v>408</v>
      </c>
      <c r="H19" s="1" t="n">
        <f aca="false">ROUND(H18*H16/100,0)</f>
        <v>614</v>
      </c>
      <c r="I19" s="1" t="n">
        <f aca="false">ROUND(I18*I16/100,0)</f>
        <v>941</v>
      </c>
      <c r="J19" s="1" t="n">
        <f aca="false">ROUND(J18*J16/100,0)</f>
        <v>1771</v>
      </c>
      <c r="K19" s="1" t="n">
        <f aca="false">ROUND(K18*K16/100,0)</f>
        <v>2517</v>
      </c>
      <c r="L19" s="1" t="n">
        <f aca="false">ROUND(L18*L16/100,0)</f>
        <v>2900</v>
      </c>
    </row>
    <row r="20" customFormat="false" ht="12.8" hidden="false" customHeight="false" outlineLevel="0" collapsed="false">
      <c r="A20" s="3" t="s">
        <v>58</v>
      </c>
      <c r="B20" s="3" t="s">
        <v>59</v>
      </c>
      <c r="C20" s="5" t="s">
        <v>60</v>
      </c>
      <c r="D20" s="3" t="s">
        <v>2</v>
      </c>
      <c r="E20" s="1" t="n">
        <f aca="false">ROUND(E1*E13/100,2)</f>
        <v>60</v>
      </c>
      <c r="F20" s="1" t="n">
        <f aca="false">ROUND(F1*F13/100,2)</f>
        <v>80</v>
      </c>
      <c r="G20" s="1" t="n">
        <f aca="false">ROUND(G1*G13/100,2)</f>
        <v>120</v>
      </c>
      <c r="H20" s="1" t="n">
        <f aca="false">ROUND(H1*H13/100,2)</f>
        <v>170</v>
      </c>
      <c r="I20" s="1" t="n">
        <f aca="false">ROUND(I1*I13/100,2)</f>
        <v>200</v>
      </c>
      <c r="J20" s="1" t="n">
        <f aca="false">ROUND(J1*J13/100,2)</f>
        <v>300</v>
      </c>
      <c r="K20" s="1" t="n">
        <f aca="false">ROUND(K1*K13/100,2)</f>
        <v>400</v>
      </c>
      <c r="L20" s="1" t="n">
        <f aca="false">ROUND(L1*L13/100,2)</f>
        <v>400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5"/>
      <c r="D21" s="3" t="s">
        <v>2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</row>
    <row r="22" customFormat="false" ht="12.8" hidden="false" customHeight="false" outlineLevel="0" collapsed="false">
      <c r="A22" s="6" t="s">
        <v>63</v>
      </c>
      <c r="B22" s="6" t="s">
        <v>64</v>
      </c>
      <c r="C22" s="6" t="s">
        <v>65</v>
      </c>
      <c r="D22" s="6" t="s">
        <v>2</v>
      </c>
      <c r="E22" s="7" t="n">
        <f aca="false">E1-E8-E11-E19-E20-E21</f>
        <v>2295.72</v>
      </c>
      <c r="F22" s="7" t="n">
        <f aca="false">F1-F8-F11-F19-F20-F21</f>
        <v>2930.96</v>
      </c>
      <c r="G22" s="7" t="n">
        <f aca="false">G1-G8-G11-G19-G20-G21</f>
        <v>4183.43</v>
      </c>
      <c r="H22" s="7" t="n">
        <f aca="false">H1-H8-H11-H19-H20-H21</f>
        <v>5890.53</v>
      </c>
      <c r="I22" s="7" t="n">
        <f aca="false">I1-I8-I11-I19-I20-I21</f>
        <v>6711.39</v>
      </c>
      <c r="J22" s="7" t="n">
        <f aca="false">J1-J8-J11-J19-J20-J21</f>
        <v>9707.58</v>
      </c>
      <c r="K22" s="7" t="n">
        <f aca="false">K1-K8-K11-K19-K20-K21</f>
        <v>12787.78</v>
      </c>
      <c r="L22" s="7" t="n">
        <f aca="false">L1-L8-L11-L19-L20-L21</f>
        <v>14454.1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24"/>
    <col collapsed="false" customWidth="true" hidden="false" outlineLevel="0" max="2" min="2" style="0" width="12.56"/>
    <col collapsed="false" customWidth="true" hidden="false" outlineLevel="0" max="3" min="3" style="0" width="57.35"/>
    <col collapsed="false" customWidth="true" hidden="false" outlineLevel="0" max="4" min="4" style="0" width="3.08"/>
    <col collapsed="false" customWidth="false" hidden="false" outlineLevel="0" max="12" min="5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2" t="n">
        <v>3000</v>
      </c>
      <c r="F1" s="2" t="n">
        <v>4000</v>
      </c>
      <c r="G1" s="2" t="n">
        <v>6000</v>
      </c>
      <c r="H1" s="2" t="n">
        <v>8500</v>
      </c>
      <c r="I1" s="2" t="n">
        <v>10000</v>
      </c>
      <c r="J1" s="2" t="n">
        <v>15000</v>
      </c>
      <c r="K1" s="2" t="n">
        <v>20000</v>
      </c>
      <c r="L1" s="2" t="n">
        <v>20000</v>
      </c>
    </row>
    <row r="2" customFormat="false" ht="12.8" hidden="false" customHeight="false" outlineLevel="0" collapsed="false">
      <c r="A2" s="3" t="s">
        <v>3</v>
      </c>
      <c r="B2" s="0" t="s">
        <v>4</v>
      </c>
      <c r="C2" s="3" t="s">
        <v>5</v>
      </c>
      <c r="D2" s="3" t="s">
        <v>6</v>
      </c>
      <c r="E2" s="2" t="n">
        <v>9.76</v>
      </c>
      <c r="F2" s="2" t="n">
        <v>9.76</v>
      </c>
      <c r="G2" s="2" t="n">
        <v>9.76</v>
      </c>
      <c r="H2" s="2" t="n">
        <v>9.76</v>
      </c>
      <c r="I2" s="2" t="n">
        <v>9.76</v>
      </c>
      <c r="J2" s="2" t="n">
        <v>9.76</v>
      </c>
      <c r="K2" s="2" t="n">
        <v>9.76</v>
      </c>
      <c r="L2" s="2" t="n">
        <v>0</v>
      </c>
    </row>
    <row r="3" customFormat="false" ht="12.8" hidden="false" customHeight="false" outlineLevel="0" collapsed="false">
      <c r="A3" s="0" t="s">
        <v>7</v>
      </c>
      <c r="B3" s="0" t="s">
        <v>8</v>
      </c>
      <c r="C3" s="3" t="s">
        <v>9</v>
      </c>
      <c r="D3" s="3" t="s">
        <v>6</v>
      </c>
      <c r="E3" s="2" t="n">
        <v>1.5</v>
      </c>
      <c r="F3" s="2" t="n">
        <v>1.5</v>
      </c>
      <c r="G3" s="2" t="n">
        <v>1.5</v>
      </c>
      <c r="H3" s="2" t="n">
        <v>1.5</v>
      </c>
      <c r="I3" s="2" t="n">
        <v>1.5</v>
      </c>
      <c r="J3" s="2" t="n">
        <v>1.5</v>
      </c>
      <c r="K3" s="2" t="n">
        <v>1.5</v>
      </c>
      <c r="L3" s="2" t="n">
        <v>0</v>
      </c>
    </row>
    <row r="4" customFormat="false" ht="12.8" hidden="false" customHeight="false" outlineLevel="0" collapsed="false">
      <c r="A4" s="0" t="s">
        <v>10</v>
      </c>
      <c r="B4" s="3" t="s">
        <v>11</v>
      </c>
      <c r="C4" s="3" t="s">
        <v>12</v>
      </c>
      <c r="D4" s="3" t="s">
        <v>6</v>
      </c>
      <c r="E4" s="4" t="n">
        <v>2.45</v>
      </c>
      <c r="F4" s="4" t="n">
        <v>2.45</v>
      </c>
      <c r="G4" s="4" t="n">
        <v>2.45</v>
      </c>
      <c r="H4" s="4" t="n">
        <v>2.45</v>
      </c>
      <c r="I4" s="4" t="n">
        <v>2.45</v>
      </c>
      <c r="J4" s="4" t="n">
        <v>2.45</v>
      </c>
      <c r="K4" s="4" t="n">
        <v>2.45</v>
      </c>
      <c r="L4" s="4" t="n">
        <v>2.45</v>
      </c>
    </row>
    <row r="5" customFormat="false" ht="12.8" hidden="false" customHeight="false" outlineLevel="0" collapsed="false">
      <c r="A5" s="3" t="s">
        <v>13</v>
      </c>
      <c r="B5" s="0" t="s">
        <v>14</v>
      </c>
      <c r="C5" s="3" t="s">
        <v>15</v>
      </c>
      <c r="D5" s="3" t="s">
        <v>2</v>
      </c>
      <c r="E5" s="4" t="n">
        <f aca="false">ROUND(E1*E2/100,2)</f>
        <v>292.8</v>
      </c>
      <c r="F5" s="4" t="n">
        <f aca="false">ROUND(F1*F2/100,2)</f>
        <v>390.4</v>
      </c>
      <c r="G5" s="4" t="n">
        <f aca="false">ROUND(G1*G2/100,2)</f>
        <v>585.6</v>
      </c>
      <c r="H5" s="4" t="n">
        <f aca="false">ROUND(H1*H2/100,2)</f>
        <v>829.6</v>
      </c>
      <c r="I5" s="4" t="n">
        <f aca="false">ROUND(I1*I2/100,2)</f>
        <v>976</v>
      </c>
      <c r="J5" s="4" t="n">
        <f aca="false">ROUND(J1*J2/100,2)</f>
        <v>1464</v>
      </c>
      <c r="K5" s="4" t="n">
        <f aca="false">ROUND(K1*K2/100,2)</f>
        <v>1952</v>
      </c>
      <c r="L5" s="4" t="n">
        <f aca="false">ROUND(L1*L2/100,2)</f>
        <v>0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s">
        <v>18</v>
      </c>
      <c r="D6" s="3" t="s">
        <v>2</v>
      </c>
      <c r="E6" s="4" t="n">
        <f aca="false">ROUND(E1*E3/100,2)</f>
        <v>45</v>
      </c>
      <c r="F6" s="4" t="n">
        <f aca="false">ROUND(F1*F3/100,2)</f>
        <v>60</v>
      </c>
      <c r="G6" s="4" t="n">
        <f aca="false">ROUND(G1*G3/100,2)</f>
        <v>90</v>
      </c>
      <c r="H6" s="4" t="n">
        <f aca="false">ROUND(H1*H3/100,2)</f>
        <v>127.5</v>
      </c>
      <c r="I6" s="4" t="n">
        <f aca="false">ROUND(I1*I3/100,2)</f>
        <v>150</v>
      </c>
      <c r="J6" s="4" t="n">
        <f aca="false">ROUND(J1*J3/100,2)</f>
        <v>225</v>
      </c>
      <c r="K6" s="4" t="n">
        <f aca="false">ROUND(K1*K3/100,2)</f>
        <v>300</v>
      </c>
      <c r="L6" s="4" t="n">
        <f aca="false">ROUND(L1*L3/100,2)</f>
        <v>0</v>
      </c>
    </row>
    <row r="7" customFormat="false" ht="12.8" hidden="false" customHeight="false" outlineLevel="0" collapsed="false">
      <c r="A7" s="0" t="s">
        <v>19</v>
      </c>
      <c r="B7" s="3" t="s">
        <v>20</v>
      </c>
      <c r="C7" s="3" t="s">
        <v>21</v>
      </c>
      <c r="D7" s="3" t="s">
        <v>2</v>
      </c>
      <c r="E7" s="4" t="n">
        <f aca="false">ROUND(E1*E4/100,2)</f>
        <v>73.5</v>
      </c>
      <c r="F7" s="4" t="n">
        <f aca="false">ROUND(F1*F4/100,2)</f>
        <v>98</v>
      </c>
      <c r="G7" s="4" t="n">
        <f aca="false">ROUND(G1*G4/100,2)</f>
        <v>147</v>
      </c>
      <c r="H7" s="4" t="n">
        <f aca="false">ROUND(H1*H4/100,2)</f>
        <v>208.25</v>
      </c>
      <c r="I7" s="4" t="n">
        <f aca="false">ROUND(I1*I4/100,2)</f>
        <v>245</v>
      </c>
      <c r="J7" s="4" t="n">
        <f aca="false">ROUND(J1*J4/100,2)</f>
        <v>367.5</v>
      </c>
      <c r="K7" s="4" t="n">
        <f aca="false">ROUND(K1*K4/100,2)</f>
        <v>490</v>
      </c>
      <c r="L7" s="4" t="n">
        <f aca="false">ROUND(L1*L4/100,2)</f>
        <v>490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0" t="s">
        <v>24</v>
      </c>
      <c r="D8" s="3" t="s">
        <v>2</v>
      </c>
      <c r="E8" s="1" t="n">
        <f aca="false">E5+E6+E7</f>
        <v>411.3</v>
      </c>
      <c r="F8" s="1" t="n">
        <f aca="false">F5+F6+F7</f>
        <v>548.4</v>
      </c>
      <c r="G8" s="1" t="n">
        <f aca="false">G5+G6+G7</f>
        <v>822.6</v>
      </c>
      <c r="H8" s="1" t="n">
        <f aca="false">H5+H6+H7</f>
        <v>1165.35</v>
      </c>
      <c r="I8" s="1" t="n">
        <f aca="false">I5+I6+I7</f>
        <v>1371</v>
      </c>
      <c r="J8" s="1" t="n">
        <f aca="false">J5+J6+J7</f>
        <v>2056.5</v>
      </c>
      <c r="K8" s="1" t="n">
        <f aca="false">K5+K6+K7</f>
        <v>2742</v>
      </c>
      <c r="L8" s="1" t="n">
        <f aca="false">L5+L6+L7</f>
        <v>490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27</v>
      </c>
      <c r="D9" s="3" t="s">
        <v>2</v>
      </c>
      <c r="E9" s="1" t="n">
        <f aca="false">E1-E8</f>
        <v>2588.7</v>
      </c>
      <c r="F9" s="1" t="n">
        <f aca="false">F1-F8</f>
        <v>3451.6</v>
      </c>
      <c r="G9" s="1" t="n">
        <f aca="false">G1-G8</f>
        <v>5177.4</v>
      </c>
      <c r="H9" s="1" t="n">
        <f aca="false">H1-H8</f>
        <v>7334.65</v>
      </c>
      <c r="I9" s="1" t="n">
        <f aca="false">I1-I8</f>
        <v>8629</v>
      </c>
      <c r="J9" s="1" t="n">
        <f aca="false">J1-J8</f>
        <v>12943.5</v>
      </c>
      <c r="K9" s="1" t="n">
        <f aca="false">K1-K8</f>
        <v>17258</v>
      </c>
      <c r="L9" s="1" t="n">
        <f aca="false">L1-L8</f>
        <v>19510</v>
      </c>
    </row>
    <row r="10" customFormat="false" ht="12.8" hidden="false" customHeight="false" outlineLevel="0" collapsed="false">
      <c r="A10" s="0" t="s">
        <v>28</v>
      </c>
      <c r="B10" s="0" t="s">
        <v>66</v>
      </c>
      <c r="C10" s="0" t="s">
        <v>67</v>
      </c>
      <c r="D10" s="3" t="s">
        <v>2</v>
      </c>
      <c r="E10" s="1" t="n">
        <f aca="false">ROUND(E9*7.75%,2)</f>
        <v>200.62</v>
      </c>
      <c r="F10" s="1" t="n">
        <f aca="false">ROUND(F9*7.75%,2)</f>
        <v>267.5</v>
      </c>
      <c r="G10" s="1" t="n">
        <f aca="false">ROUND(G9*7.75%,2)</f>
        <v>401.25</v>
      </c>
      <c r="H10" s="1" t="n">
        <f aca="false">ROUND(H9*7.75%,2)</f>
        <v>568.44</v>
      </c>
      <c r="I10" s="1" t="n">
        <f aca="false">ROUND(I9*7.75%,2)</f>
        <v>668.75</v>
      </c>
      <c r="J10" s="1" t="n">
        <f aca="false">ROUND(J9*7.75%,2)</f>
        <v>1003.12</v>
      </c>
      <c r="K10" s="1" t="n">
        <f aca="false">ROUND(K9*7.75%,2)</f>
        <v>1337.5</v>
      </c>
      <c r="L10" s="1" t="n">
        <f aca="false">ROUND(L9*7.75%,2)</f>
        <v>1512.03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3" t="s">
        <v>33</v>
      </c>
      <c r="D11" s="3" t="s">
        <v>2</v>
      </c>
      <c r="E11" s="1" t="n">
        <f aca="false">ROUND(E9*9%,2)</f>
        <v>232.98</v>
      </c>
      <c r="F11" s="1" t="n">
        <f aca="false">ROUND(F9*9%,2)</f>
        <v>310.64</v>
      </c>
      <c r="G11" s="1" t="n">
        <f aca="false">ROUND(G9*9%,2)</f>
        <v>465.97</v>
      </c>
      <c r="H11" s="1" t="n">
        <f aca="false">ROUND(H9*9%,2)</f>
        <v>660.12</v>
      </c>
      <c r="I11" s="1" t="n">
        <f aca="false">ROUND(I9*9%,2)</f>
        <v>776.61</v>
      </c>
      <c r="J11" s="1" t="n">
        <f aca="false">ROUND(J9*9%,2)</f>
        <v>1164.92</v>
      </c>
      <c r="K11" s="1" t="n">
        <f aca="false">ROUND(K9*9%,2)</f>
        <v>1553.22</v>
      </c>
      <c r="L11" s="1" t="n">
        <f aca="false">ROUND(L9*9%,2)</f>
        <v>1755.9</v>
      </c>
    </row>
    <row r="12" customFormat="false" ht="12.8" hidden="false" customHeight="false" outlineLevel="0" collapsed="false">
      <c r="A12" s="0" t="s">
        <v>34</v>
      </c>
      <c r="B12" s="0" t="s">
        <v>35</v>
      </c>
      <c r="C12" s="3" t="s">
        <v>68</v>
      </c>
      <c r="D12" s="3" t="s">
        <v>2</v>
      </c>
      <c r="E12" s="2" t="n">
        <v>250</v>
      </c>
      <c r="F12" s="2" t="n">
        <v>250</v>
      </c>
      <c r="G12" s="2" t="n">
        <v>250</v>
      </c>
      <c r="H12" s="2" t="n">
        <v>250</v>
      </c>
      <c r="I12" s="2" t="n">
        <v>250</v>
      </c>
      <c r="J12" s="2" t="n">
        <v>250</v>
      </c>
      <c r="K12" s="2" t="n">
        <v>250</v>
      </c>
      <c r="L12" s="2" t="n">
        <v>250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3" t="s">
        <v>39</v>
      </c>
      <c r="D13" s="3" t="s">
        <v>6</v>
      </c>
      <c r="E13" s="2" t="n">
        <v>2</v>
      </c>
      <c r="F13" s="2" t="n">
        <v>2</v>
      </c>
      <c r="G13" s="2" t="n">
        <v>2</v>
      </c>
      <c r="H13" s="2" t="n">
        <v>2</v>
      </c>
      <c r="I13" s="2" t="n">
        <v>2</v>
      </c>
      <c r="J13" s="2" t="n">
        <v>2</v>
      </c>
      <c r="K13" s="2" t="n">
        <v>2</v>
      </c>
      <c r="L13" s="2" t="n">
        <v>2</v>
      </c>
    </row>
    <row r="14" customFormat="false" ht="12.8" hidden="false" customHeight="false" outlineLevel="0" collapsed="false">
      <c r="A14" s="0" t="s">
        <v>40</v>
      </c>
      <c r="B14" s="0" t="s">
        <v>41</v>
      </c>
      <c r="C14" s="5" t="s">
        <v>42</v>
      </c>
      <c r="D14" s="3" t="s">
        <v>2</v>
      </c>
      <c r="E14" s="1" t="n">
        <f aca="false">IF(E13&gt;0,ROUND(E1*1.5%,2),0)</f>
        <v>45</v>
      </c>
      <c r="F14" s="1" t="n">
        <f aca="false">IF(F13&gt;0,ROUND(F1*1.5%,2),0)</f>
        <v>60</v>
      </c>
      <c r="G14" s="1" t="n">
        <f aca="false">IF(G13&gt;0,ROUND(G1*1.5%,2),0)</f>
        <v>90</v>
      </c>
      <c r="H14" s="1" t="n">
        <f aca="false">IF(H13&gt;0,ROUND(H1*1.5%,2),0)</f>
        <v>127.5</v>
      </c>
      <c r="I14" s="1" t="n">
        <f aca="false">IF(I13&gt;0,ROUND(I1*1.5%,2),0)</f>
        <v>150</v>
      </c>
      <c r="J14" s="1" t="n">
        <f aca="false">IF(J13&gt;0,ROUND(J1*1.5%,2),0)</f>
        <v>225</v>
      </c>
      <c r="K14" s="1" t="n">
        <f aca="false">IF(K13&gt;0,ROUND(K1*1.5%,2),0)</f>
        <v>300</v>
      </c>
      <c r="L14" s="1" t="n">
        <f aca="false">IF(L13&gt;0,ROUND(L1*1.5%,2),0)</f>
        <v>300</v>
      </c>
    </row>
    <row r="15" customFormat="false" ht="12.8" hidden="false" customHeight="false" outlineLevel="0" collapsed="false">
      <c r="A15" s="0" t="s">
        <v>69</v>
      </c>
      <c r="B15" s="0" t="s">
        <v>70</v>
      </c>
      <c r="C15" s="3" t="s">
        <v>71</v>
      </c>
      <c r="D15" s="3" t="s">
        <v>2</v>
      </c>
      <c r="E15" s="2" t="n">
        <v>43.76</v>
      </c>
      <c r="F15" s="2" t="n">
        <v>43.76</v>
      </c>
      <c r="G15" s="2" t="n">
        <v>43.76</v>
      </c>
      <c r="H15" s="2" t="n">
        <v>43.76</v>
      </c>
      <c r="I15" s="2" t="n">
        <v>43.76</v>
      </c>
      <c r="J15" s="2" t="n">
        <v>43.76</v>
      </c>
      <c r="K15" s="2" t="n">
        <v>43.76</v>
      </c>
      <c r="L15" s="2" t="n">
        <v>0</v>
      </c>
    </row>
    <row r="16" customFormat="false" ht="12.8" hidden="false" customHeight="false" outlineLevel="0" collapsed="false">
      <c r="A16" s="0" t="s">
        <v>46</v>
      </c>
      <c r="B16" s="0" t="s">
        <v>47</v>
      </c>
      <c r="C16" s="3" t="s">
        <v>72</v>
      </c>
      <c r="D16" s="3" t="s">
        <v>6</v>
      </c>
      <c r="E16" s="2" t="n">
        <v>17</v>
      </c>
      <c r="F16" s="2" t="n">
        <v>17</v>
      </c>
      <c r="G16" s="2" t="n">
        <v>17</v>
      </c>
      <c r="H16" s="2" t="n">
        <v>17</v>
      </c>
      <c r="I16" s="2" t="n">
        <v>17</v>
      </c>
      <c r="J16" s="2" t="n">
        <v>17</v>
      </c>
      <c r="K16" s="2" t="n">
        <v>17</v>
      </c>
      <c r="L16" s="2" t="n">
        <v>17</v>
      </c>
    </row>
    <row r="17" customFormat="false" ht="12.8" hidden="false" customHeight="false" outlineLevel="0" collapsed="false">
      <c r="A17" s="3" t="s">
        <v>49</v>
      </c>
      <c r="B17" s="3" t="s">
        <v>50</v>
      </c>
      <c r="C17" s="5" t="s">
        <v>30</v>
      </c>
      <c r="D17" s="3" t="s">
        <v>2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</row>
    <row r="18" customFormat="false" ht="12.8" hidden="false" customHeight="false" outlineLevel="0" collapsed="false">
      <c r="A18" s="0" t="s">
        <v>52</v>
      </c>
      <c r="B18" s="0" t="s">
        <v>53</v>
      </c>
      <c r="C18" s="3" t="s">
        <v>73</v>
      </c>
      <c r="D18" s="3" t="s">
        <v>2</v>
      </c>
      <c r="E18" s="1" t="n">
        <f aca="false">ROUND(E1+E14-E8-E12,0)</f>
        <v>2384</v>
      </c>
      <c r="F18" s="1" t="n">
        <f aca="false">ROUND(F1+F14-F8-F12,0)</f>
        <v>3262</v>
      </c>
      <c r="G18" s="1" t="n">
        <f aca="false">ROUND(G1+G14-G8-G12,0)</f>
        <v>5017</v>
      </c>
      <c r="H18" s="1" t="n">
        <f aca="false">ROUND(H1+H14-H8-H12,0)</f>
        <v>7212</v>
      </c>
      <c r="I18" s="1" t="n">
        <f aca="false">ROUND(I1+I14-I8-I12,0)</f>
        <v>8529</v>
      </c>
      <c r="J18" s="1" t="n">
        <f aca="false">ROUND(J1+J14-J8-J12,0)</f>
        <v>12919</v>
      </c>
      <c r="K18" s="1" t="n">
        <f aca="false">ROUND(K1+K14-K8-K12,0)</f>
        <v>17308</v>
      </c>
      <c r="L18" s="1" t="n">
        <f aca="false">ROUND(L1+L14-L8-L12,0)</f>
        <v>19560</v>
      </c>
    </row>
    <row r="19" customFormat="false" ht="12.8" hidden="false" customHeight="false" outlineLevel="0" collapsed="false">
      <c r="A19" s="0" t="s">
        <v>55</v>
      </c>
      <c r="B19" s="0" t="s">
        <v>56</v>
      </c>
      <c r="C19" s="0" t="s">
        <v>74</v>
      </c>
      <c r="D19" s="3" t="s">
        <v>2</v>
      </c>
      <c r="E19" s="1" t="n">
        <f aca="false">ROUND(E18*E16/100-E15-E10,0)</f>
        <v>161</v>
      </c>
      <c r="F19" s="1" t="n">
        <f aca="false">ROUND(F18*F16/100-F15-F10,0)</f>
        <v>243</v>
      </c>
      <c r="G19" s="1" t="n">
        <f aca="false">ROUND(G18*G16/100-G15-G10,0)</f>
        <v>408</v>
      </c>
      <c r="H19" s="1" t="n">
        <f aca="false">ROUND(H18*H16/100-H15-H10,0)</f>
        <v>614</v>
      </c>
      <c r="I19" s="1" t="n">
        <f aca="false">ROUND(I18*I16/100-I15-I10,0)</f>
        <v>737</v>
      </c>
      <c r="J19" s="1" t="n">
        <f aca="false">ROUND(J18*J16/100-J15-J10,0)</f>
        <v>1149</v>
      </c>
      <c r="K19" s="1" t="n">
        <f aca="false">ROUND(K18*K16/100-K15-K10,0)</f>
        <v>1561</v>
      </c>
      <c r="L19" s="1" t="n">
        <f aca="false">ROUND(L18*L16/100-L15-L10,0)</f>
        <v>1813</v>
      </c>
    </row>
    <row r="20" customFormat="false" ht="12.8" hidden="false" customHeight="false" outlineLevel="0" collapsed="false">
      <c r="A20" s="0" t="s">
        <v>58</v>
      </c>
      <c r="B20" s="0" t="s">
        <v>59</v>
      </c>
      <c r="C20" s="5" t="s">
        <v>60</v>
      </c>
      <c r="D20" s="3" t="s">
        <v>2</v>
      </c>
      <c r="E20" s="1" t="n">
        <f aca="false">ROUND(E1*E13/100,2)</f>
        <v>60</v>
      </c>
      <c r="F20" s="1" t="n">
        <f aca="false">ROUND(F1*F13/100,2)</f>
        <v>80</v>
      </c>
      <c r="G20" s="1" t="n">
        <f aca="false">ROUND(G1*G13/100,2)</f>
        <v>120</v>
      </c>
      <c r="H20" s="1" t="n">
        <f aca="false">ROUND(H1*H13/100,2)</f>
        <v>170</v>
      </c>
      <c r="I20" s="1" t="n">
        <f aca="false">ROUND(I1*I13/100,2)</f>
        <v>200</v>
      </c>
      <c r="J20" s="1" t="n">
        <f aca="false">ROUND(J1*J13/100,2)</f>
        <v>300</v>
      </c>
      <c r="K20" s="1" t="n">
        <f aca="false">ROUND(K1*K13/100,2)</f>
        <v>400</v>
      </c>
      <c r="L20" s="1" t="n">
        <f aca="false">ROUND(L1*L13/100,2)</f>
        <v>400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5"/>
      <c r="D21" s="3" t="s">
        <v>2</v>
      </c>
      <c r="E21" s="2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</row>
    <row r="22" customFormat="false" ht="12.8" hidden="false" customHeight="false" outlineLevel="0" collapsed="false">
      <c r="A22" s="6" t="s">
        <v>63</v>
      </c>
      <c r="B22" s="6" t="s">
        <v>64</v>
      </c>
      <c r="C22" s="6" t="s">
        <v>65</v>
      </c>
      <c r="D22" s="3" t="s">
        <v>2</v>
      </c>
      <c r="E22" s="7" t="n">
        <f aca="false">E1-E8-E11-E19-E20-E21</f>
        <v>2134.72</v>
      </c>
      <c r="F22" s="7" t="n">
        <f aca="false">F1-F8-F11-F19-F20-F21</f>
        <v>2817.96</v>
      </c>
      <c r="G22" s="7" t="n">
        <f aca="false">G1-G8-G11-G19-G20-G21</f>
        <v>4183.43</v>
      </c>
      <c r="H22" s="7" t="n">
        <f aca="false">H1-H8-H11-H19-H20-H21</f>
        <v>5890.53</v>
      </c>
      <c r="I22" s="7" t="n">
        <f aca="false">I1-I8-I11-I19-I20-I21</f>
        <v>6915.39</v>
      </c>
      <c r="J22" s="7" t="n">
        <f aca="false">J1-J8-J11-J19-J20-J21</f>
        <v>10329.58</v>
      </c>
      <c r="K22" s="7" t="n">
        <f aca="false">K1-K8-K11-K19-K20-K21</f>
        <v>13743.78</v>
      </c>
      <c r="L22" s="7" t="n">
        <f aca="false">L1-L8-L11-L19-L20-L21</f>
        <v>15541.1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2022-01-15T11:22:57Z</dcterms:created>
  <dc:creator>Tomasz Ostrowski</dc:creator>
  <dc:description/>
  <dc:language>en-US</dc:language>
  <cp:lastModifiedBy>Tomasz Ostrowski</cp:lastModifiedBy>
  <dcterms:modified xsi:type="dcterms:W3CDTF">2022-01-15T18:00:55Z</dcterms:modified>
  <cp:revision>31</cp:revision>
  <dc:subject/>
  <dc:title/>
</cp:coreProperties>
</file>