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drawings/drawing5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drawings/drawing9.xml" ContentType="application/vnd.openxmlformats-officedocument.drawing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emf" ContentType="image/x-emf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75" windowWidth="16140" windowHeight="10875" firstSheet="24" activeTab="50"/>
  </bookViews>
  <sheets>
    <sheet name="AK" sheetId="51" r:id="rId1"/>
    <sheet name="AL" sheetId="52" r:id="rId2"/>
    <sheet name="AR" sheetId="53" r:id="rId3"/>
    <sheet name="AZ" sheetId="54" r:id="rId4"/>
    <sheet name="CA" sheetId="55" r:id="rId5"/>
    <sheet name="CO" sheetId="56" r:id="rId6"/>
    <sheet name="CT" sheetId="57" r:id="rId7"/>
    <sheet name="DC" sheetId="58" r:id="rId8"/>
    <sheet name="DE" sheetId="36" r:id="rId9"/>
    <sheet name="FL" sheetId="37" r:id="rId10"/>
    <sheet name="GA" sheetId="38" r:id="rId11"/>
    <sheet name="HI" sheetId="39" r:id="rId12"/>
    <sheet name="IA" sheetId="40" r:id="rId13"/>
    <sheet name="ID" sheetId="41" r:id="rId14"/>
    <sheet name="IL" sheetId="42" r:id="rId15"/>
    <sheet name="IN" sheetId="43" r:id="rId16"/>
    <sheet name="KS" sheetId="44" r:id="rId17"/>
    <sheet name="KY" sheetId="45" r:id="rId18"/>
    <sheet name="LA" sheetId="46" r:id="rId19"/>
    <sheet name="MA" sheetId="47" r:id="rId20"/>
    <sheet name="MD" sheetId="48" r:id="rId21"/>
    <sheet name="ME" sheetId="49" r:id="rId22"/>
    <sheet name="MI" sheetId="50" r:id="rId23"/>
    <sheet name="MN" sheetId="24" r:id="rId24"/>
    <sheet name="MO" sheetId="25" r:id="rId25"/>
    <sheet name="MS" sheetId="26" r:id="rId26"/>
    <sheet name="MT" sheetId="27" r:id="rId27"/>
    <sheet name="NC" sheetId="28" r:id="rId28"/>
    <sheet name="ND" sheetId="29" r:id="rId29"/>
    <sheet name="NE" sheetId="30" r:id="rId30"/>
    <sheet name="NH" sheetId="31" r:id="rId31"/>
    <sheet name="NJ" sheetId="32" r:id="rId32"/>
    <sheet name="NM" sheetId="33" r:id="rId33"/>
    <sheet name="NV" sheetId="34" r:id="rId34"/>
    <sheet name="NY" sheetId="35" r:id="rId35"/>
    <sheet name="OH" sheetId="16" r:id="rId36"/>
    <sheet name="OK" sheetId="17" r:id="rId37"/>
    <sheet name="OR" sheetId="18" r:id="rId38"/>
    <sheet name="PA" sheetId="19" r:id="rId39"/>
    <sheet name="RI" sheetId="20" r:id="rId40"/>
    <sheet name="SC" sheetId="21" r:id="rId41"/>
    <sheet name="SD" sheetId="22" r:id="rId42"/>
    <sheet name="TN" sheetId="23" r:id="rId43"/>
    <sheet name="TX" sheetId="10" r:id="rId44"/>
    <sheet name="UT" sheetId="9" r:id="rId45"/>
    <sheet name="VA" sheetId="8" r:id="rId46"/>
    <sheet name="VT" sheetId="7" r:id="rId47"/>
    <sheet name="WA" sheetId="12" r:id="rId48"/>
    <sheet name="WI" sheetId="13" r:id="rId49"/>
    <sheet name="WV" sheetId="14" r:id="rId50"/>
    <sheet name="WY" sheetId="15" r:id="rId51"/>
    <sheet name="Filters" sheetId="3" r:id="rId52"/>
    <sheet name="Data" sheetId="1" r:id="rId53"/>
    <sheet name="Sheet1" sheetId="59" r:id="rId54"/>
  </sheets>
  <definedNames>
    <definedName name="Data">Data!$A$1:$L$62</definedName>
    <definedName name="Filter">Filters!$A$1:$E$51</definedName>
  </definedNames>
  <calcPr calcId="125725" calcMode="manual"/>
</workbook>
</file>

<file path=xl/calcChain.xml><?xml version="1.0" encoding="utf-8"?>
<calcChain xmlns="http://schemas.openxmlformats.org/spreadsheetml/2006/main">
  <c r="K2" i="1"/>
  <c r="A1" i="15"/>
  <c r="C3" s="1"/>
  <c r="A1" i="14"/>
  <c r="C3" s="1"/>
  <c r="A1" i="13"/>
  <c r="C3" s="1"/>
  <c r="A1" i="12"/>
  <c r="C3" s="1"/>
  <c r="A1" i="7"/>
  <c r="C3" s="1"/>
  <c r="A1" i="8"/>
  <c r="C3" s="1"/>
  <c r="A1" i="9"/>
  <c r="C3" s="1"/>
  <c r="A1" i="10"/>
  <c r="C3" s="1"/>
  <c r="A1" i="23"/>
  <c r="C3" s="1"/>
  <c r="A1" i="22"/>
  <c r="C3" s="1"/>
  <c r="A1" i="21"/>
  <c r="C3" s="1"/>
  <c r="A1" i="20"/>
  <c r="C3" s="1"/>
  <c r="A1" i="19"/>
  <c r="C3" s="1"/>
  <c r="A1" i="18"/>
  <c r="C3" s="1"/>
  <c r="A1" i="17"/>
  <c r="C3" s="1"/>
  <c r="A1" i="16"/>
  <c r="C3" s="1"/>
  <c r="A1" i="35"/>
  <c r="C3" s="1"/>
  <c r="A1" i="34"/>
  <c r="C3" s="1"/>
  <c r="A1" i="33"/>
  <c r="C3" s="1"/>
  <c r="A1" i="32"/>
  <c r="C3" s="1"/>
  <c r="A1" i="31"/>
  <c r="C3" s="1"/>
  <c r="A1" i="30"/>
  <c r="C3" s="1"/>
  <c r="A1" i="29"/>
  <c r="C3" s="1"/>
  <c r="A1" i="28"/>
  <c r="C3" s="1"/>
  <c r="A1" i="27"/>
  <c r="C3" s="1"/>
  <c r="A1" i="26"/>
  <c r="C3" s="1"/>
  <c r="A1" i="25"/>
  <c r="C3" s="1"/>
  <c r="A1" i="24"/>
  <c r="C3" s="1"/>
  <c r="A1" i="50"/>
  <c r="C3" s="1"/>
  <c r="A1" i="49"/>
  <c r="C3" s="1"/>
  <c r="A1" i="48"/>
  <c r="C3" s="1"/>
  <c r="A1" i="47"/>
  <c r="C3" s="1"/>
  <c r="A1" i="46"/>
  <c r="C3" s="1"/>
  <c r="A1" i="45"/>
  <c r="C3" s="1"/>
  <c r="A1" i="44"/>
  <c r="C3" s="1"/>
  <c r="A1" i="43"/>
  <c r="C3" s="1"/>
  <c r="A1" i="42"/>
  <c r="C3" s="1"/>
  <c r="A1" i="41"/>
  <c r="C3" s="1"/>
  <c r="A1" i="40"/>
  <c r="C3" s="1"/>
  <c r="A1" i="39"/>
  <c r="C3" s="1"/>
  <c r="A1" i="38"/>
  <c r="C3" s="1"/>
  <c r="A1" i="37"/>
  <c r="C3" s="1"/>
  <c r="A1" i="36"/>
  <c r="C3" s="1"/>
  <c r="A1" i="58"/>
  <c r="C3" s="1"/>
  <c r="A1" i="57"/>
  <c r="C3" s="1"/>
  <c r="A1" i="56"/>
  <c r="C3" s="1"/>
  <c r="A1" i="55"/>
  <c r="C3" s="1"/>
  <c r="A1" i="54"/>
  <c r="C3" s="1"/>
  <c r="A1" i="53"/>
  <c r="C3" s="1"/>
  <c r="A1" i="52"/>
  <c r="C3" s="1"/>
  <c r="E51" i="3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K62" i="1"/>
  <c r="E5" i="35" s="1"/>
  <c r="J62" i="1"/>
  <c r="E7" i="51" s="1"/>
  <c r="I62" i="1"/>
  <c r="H62"/>
  <c r="K61"/>
  <c r="J61"/>
  <c r="I61"/>
  <c r="H61"/>
  <c r="K60"/>
  <c r="J60"/>
  <c r="I60"/>
  <c r="H60"/>
  <c r="K59"/>
  <c r="J59"/>
  <c r="I59"/>
  <c r="H59"/>
  <c r="K58"/>
  <c r="J58"/>
  <c r="I58"/>
  <c r="H58"/>
  <c r="K57"/>
  <c r="J57"/>
  <c r="I57"/>
  <c r="H57"/>
  <c r="K56"/>
  <c r="J56"/>
  <c r="I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I49"/>
  <c r="H49"/>
  <c r="K48"/>
  <c r="J48"/>
  <c r="I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I36"/>
  <c r="H36"/>
  <c r="K35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4"/>
  <c r="J4"/>
  <c r="I4"/>
  <c r="H4"/>
  <c r="K3"/>
  <c r="J3"/>
  <c r="I3"/>
  <c r="H3"/>
  <c r="J2"/>
  <c r="I2"/>
  <c r="H2"/>
  <c r="A1" i="51"/>
  <c r="D1" s="1"/>
  <c r="L34" i="1" l="1"/>
  <c r="C8" i="35" s="1"/>
  <c r="L45" i="1"/>
  <c r="C8" i="10" s="1"/>
  <c r="L41" i="1"/>
  <c r="C8" i="20" s="1"/>
  <c r="E5" i="52"/>
  <c r="E5" i="53"/>
  <c r="E5" i="54"/>
  <c r="E5" i="55"/>
  <c r="E5" i="56"/>
  <c r="E5" i="57"/>
  <c r="L46" i="1"/>
  <c r="C8" i="9" s="1"/>
  <c r="L51" i="1"/>
  <c r="C8" i="13" s="1"/>
  <c r="L52" i="1"/>
  <c r="L53"/>
  <c r="L54"/>
  <c r="L58"/>
  <c r="E7" i="16"/>
  <c r="E7" i="17"/>
  <c r="E7" i="18"/>
  <c r="E7" i="19"/>
  <c r="E7" i="20"/>
  <c r="E7" i="21"/>
  <c r="E7" i="22"/>
  <c r="E7" i="23"/>
  <c r="E7" i="10"/>
  <c r="E7" i="9"/>
  <c r="E7" i="8"/>
  <c r="E7" i="7"/>
  <c r="E7" i="12"/>
  <c r="E7" i="13"/>
  <c r="E7" i="14"/>
  <c r="E7" i="15"/>
  <c r="E7" i="57"/>
  <c r="E7" i="58"/>
  <c r="E7" i="36"/>
  <c r="E7" i="37"/>
  <c r="E7" i="38"/>
  <c r="E7" i="39"/>
  <c r="E7" i="40"/>
  <c r="E7" i="41"/>
  <c r="E7" i="42"/>
  <c r="E7" i="43"/>
  <c r="E7" i="44"/>
  <c r="E7" i="45"/>
  <c r="E7" i="46"/>
  <c r="E7" i="47"/>
  <c r="E7" i="48"/>
  <c r="E7" i="49"/>
  <c r="E7" i="50"/>
  <c r="E7" i="24"/>
  <c r="E7" i="25"/>
  <c r="E7" i="26"/>
  <c r="E7" i="27"/>
  <c r="E7" i="28"/>
  <c r="E7" i="29"/>
  <c r="E7" i="30"/>
  <c r="E7" i="31"/>
  <c r="E7" i="32"/>
  <c r="E7" i="33"/>
  <c r="E7" i="34"/>
  <c r="E7" i="35"/>
  <c r="E6" s="1"/>
  <c r="E5" i="16"/>
  <c r="E5" i="17"/>
  <c r="E5" i="18"/>
  <c r="E5" i="19"/>
  <c r="E5" i="20"/>
  <c r="E5" i="21"/>
  <c r="E5" i="22"/>
  <c r="E5" i="23"/>
  <c r="E5" i="10"/>
  <c r="E5" i="9"/>
  <c r="E5" i="8"/>
  <c r="E5" i="7"/>
  <c r="E5" i="12"/>
  <c r="E5" i="13"/>
  <c r="E5" i="14"/>
  <c r="E5" i="15"/>
  <c r="L26" i="1"/>
  <c r="C8" i="26" s="1"/>
  <c r="E7" i="52"/>
  <c r="E7" i="53"/>
  <c r="E7" i="54"/>
  <c r="E7" i="55"/>
  <c r="E7" i="56"/>
  <c r="E6" s="1"/>
  <c r="E5" i="58"/>
  <c r="E5" i="36"/>
  <c r="E5" i="37"/>
  <c r="E5" i="38"/>
  <c r="E5" i="39"/>
  <c r="E5" i="40"/>
  <c r="E5" i="41"/>
  <c r="E5" i="42"/>
  <c r="E5" i="43"/>
  <c r="E5" i="44"/>
  <c r="E5" i="45"/>
  <c r="E5" i="46"/>
  <c r="E5" i="47"/>
  <c r="E5" i="48"/>
  <c r="E5" i="49"/>
  <c r="E5" i="50"/>
  <c r="E5" i="24"/>
  <c r="E5" i="25"/>
  <c r="E5" i="26"/>
  <c r="E5" i="27"/>
  <c r="E5" i="28"/>
  <c r="E5" i="29"/>
  <c r="E5" i="30"/>
  <c r="E5" i="31"/>
  <c r="E5" i="32"/>
  <c r="E5" i="33"/>
  <c r="E5" i="34"/>
  <c r="D1" i="16"/>
  <c r="D4" s="1"/>
  <c r="D1" i="48"/>
  <c r="D4" s="1"/>
  <c r="C5" i="15"/>
  <c r="C8"/>
  <c r="C7"/>
  <c r="D1"/>
  <c r="D4" s="1"/>
  <c r="C1"/>
  <c r="D3" s="1"/>
  <c r="B1"/>
  <c r="C4" s="1"/>
  <c r="C5" i="14"/>
  <c r="C7"/>
  <c r="D1"/>
  <c r="D4" s="1"/>
  <c r="C1"/>
  <c r="D3" s="1"/>
  <c r="B1"/>
  <c r="C4" s="1"/>
  <c r="C5" i="13"/>
  <c r="C7"/>
  <c r="D1"/>
  <c r="D4" s="1"/>
  <c r="C1"/>
  <c r="D3" s="1"/>
  <c r="B1"/>
  <c r="C4" s="1"/>
  <c r="C5" i="12"/>
  <c r="C7"/>
  <c r="D1"/>
  <c r="D4" s="1"/>
  <c r="C1"/>
  <c r="D3" s="1"/>
  <c r="B1"/>
  <c r="C4" s="1"/>
  <c r="C5" i="7"/>
  <c r="C7"/>
  <c r="D1"/>
  <c r="D4" s="1"/>
  <c r="C1"/>
  <c r="D3" s="1"/>
  <c r="B1"/>
  <c r="C4" s="1"/>
  <c r="C5" i="8"/>
  <c r="C7"/>
  <c r="D1"/>
  <c r="D4" s="1"/>
  <c r="C1"/>
  <c r="D3" s="1"/>
  <c r="B1"/>
  <c r="C4" s="1"/>
  <c r="C5" i="9"/>
  <c r="C7"/>
  <c r="D1"/>
  <c r="D4" s="1"/>
  <c r="C1"/>
  <c r="D3" s="1"/>
  <c r="B1"/>
  <c r="C4" s="1"/>
  <c r="C5" i="10"/>
  <c r="C7"/>
  <c r="D1"/>
  <c r="D4" s="1"/>
  <c r="C1"/>
  <c r="D3" s="1"/>
  <c r="B1"/>
  <c r="C4" s="1"/>
  <c r="C5" i="23"/>
  <c r="C7"/>
  <c r="D1"/>
  <c r="D4" s="1"/>
  <c r="C1"/>
  <c r="D3" s="1"/>
  <c r="B1"/>
  <c r="C4" s="1"/>
  <c r="C5" i="22"/>
  <c r="C7"/>
  <c r="D1"/>
  <c r="D4" s="1"/>
  <c r="C1"/>
  <c r="D3" s="1"/>
  <c r="B1"/>
  <c r="C4" s="1"/>
  <c r="C5" i="21"/>
  <c r="C7"/>
  <c r="D1"/>
  <c r="D4" s="1"/>
  <c r="C1"/>
  <c r="D3" s="1"/>
  <c r="B1"/>
  <c r="C4" s="1"/>
  <c r="C5" i="20"/>
  <c r="C7"/>
  <c r="D1"/>
  <c r="D4" s="1"/>
  <c r="C1"/>
  <c r="D3" s="1"/>
  <c r="B1"/>
  <c r="C4" s="1"/>
  <c r="C5" i="19"/>
  <c r="C7"/>
  <c r="D1"/>
  <c r="D4" s="1"/>
  <c r="C1"/>
  <c r="D3" s="1"/>
  <c r="B1"/>
  <c r="C4" s="1"/>
  <c r="C5" i="18"/>
  <c r="C7"/>
  <c r="D1"/>
  <c r="D4" s="1"/>
  <c r="C1"/>
  <c r="D3" s="1"/>
  <c r="B1"/>
  <c r="C4" s="1"/>
  <c r="C5" i="17"/>
  <c r="C7"/>
  <c r="D1"/>
  <c r="D4" s="1"/>
  <c r="C1"/>
  <c r="D3" s="1"/>
  <c r="B1"/>
  <c r="C4" s="1"/>
  <c r="C5" i="16"/>
  <c r="C7"/>
  <c r="C1"/>
  <c r="D3" s="1"/>
  <c r="B1"/>
  <c r="C4" s="1"/>
  <c r="D1" i="28"/>
  <c r="D4" s="1"/>
  <c r="C5" i="35"/>
  <c r="C7"/>
  <c r="D1"/>
  <c r="D4" s="1"/>
  <c r="C1"/>
  <c r="D3" s="1"/>
  <c r="B1"/>
  <c r="C4" s="1"/>
  <c r="C5" i="34"/>
  <c r="C7"/>
  <c r="D1"/>
  <c r="D4" s="1"/>
  <c r="C1"/>
  <c r="D3" s="1"/>
  <c r="B1"/>
  <c r="C4" s="1"/>
  <c r="C5" i="33"/>
  <c r="C7"/>
  <c r="D1"/>
  <c r="D4" s="1"/>
  <c r="C1"/>
  <c r="D3" s="1"/>
  <c r="B1"/>
  <c r="C4" s="1"/>
  <c r="C5" i="32"/>
  <c r="C7"/>
  <c r="D1"/>
  <c r="D4" s="1"/>
  <c r="C1"/>
  <c r="D3" s="1"/>
  <c r="B1"/>
  <c r="C4" s="1"/>
  <c r="C5" i="31"/>
  <c r="C7"/>
  <c r="D1"/>
  <c r="D4" s="1"/>
  <c r="C1"/>
  <c r="D3" s="1"/>
  <c r="B1"/>
  <c r="C4" s="1"/>
  <c r="C5" i="30"/>
  <c r="C7"/>
  <c r="D1"/>
  <c r="D4" s="1"/>
  <c r="C1"/>
  <c r="D3" s="1"/>
  <c r="B1"/>
  <c r="C4" s="1"/>
  <c r="C5" i="29"/>
  <c r="C7"/>
  <c r="D1"/>
  <c r="D4" s="1"/>
  <c r="C1"/>
  <c r="D3" s="1"/>
  <c r="B1"/>
  <c r="C4" s="1"/>
  <c r="C5" i="28"/>
  <c r="C7"/>
  <c r="C1"/>
  <c r="D3" s="1"/>
  <c r="B1"/>
  <c r="C4" s="1"/>
  <c r="C5" i="27"/>
  <c r="C7"/>
  <c r="D1"/>
  <c r="D4" s="1"/>
  <c r="C1"/>
  <c r="D3" s="1"/>
  <c r="B1"/>
  <c r="C4" s="1"/>
  <c r="C5" i="26"/>
  <c r="C7"/>
  <c r="D1"/>
  <c r="D4" s="1"/>
  <c r="C1"/>
  <c r="D3" s="1"/>
  <c r="B1"/>
  <c r="C4" s="1"/>
  <c r="C5" i="25"/>
  <c r="C7"/>
  <c r="D1"/>
  <c r="D4" s="1"/>
  <c r="C1"/>
  <c r="D3" s="1"/>
  <c r="B1"/>
  <c r="C4" s="1"/>
  <c r="C5" i="24"/>
  <c r="C7"/>
  <c r="D1"/>
  <c r="D4" s="1"/>
  <c r="C1"/>
  <c r="D3" s="1"/>
  <c r="B1"/>
  <c r="C4" s="1"/>
  <c r="C5" i="50"/>
  <c r="C7"/>
  <c r="D1"/>
  <c r="D4" s="1"/>
  <c r="C1"/>
  <c r="D3" s="1"/>
  <c r="B1"/>
  <c r="C4" s="1"/>
  <c r="C5" i="49"/>
  <c r="C7"/>
  <c r="D1"/>
  <c r="D4" s="1"/>
  <c r="C1"/>
  <c r="D3" s="1"/>
  <c r="B1"/>
  <c r="C4" s="1"/>
  <c r="C5" i="48"/>
  <c r="C7"/>
  <c r="C1"/>
  <c r="D3" s="1"/>
  <c r="B1"/>
  <c r="C4" s="1"/>
  <c r="C5" i="47"/>
  <c r="C7"/>
  <c r="D1"/>
  <c r="D4" s="1"/>
  <c r="C1"/>
  <c r="D3" s="1"/>
  <c r="B1"/>
  <c r="C4" s="1"/>
  <c r="C5" i="46"/>
  <c r="C7"/>
  <c r="D1"/>
  <c r="D4" s="1"/>
  <c r="C1"/>
  <c r="D3" s="1"/>
  <c r="B1"/>
  <c r="C4" s="1"/>
  <c r="C5" i="45"/>
  <c r="C7"/>
  <c r="D1"/>
  <c r="D4" s="1"/>
  <c r="C1"/>
  <c r="D3" s="1"/>
  <c r="B1"/>
  <c r="C4" s="1"/>
  <c r="C5" i="44"/>
  <c r="C7"/>
  <c r="D1"/>
  <c r="D4" s="1"/>
  <c r="C1"/>
  <c r="D3" s="1"/>
  <c r="B1"/>
  <c r="C4" s="1"/>
  <c r="C5" i="43"/>
  <c r="C7"/>
  <c r="D1"/>
  <c r="D4" s="1"/>
  <c r="C1"/>
  <c r="D3" s="1"/>
  <c r="B1"/>
  <c r="C4" s="1"/>
  <c r="C5" i="42"/>
  <c r="C7"/>
  <c r="D1"/>
  <c r="D4" s="1"/>
  <c r="C1"/>
  <c r="D3" s="1"/>
  <c r="B1"/>
  <c r="C4" s="1"/>
  <c r="C5" i="41"/>
  <c r="C7"/>
  <c r="D1"/>
  <c r="D4" s="1"/>
  <c r="C1"/>
  <c r="D3" s="1"/>
  <c r="B1"/>
  <c r="C4" s="1"/>
  <c r="C5" i="40"/>
  <c r="C7"/>
  <c r="D1"/>
  <c r="D4" s="1"/>
  <c r="C1"/>
  <c r="D3" s="1"/>
  <c r="B1"/>
  <c r="C4" s="1"/>
  <c r="C5" i="39"/>
  <c r="C7"/>
  <c r="D1" i="57"/>
  <c r="D4" s="1"/>
  <c r="D1" i="39"/>
  <c r="D4" s="1"/>
  <c r="B1" i="57"/>
  <c r="C4" s="1"/>
  <c r="C1" i="39"/>
  <c r="D3" s="1"/>
  <c r="B1"/>
  <c r="C4" s="1"/>
  <c r="C5" i="38"/>
  <c r="C7"/>
  <c r="D1"/>
  <c r="D4" s="1"/>
  <c r="C1"/>
  <c r="D3" s="1"/>
  <c r="B1"/>
  <c r="C4" s="1"/>
  <c r="C5" i="37"/>
  <c r="C7"/>
  <c r="D1"/>
  <c r="D4" s="1"/>
  <c r="C1"/>
  <c r="D3" s="1"/>
  <c r="B1"/>
  <c r="C4" s="1"/>
  <c r="C5" i="36"/>
  <c r="C7"/>
  <c r="D1"/>
  <c r="D4" s="1"/>
  <c r="C1"/>
  <c r="D3" s="1"/>
  <c r="B1"/>
  <c r="C4" s="1"/>
  <c r="C5" i="58"/>
  <c r="C7"/>
  <c r="D1"/>
  <c r="D4" s="1"/>
  <c r="C1"/>
  <c r="D3" s="1"/>
  <c r="B1"/>
  <c r="C4" s="1"/>
  <c r="C5" i="57"/>
  <c r="C7"/>
  <c r="C1"/>
  <c r="D3" s="1"/>
  <c r="C5" i="56"/>
  <c r="C7"/>
  <c r="D1"/>
  <c r="D4" s="1"/>
  <c r="C1"/>
  <c r="D3" s="1"/>
  <c r="B1"/>
  <c r="C4" s="1"/>
  <c r="C5" i="55"/>
  <c r="C7"/>
  <c r="D1"/>
  <c r="D4" s="1"/>
  <c r="C1"/>
  <c r="D3" s="1"/>
  <c r="B1"/>
  <c r="C4" s="1"/>
  <c r="C5" i="54"/>
  <c r="C7"/>
  <c r="D1"/>
  <c r="D4" s="1"/>
  <c r="C1"/>
  <c r="D3" s="1"/>
  <c r="B1"/>
  <c r="C4" s="1"/>
  <c r="C5" i="53"/>
  <c r="C7"/>
  <c r="D1"/>
  <c r="D4" s="1"/>
  <c r="C1"/>
  <c r="D3" s="1"/>
  <c r="B1"/>
  <c r="C4" s="1"/>
  <c r="C5" i="52"/>
  <c r="C7"/>
  <c r="D1"/>
  <c r="D4" s="1"/>
  <c r="C1"/>
  <c r="D3" s="1"/>
  <c r="B1"/>
  <c r="C4" s="1"/>
  <c r="L59" i="1"/>
  <c r="L60"/>
  <c r="L61"/>
  <c r="L62"/>
  <c r="L35"/>
  <c r="C8" i="28" s="1"/>
  <c r="L36" i="1"/>
  <c r="C8" i="29" s="1"/>
  <c r="L37" i="1"/>
  <c r="C8" i="16" s="1"/>
  <c r="L38" i="1"/>
  <c r="C8" i="17" s="1"/>
  <c r="L42" i="1"/>
  <c r="C8" i="21" s="1"/>
  <c r="L50" i="1"/>
  <c r="C8" i="14" s="1"/>
  <c r="L56" i="1"/>
  <c r="L2"/>
  <c r="C8" i="52" s="1"/>
  <c r="L3" i="1"/>
  <c r="L4"/>
  <c r="C8" i="54" s="1"/>
  <c r="L5" i="1"/>
  <c r="C8" i="53" s="1"/>
  <c r="L6" i="1"/>
  <c r="C8" i="55" s="1"/>
  <c r="L7" i="1"/>
  <c r="C8" i="56" s="1"/>
  <c r="L8" i="1"/>
  <c r="C8" i="57" s="1"/>
  <c r="L9" i="1"/>
  <c r="C8" i="36" s="1"/>
  <c r="L10" i="1"/>
  <c r="C8" i="58" s="1"/>
  <c r="L11" i="1"/>
  <c r="C8" i="37" s="1"/>
  <c r="L12" i="1"/>
  <c r="C8" i="38" s="1"/>
  <c r="L13" i="1"/>
  <c r="C8" i="39" s="1"/>
  <c r="L14" i="1"/>
  <c r="C8" i="41" s="1"/>
  <c r="L15" i="1"/>
  <c r="C8" i="42" s="1"/>
  <c r="L16" i="1"/>
  <c r="C8" i="43" s="1"/>
  <c r="L17" i="1"/>
  <c r="C8" i="40" s="1"/>
  <c r="L19" i="1"/>
  <c r="C8" i="45" s="1"/>
  <c r="L21" i="1"/>
  <c r="C8" i="49" s="1"/>
  <c r="L22" i="1"/>
  <c r="C8" i="48" s="1"/>
  <c r="L27" i="1"/>
  <c r="C8" i="25" s="1"/>
  <c r="L28" i="1"/>
  <c r="C8" i="27" s="1"/>
  <c r="L29" i="1"/>
  <c r="C8" i="30" s="1"/>
  <c r="L30" i="1"/>
  <c r="C8" i="34" s="1"/>
  <c r="L23" i="1"/>
  <c r="C8" i="47" s="1"/>
  <c r="L24" i="1"/>
  <c r="C8" i="50" s="1"/>
  <c r="L25" i="1"/>
  <c r="C8" i="24" s="1"/>
  <c r="L39" i="1"/>
  <c r="C8" i="18" s="1"/>
  <c r="L40" i="1"/>
  <c r="C8" i="19" s="1"/>
  <c r="L47" i="1"/>
  <c r="C8" i="7" s="1"/>
  <c r="L48" i="1"/>
  <c r="C8" i="8" s="1"/>
  <c r="L49" i="1"/>
  <c r="C8" i="12" s="1"/>
  <c r="E5" i="51"/>
  <c r="E6" s="1"/>
  <c r="L18" i="1"/>
  <c r="C8" i="44" s="1"/>
  <c r="L20" i="1"/>
  <c r="C8" i="46" s="1"/>
  <c r="L31" i="1"/>
  <c r="C8" i="31" s="1"/>
  <c r="L32" i="1"/>
  <c r="C8" i="32" s="1"/>
  <c r="L33" i="1"/>
  <c r="C8" i="33" s="1"/>
  <c r="L43" i="1"/>
  <c r="C8" i="22" s="1"/>
  <c r="L44" i="1"/>
  <c r="C8" i="23" s="1"/>
  <c r="L55" i="1"/>
  <c r="L57"/>
  <c r="B1" i="51"/>
  <c r="C1"/>
  <c r="D3" s="1"/>
  <c r="C3"/>
  <c r="E6" i="52" l="1"/>
  <c r="E6" i="53"/>
  <c r="E6" i="55"/>
  <c r="E6" i="54"/>
  <c r="E6" i="57"/>
  <c r="E6" i="34"/>
  <c r="E6" i="30"/>
  <c r="E6" i="26"/>
  <c r="E6" i="49"/>
  <c r="E6" i="45"/>
  <c r="E6" i="41"/>
  <c r="E6" i="37"/>
  <c r="E6" i="15"/>
  <c r="E6" i="7"/>
  <c r="E6" i="23"/>
  <c r="E6" i="19"/>
  <c r="E6" i="31"/>
  <c r="E6" i="27"/>
  <c r="E6" i="50"/>
  <c r="E6" i="46"/>
  <c r="E6" i="42"/>
  <c r="E6" i="38"/>
  <c r="E6" i="12"/>
  <c r="E6" i="10"/>
  <c r="E6" i="20"/>
  <c r="E6" i="16"/>
  <c r="E8" i="51"/>
  <c r="E8" i="56"/>
  <c r="E8" i="55"/>
  <c r="E8" i="54"/>
  <c r="E8" i="53"/>
  <c r="E8" i="52"/>
  <c r="E8" i="35"/>
  <c r="E8" i="34"/>
  <c r="E8" i="33"/>
  <c r="E8" i="32"/>
  <c r="E8" i="31"/>
  <c r="E8" i="30"/>
  <c r="E8" i="29"/>
  <c r="E8" i="28"/>
  <c r="E8" i="27"/>
  <c r="E8" i="26"/>
  <c r="E8" i="25"/>
  <c r="E8" i="24"/>
  <c r="E8" i="50"/>
  <c r="E8" i="49"/>
  <c r="E8" i="48"/>
  <c r="E8" i="47"/>
  <c r="E8" i="46"/>
  <c r="E8" i="45"/>
  <c r="E8" i="44"/>
  <c r="E8" i="43"/>
  <c r="E8" i="42"/>
  <c r="E8" i="41"/>
  <c r="E8" i="40"/>
  <c r="E8" i="39"/>
  <c r="E8" i="38"/>
  <c r="E8" i="37"/>
  <c r="E8" i="36"/>
  <c r="E8" i="58"/>
  <c r="E8" i="57"/>
  <c r="E8" i="15"/>
  <c r="E8" i="14"/>
  <c r="E8" i="13"/>
  <c r="E8" i="12"/>
  <c r="E8" i="7"/>
  <c r="E8" i="8"/>
  <c r="E8" i="9"/>
  <c r="E8" i="10"/>
  <c r="E8" i="23"/>
  <c r="E8" i="22"/>
  <c r="E8" i="21"/>
  <c r="E8" i="20"/>
  <c r="E8" i="19"/>
  <c r="E8" i="18"/>
  <c r="E8" i="17"/>
  <c r="E8" i="16"/>
  <c r="E6" i="32"/>
  <c r="E6" i="28"/>
  <c r="E6" i="24"/>
  <c r="E6" i="47"/>
  <c r="E6" i="43"/>
  <c r="E6" i="39"/>
  <c r="E6" i="58"/>
  <c r="E6" i="13"/>
  <c r="E6" i="9"/>
  <c r="E6" i="21"/>
  <c r="E6" i="17"/>
  <c r="E6" i="33"/>
  <c r="E6" i="29"/>
  <c r="E6" i="25"/>
  <c r="E6" i="48"/>
  <c r="E6" i="44"/>
  <c r="E6" i="40"/>
  <c r="E6" i="36"/>
  <c r="E6" i="14"/>
  <c r="E6" i="8"/>
  <c r="E6" i="22"/>
  <c r="E6" i="18"/>
  <c r="C6" i="22"/>
  <c r="C6" i="12"/>
  <c r="C6" i="14"/>
  <c r="C6" i="23"/>
  <c r="C6" i="9"/>
  <c r="C6" i="7"/>
  <c r="C6" i="13"/>
  <c r="C6" i="15"/>
  <c r="C6" i="10"/>
  <c r="D5" i="15"/>
  <c r="D8"/>
  <c r="D7"/>
  <c r="D5" i="14"/>
  <c r="D8"/>
  <c r="D7"/>
  <c r="C6" i="8"/>
  <c r="D5" i="13"/>
  <c r="D8"/>
  <c r="D7"/>
  <c r="D5" i="12"/>
  <c r="D8"/>
  <c r="D7"/>
  <c r="D5" i="7"/>
  <c r="D8"/>
  <c r="D7"/>
  <c r="C6" i="18"/>
  <c r="C6" i="20"/>
  <c r="D5" i="8"/>
  <c r="D8"/>
  <c r="D7"/>
  <c r="D5" i="9"/>
  <c r="D8"/>
  <c r="D7"/>
  <c r="D5" i="10"/>
  <c r="D8"/>
  <c r="D7"/>
  <c r="D5" i="23"/>
  <c r="D8"/>
  <c r="D7"/>
  <c r="D5" i="22"/>
  <c r="D8"/>
  <c r="D7"/>
  <c r="C6" i="35"/>
  <c r="C6" i="19"/>
  <c r="C6" i="21"/>
  <c r="D5"/>
  <c r="D8"/>
  <c r="D7"/>
  <c r="D5" i="20"/>
  <c r="D8"/>
  <c r="D7"/>
  <c r="C6" i="33"/>
  <c r="C6" i="17"/>
  <c r="C6" i="29"/>
  <c r="C6" i="31"/>
  <c r="D5" i="19"/>
  <c r="D8"/>
  <c r="D7"/>
  <c r="D5" i="18"/>
  <c r="D8"/>
  <c r="D7"/>
  <c r="C6" i="27"/>
  <c r="D5" i="17"/>
  <c r="D8"/>
  <c r="D7"/>
  <c r="C6" i="25"/>
  <c r="C6" i="30"/>
  <c r="C6" i="32"/>
  <c r="C6" i="34"/>
  <c r="C6" i="16"/>
  <c r="D5"/>
  <c r="D7"/>
  <c r="D8"/>
  <c r="D5" i="35"/>
  <c r="D8"/>
  <c r="D7"/>
  <c r="D5" i="34"/>
  <c r="D8"/>
  <c r="D7"/>
  <c r="D5" i="33"/>
  <c r="D8"/>
  <c r="D7"/>
  <c r="D5" i="32"/>
  <c r="D8"/>
  <c r="D7"/>
  <c r="D5" i="31"/>
  <c r="D8"/>
  <c r="D7"/>
  <c r="C6" i="50"/>
  <c r="D5" i="30"/>
  <c r="D8"/>
  <c r="D7"/>
  <c r="C6" i="47"/>
  <c r="C6" i="49"/>
  <c r="C6" i="24"/>
  <c r="C6" i="26"/>
  <c r="D5" i="29"/>
  <c r="D8"/>
  <c r="D7"/>
  <c r="C6" i="48"/>
  <c r="C6" i="28"/>
  <c r="D5"/>
  <c r="D8"/>
  <c r="D7"/>
  <c r="D5" i="27"/>
  <c r="D8"/>
  <c r="D7"/>
  <c r="D5" i="26"/>
  <c r="D8"/>
  <c r="D7"/>
  <c r="D5" i="25"/>
  <c r="D8"/>
  <c r="D7"/>
  <c r="D5" i="24"/>
  <c r="D8"/>
  <c r="D7"/>
  <c r="D5" i="50"/>
  <c r="D8"/>
  <c r="D7"/>
  <c r="D5" i="49"/>
  <c r="D8"/>
  <c r="D7"/>
  <c r="D5" i="48"/>
  <c r="D8"/>
  <c r="D7"/>
  <c r="C6" i="38"/>
  <c r="C6" i="41"/>
  <c r="C6" i="43"/>
  <c r="C6" i="45"/>
  <c r="D5" i="47"/>
  <c r="D8"/>
  <c r="D7"/>
  <c r="D5" i="46"/>
  <c r="D8"/>
  <c r="D7"/>
  <c r="C6"/>
  <c r="D5" i="45"/>
  <c r="D8"/>
  <c r="D7"/>
  <c r="C6" i="42"/>
  <c r="C6" i="44"/>
  <c r="D5"/>
  <c r="D8"/>
  <c r="D7"/>
  <c r="D5" i="43"/>
  <c r="D8"/>
  <c r="D7"/>
  <c r="D5" i="42"/>
  <c r="D8"/>
  <c r="D7"/>
  <c r="C6" i="39"/>
  <c r="D5" i="41"/>
  <c r="D8"/>
  <c r="D7"/>
  <c r="D5" i="40"/>
  <c r="D8"/>
  <c r="D7"/>
  <c r="C6"/>
  <c r="C6" i="55"/>
  <c r="C6" i="58"/>
  <c r="C6" i="37"/>
  <c r="D5" i="39"/>
  <c r="D8"/>
  <c r="D7"/>
  <c r="D5" i="38"/>
  <c r="D8"/>
  <c r="D7"/>
  <c r="D5" i="37"/>
  <c r="D8"/>
  <c r="D7"/>
  <c r="C6" i="36"/>
  <c r="D5"/>
  <c r="D8"/>
  <c r="D7"/>
  <c r="D5" i="58"/>
  <c r="D8"/>
  <c r="D7"/>
  <c r="C6" i="52"/>
  <c r="C6" i="54"/>
  <c r="C6" i="56"/>
  <c r="C6" i="57"/>
  <c r="C6" i="53"/>
  <c r="D8" i="57"/>
  <c r="D7"/>
  <c r="D5"/>
  <c r="D5" i="56"/>
  <c r="D7"/>
  <c r="D8"/>
  <c r="D5" i="55"/>
  <c r="D7"/>
  <c r="D8"/>
  <c r="D5" i="54"/>
  <c r="D7"/>
  <c r="D8"/>
  <c r="D5" i="53"/>
  <c r="D7"/>
  <c r="D8"/>
  <c r="D5" i="52"/>
  <c r="D7"/>
  <c r="D8"/>
  <c r="C5" i="51"/>
  <c r="C8"/>
  <c r="C7"/>
  <c r="D5"/>
  <c r="D8"/>
  <c r="D7"/>
  <c r="C4"/>
  <c r="D4"/>
  <c r="D6" i="12" l="1"/>
  <c r="D6" i="15"/>
  <c r="D6" i="13"/>
  <c r="D6" i="14"/>
  <c r="D6" i="30"/>
  <c r="D6" i="31"/>
  <c r="D6" i="35"/>
  <c r="D6" i="23"/>
  <c r="D6" i="10"/>
  <c r="D6" i="7"/>
  <c r="D6" i="22"/>
  <c r="D6" i="8"/>
  <c r="D6" i="9"/>
  <c r="D6" i="21"/>
  <c r="D6" i="27"/>
  <c r="D6" i="29"/>
  <c r="D6" i="34"/>
  <c r="D6" i="20"/>
  <c r="D6" i="17"/>
  <c r="D6" i="18"/>
  <c r="D6" i="16"/>
  <c r="D6" i="19"/>
  <c r="D6" i="49"/>
  <c r="D6" i="26"/>
  <c r="D6" i="33"/>
  <c r="D6" i="32"/>
  <c r="D6" i="58"/>
  <c r="D6" i="28"/>
  <c r="D6" i="25"/>
  <c r="D6" i="53"/>
  <c r="D6" i="24"/>
  <c r="D6" i="40"/>
  <c r="D6" i="48"/>
  <c r="D6" i="50"/>
  <c r="D6" i="45"/>
  <c r="D6" i="46"/>
  <c r="D6" i="47"/>
  <c r="D6" i="44"/>
  <c r="D6" i="41"/>
  <c r="D6" i="42"/>
  <c r="D6" i="43"/>
  <c r="D6" i="39"/>
  <c r="D6" i="52"/>
  <c r="D6" i="38"/>
  <c r="D6" i="54"/>
  <c r="D6" i="36"/>
  <c r="D6" i="37"/>
  <c r="D6" i="56"/>
  <c r="D6" i="57"/>
  <c r="D6" i="55"/>
  <c r="D6" i="51"/>
  <c r="C6"/>
</calcChain>
</file>

<file path=xl/sharedStrings.xml><?xml version="1.0" encoding="utf-8"?>
<sst xmlns="http://schemas.openxmlformats.org/spreadsheetml/2006/main" count="902" uniqueCount="223">
  <si>
    <t>EEUS</t>
  </si>
  <si>
    <t>National</t>
  </si>
  <si>
    <t>Jobs Regained Since Trough</t>
  </si>
  <si>
    <t>Jobs Yet to Be Regained</t>
  </si>
  <si>
    <t>Jobs Lost in the Recession</t>
  </si>
  <si>
    <t>Percentage Recouped</t>
  </si>
  <si>
    <t>PRE-PEAK</t>
  </si>
  <si>
    <t>TROUGH</t>
  </si>
  <si>
    <t>CURRENT</t>
  </si>
  <si>
    <t>%CHG PEAK</t>
  </si>
  <si>
    <t>%CHG TROUGH</t>
  </si>
  <si>
    <t>#CHG PEAK</t>
  </si>
  <si>
    <t>#CHG TROUGH</t>
  </si>
  <si>
    <t>% of losses</t>
  </si>
  <si>
    <t>eeAL</t>
  </si>
  <si>
    <t>2007M12</t>
  </si>
  <si>
    <t>2010M2</t>
  </si>
  <si>
    <t>eeAK</t>
  </si>
  <si>
    <t>2008M12</t>
  </si>
  <si>
    <t>eeAZ</t>
  </si>
  <si>
    <t>2007M10</t>
  </si>
  <si>
    <t>2010M9</t>
  </si>
  <si>
    <t>eeAR</t>
  </si>
  <si>
    <t>2008M2</t>
  </si>
  <si>
    <t>eeCA</t>
  </si>
  <si>
    <t>2007M7</t>
  </si>
  <si>
    <t>eeCO</t>
  </si>
  <si>
    <t>2008M4</t>
  </si>
  <si>
    <t>2010M1</t>
  </si>
  <si>
    <t>eeCT</t>
  </si>
  <si>
    <t>2008M3</t>
  </si>
  <si>
    <t>eeDE</t>
  </si>
  <si>
    <t>eeDC</t>
  </si>
  <si>
    <t>2008M8</t>
  </si>
  <si>
    <t>2009M9</t>
  </si>
  <si>
    <t>eeFL</t>
  </si>
  <si>
    <t>2007M3</t>
  </si>
  <si>
    <t>2009M12</t>
  </si>
  <si>
    <t>eeGA</t>
  </si>
  <si>
    <t>eeHI</t>
  </si>
  <si>
    <t>eeID</t>
  </si>
  <si>
    <t>2007M6</t>
  </si>
  <si>
    <t>eeIL</t>
  </si>
  <si>
    <t>2008M1</t>
  </si>
  <si>
    <t>eeIN</t>
  </si>
  <si>
    <t>2009M7</t>
  </si>
  <si>
    <t>eeIA</t>
  </si>
  <si>
    <t>2008M5</t>
  </si>
  <si>
    <t>eeKS</t>
  </si>
  <si>
    <t>eeKY</t>
  </si>
  <si>
    <t>eeLA</t>
  </si>
  <si>
    <t>eeME</t>
  </si>
  <si>
    <t>eeMD</t>
  </si>
  <si>
    <t>eeMA</t>
  </si>
  <si>
    <t>eeMI</t>
  </si>
  <si>
    <t>eeMN</t>
  </si>
  <si>
    <t>eeMS</t>
  </si>
  <si>
    <t>eeMO</t>
  </si>
  <si>
    <t>eeMT</t>
  </si>
  <si>
    <t>eeNE</t>
  </si>
  <si>
    <t>eeNV</t>
  </si>
  <si>
    <t>eeNH</t>
  </si>
  <si>
    <t>eeNJ</t>
  </si>
  <si>
    <t>eeNM</t>
  </si>
  <si>
    <t>eeNY</t>
  </si>
  <si>
    <t>eeNC</t>
  </si>
  <si>
    <t>eeND</t>
  </si>
  <si>
    <t>2008M11</t>
  </si>
  <si>
    <t>2009M4</t>
  </si>
  <si>
    <t>eeOH</t>
  </si>
  <si>
    <t>eeOK</t>
  </si>
  <si>
    <t>2008M9</t>
  </si>
  <si>
    <t>eeOR</t>
  </si>
  <si>
    <t>eePA</t>
  </si>
  <si>
    <t>eeRI</t>
  </si>
  <si>
    <t>2007m1</t>
  </si>
  <si>
    <t>eeSC</t>
  </si>
  <si>
    <t>eeSD</t>
  </si>
  <si>
    <t>eeTN</t>
  </si>
  <si>
    <t>eeTX</t>
  </si>
  <si>
    <t>eeUT</t>
  </si>
  <si>
    <t>eeVT</t>
  </si>
  <si>
    <t>eeVA</t>
  </si>
  <si>
    <t>eeWA</t>
  </si>
  <si>
    <t>eeWV</t>
  </si>
  <si>
    <t>eeWI</t>
  </si>
  <si>
    <t>eeWY</t>
  </si>
  <si>
    <t>2008M10</t>
  </si>
  <si>
    <t>eeCNEC</t>
  </si>
  <si>
    <t>eeCMAC</t>
  </si>
  <si>
    <t>eeCSAC</t>
  </si>
  <si>
    <t>eeCENC</t>
  </si>
  <si>
    <t>eeCWNC</t>
  </si>
  <si>
    <t>eeCESC</t>
  </si>
  <si>
    <t>eeCWSC</t>
  </si>
  <si>
    <t>eeCMTN</t>
  </si>
  <si>
    <t>eeCPAC</t>
  </si>
  <si>
    <t>eeUS</t>
  </si>
  <si>
    <t>AK</t>
  </si>
  <si>
    <t>Alaska</t>
  </si>
  <si>
    <t>CPAC</t>
  </si>
  <si>
    <t>AL</t>
  </si>
  <si>
    <t>Alabama</t>
  </si>
  <si>
    <t>CESC</t>
  </si>
  <si>
    <t>CNEC</t>
  </si>
  <si>
    <t>New England</t>
  </si>
  <si>
    <t>AR</t>
  </si>
  <si>
    <t>Arkansas</t>
  </si>
  <si>
    <t>CWSC</t>
  </si>
  <si>
    <t>CMAC</t>
  </si>
  <si>
    <t>Middle Atlantic</t>
  </si>
  <si>
    <t>AZ</t>
  </si>
  <si>
    <t>Arizona</t>
  </si>
  <si>
    <t>CMTN</t>
  </si>
  <si>
    <t>CSAC</t>
  </si>
  <si>
    <t>South Atlantic</t>
  </si>
  <si>
    <t>CA</t>
  </si>
  <si>
    <t>California</t>
  </si>
  <si>
    <t>East South Central</t>
  </si>
  <si>
    <t>CO</t>
  </si>
  <si>
    <t>Colorado</t>
  </si>
  <si>
    <t>West South Central</t>
  </si>
  <si>
    <t>CT</t>
  </si>
  <si>
    <t>Connecticut</t>
  </si>
  <si>
    <t>CENC</t>
  </si>
  <si>
    <t>East North Central</t>
  </si>
  <si>
    <t>DC</t>
  </si>
  <si>
    <t>District of Columbia</t>
  </si>
  <si>
    <t>CWNC</t>
  </si>
  <si>
    <t>West North Central</t>
  </si>
  <si>
    <t>DE</t>
  </si>
  <si>
    <t>Delaware</t>
  </si>
  <si>
    <t>Mountain</t>
  </si>
  <si>
    <t>FL</t>
  </si>
  <si>
    <t>Florida</t>
  </si>
  <si>
    <t>Pacific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</si>
  <si>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</si>
  <si>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</si>
  <si>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</si>
  <si>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</si>
  <si>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</si>
  <si>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</si>
  <si>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</si>
  <si>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</si>
  <si>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</si>
  <si>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</si>
  <si>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</si>
  <si>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</si>
  <si>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</si>
  <si>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</si>
  <si>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</si>
  <si>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</si>
  <si>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</si>
  <si>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</si>
  <si>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</si>
  <si>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</si>
  <si>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</si>
  <si>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</si>
  <si>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</si>
  <si>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</si>
  <si>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</si>
  <si>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</si>
  <si>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</si>
  <si>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</si>
  <si>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</si>
  <si>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</si>
  <si>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</si>
  <si>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</si>
  <si>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</si>
  <si>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</si>
  <si>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</si>
  <si>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</si>
  <si>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</si>
  <si>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</si>
  <si>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</si>
  <si>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</si>
  <si>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</si>
  <si>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</si>
  <si>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</si>
  <si>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</si>
  <si>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</si>
  <si>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</si>
  <si>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</si>
  <si>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</si>
  <si>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</si>
  <si>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</si>
  <si>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</si>
  <si>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</si>
  <si>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</si>
  <si>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</si>
  <si>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</si>
  <si>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</si>
  <si>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</si>
  <si>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</si>
  <si>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</si>
  <si>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</si>
  <si>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</si>
  <si>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</si>
  <si>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</si>
  <si>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</si>
  <si>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</si>
  <si>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</si>
  <si>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</si>
  <si>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</si>
  <si>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</si>
  <si>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</si>
  <si>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</si>
  <si>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</si>
  <si>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</si>
  <si>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</si>
  <si>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</si>
  <si>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</si>
  <si>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</si>
  <si>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</si>
  <si>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</si>
  <si>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</si>
  <si>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</si>
  <si>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</si>
  <si>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2010M8</t>
  </si>
  <si>
    <t>2011M5</t>
  </si>
  <si>
    <t>2009M10</t>
  </si>
  <si>
    <t>2007M2</t>
  </si>
  <si>
    <t>2009M8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</si>
</sst>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3" fontId="0" fillId="0" borderId="0" xfId="0" applyNumberFormat="1"/>
    <xf numFmtId="164" fontId="0" fillId="0" borderId="0" xfId="0" applyNumberFormat="1"/>
    <xf numFmtId="165" fontId="1" fillId="0" borderId="0" xfId="1" applyNumberFormat="1" applyFont="1"/>
    <xf numFmtId="2" fontId="0" fillId="0" borderId="0" xfId="0" applyNumberFormat="1"/>
    <xf numFmtId="166" fontId="0" fillId="0" borderId="0" xfId="0" applyNumberFormat="1"/>
    <xf numFmtId="0" fontId="2" fillId="0" borderId="0" xfId="0" applyFont="1" applyAlignment="1"/>
    <xf numFmtId="0" fontId="2" fillId="0" borderId="0" xfId="0" applyFont="1" applyAlignment="1" applyProtection="1">
      <alignment horizontal="left" vertical="top"/>
      <protection hidden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emf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emf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emf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emf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emf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612775</xdr:colOff>
      <xdr:row>5</xdr:row>
      <xdr:rowOff>168275</xdr:rowOff>
    </xdr:from>
    <xdr:to>
      <xdr:col>11</xdr:col>
      <xdr:colOff>498475</xdr:colOff>
      <xdr:row>19</xdr:row>
      <xdr:rowOff>63500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41975" y="1120775"/>
          <a:ext cx="3571875" cy="25622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355600</xdr:colOff>
      <xdr:row>3</xdr:row>
      <xdr:rowOff>177800</xdr:rowOff>
    </xdr:from>
    <xdr:to>
      <xdr:col>11</xdr:col>
      <xdr:colOff>241300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84800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460375</xdr:colOff>
      <xdr:row>3</xdr:row>
      <xdr:rowOff>177800</xdr:rowOff>
    </xdr:from>
    <xdr:to>
      <xdr:col>11</xdr:col>
      <xdr:colOff>346075</xdr:colOff>
      <xdr:row>17</xdr:row>
      <xdr:rowOff>73025</xdr:rowOff>
    </xdr:to>
    <xdr:pic>
      <xdr:nvPicPr>
        <xdr:cNvPr id="3" name="Picture 50" descr="MxEAAB+LCAAAAAAABADtvQdgHEmWJSYvbcp7f0r1StfgdKEIgGATJNiQQBDswYjN5pLsHWlHIymrKoHKZVZlXWYWQMztnbz33nvvvffee++997o7nU4n99//P1xmZAFs9s5K2smeIYCqyB8/fnwfPyIe/x7vFmV6mddNUS0/+2h3vPNRmi+n1axYXnz20bo939799KPf4+jxyTyr2yfropzl9Zerlho3Kb25bB69a4rPPpq37erR3btXV1fjq3vjqr64u7ezs3v39/7i+evpPF9k28WyabPlNP/IvjW7+a2Pwn5/UrA8Imx3f//dx3dj38kLr4sf5Irl0eOzBn++ztsvsuU6K8vro7Ze54/v9j9//HpeXclf9BVR4HmxzBttHv/u8ZuiLfOjxy/zepov2+wiP3ow3vn03u7DBzt7n+7s7d3b2X/4+K73NeFzuswmZT6zeJi/H99VaF/kWbOuvzmwDl5ZtSHUvfHBp3v79+/dv7d7/+HB/d2D20MVYM/zi3w5C4Du3hvv7O7u3t/b3/303v1PDx48uD1QA+73Prr34P7ju7/30ePf52jvUxrr70PTQ/P11bKgTp8WzarMrl9ki/zoZfEuLx/f9T96fPbUfEy/0dy5F1fF0cNPqTX9VA4KmOX4Xd7YP06yNr+o6uvjd4X5MCV2f9Rer/LPPnqTv2sjLT4K33tDbY/0gyJvnhdNi4+p726j4LXn1TQDuKMneVldha3td8R807dfnp83eXu0A+axfz0+W7Z5fZmVT/L2Ks+X+OqLrH7bHJHcDH73+Iti+ZNZuc4Bzf7++Ivsnfx2jz41vz/+fYDKy6opGJUX2QuaouCjx8+zSV42Dr/g7y6G8mUEPf0iJIGdopd1scjqa8Yp+OLzuphBRO0Hb+Y0ThJZ7sP98fikKqv6dVuTSB/t3b8/2n24Z/5PfXpfPmbWepVfrMusfnxXGO1ur58baLi7s+NT8XWbr4726CP+5fHpYjXPGqgl6nMFuMftl3VxUSxVVDY0IBkbIsbdgK3fZPVF3j7JlrPP62q9Cj5p+COQj36IeAnQlKGmwrvuW5Ll42lbXOZWlPVPH2Z6F6qt18emXl/n02o5++H3a5jsG+3Q+8hQnK2JamXPvhg9jT/EFrgv1TbgV1WS7jujNc+W03I9y98Ui/wFfUrsIXy2zXIV/+7xy6zM2zYPtep380l6N6XJX7Z93Upf6jdQrywkpMLJayAVrtBO1k1bLeSrzz768Ycn9+8f7B7++LP7zx4+eXD445+e7jy79/Twxx/uPXz45Pjwx48fkOV/Rj+PT3YenB7++P7e/f2Dk8Mff/Lpk6dP9w5//GB/5+H9ncMff7r35NOTB+7n/qfHu08eHv746YODk32C/+D04ZOTg8MfPzl+cPqA4B+fnnx6cM/9fPjk4OET+vng5MmTE+rv2cHx8YOH6Ofk3lPq7+lT6vH+4Ucq+nZUJFyGSmw0RGP7dCHB/t1ft9n0bT57Av0Q0IzfeZYtCvIyXlT1IitJhGfaXO2Qfg366heEwnqxZI3BZszrmbXi2fJZUTetNDtezl5VV0fyR0q/ps/IAioM+f0VLMngm49f5fADc2esjs6zsiEO638RYTTTOPKN8WdgMY+21BO4Y90S/lgcKf71VT4lzUy6KqXfKur6+lFKQ19e5E1aLFNSgWV1vcjBfu6lx7+3MaRPCc0jfPZl/WK9mOQ0F+F30vQZpoHQmdOIfjBOW3rhjrbUr8TE6R87at7sd3udL/2/H1M/mTXTv9uT323/0e92+rvB7fA/51akvOEW8QffBioV/VVKS/+7x8/oi9cwnPoLM9bT/Dxbl0QI/0P7FymLXKZLflLrYqnGmdyhX7TOia0Opvns/vl0ZzvPH+Tb+w8O7m0/PNidbOf3pwd5trf7aT4jQ2ibP7bWpS8Caioivpj5gtm4A+F1VdNUkQ8Pw+z+eAzWCYx2+IF838PhdVUWsz4G+jH3714UsrBEqEiJSvzx0Y//uHFYVEny7zq9/JF+bWbcuj1ny6aY0bfOD9rk7gYYsMohgPgQGkJmnp2S+5+ODujH3kNVTL1W4p18p5o0JDUXGQ1xlr4uKOJK35DJuZgbhyVCsZ6y6RKvq4cEhuLuM9UGNnswvb+/d/5wZ/v+g/v3t/d3ZrvbD/OHD7f3sun9/OHs4f79nekPic32fsRmA2xGgSD9/+Fo9+DeLfjs98nbtK3SJ7nluB8Kk+lH7Cy31y8r8kOe5PPssqjqsM+nVbqs2rQh/yidkTrt98kQtL8YtCDFYPzn/wdn/bP2MxEAAA==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9575" y="749300"/>
          <a:ext cx="3571875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G3" sqref="G3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AK</v>
      </c>
      <c r="B1" t="str">
        <f ca="1">VLOOKUP(A1,Filters!A:E,2,FALSE)</f>
        <v>Alaska</v>
      </c>
      <c r="C1" t="str">
        <f ca="1">VLOOKUP(A1,Filters!A:E,4,FALSE)</f>
        <v>CPAC</v>
      </c>
      <c r="D1" t="str">
        <f ca="1">VLOOKUP(A1,Filters!A:E,5,FALSE)</f>
        <v>Pacific</v>
      </c>
    </row>
    <row r="3" spans="1:16">
      <c r="C3" t="str">
        <f ca="1">"EE"&amp;A1</f>
        <v>EEAK</v>
      </c>
      <c r="D3" t="str">
        <f ca="1">"EE"&amp;C1</f>
        <v>EECPAC</v>
      </c>
      <c r="E3" t="s">
        <v>0</v>
      </c>
    </row>
    <row r="4" spans="1:16">
      <c r="C4" t="str">
        <f ca="1">B1</f>
        <v>Alaska</v>
      </c>
      <c r="D4" t="str">
        <f ca="1">D1</f>
        <v>Pacific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14000</v>
      </c>
      <c r="D5" s="2">
        <f ca="1">VLOOKUP(D3,[0]!Data,11,FALSE)*1000</f>
        <v>1227200.0000000007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>
        <f ca="1">IF(D7-D5&lt;0,"",D7-D5)</f>
        <v>482500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3599.9999999999659</v>
      </c>
      <c r="D7" s="2">
        <f ca="1">VLOOKUP(D3,[0]!Data,10,FALSE)*-1*1000</f>
        <v>1709700.0000000007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388.88888888889255</v>
      </c>
      <c r="D8" s="3">
        <f ca="1">VLOOKUP(D3,[0]!Data,12,FALSE)</f>
        <v>71.778674621278611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I19" sqref="I19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FL</v>
      </c>
      <c r="B1" t="str">
        <f ca="1">VLOOKUP(A1,Filters!A:E,2,FALSE)</f>
        <v>Florida</v>
      </c>
      <c r="C1" t="str">
        <f ca="1">VLOOKUP(A1,Filters!A:E,4,FALSE)</f>
        <v>CSAC</v>
      </c>
      <c r="D1" t="str">
        <f ca="1">VLOOKUP(A1,Filters!A:E,5,FALSE)</f>
        <v>South Atlantic</v>
      </c>
    </row>
    <row r="3" spans="1:16">
      <c r="C3" t="str">
        <f ca="1">"EE"&amp;A1</f>
        <v>EEFL</v>
      </c>
      <c r="D3" t="str">
        <f ca="1">"EE"&amp;C1</f>
        <v>EECSAC</v>
      </c>
      <c r="E3" t="s">
        <v>0</v>
      </c>
    </row>
    <row r="4" spans="1:16">
      <c r="C4" t="str">
        <f ca="1">B1</f>
        <v>Florida</v>
      </c>
      <c r="D4" t="str">
        <f ca="1">D1</f>
        <v>South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502899.99999999965</v>
      </c>
      <c r="D5" s="2">
        <f ca="1">VLOOKUP(D3,[0]!Data,11,FALSE)*1000</f>
        <v>1540200.0000000007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419699.99999999977</v>
      </c>
      <c r="D6" s="2">
        <f ca="1">IF(D7-D5&lt;0,"",D7-D5)</f>
        <v>503000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922599.99999999942</v>
      </c>
      <c r="D7" s="2">
        <f ca="1">VLOOKUP(D3,[0]!Data,10,FALSE)*-1*1000</f>
        <v>2043200.0000000007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54.508996314762626</v>
      </c>
      <c r="D8" s="3">
        <f ca="1">VLOOKUP(D3,[0]!Data,12,FALSE)</f>
        <v>75.381754111198134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GA</v>
      </c>
      <c r="B1" t="str">
        <f ca="1">VLOOKUP(A1,Filters!A:E,2,FALSE)</f>
        <v>Georgia</v>
      </c>
      <c r="C1" t="str">
        <f ca="1">VLOOKUP(A1,Filters!A:E,4,FALSE)</f>
        <v>CSAC</v>
      </c>
      <c r="D1" t="str">
        <f ca="1">VLOOKUP(A1,Filters!A:E,5,FALSE)</f>
        <v>South Atlantic</v>
      </c>
    </row>
    <row r="3" spans="1:16">
      <c r="C3" t="str">
        <f ca="1">"EE"&amp;A1</f>
        <v>EEGA</v>
      </c>
      <c r="D3" t="str">
        <f ca="1">"EE"&amp;C1</f>
        <v>EECSAC</v>
      </c>
      <c r="E3" t="s">
        <v>0</v>
      </c>
    </row>
    <row r="4" spans="1:16">
      <c r="C4" t="str">
        <f ca="1">B1</f>
        <v>Georgia</v>
      </c>
      <c r="D4" t="str">
        <f ca="1">D1</f>
        <v>South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239800.00000000017</v>
      </c>
      <c r="D5" s="2">
        <f ca="1">VLOOKUP(D3,[0]!Data,11,FALSE)*1000</f>
        <v>1540200.0000000007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100199.99999999983</v>
      </c>
      <c r="D6" s="2">
        <f ca="1">IF(D7-D5&lt;0,"",D7-D5)</f>
        <v>503000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340000</v>
      </c>
      <c r="D7" s="2">
        <f ca="1">VLOOKUP(D3,[0]!Data,10,FALSE)*-1*1000</f>
        <v>2043200.0000000007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70.529411764705941</v>
      </c>
      <c r="D8" s="3">
        <f ca="1">VLOOKUP(D3,[0]!Data,12,FALSE)</f>
        <v>75.381754111198134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HI</v>
      </c>
      <c r="B1" t="str">
        <f ca="1">VLOOKUP(A1,Filters!A:E,2,FALSE)</f>
        <v>Hawaii</v>
      </c>
      <c r="C1" t="str">
        <f ca="1">VLOOKUP(A1,Filters!A:E,4,FALSE)</f>
        <v>CPAC</v>
      </c>
      <c r="D1" t="str">
        <f ca="1">VLOOKUP(A1,Filters!A:E,5,FALSE)</f>
        <v>Pacific</v>
      </c>
    </row>
    <row r="3" spans="1:16">
      <c r="C3" t="str">
        <f ca="1">"EE"&amp;A1</f>
        <v>EEHI</v>
      </c>
      <c r="D3" t="str">
        <f ca="1">"EE"&amp;C1</f>
        <v>EECPAC</v>
      </c>
      <c r="E3" t="s">
        <v>0</v>
      </c>
    </row>
    <row r="4" spans="1:16">
      <c r="C4" t="str">
        <f ca="1">B1</f>
        <v>Hawaii</v>
      </c>
      <c r="D4" t="str">
        <f ca="1">D1</f>
        <v>Pacific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38500</v>
      </c>
      <c r="D5" s="2">
        <f ca="1">VLOOKUP(D3,[0]!Data,11,FALSE)*1000</f>
        <v>1227200.0000000007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6899.9999999999782</v>
      </c>
      <c r="D6" s="2">
        <f ca="1">IF(D7-D5&lt;0,"",D7-D5)</f>
        <v>482500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45399.999999999978</v>
      </c>
      <c r="D7" s="2">
        <f ca="1">VLOOKUP(D3,[0]!Data,10,FALSE)*-1*1000</f>
        <v>1709700.0000000007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84.801762114537482</v>
      </c>
      <c r="D8" s="3">
        <f ca="1">VLOOKUP(D3,[0]!Data,12,FALSE)</f>
        <v>71.778674621278611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IA</v>
      </c>
      <c r="B1" t="str">
        <f ca="1">VLOOKUP(A1,Filters!A:E,2,FALSE)</f>
        <v>Iowa</v>
      </c>
      <c r="C1" t="str">
        <f ca="1">VLOOKUP(A1,Filters!A:E,4,FALSE)</f>
        <v>CWNC</v>
      </c>
      <c r="D1" t="str">
        <f ca="1">VLOOKUP(A1,Filters!A:E,5,FALSE)</f>
        <v>West North Central</v>
      </c>
    </row>
    <row r="3" spans="1:16">
      <c r="C3" t="str">
        <f ca="1">"EE"&amp;A1</f>
        <v>EEIA</v>
      </c>
      <c r="D3" t="str">
        <f ca="1">"EE"&amp;C1</f>
        <v>EECWNC</v>
      </c>
      <c r="E3" t="s">
        <v>0</v>
      </c>
    </row>
    <row r="4" spans="1:16">
      <c r="C4" t="str">
        <f ca="1">B1</f>
        <v>Iowa</v>
      </c>
      <c r="D4" t="str">
        <f ca="1">D1</f>
        <v>West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65900.000000000087</v>
      </c>
      <c r="D5" s="2">
        <f ca="1">VLOOKUP(D3,[0]!Data,11,FALSE)*1000</f>
        <v>517000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65400.000000000087</v>
      </c>
      <c r="D7" s="2">
        <f ca="1">VLOOKUP(D3,[0]!Data,10,FALSE)*-1*1000</f>
        <v>495899.99999999965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100.76452599388379</v>
      </c>
      <c r="D8" s="3">
        <f ca="1">VLOOKUP(D3,[0]!Data,12,FALSE)</f>
        <v>104.25489009881032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ID</v>
      </c>
      <c r="B1" t="str">
        <f ca="1">VLOOKUP(A1,Filters!A:E,2,FALSE)</f>
        <v>Idaho</v>
      </c>
      <c r="C1" t="str">
        <f ca="1">VLOOKUP(A1,Filters!A:E,4,FALSE)</f>
        <v>CWNC</v>
      </c>
      <c r="D1" t="str">
        <f ca="1">VLOOKUP(A1,Filters!A:E,5,FALSE)</f>
        <v>West North Central</v>
      </c>
    </row>
    <row r="3" spans="1:16">
      <c r="C3" t="str">
        <f ca="1">"EE"&amp;A1</f>
        <v>EEID</v>
      </c>
      <c r="D3" t="str">
        <f ca="1">"EE"&amp;C1</f>
        <v>EECWNC</v>
      </c>
      <c r="E3" t="s">
        <v>0</v>
      </c>
    </row>
    <row r="4" spans="1:16">
      <c r="C4" t="str">
        <f ca="1">B1</f>
        <v>Idaho</v>
      </c>
      <c r="D4" t="str">
        <f ca="1">D1</f>
        <v>West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36500</v>
      </c>
      <c r="D5" s="2">
        <f ca="1">VLOOKUP(D3,[0]!Data,11,FALSE)*1000</f>
        <v>517000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20100.000000000022</v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56600.000000000022</v>
      </c>
      <c r="D7" s="2">
        <f ca="1">VLOOKUP(D3,[0]!Data,10,FALSE)*-1*1000</f>
        <v>495899.99999999965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64.487632508833897</v>
      </c>
      <c r="D8" s="3">
        <f ca="1">VLOOKUP(D3,[0]!Data,12,FALSE)</f>
        <v>104.25489009881032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IL</v>
      </c>
      <c r="B1" t="str">
        <f ca="1">VLOOKUP(A1,Filters!A:E,2,FALSE)</f>
        <v>Illinois</v>
      </c>
      <c r="C1" t="str">
        <f ca="1">VLOOKUP(A1,Filters!A:E,4,FALSE)</f>
        <v>CENC</v>
      </c>
      <c r="D1" t="str">
        <f ca="1">VLOOKUP(A1,Filters!A:E,5,FALSE)</f>
        <v>East North Central</v>
      </c>
    </row>
    <row r="3" spans="1:16">
      <c r="C3" t="str">
        <f ca="1">"EE"&amp;A1</f>
        <v>EEIL</v>
      </c>
      <c r="D3" t="str">
        <f ca="1">"EE"&amp;C1</f>
        <v>EECENC</v>
      </c>
      <c r="E3" t="s">
        <v>0</v>
      </c>
    </row>
    <row r="4" spans="1:16">
      <c r="C4" t="str">
        <f ca="1">B1</f>
        <v>Illinois</v>
      </c>
      <c r="D4" t="str">
        <f ca="1">D1</f>
        <v>East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250900.00000000055</v>
      </c>
      <c r="D5" s="2">
        <f ca="1">VLOOKUP(D3,[0]!Data,11,FALSE)*1000</f>
        <v>1036700.0000000007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159399.99999999962</v>
      </c>
      <c r="D6" s="2">
        <f ca="1">IF(D7-D5&lt;0,"",D7-D5)</f>
        <v>638699.99999999721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410300.00000000017</v>
      </c>
      <c r="D7" s="2">
        <f ca="1">VLOOKUP(D3,[0]!Data,10,FALSE)*-1*1000</f>
        <v>1675399.9999999979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61.1503777723618</v>
      </c>
      <c r="D8" s="3">
        <f ca="1">VLOOKUP(D3,[0]!Data,12,FALSE)</f>
        <v>61.877760534797787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IN</v>
      </c>
      <c r="B1" t="str">
        <f ca="1">VLOOKUP(A1,Filters!A:E,2,FALSE)</f>
        <v>Indiana</v>
      </c>
      <c r="C1" t="str">
        <f ca="1">VLOOKUP(A1,Filters!A:E,4,FALSE)</f>
        <v>CENC</v>
      </c>
      <c r="D1" t="str">
        <f ca="1">VLOOKUP(A1,Filters!A:E,5,FALSE)</f>
        <v>East North Central</v>
      </c>
    </row>
    <row r="3" spans="1:16">
      <c r="C3" t="str">
        <f ca="1">"EE"&amp;A1</f>
        <v>EEIN</v>
      </c>
      <c r="D3" t="str">
        <f ca="1">"EE"&amp;C1</f>
        <v>EECENC</v>
      </c>
      <c r="E3" t="s">
        <v>0</v>
      </c>
    </row>
    <row r="4" spans="1:16">
      <c r="C4" t="str">
        <f ca="1">B1</f>
        <v>Indiana</v>
      </c>
      <c r="D4" t="str">
        <f ca="1">D1</f>
        <v>East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219900.00000000009</v>
      </c>
      <c r="D5" s="2">
        <f ca="1">VLOOKUP(D3,[0]!Data,11,FALSE)*1000</f>
        <v>1036700.0000000007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17599.999999999913</v>
      </c>
      <c r="D6" s="2">
        <f ca="1">IF(D7-D5&lt;0,"",D7-D5)</f>
        <v>638699.99999999721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237500</v>
      </c>
      <c r="D7" s="2">
        <f ca="1">VLOOKUP(D3,[0]!Data,10,FALSE)*-1*1000</f>
        <v>1675399.9999999979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92.58947368421056</v>
      </c>
      <c r="D8" s="3">
        <f ca="1">VLOOKUP(D3,[0]!Data,12,FALSE)</f>
        <v>61.877760534797787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KS</v>
      </c>
      <c r="B1" t="str">
        <f ca="1">VLOOKUP(A1,Filters!A:E,2,FALSE)</f>
        <v>Kansas</v>
      </c>
      <c r="C1" t="str">
        <f ca="1">VLOOKUP(A1,Filters!A:E,4,FALSE)</f>
        <v>CWNC</v>
      </c>
      <c r="D1" t="str">
        <f ca="1">VLOOKUP(A1,Filters!A:E,5,FALSE)</f>
        <v>West North Central</v>
      </c>
    </row>
    <row r="3" spans="1:16">
      <c r="C3" t="str">
        <f ca="1">"EE"&amp;A1</f>
        <v>EEKS</v>
      </c>
      <c r="D3" t="str">
        <f ca="1">"EE"&amp;C1</f>
        <v>EECWNC</v>
      </c>
      <c r="E3" t="s">
        <v>0</v>
      </c>
    </row>
    <row r="4" spans="1:16">
      <c r="C4" t="str">
        <f ca="1">B1</f>
        <v>Kansas</v>
      </c>
      <c r="D4" t="str">
        <f ca="1">D1</f>
        <v>West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56700.000000000044</v>
      </c>
      <c r="D5" s="2">
        <f ca="1">VLOOKUP(D3,[0]!Data,11,FALSE)*1000</f>
        <v>517000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21000</v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77700.000000000044</v>
      </c>
      <c r="D7" s="2">
        <f ca="1">VLOOKUP(D3,[0]!Data,10,FALSE)*-1*1000</f>
        <v>495899.99999999965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72.972972972972997</v>
      </c>
      <c r="D8" s="3">
        <f ca="1">VLOOKUP(D3,[0]!Data,12,FALSE)</f>
        <v>104.25489009881032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KY</v>
      </c>
      <c r="B1" t="str">
        <f ca="1">VLOOKUP(A1,Filters!A:E,2,FALSE)</f>
        <v>Kentucky</v>
      </c>
      <c r="C1" t="str">
        <f ca="1">VLOOKUP(A1,Filters!A:E,4,FALSE)</f>
        <v>CESC</v>
      </c>
      <c r="D1" t="str">
        <f ca="1">VLOOKUP(A1,Filters!A:E,5,FALSE)</f>
        <v>East South Central</v>
      </c>
    </row>
    <row r="3" spans="1:16">
      <c r="C3" t="str">
        <f ca="1">"EE"&amp;A1</f>
        <v>EEKY</v>
      </c>
      <c r="D3" t="str">
        <f ca="1">"EE"&amp;C1</f>
        <v>EECESC</v>
      </c>
      <c r="E3" t="s">
        <v>0</v>
      </c>
    </row>
    <row r="4" spans="1:16">
      <c r="C4" t="str">
        <f ca="1">B1</f>
        <v>Kentucky</v>
      </c>
      <c r="D4" t="str">
        <f ca="1">D1</f>
        <v>East South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92200.000000000044</v>
      </c>
      <c r="D5" s="2">
        <f ca="1">VLOOKUP(D3,[0]!Data,11,FALSE)*1000</f>
        <v>352199.99999999983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27799.999999999956</v>
      </c>
      <c r="D6" s="2">
        <f ca="1">IF(D7-D5&lt;0,"",D7-D5)</f>
        <v>216300.00000000017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120000</v>
      </c>
      <c r="D7" s="2">
        <f ca="1">VLOOKUP(D3,[0]!Data,10,FALSE)*-1*1000</f>
        <v>568500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76.833333333333371</v>
      </c>
      <c r="D8" s="3">
        <f ca="1">VLOOKUP(D3,[0]!Data,12,FALSE)</f>
        <v>61.952506596306037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C14" sqref="C14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LA</v>
      </c>
      <c r="B1" t="str">
        <f ca="1">VLOOKUP(A1,Filters!A:E,2,FALSE)</f>
        <v>Louisiana</v>
      </c>
      <c r="C1" t="str">
        <f ca="1">VLOOKUP(A1,Filters!A:E,4,FALSE)</f>
        <v>CWSC</v>
      </c>
      <c r="D1" t="str">
        <f ca="1">VLOOKUP(A1,Filters!A:E,5,FALSE)</f>
        <v>West South Central</v>
      </c>
    </row>
    <row r="3" spans="1:16">
      <c r="C3" t="str">
        <f ca="1">"EE"&amp;A1</f>
        <v>EELA</v>
      </c>
      <c r="D3" t="str">
        <f ca="1">"EE"&amp;C1</f>
        <v>EECWSC</v>
      </c>
      <c r="E3" t="s">
        <v>0</v>
      </c>
    </row>
    <row r="4" spans="1:16">
      <c r="C4" t="str">
        <f ca="1">B1</f>
        <v>Louisiana</v>
      </c>
      <c r="D4" t="str">
        <f ca="1">D1</f>
        <v>West South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90000</v>
      </c>
      <c r="D5" s="2">
        <f ca="1">VLOOKUP(D3,[0]!Data,11,FALSE)*1000</f>
        <v>1277600.0000000005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69599.999999999913</v>
      </c>
      <c r="D7" s="2">
        <f ca="1">VLOOKUP(D3,[0]!Data,10,FALSE)*-1*1000</f>
        <v>608400.0000000014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129.31034482758636</v>
      </c>
      <c r="D8" s="3">
        <f ca="1">VLOOKUP(D3,[0]!Data,12,FALSE)</f>
        <v>209.99342537804031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B35" sqref="B35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AL</v>
      </c>
      <c r="B1" t="str">
        <f ca="1">VLOOKUP(A1,Filters!A:E,2,FALSE)</f>
        <v>Alabama</v>
      </c>
      <c r="C1" t="str">
        <f ca="1">VLOOKUP(A1,Filters!A:E,4,FALSE)</f>
        <v>CESC</v>
      </c>
      <c r="D1" t="str">
        <f ca="1">VLOOKUP(A1,Filters!A:E,5,FALSE)</f>
        <v>East South Central</v>
      </c>
    </row>
    <row r="3" spans="1:16">
      <c r="C3" t="str">
        <f ca="1">"EE"&amp;A1</f>
        <v>EEAL</v>
      </c>
      <c r="D3" t="str">
        <f ca="1">"EE"&amp;C1</f>
        <v>EECESC</v>
      </c>
      <c r="E3" t="s">
        <v>0</v>
      </c>
    </row>
    <row r="4" spans="1:16">
      <c r="C4" t="str">
        <f ca="1">B1</f>
        <v>Alabama</v>
      </c>
      <c r="D4" t="str">
        <f ca="1">D1</f>
        <v>East South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36100.000000000138</v>
      </c>
      <c r="D5" s="2">
        <f ca="1">VLOOKUP(D3,[0]!Data,11,FALSE)*1000</f>
        <v>352199.99999999983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120000</v>
      </c>
      <c r="D6" s="2">
        <f ca="1">IF(D7-D5&lt;0,"",D7-D5)</f>
        <v>216300.00000000017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156100.00000000015</v>
      </c>
      <c r="D7" s="2">
        <f ca="1">VLOOKUP(D3,[0]!Data,10,FALSE)*-1*1000</f>
        <v>568500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23.126201153107051</v>
      </c>
      <c r="D8" s="3">
        <f ca="1">VLOOKUP(D3,[0]!Data,12,FALSE)</f>
        <v>61.952506596306037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MA</v>
      </c>
      <c r="B1" t="str">
        <f ca="1">VLOOKUP(A1,Filters!A:E,2,FALSE)</f>
        <v>Massachusetts</v>
      </c>
      <c r="C1" t="str">
        <f ca="1">VLOOKUP(A1,Filters!A:E,4,FALSE)</f>
        <v>CNEC</v>
      </c>
      <c r="D1" t="str">
        <f ca="1">VLOOKUP(A1,Filters!A:E,5,FALSE)</f>
        <v>New England</v>
      </c>
    </row>
    <row r="3" spans="1:16">
      <c r="C3" t="str">
        <f ca="1">"EE"&amp;A1</f>
        <v>EEMA</v>
      </c>
      <c r="D3" t="str">
        <f ca="1">"EE"&amp;C1</f>
        <v>EECNEC</v>
      </c>
      <c r="E3" t="s">
        <v>0</v>
      </c>
    </row>
    <row r="4" spans="1:16">
      <c r="C4" t="str">
        <f ca="1">B1</f>
        <v>Massachusetts</v>
      </c>
      <c r="D4" t="str">
        <f ca="1">D1</f>
        <v>New England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193299.99999999974</v>
      </c>
      <c r="D5" s="2">
        <f ca="1">VLOOKUP(D3,[0]!Data,11,FALSE)*1000</f>
        <v>292899.99999999965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>
        <f ca="1">IF(D7-D5&lt;0,"",D7-D5)</f>
        <v>58500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143000</v>
      </c>
      <c r="D7" s="2">
        <f ca="1">VLOOKUP(D3,[0]!Data,10,FALSE)*-1*1000</f>
        <v>351399.99999999965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135.17482517482497</v>
      </c>
      <c r="D8" s="3">
        <f ca="1">VLOOKUP(D3,[0]!Data,12,FALSE)</f>
        <v>83.352305065452455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MD</v>
      </c>
      <c r="B1" t="str">
        <f ca="1">VLOOKUP(A1,Filters!A:E,2,FALSE)</f>
        <v>Maryland</v>
      </c>
      <c r="C1" t="str">
        <f ca="1">VLOOKUP(A1,Filters!A:E,4,FALSE)</f>
        <v>CSAC</v>
      </c>
      <c r="D1" t="str">
        <f ca="1">VLOOKUP(A1,Filters!A:E,5,FALSE)</f>
        <v>South Atlantic</v>
      </c>
    </row>
    <row r="3" spans="1:16">
      <c r="C3" t="str">
        <f ca="1">"EE"&amp;A1</f>
        <v>EEMD</v>
      </c>
      <c r="D3" t="str">
        <f ca="1">"EE"&amp;C1</f>
        <v>EECSAC</v>
      </c>
      <c r="E3" t="s">
        <v>0</v>
      </c>
    </row>
    <row r="4" spans="1:16">
      <c r="C4" t="str">
        <f ca="1">B1</f>
        <v>Maryland</v>
      </c>
      <c r="D4" t="str">
        <f ca="1">D1</f>
        <v>South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155099.99999999991</v>
      </c>
      <c r="D5" s="2">
        <f ca="1">VLOOKUP(D3,[0]!Data,11,FALSE)*1000</f>
        <v>1540200.0000000007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>
        <f ca="1">IF(D7-D5&lt;0,"",D7-D5)</f>
        <v>503000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145800.00000000017</v>
      </c>
      <c r="D7" s="2">
        <f ca="1">VLOOKUP(D3,[0]!Data,10,FALSE)*-1*1000</f>
        <v>2043200.0000000007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106.37860082304506</v>
      </c>
      <c r="D8" s="3">
        <f ca="1">VLOOKUP(D3,[0]!Data,12,FALSE)</f>
        <v>75.381754111198134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ME</v>
      </c>
      <c r="B1" t="str">
        <f ca="1">VLOOKUP(A1,Filters!A:E,2,FALSE)</f>
        <v>Maine</v>
      </c>
      <c r="C1" t="str">
        <f ca="1">VLOOKUP(A1,Filters!A:E,4,FALSE)</f>
        <v>CNEC</v>
      </c>
      <c r="D1" t="str">
        <f ca="1">VLOOKUP(A1,Filters!A:E,5,FALSE)</f>
        <v>New England</v>
      </c>
    </row>
    <row r="3" spans="1:16">
      <c r="C3" t="str">
        <f ca="1">"EE"&amp;A1</f>
        <v>EEME</v>
      </c>
      <c r="D3" t="str">
        <f ca="1">"EE"&amp;C1</f>
        <v>EECNEC</v>
      </c>
      <c r="E3" t="s">
        <v>0</v>
      </c>
    </row>
    <row r="4" spans="1:16">
      <c r="C4" t="str">
        <f ca="1">B1</f>
        <v>Maine</v>
      </c>
      <c r="D4" t="str">
        <f ca="1">D1</f>
        <v>New England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9000</v>
      </c>
      <c r="D5" s="2">
        <f ca="1">VLOOKUP(D3,[0]!Data,11,FALSE)*1000</f>
        <v>292899.99999999965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20500</v>
      </c>
      <c r="D6" s="2">
        <f ca="1">IF(D7-D5&lt;0,"",D7-D5)</f>
        <v>58500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29500</v>
      </c>
      <c r="D7" s="2">
        <f ca="1">VLOOKUP(D3,[0]!Data,10,FALSE)*-1*1000</f>
        <v>351399.99999999965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30.508474576271187</v>
      </c>
      <c r="D8" s="3">
        <f ca="1">VLOOKUP(D3,[0]!Data,12,FALSE)</f>
        <v>83.352305065452455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J26" sqref="J2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MI</v>
      </c>
      <c r="B1" t="str">
        <f ca="1">VLOOKUP(A1,Filters!A:E,2,FALSE)</f>
        <v>Michigan</v>
      </c>
      <c r="C1" t="str">
        <f ca="1">VLOOKUP(A1,Filters!A:E,4,FALSE)</f>
        <v>CENC</v>
      </c>
      <c r="D1" t="str">
        <f ca="1">VLOOKUP(A1,Filters!A:E,5,FALSE)</f>
        <v>East North Central</v>
      </c>
    </row>
    <row r="3" spans="1:16">
      <c r="C3" t="str">
        <f ca="1">"EE"&amp;A1</f>
        <v>EEMI</v>
      </c>
      <c r="D3" t="str">
        <f ca="1">"EE"&amp;C1</f>
        <v>EECENC</v>
      </c>
      <c r="E3" t="s">
        <v>0</v>
      </c>
    </row>
    <row r="4" spans="1:16">
      <c r="C4" t="str">
        <f ca="1">B1</f>
        <v>Michigan</v>
      </c>
      <c r="D4" t="str">
        <f ca="1">D1</f>
        <v>East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263599.99999999988</v>
      </c>
      <c r="D5" s="2">
        <f ca="1">VLOOKUP(D3,[0]!Data,11,FALSE)*1000</f>
        <v>1036700.0000000007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199199.99999999983</v>
      </c>
      <c r="D6" s="2">
        <f ca="1">IF(D7-D5&lt;0,"",D7-D5)</f>
        <v>638699.99999999721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462799.99999999971</v>
      </c>
      <c r="D7" s="2">
        <f ca="1">VLOOKUP(D3,[0]!Data,10,FALSE)*-1*1000</f>
        <v>1675399.9999999979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56.957649092480565</v>
      </c>
      <c r="D8" s="3">
        <f ca="1">VLOOKUP(D3,[0]!Data,12,FALSE)</f>
        <v>61.877760534797787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MN</v>
      </c>
      <c r="B1" t="str">
        <f ca="1">VLOOKUP(A1,Filters!A:E,2,FALSE)</f>
        <v>Minnesota</v>
      </c>
      <c r="C1" t="str">
        <f ca="1">VLOOKUP(A1,Filters!A:E,4,FALSE)</f>
        <v>CWNC</v>
      </c>
      <c r="D1" t="str">
        <f ca="1">VLOOKUP(A1,Filters!A:E,5,FALSE)</f>
        <v>West North Central</v>
      </c>
    </row>
    <row r="3" spans="1:16">
      <c r="C3" t="str">
        <f ca="1">"EE"&amp;A1</f>
        <v>EEMN</v>
      </c>
      <c r="D3" t="str">
        <f ca="1">"EE"&amp;C1</f>
        <v>EECWNC</v>
      </c>
      <c r="E3" t="s">
        <v>0</v>
      </c>
    </row>
    <row r="4" spans="1:16">
      <c r="C4" t="str">
        <f ca="1">B1</f>
        <v>Minnesota</v>
      </c>
      <c r="D4" t="str">
        <f ca="1">D1</f>
        <v>West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176899.99999999965</v>
      </c>
      <c r="D5" s="2">
        <f ca="1">VLOOKUP(D3,[0]!Data,11,FALSE)*1000</f>
        <v>517000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160099.99999999991</v>
      </c>
      <c r="D7" s="2">
        <f ca="1">VLOOKUP(D3,[0]!Data,10,FALSE)*-1*1000</f>
        <v>495899.99999999965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110.49344159900045</v>
      </c>
      <c r="D8" s="3">
        <f ca="1">VLOOKUP(D3,[0]!Data,12,FALSE)</f>
        <v>104.25489009881032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MO</v>
      </c>
      <c r="B1" t="str">
        <f ca="1">VLOOKUP(A1,Filters!A:E,2,FALSE)</f>
        <v>Missouri</v>
      </c>
      <c r="C1" t="str">
        <f ca="1">VLOOKUP(A1,Filters!A:E,4,FALSE)</f>
        <v>CWNC</v>
      </c>
      <c r="D1" t="str">
        <f ca="1">VLOOKUP(A1,Filters!A:E,5,FALSE)</f>
        <v>West North Central</v>
      </c>
    </row>
    <row r="3" spans="1:16">
      <c r="C3" t="str">
        <f ca="1">"EE"&amp;A1</f>
        <v>EEMO</v>
      </c>
      <c r="D3" t="str">
        <f ca="1">"EE"&amp;C1</f>
        <v>EECWNC</v>
      </c>
      <c r="E3" t="s">
        <v>0</v>
      </c>
    </row>
    <row r="4" spans="1:16">
      <c r="C4" t="str">
        <f ca="1">B1</f>
        <v>Missouri</v>
      </c>
      <c r="D4" t="str">
        <f ca="1">D1</f>
        <v>West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76300.000000000175</v>
      </c>
      <c r="D5" s="2">
        <f ca="1">VLOOKUP(D3,[0]!Data,11,FALSE)*1000</f>
        <v>517000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85500</v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161800.00000000017</v>
      </c>
      <c r="D7" s="2">
        <f ca="1">VLOOKUP(D3,[0]!Data,10,FALSE)*-1*1000</f>
        <v>495899.99999999965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47.1569839307788</v>
      </c>
      <c r="D8" s="3">
        <f ca="1">VLOOKUP(D3,[0]!Data,12,FALSE)</f>
        <v>104.25489009881032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MS</v>
      </c>
      <c r="B1" t="str">
        <f ca="1">VLOOKUP(A1,Filters!A:E,2,FALSE)</f>
        <v>Mississippi</v>
      </c>
      <c r="C1" t="str">
        <f ca="1">VLOOKUP(A1,Filters!A:E,4,FALSE)</f>
        <v>CESC</v>
      </c>
      <c r="D1" t="str">
        <f ca="1">VLOOKUP(A1,Filters!A:E,5,FALSE)</f>
        <v>East South Central</v>
      </c>
    </row>
    <row r="3" spans="1:16">
      <c r="C3" t="str">
        <f ca="1">"EE"&amp;A1</f>
        <v>EEMS</v>
      </c>
      <c r="D3" t="str">
        <f ca="1">"EE"&amp;C1</f>
        <v>EECESC</v>
      </c>
      <c r="E3" t="s">
        <v>0</v>
      </c>
    </row>
    <row r="4" spans="1:16">
      <c r="C4" t="str">
        <f ca="1">B1</f>
        <v>Mississippi</v>
      </c>
      <c r="D4" t="str">
        <f ca="1">D1</f>
        <v>East South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43000</v>
      </c>
      <c r="D5" s="2">
        <f ca="1">VLOOKUP(D3,[0]!Data,11,FALSE)*1000</f>
        <v>352199.99999999983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34800.000000000175</v>
      </c>
      <c r="D6" s="2">
        <f ca="1">IF(D7-D5&lt;0,"",D7-D5)</f>
        <v>216300.00000000017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77800.000000000175</v>
      </c>
      <c r="D7" s="2">
        <f ca="1">VLOOKUP(D3,[0]!Data,10,FALSE)*-1*1000</f>
        <v>568500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55.269922879177244</v>
      </c>
      <c r="D8" s="3">
        <f ca="1">VLOOKUP(D3,[0]!Data,12,FALSE)</f>
        <v>61.952506596306037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MT</v>
      </c>
      <c r="B1" t="str">
        <f ca="1">VLOOKUP(A1,Filters!A:E,2,FALSE)</f>
        <v>Montana</v>
      </c>
      <c r="C1" t="str">
        <f ca="1">VLOOKUP(A1,Filters!A:E,4,FALSE)</f>
        <v>CMTN</v>
      </c>
      <c r="D1" t="str">
        <f ca="1">VLOOKUP(A1,Filters!A:E,5,FALSE)</f>
        <v>Mountain</v>
      </c>
    </row>
    <row r="3" spans="1:16">
      <c r="C3" t="str">
        <f ca="1">"EE"&amp;A1</f>
        <v>EEMT</v>
      </c>
      <c r="D3" t="str">
        <f ca="1">"EE"&amp;C1</f>
        <v>EECMTN</v>
      </c>
      <c r="E3" t="s">
        <v>0</v>
      </c>
    </row>
    <row r="4" spans="1:16">
      <c r="C4" t="str">
        <f ca="1">B1</f>
        <v>Montana</v>
      </c>
      <c r="D4" t="str">
        <f ca="1">D1</f>
        <v>Mountain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22300.000000000011</v>
      </c>
      <c r="D5" s="2">
        <f ca="1">VLOOKUP(D3,[0]!Data,11,FALSE)*1000</f>
        <v>577799.9999999993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>
        <f ca="1">IF(D7-D5&lt;0,"",D7-D5)</f>
        <v>260500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21900.000000000033</v>
      </c>
      <c r="D7" s="2">
        <f ca="1">VLOOKUP(D3,[0]!Data,10,FALSE)*-1*1000</f>
        <v>838299.9999999993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101.82648401826472</v>
      </c>
      <c r="D8" s="3">
        <f ca="1">VLOOKUP(D3,[0]!Data,12,FALSE)</f>
        <v>68.925205773589383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NC</v>
      </c>
      <c r="B1" t="str">
        <f ca="1">VLOOKUP(A1,Filters!A:E,2,FALSE)</f>
        <v>North Carolina</v>
      </c>
      <c r="C1" t="str">
        <f ca="1">VLOOKUP(A1,Filters!A:E,4,FALSE)</f>
        <v>CSAC</v>
      </c>
      <c r="D1" t="str">
        <f ca="1">VLOOKUP(A1,Filters!A:E,5,FALSE)</f>
        <v>South Atlantic</v>
      </c>
    </row>
    <row r="3" spans="1:16">
      <c r="C3" t="str">
        <f ca="1">"EE"&amp;A1</f>
        <v>EENC</v>
      </c>
      <c r="D3" t="str">
        <f ca="1">"EE"&amp;C1</f>
        <v>EECSAC</v>
      </c>
      <c r="E3" t="s">
        <v>0</v>
      </c>
    </row>
    <row r="4" spans="1:16">
      <c r="C4" t="str">
        <f ca="1">B1</f>
        <v>North Carolina</v>
      </c>
      <c r="D4" t="str">
        <f ca="1">D1</f>
        <v>South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256600.00000000035</v>
      </c>
      <c r="D5" s="2">
        <f ca="1">VLOOKUP(D3,[0]!Data,11,FALSE)*1000</f>
        <v>1540200.0000000007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78000</v>
      </c>
      <c r="D6" s="2">
        <f ca="1">IF(D7-D5&lt;0,"",D7-D5)</f>
        <v>503000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334600.00000000035</v>
      </c>
      <c r="D7" s="2">
        <f ca="1">VLOOKUP(D3,[0]!Data,10,FALSE)*-1*1000</f>
        <v>2043200.0000000007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76.688583383144078</v>
      </c>
      <c r="D8" s="3">
        <f ca="1">VLOOKUP(D3,[0]!Data,12,FALSE)</f>
        <v>75.381754111198134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E24" sqref="E24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ND</v>
      </c>
      <c r="B1" t="str">
        <f ca="1">VLOOKUP(A1,Filters!A:E,2,FALSE)</f>
        <v>North Dakota</v>
      </c>
      <c r="C1" t="str">
        <f ca="1">VLOOKUP(A1,Filters!A:E,4,FALSE)</f>
        <v>CWNC</v>
      </c>
      <c r="D1" t="str">
        <f ca="1">VLOOKUP(A1,Filters!A:E,5,FALSE)</f>
        <v>West North Central</v>
      </c>
    </row>
    <row r="3" spans="1:16">
      <c r="C3" t="str">
        <f ca="1">"EE"&amp;A1</f>
        <v>EEND</v>
      </c>
      <c r="D3" t="str">
        <f ca="1">"EE"&amp;C1</f>
        <v>EECWNC</v>
      </c>
      <c r="E3" t="s">
        <v>0</v>
      </c>
    </row>
    <row r="4" spans="1:16">
      <c r="C4" t="str">
        <f ca="1">B1</f>
        <v>North Dakota</v>
      </c>
      <c r="D4" t="str">
        <f ca="1">D1</f>
        <v>West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93400.000000000029</v>
      </c>
      <c r="D5" s="2">
        <f ca="1">VLOOKUP(D3,[0]!Data,11,FALSE)*1000</f>
        <v>517000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6199.9999999999891</v>
      </c>
      <c r="D7" s="2">
        <f ca="1">VLOOKUP(D3,[0]!Data,10,FALSE)*-1*1000</f>
        <v>495899.99999999965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1506.4516129032293</v>
      </c>
      <c r="D8" s="3">
        <f ca="1">VLOOKUP(D3,[0]!Data,12,FALSE)</f>
        <v>104.25489009881032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AR</v>
      </c>
      <c r="B1" t="str">
        <f ca="1">VLOOKUP(A1,Filters!A:E,2,FALSE)</f>
        <v>Arkansas</v>
      </c>
      <c r="C1" t="str">
        <f ca="1">VLOOKUP(A1,Filters!A:E,4,FALSE)</f>
        <v>CWSC</v>
      </c>
      <c r="D1" t="str">
        <f ca="1">VLOOKUP(A1,Filters!A:E,5,FALSE)</f>
        <v>West South Central</v>
      </c>
    </row>
    <row r="3" spans="1:16">
      <c r="C3" t="str">
        <f ca="1">"EE"&amp;A1</f>
        <v>EEAR</v>
      </c>
      <c r="D3" t="str">
        <f ca="1">"EE"&amp;C1</f>
        <v>EECWSC</v>
      </c>
      <c r="E3" t="s">
        <v>0</v>
      </c>
    </row>
    <row r="4" spans="1:16">
      <c r="C4" t="str">
        <f ca="1">B1</f>
        <v>Arkansas</v>
      </c>
      <c r="D4" t="str">
        <f ca="1">D1</f>
        <v>West South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43000</v>
      </c>
      <c r="D5" s="2">
        <f ca="1">VLOOKUP(D3,[0]!Data,11,FALSE)*1000</f>
        <v>1277600.0000000005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16299.999999999956</v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59299.999999999956</v>
      </c>
      <c r="D7" s="2">
        <f ca="1">VLOOKUP(D3,[0]!Data,10,FALSE)*-1*1000</f>
        <v>608400.0000000014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72.512647554806136</v>
      </c>
      <c r="D8" s="3">
        <f ca="1">VLOOKUP(D3,[0]!Data,12,FALSE)</f>
        <v>209.99342537804031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NE</v>
      </c>
      <c r="B1" t="str">
        <f ca="1">VLOOKUP(A1,Filters!A:E,2,FALSE)</f>
        <v>Nebraska</v>
      </c>
      <c r="C1" t="str">
        <f ca="1">VLOOKUP(A1,Filters!A:E,4,FALSE)</f>
        <v>CWNC</v>
      </c>
      <c r="D1" t="str">
        <f ca="1">VLOOKUP(A1,Filters!A:E,5,FALSE)</f>
        <v>West North Central</v>
      </c>
    </row>
    <row r="3" spans="1:16">
      <c r="C3" t="str">
        <f ca="1">"EE"&amp;A1</f>
        <v>EENE</v>
      </c>
      <c r="D3" t="str">
        <f ca="1">"EE"&amp;C1</f>
        <v>EECWNC</v>
      </c>
      <c r="E3" t="s">
        <v>0</v>
      </c>
    </row>
    <row r="4" spans="1:16">
      <c r="C4" t="str">
        <f ca="1">B1</f>
        <v>Nebraska</v>
      </c>
      <c r="D4" t="str">
        <f ca="1">D1</f>
        <v>West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37799.999999999956</v>
      </c>
      <c r="D5" s="2">
        <f ca="1">VLOOKUP(D3,[0]!Data,11,FALSE)*1000</f>
        <v>517000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33200.000000000044</v>
      </c>
      <c r="D7" s="2">
        <f ca="1">VLOOKUP(D3,[0]!Data,10,FALSE)*-1*1000</f>
        <v>495899.99999999965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113.85542168674669</v>
      </c>
      <c r="D8" s="3">
        <f ca="1">VLOOKUP(D3,[0]!Data,12,FALSE)</f>
        <v>104.25489009881032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NH</v>
      </c>
      <c r="B1" t="str">
        <f ca="1">VLOOKUP(A1,Filters!A:E,2,FALSE)</f>
        <v>New Hampshire</v>
      </c>
      <c r="C1" t="str">
        <f ca="1">VLOOKUP(A1,Filters!A:E,4,FALSE)</f>
        <v>CNEC</v>
      </c>
      <c r="D1" t="str">
        <f ca="1">VLOOKUP(A1,Filters!A:E,5,FALSE)</f>
        <v>New England</v>
      </c>
    </row>
    <row r="3" spans="1:16">
      <c r="C3" t="str">
        <f ca="1">"EE"&amp;A1</f>
        <v>EENH</v>
      </c>
      <c r="D3" t="str">
        <f ca="1">"EE"&amp;C1</f>
        <v>EECNEC</v>
      </c>
      <c r="E3" t="s">
        <v>0</v>
      </c>
    </row>
    <row r="4" spans="1:16">
      <c r="C4" t="str">
        <f ca="1">B1</f>
        <v>New Hampshire</v>
      </c>
      <c r="D4" t="str">
        <f ca="1">D1</f>
        <v>New England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19599.999999999909</v>
      </c>
      <c r="D5" s="2">
        <f ca="1">VLOOKUP(D3,[0]!Data,11,FALSE)*1000</f>
        <v>292899.99999999965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11800.000000000069</v>
      </c>
      <c r="D6" s="2">
        <f ca="1">IF(D7-D5&lt;0,"",D7-D5)</f>
        <v>58500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31399.999999999978</v>
      </c>
      <c r="D7" s="2">
        <f ca="1">VLOOKUP(D3,[0]!Data,10,FALSE)*-1*1000</f>
        <v>351399.99999999965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62.420382165604849</v>
      </c>
      <c r="D8" s="3">
        <f ca="1">VLOOKUP(D3,[0]!Data,12,FALSE)</f>
        <v>83.352305065452455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F19" sqref="F19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NJ</v>
      </c>
      <c r="B1" t="str">
        <f ca="1">VLOOKUP(A1,Filters!A:E,2,FALSE)</f>
        <v>New Jersey</v>
      </c>
      <c r="C1" t="str">
        <f ca="1">VLOOKUP(A1,Filters!A:E,4,FALSE)</f>
        <v>CMAC</v>
      </c>
      <c r="D1" t="str">
        <f ca="1">VLOOKUP(A1,Filters!A:E,5,FALSE)</f>
        <v>Middle Atlantic</v>
      </c>
    </row>
    <row r="3" spans="1:16">
      <c r="C3" t="str">
        <f ca="1">"EE"&amp;A1</f>
        <v>EENJ</v>
      </c>
      <c r="D3" t="str">
        <f ca="1">"EE"&amp;C1</f>
        <v>EECMAC</v>
      </c>
      <c r="E3" t="s">
        <v>0</v>
      </c>
    </row>
    <row r="4" spans="1:16">
      <c r="C4" t="str">
        <f ca="1">B1</f>
        <v>New Jersey</v>
      </c>
      <c r="D4" t="str">
        <f ca="1">D1</f>
        <v>Middle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109400.00000000009</v>
      </c>
      <c r="D5" s="2">
        <f ca="1">VLOOKUP(D3,[0]!Data,11,FALSE)*1000</f>
        <v>738100.00000000221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149899.99999999965</v>
      </c>
      <c r="D6" s="2">
        <f ca="1">IF(D7-D5&lt;0,"",D7-D5)</f>
        <v>84399.999999997788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259299.99999999974</v>
      </c>
      <c r="D7" s="2">
        <f ca="1">VLOOKUP(D3,[0]!Data,10,FALSE)*-1*1000</f>
        <v>822500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42.190512919398458</v>
      </c>
      <c r="D8" s="3">
        <f ca="1">VLOOKUP(D3,[0]!Data,12,FALSE)</f>
        <v>89.738601823708478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NM</v>
      </c>
      <c r="B1" t="str">
        <f ca="1">VLOOKUP(A1,Filters!A:E,2,FALSE)</f>
        <v>New Mexico</v>
      </c>
      <c r="C1" t="str">
        <f ca="1">VLOOKUP(A1,Filters!A:E,4,FALSE)</f>
        <v>CMTN</v>
      </c>
      <c r="D1" t="str">
        <f ca="1">VLOOKUP(A1,Filters!A:E,5,FALSE)</f>
        <v>Mountain</v>
      </c>
    </row>
    <row r="3" spans="1:16">
      <c r="C3" t="str">
        <f ca="1">"EE"&amp;A1</f>
        <v>EENM</v>
      </c>
      <c r="D3" t="str">
        <f ca="1">"EE"&amp;C1</f>
        <v>EECMTN</v>
      </c>
      <c r="E3" t="s">
        <v>0</v>
      </c>
    </row>
    <row r="4" spans="1:16">
      <c r="C4" t="str">
        <f ca="1">B1</f>
        <v>New Mexico</v>
      </c>
      <c r="D4" t="str">
        <f ca="1">D1</f>
        <v>Mountain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12399.999999999978</v>
      </c>
      <c r="D5" s="2">
        <f ca="1">VLOOKUP(D3,[0]!Data,11,FALSE)*1000</f>
        <v>577799.9999999993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39300.000000000065</v>
      </c>
      <c r="D6" s="2">
        <f ca="1">IF(D7-D5&lt;0,"",D7-D5)</f>
        <v>260500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51700.000000000044</v>
      </c>
      <c r="D7" s="2">
        <f ca="1">VLOOKUP(D3,[0]!Data,10,FALSE)*-1*1000</f>
        <v>838299.9999999993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23.984526112185623</v>
      </c>
      <c r="D8" s="3">
        <f ca="1">VLOOKUP(D3,[0]!Data,12,FALSE)</f>
        <v>68.925205773589383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NV</v>
      </c>
      <c r="B1" t="str">
        <f ca="1">VLOOKUP(A1,Filters!A:E,2,FALSE)</f>
        <v>Nevada</v>
      </c>
      <c r="C1" t="str">
        <f ca="1">VLOOKUP(A1,Filters!A:E,4,FALSE)</f>
        <v>CMTN</v>
      </c>
      <c r="D1" t="str">
        <f ca="1">VLOOKUP(A1,Filters!A:E,5,FALSE)</f>
        <v>Mountain</v>
      </c>
    </row>
    <row r="3" spans="1:16">
      <c r="C3" t="str">
        <f ca="1">"EE"&amp;A1</f>
        <v>EENV</v>
      </c>
      <c r="D3" t="str">
        <f ca="1">"EE"&amp;C1</f>
        <v>EECMTN</v>
      </c>
      <c r="E3" t="s">
        <v>0</v>
      </c>
    </row>
    <row r="4" spans="1:16">
      <c r="C4" t="str">
        <f ca="1">B1</f>
        <v>Nevada</v>
      </c>
      <c r="D4" t="str">
        <f ca="1">D1</f>
        <v>Mountain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69299.999999999956</v>
      </c>
      <c r="D5" s="2">
        <f ca="1">VLOOKUP(D3,[0]!Data,11,FALSE)*1000</f>
        <v>577799.9999999993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117200.00000000004</v>
      </c>
      <c r="D6" s="2">
        <f ca="1">IF(D7-D5&lt;0,"",D7-D5)</f>
        <v>260500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186500</v>
      </c>
      <c r="D7" s="2">
        <f ca="1">VLOOKUP(D3,[0]!Data,10,FALSE)*-1*1000</f>
        <v>838299.9999999993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37.158176943699708</v>
      </c>
      <c r="D8" s="3">
        <f ca="1">VLOOKUP(D3,[0]!Data,12,FALSE)</f>
        <v>68.925205773589383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NY</v>
      </c>
      <c r="B1" t="str">
        <f ca="1">VLOOKUP(A1,Filters!A:E,2,FALSE)</f>
        <v>New York</v>
      </c>
      <c r="C1" t="str">
        <f ca="1">VLOOKUP(A1,Filters!A:E,4,FALSE)</f>
        <v>CMAC</v>
      </c>
      <c r="D1" t="str">
        <f ca="1">VLOOKUP(A1,Filters!A:E,5,FALSE)</f>
        <v>Middle Atlantic</v>
      </c>
    </row>
    <row r="3" spans="1:16">
      <c r="C3" t="str">
        <f ca="1">"EE"&amp;A1</f>
        <v>EENY</v>
      </c>
      <c r="D3" t="str">
        <f ca="1">"EE"&amp;C1</f>
        <v>EECMAC</v>
      </c>
      <c r="E3" t="s">
        <v>0</v>
      </c>
    </row>
    <row r="4" spans="1:16">
      <c r="C4" t="str">
        <f ca="1">B1</f>
        <v>New York</v>
      </c>
      <c r="D4" t="str">
        <f ca="1">D1</f>
        <v>Middle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445500</v>
      </c>
      <c r="D5" s="2">
        <f ca="1">VLOOKUP(D3,[0]!Data,11,FALSE)*1000</f>
        <v>738100.00000000221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>
        <f ca="1">IF(D7-D5&lt;0,"",D7-D5)</f>
        <v>84399.999999997788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329300.00000000111</v>
      </c>
      <c r="D7" s="2">
        <f ca="1">VLOOKUP(D3,[0]!Data,10,FALSE)*-1*1000</f>
        <v>822500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135.2869723656236</v>
      </c>
      <c r="D8" s="3">
        <f ca="1">VLOOKUP(D3,[0]!Data,12,FALSE)</f>
        <v>89.738601823708478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F17" sqref="F17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OH</v>
      </c>
      <c r="B1" t="str">
        <f ca="1">VLOOKUP(A1,Filters!A:E,2,FALSE)</f>
        <v>Ohio</v>
      </c>
      <c r="C1" t="str">
        <f ca="1">VLOOKUP(A1,Filters!A:E,4,FALSE)</f>
        <v>CENC</v>
      </c>
      <c r="D1" t="str">
        <f ca="1">VLOOKUP(A1,Filters!A:E,5,FALSE)</f>
        <v>East North Central</v>
      </c>
    </row>
    <row r="3" spans="1:16">
      <c r="C3" t="str">
        <f ca="1">"EE"&amp;A1</f>
        <v>EEOH</v>
      </c>
      <c r="D3" t="str">
        <f ca="1">"EE"&amp;C1</f>
        <v>EECENC</v>
      </c>
      <c r="E3" t="s">
        <v>0</v>
      </c>
    </row>
    <row r="4" spans="1:16">
      <c r="C4" t="str">
        <f ca="1">B1</f>
        <v>Ohio</v>
      </c>
      <c r="D4" t="str">
        <f ca="1">D1</f>
        <v>East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199600.00000000035</v>
      </c>
      <c r="D5" s="2">
        <f ca="1">VLOOKUP(D3,[0]!Data,11,FALSE)*1000</f>
        <v>1036700.0000000007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237599.99999999948</v>
      </c>
      <c r="D6" s="2">
        <f ca="1">IF(D7-D5&lt;0,"",D7-D5)</f>
        <v>638699.99999999721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437199.99999999983</v>
      </c>
      <c r="D7" s="2">
        <f ca="1">VLOOKUP(D3,[0]!Data,10,FALSE)*-1*1000</f>
        <v>1675399.9999999979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45.65416285452892</v>
      </c>
      <c r="D8" s="3">
        <f ca="1">VLOOKUP(D3,[0]!Data,12,FALSE)</f>
        <v>61.877760534797787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OK</v>
      </c>
      <c r="B1" t="str">
        <f ca="1">VLOOKUP(A1,Filters!A:E,2,FALSE)</f>
        <v>Oklahoma</v>
      </c>
      <c r="C1" t="str">
        <f ca="1">VLOOKUP(A1,Filters!A:E,4,FALSE)</f>
        <v>CWSC</v>
      </c>
      <c r="D1" t="str">
        <f ca="1">VLOOKUP(A1,Filters!A:E,5,FALSE)</f>
        <v>West South Central</v>
      </c>
    </row>
    <row r="3" spans="1:16">
      <c r="C3" t="str">
        <f ca="1">"EE"&amp;A1</f>
        <v>EEOK</v>
      </c>
      <c r="D3" t="str">
        <f ca="1">"EE"&amp;C1</f>
        <v>EECWSC</v>
      </c>
      <c r="E3" t="s">
        <v>0</v>
      </c>
    </row>
    <row r="4" spans="1:16">
      <c r="C4" t="str">
        <f ca="1">B1</f>
        <v>Oklahoma</v>
      </c>
      <c r="D4" t="str">
        <f ca="1">D1</f>
        <v>West South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93500</v>
      </c>
      <c r="D5" s="2">
        <f ca="1">VLOOKUP(D3,[0]!Data,11,FALSE)*1000</f>
        <v>1277600.0000000005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77100.000000000131</v>
      </c>
      <c r="D7" s="2">
        <f ca="1">VLOOKUP(D3,[0]!Data,10,FALSE)*-1*1000</f>
        <v>608400.0000000014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121.27107652399461</v>
      </c>
      <c r="D8" s="3">
        <f ca="1">VLOOKUP(D3,[0]!Data,12,FALSE)</f>
        <v>209.99342537804031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OR</v>
      </c>
      <c r="B1" t="str">
        <f ca="1">VLOOKUP(A1,Filters!A:E,2,FALSE)</f>
        <v>Oregon</v>
      </c>
      <c r="C1" t="str">
        <f ca="1">VLOOKUP(A1,Filters!A:E,4,FALSE)</f>
        <v>CPAC</v>
      </c>
      <c r="D1" t="str">
        <f ca="1">VLOOKUP(A1,Filters!A:E,5,FALSE)</f>
        <v>Pacific</v>
      </c>
    </row>
    <row r="3" spans="1:16">
      <c r="C3" t="str">
        <f ca="1">"EE"&amp;A1</f>
        <v>EEOR</v>
      </c>
      <c r="D3" t="str">
        <f ca="1">"EE"&amp;C1</f>
        <v>EECPAC</v>
      </c>
      <c r="E3" t="s">
        <v>0</v>
      </c>
    </row>
    <row r="4" spans="1:16">
      <c r="C4" t="str">
        <f ca="1">B1</f>
        <v>Oregon</v>
      </c>
      <c r="D4" t="str">
        <f ca="1">D1</f>
        <v>Pacific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91200.000000000044</v>
      </c>
      <c r="D5" s="2">
        <f ca="1">VLOOKUP(D3,[0]!Data,11,FALSE)*1000</f>
        <v>1227200.0000000007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55399.999999999869</v>
      </c>
      <c r="D6" s="2">
        <f ca="1">IF(D7-D5&lt;0,"",D7-D5)</f>
        <v>482500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146599.99999999991</v>
      </c>
      <c r="D7" s="2">
        <f ca="1">VLOOKUP(D3,[0]!Data,10,FALSE)*-1*1000</f>
        <v>1709700.0000000007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62.210095497953688</v>
      </c>
      <c r="D8" s="3">
        <f ca="1">VLOOKUP(D3,[0]!Data,12,FALSE)</f>
        <v>71.778674621278611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PA</v>
      </c>
      <c r="B1" t="str">
        <f ca="1">VLOOKUP(A1,Filters!A:E,2,FALSE)</f>
        <v>Pennsylvania</v>
      </c>
      <c r="C1" t="str">
        <f ca="1">VLOOKUP(A1,Filters!A:E,4,FALSE)</f>
        <v>CMAC</v>
      </c>
      <c r="D1" t="str">
        <f ca="1">VLOOKUP(A1,Filters!A:E,5,FALSE)</f>
        <v>Middle Atlantic</v>
      </c>
    </row>
    <row r="3" spans="1:16">
      <c r="C3" t="str">
        <f ca="1">"EE"&amp;A1</f>
        <v>EEPA</v>
      </c>
      <c r="D3" t="str">
        <f ca="1">"EE"&amp;C1</f>
        <v>EECMAC</v>
      </c>
      <c r="E3" t="s">
        <v>0</v>
      </c>
    </row>
    <row r="4" spans="1:16">
      <c r="C4" t="str">
        <f ca="1">B1</f>
        <v>Pennsylvania</v>
      </c>
      <c r="D4" t="str">
        <f ca="1">D1</f>
        <v>Middle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195200.00000000073</v>
      </c>
      <c r="D5" s="2">
        <f ca="1">VLOOKUP(D3,[0]!Data,11,FALSE)*1000</f>
        <v>738100.00000000221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63000</v>
      </c>
      <c r="D6" s="2">
        <f ca="1">IF(D7-D5&lt;0,"",D7-D5)</f>
        <v>84399.999999997788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258200.00000000073</v>
      </c>
      <c r="D7" s="2">
        <f ca="1">VLOOKUP(D3,[0]!Data,10,FALSE)*-1*1000</f>
        <v>822500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75.600309837335473</v>
      </c>
      <c r="D8" s="3">
        <f ca="1">VLOOKUP(D3,[0]!Data,12,FALSE)</f>
        <v>89.738601823708478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AZ</v>
      </c>
      <c r="B1" t="str">
        <f ca="1">VLOOKUP(A1,Filters!A:E,2,FALSE)</f>
        <v>Arizona</v>
      </c>
      <c r="C1" t="str">
        <f ca="1">VLOOKUP(A1,Filters!A:E,4,FALSE)</f>
        <v>CMTN</v>
      </c>
      <c r="D1" t="str">
        <f ca="1">VLOOKUP(A1,Filters!A:E,5,FALSE)</f>
        <v>Mountain</v>
      </c>
    </row>
    <row r="3" spans="1:16">
      <c r="C3" t="str">
        <f ca="1">"EE"&amp;A1</f>
        <v>EEAZ</v>
      </c>
      <c r="D3" t="str">
        <f ca="1">"EE"&amp;C1</f>
        <v>EECMTN</v>
      </c>
      <c r="E3" t="s">
        <v>0</v>
      </c>
    </row>
    <row r="4" spans="1:16">
      <c r="C4" t="str">
        <f ca="1">B1</f>
        <v>Arizona</v>
      </c>
      <c r="D4" t="str">
        <f ca="1">D1</f>
        <v>Mountain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164400.00000000009</v>
      </c>
      <c r="D5" s="2">
        <f ca="1">VLOOKUP(D3,[0]!Data,11,FALSE)*1000</f>
        <v>577799.9999999993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149500.00000000003</v>
      </c>
      <c r="D6" s="2">
        <f ca="1">IF(D7-D5&lt;0,"",D7-D5)</f>
        <v>260500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313900.00000000012</v>
      </c>
      <c r="D7" s="2">
        <f ca="1">VLOOKUP(D3,[0]!Data,10,FALSE)*-1*1000</f>
        <v>838299.9999999993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52.373367314431363</v>
      </c>
      <c r="D8" s="3">
        <f ca="1">VLOOKUP(D3,[0]!Data,12,FALSE)</f>
        <v>68.925205773589383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RI</v>
      </c>
      <c r="B1" t="str">
        <f ca="1">VLOOKUP(A1,Filters!A:E,2,FALSE)</f>
        <v>Rhode Island</v>
      </c>
      <c r="C1" t="str">
        <f ca="1">VLOOKUP(A1,Filters!A:E,4,FALSE)</f>
        <v>CNEC</v>
      </c>
      <c r="D1" t="str">
        <f ca="1">VLOOKUP(A1,Filters!A:E,5,FALSE)</f>
        <v>New England</v>
      </c>
    </row>
    <row r="3" spans="1:16">
      <c r="C3" t="str">
        <f ca="1">"EE"&amp;A1</f>
        <v>EERI</v>
      </c>
      <c r="D3" t="str">
        <f ca="1">"EE"&amp;C1</f>
        <v>EECNEC</v>
      </c>
      <c r="E3" t="s">
        <v>0</v>
      </c>
    </row>
    <row r="4" spans="1:16">
      <c r="C4" t="str">
        <f ca="1">B1</f>
        <v>Rhode Island</v>
      </c>
      <c r="D4" t="str">
        <f ca="1">D1</f>
        <v>New England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12399.999999999978</v>
      </c>
      <c r="D5" s="2">
        <f ca="1">VLOOKUP(D3,[0]!Data,11,FALSE)*1000</f>
        <v>292899.99999999965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26800.000000000007</v>
      </c>
      <c r="D6" s="2">
        <f ca="1">IF(D7-D5&lt;0,"",D7-D5)</f>
        <v>58500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39199.999999999985</v>
      </c>
      <c r="D7" s="2">
        <f ca="1">VLOOKUP(D3,[0]!Data,10,FALSE)*-1*1000</f>
        <v>351399.99999999965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31.632653061224442</v>
      </c>
      <c r="D8" s="3">
        <f ca="1">VLOOKUP(D3,[0]!Data,12,FALSE)</f>
        <v>83.352305065452455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SC</v>
      </c>
      <c r="B1" t="str">
        <f ca="1">VLOOKUP(A1,Filters!A:E,2,FALSE)</f>
        <v>South Carolina</v>
      </c>
      <c r="C1" t="str">
        <f ca="1">VLOOKUP(A1,Filters!A:E,4,FALSE)</f>
        <v>CSAC</v>
      </c>
      <c r="D1" t="str">
        <f ca="1">VLOOKUP(A1,Filters!A:E,5,FALSE)</f>
        <v>South Atlantic</v>
      </c>
    </row>
    <row r="3" spans="1:16">
      <c r="C3" t="str">
        <f ca="1">"EE"&amp;A1</f>
        <v>EESC</v>
      </c>
      <c r="D3" t="str">
        <f ca="1">"EE"&amp;C1</f>
        <v>EECSAC</v>
      </c>
      <c r="E3" t="s">
        <v>0</v>
      </c>
    </row>
    <row r="4" spans="1:16">
      <c r="C4" t="str">
        <f ca="1">B1</f>
        <v>South Carolina</v>
      </c>
      <c r="D4" t="str">
        <f ca="1">D1</f>
        <v>South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122299.99999999996</v>
      </c>
      <c r="D5" s="2">
        <f ca="1">VLOOKUP(D3,[0]!Data,11,FALSE)*1000</f>
        <v>1540200.0000000007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43600.000000000131</v>
      </c>
      <c r="D6" s="2">
        <f ca="1">IF(D7-D5&lt;0,"",D7-D5)</f>
        <v>503000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165900.00000000009</v>
      </c>
      <c r="D7" s="2">
        <f ca="1">VLOOKUP(D3,[0]!Data,10,FALSE)*-1*1000</f>
        <v>2043200.0000000007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73.719107896323024</v>
      </c>
      <c r="D8" s="3">
        <f ca="1">VLOOKUP(D3,[0]!Data,12,FALSE)</f>
        <v>75.381754111198134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SD</v>
      </c>
      <c r="B1" t="str">
        <f ca="1">VLOOKUP(A1,Filters!A:E,2,FALSE)</f>
        <v>South Dakota</v>
      </c>
      <c r="C1" t="str">
        <f ca="1">VLOOKUP(A1,Filters!A:E,4,FALSE)</f>
        <v>CWNC</v>
      </c>
      <c r="D1" t="str">
        <f ca="1">VLOOKUP(A1,Filters!A:E,5,FALSE)</f>
        <v>West North Central</v>
      </c>
    </row>
    <row r="3" spans="1:16">
      <c r="C3" t="str">
        <f ca="1">"EE"&amp;A1</f>
        <v>EESD</v>
      </c>
      <c r="D3" t="str">
        <f ca="1">"EE"&amp;C1</f>
        <v>EECWNC</v>
      </c>
      <c r="E3" t="s">
        <v>0</v>
      </c>
    </row>
    <row r="4" spans="1:16">
      <c r="C4" t="str">
        <f ca="1">B1</f>
        <v>South Dakota</v>
      </c>
      <c r="D4" t="str">
        <f ca="1">D1</f>
        <v>West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22099.999999999967</v>
      </c>
      <c r="D5" s="2">
        <f ca="1">VLOOKUP(D3,[0]!Data,11,FALSE)*1000</f>
        <v>517000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12300.000000000011</v>
      </c>
      <c r="D7" s="2">
        <f ca="1">VLOOKUP(D3,[0]!Data,10,FALSE)*-1*1000</f>
        <v>495899.99999999965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179.67479674796704</v>
      </c>
      <c r="D8" s="3">
        <f ca="1">VLOOKUP(D3,[0]!Data,12,FALSE)</f>
        <v>104.25489009881032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J24" sqref="J24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TN</v>
      </c>
      <c r="B1" t="str">
        <f ca="1">VLOOKUP(A1,Filters!A:E,2,FALSE)</f>
        <v>Tennessee</v>
      </c>
      <c r="C1" t="str">
        <f ca="1">VLOOKUP(A1,Filters!A:E,4,FALSE)</f>
        <v>CESC</v>
      </c>
      <c r="D1" t="str">
        <f ca="1">VLOOKUP(A1,Filters!A:E,5,FALSE)</f>
        <v>East South Central</v>
      </c>
    </row>
    <row r="3" spans="1:16">
      <c r="C3" t="str">
        <f ca="1">"EE"&amp;A1</f>
        <v>EETN</v>
      </c>
      <c r="D3" t="str">
        <f ca="1">"EE"&amp;C1</f>
        <v>EECESC</v>
      </c>
      <c r="E3" t="s">
        <v>0</v>
      </c>
    </row>
    <row r="4" spans="1:16">
      <c r="C4" t="str">
        <f ca="1">B1</f>
        <v>Tennessee</v>
      </c>
      <c r="D4" t="str">
        <f ca="1">D1</f>
        <v>East South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180900.00000000009</v>
      </c>
      <c r="D5" s="2">
        <f ca="1">VLOOKUP(D3,[0]!Data,11,FALSE)*1000</f>
        <v>352199.99999999983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39099.999999999913</v>
      </c>
      <c r="D6" s="2">
        <f ca="1">IF(D7-D5&lt;0,"",D7-D5)</f>
        <v>216300.00000000017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220000</v>
      </c>
      <c r="D7" s="2">
        <f ca="1">VLOOKUP(D3,[0]!Data,10,FALSE)*-1*1000</f>
        <v>568500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82.227272727272776</v>
      </c>
      <c r="D8" s="3">
        <f ca="1">VLOOKUP(D3,[0]!Data,12,FALSE)</f>
        <v>61.952506596306037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H34" sqref="H34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TX</v>
      </c>
      <c r="B1" t="str">
        <f ca="1">VLOOKUP(A1,Filters!A:E,2,FALSE)</f>
        <v>Texas</v>
      </c>
      <c r="C1" t="str">
        <f ca="1">VLOOKUP(A1,Filters!A:E,4,FALSE)</f>
        <v>CWSC</v>
      </c>
      <c r="D1" t="str">
        <f ca="1">VLOOKUP(A1,Filters!A:E,5,FALSE)</f>
        <v>West South Central</v>
      </c>
    </row>
    <row r="3" spans="1:16">
      <c r="C3" t="str">
        <f ca="1">"EE"&amp;A1</f>
        <v>EETX</v>
      </c>
      <c r="D3" t="str">
        <f ca="1">"EE"&amp;C1</f>
        <v>EECWSC</v>
      </c>
      <c r="E3" t="s">
        <v>0</v>
      </c>
    </row>
    <row r="4" spans="1:16">
      <c r="C4" t="str">
        <f ca="1">B1</f>
        <v>Texas</v>
      </c>
      <c r="D4" t="str">
        <f ca="1">D1</f>
        <v>West South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1063500</v>
      </c>
      <c r="D5" s="2">
        <f ca="1">VLOOKUP(D3,[0]!Data,11,FALSE)*1000</f>
        <v>1277600.0000000005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 t="str">
        <f ca="1">IF(D7-D5&lt;0,"",D7-D5)</f>
        <v/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422100.00000000035</v>
      </c>
      <c r="D7" s="2">
        <f ca="1">VLOOKUP(D3,[0]!Data,10,FALSE)*-1*1000</f>
        <v>608400.0000000014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251.95451314854279</v>
      </c>
      <c r="D8" s="3">
        <f ca="1">VLOOKUP(D3,[0]!Data,12,FALSE)</f>
        <v>209.99342537804031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UT</v>
      </c>
      <c r="B1" t="str">
        <f ca="1">VLOOKUP(A1,Filters!A:E,2,FALSE)</f>
        <v>Utah</v>
      </c>
      <c r="C1" t="str">
        <f ca="1">VLOOKUP(A1,Filters!A:E,4,FALSE)</f>
        <v>CMTN</v>
      </c>
      <c r="D1" t="str">
        <f ca="1">VLOOKUP(A1,Filters!A:E,5,FALSE)</f>
        <v>Mountain</v>
      </c>
    </row>
    <row r="3" spans="1:16">
      <c r="C3" t="str">
        <f ca="1">"EE"&amp;A1</f>
        <v>EEUT</v>
      </c>
      <c r="D3" t="str">
        <f ca="1">"EE"&amp;C1</f>
        <v>EECMTN</v>
      </c>
      <c r="E3" t="s">
        <v>0</v>
      </c>
    </row>
    <row r="4" spans="1:16">
      <c r="C4" t="str">
        <f ca="1">B1</f>
        <v>Utah</v>
      </c>
      <c r="D4" t="str">
        <f ca="1">D1</f>
        <v>Mountain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115599.99999999991</v>
      </c>
      <c r="D5" s="2">
        <f ca="1">VLOOKUP(D3,[0]!Data,11,FALSE)*1000</f>
        <v>577799.9999999993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>
        <f ca="1">IF(D7-D5&lt;0,"",D7-D5)</f>
        <v>260500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92799.999999999956</v>
      </c>
      <c r="D7" s="2">
        <f ca="1">VLOOKUP(D3,[0]!Data,10,FALSE)*-1*1000</f>
        <v>838299.9999999993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124.56896551724135</v>
      </c>
      <c r="D8" s="3">
        <f ca="1">VLOOKUP(D3,[0]!Data,12,FALSE)</f>
        <v>68.925205773589383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VA</v>
      </c>
      <c r="B1" t="str">
        <f ca="1">VLOOKUP(A1,Filters!A:E,2,FALSE)</f>
        <v>Virginia</v>
      </c>
      <c r="C1" t="str">
        <f ca="1">VLOOKUP(A1,Filters!A:E,4,FALSE)</f>
        <v>CSAC</v>
      </c>
      <c r="D1" t="str">
        <f ca="1">VLOOKUP(A1,Filters!A:E,5,FALSE)</f>
        <v>South Atlantic</v>
      </c>
    </row>
    <row r="3" spans="1:16">
      <c r="C3" t="str">
        <f ca="1">"EE"&amp;A1</f>
        <v>EEVA</v>
      </c>
      <c r="D3" t="str">
        <f ca="1">"EE"&amp;C1</f>
        <v>EECSAC</v>
      </c>
      <c r="E3" t="s">
        <v>0</v>
      </c>
    </row>
    <row r="4" spans="1:16">
      <c r="C4" t="str">
        <f ca="1">B1</f>
        <v>Virginia</v>
      </c>
      <c r="D4" t="str">
        <f ca="1">D1</f>
        <v>South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182700.00000000026</v>
      </c>
      <c r="D5" s="2">
        <f ca="1">VLOOKUP(D3,[0]!Data,11,FALSE)*1000</f>
        <v>1540200.0000000007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7599.9999999999127</v>
      </c>
      <c r="D6" s="2">
        <f ca="1">IF(D7-D5&lt;0,"",D7-D5)</f>
        <v>503000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190300.00000000017</v>
      </c>
      <c r="D7" s="2">
        <f ca="1">VLOOKUP(D3,[0]!Data,10,FALSE)*-1*1000</f>
        <v>2043200.0000000007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96.006305832895478</v>
      </c>
      <c r="D8" s="3">
        <f ca="1">VLOOKUP(D3,[0]!Data,12,FALSE)</f>
        <v>75.381754111198134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VT</v>
      </c>
      <c r="B1" t="str">
        <f ca="1">VLOOKUP(A1,Filters!A:E,2,FALSE)</f>
        <v>Vermont</v>
      </c>
      <c r="C1" t="str">
        <f ca="1">VLOOKUP(A1,Filters!A:E,4,FALSE)</f>
        <v>CNEC</v>
      </c>
      <c r="D1" t="str">
        <f ca="1">VLOOKUP(A1,Filters!A:E,5,FALSE)</f>
        <v>New England</v>
      </c>
    </row>
    <row r="3" spans="1:16">
      <c r="C3" t="str">
        <f ca="1">"EE"&amp;A1</f>
        <v>EEVT</v>
      </c>
      <c r="D3" t="str">
        <f ca="1">"EE"&amp;C1</f>
        <v>EECNEC</v>
      </c>
      <c r="E3" t="s">
        <v>0</v>
      </c>
    </row>
    <row r="4" spans="1:16">
      <c r="C4" t="str">
        <f ca="1">B1</f>
        <v>Vermont</v>
      </c>
      <c r="D4" t="str">
        <f ca="1">D1</f>
        <v>New England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13800.000000000011</v>
      </c>
      <c r="D5" s="2">
        <f ca="1">VLOOKUP(D3,[0]!Data,11,FALSE)*1000</f>
        <v>292899.99999999965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500</v>
      </c>
      <c r="D6" s="2">
        <f ca="1">IF(D7-D5&lt;0,"",D7-D5)</f>
        <v>58500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14300.000000000011</v>
      </c>
      <c r="D7" s="2">
        <f ca="1">VLOOKUP(D3,[0]!Data,10,FALSE)*-1*1000</f>
        <v>351399.99999999965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96.503496503496507</v>
      </c>
      <c r="D8" s="3">
        <f ca="1">VLOOKUP(D3,[0]!Data,12,FALSE)</f>
        <v>83.352305065452455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G30" sqref="G30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WA</v>
      </c>
      <c r="B1" t="str">
        <f ca="1">VLOOKUP(A1,Filters!A:E,2,FALSE)</f>
        <v>Washington</v>
      </c>
      <c r="C1" t="str">
        <f ca="1">VLOOKUP(A1,Filters!A:E,4,FALSE)</f>
        <v>CPAC</v>
      </c>
      <c r="D1" t="str">
        <f ca="1">VLOOKUP(A1,Filters!A:E,5,FALSE)</f>
        <v>Pacific</v>
      </c>
    </row>
    <row r="3" spans="1:16">
      <c r="C3" t="str">
        <f ca="1">"EE"&amp;A1</f>
        <v>EEWA</v>
      </c>
      <c r="D3" t="str">
        <f ca="1">"EE"&amp;C1</f>
        <v>EECPAC</v>
      </c>
      <c r="E3" t="s">
        <v>0</v>
      </c>
    </row>
    <row r="4" spans="1:16">
      <c r="C4" t="str">
        <f ca="1">B1</f>
        <v>Washington</v>
      </c>
      <c r="D4" t="str">
        <f ca="1">D1</f>
        <v>Pacific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163099.99999999991</v>
      </c>
      <c r="D5" s="2">
        <f ca="1">VLOOKUP(D3,[0]!Data,11,FALSE)*1000</f>
        <v>1227200.0000000007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36500</v>
      </c>
      <c r="D6" s="2">
        <f ca="1">IF(D7-D5&lt;0,"",D7-D5)</f>
        <v>482500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199599.99999999991</v>
      </c>
      <c r="D7" s="2">
        <f ca="1">VLOOKUP(D3,[0]!Data,10,FALSE)*-1*1000</f>
        <v>1709700.0000000007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81.713426853707404</v>
      </c>
      <c r="D8" s="3">
        <f ca="1">VLOOKUP(D3,[0]!Data,12,FALSE)</f>
        <v>71.778674621278611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G27" sqref="G27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WI</v>
      </c>
      <c r="B1" t="str">
        <f ca="1">VLOOKUP(A1,Filters!A:E,2,FALSE)</f>
        <v>Wisconsin</v>
      </c>
      <c r="C1" t="str">
        <f ca="1">VLOOKUP(A1,Filters!A:E,4,FALSE)</f>
        <v>CENC</v>
      </c>
      <c r="D1" t="str">
        <f ca="1">VLOOKUP(A1,Filters!A:E,5,FALSE)</f>
        <v>East North Central</v>
      </c>
    </row>
    <row r="3" spans="1:16">
      <c r="C3" t="str">
        <f ca="1">"EE"&amp;A1</f>
        <v>EEWI</v>
      </c>
      <c r="D3" t="str">
        <f ca="1">"EE"&amp;C1</f>
        <v>EECENC</v>
      </c>
      <c r="E3" t="s">
        <v>0</v>
      </c>
    </row>
    <row r="4" spans="1:16">
      <c r="C4" t="str">
        <f ca="1">B1</f>
        <v>Wisconsin</v>
      </c>
      <c r="D4" t="str">
        <f ca="1">D1</f>
        <v>East North Central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127300.00000000017</v>
      </c>
      <c r="D5" s="2">
        <f ca="1">VLOOKUP(D3,[0]!Data,11,FALSE)*1000</f>
        <v>1036700.0000000007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48800.000000000175</v>
      </c>
      <c r="D6" s="2">
        <f ca="1">IF(D7-D5&lt;0,"",D7-D5)</f>
        <v>638699.99999999721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176100.00000000035</v>
      </c>
      <c r="D7" s="2">
        <f ca="1">VLOOKUP(D3,[0]!Data,10,FALSE)*-1*1000</f>
        <v>1675399.9999999979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72.288472458830171</v>
      </c>
      <c r="D8" s="3">
        <f ca="1">VLOOKUP(D3,[0]!Data,12,FALSE)</f>
        <v>61.877760534797787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CA</v>
      </c>
      <c r="B1" t="str">
        <f ca="1">VLOOKUP(A1,Filters!A:E,2,FALSE)</f>
        <v>California</v>
      </c>
      <c r="C1" t="str">
        <f ca="1">VLOOKUP(A1,Filters!A:E,4,FALSE)</f>
        <v>CMTN</v>
      </c>
      <c r="D1" t="str">
        <f ca="1">VLOOKUP(A1,Filters!A:E,5,FALSE)</f>
        <v>Mountain</v>
      </c>
    </row>
    <row r="3" spans="1:16">
      <c r="C3" t="str">
        <f ca="1">"EE"&amp;A1</f>
        <v>EECA</v>
      </c>
      <c r="D3" t="str">
        <f ca="1">"EE"&amp;C1</f>
        <v>EECMTN</v>
      </c>
      <c r="E3" t="s">
        <v>0</v>
      </c>
    </row>
    <row r="4" spans="1:16">
      <c r="C4" t="str">
        <f ca="1">B1</f>
        <v>California</v>
      </c>
      <c r="D4" t="str">
        <f ca="1">D1</f>
        <v>Mountain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922500</v>
      </c>
      <c r="D5" s="2">
        <f ca="1">VLOOKUP(D3,[0]!Data,11,FALSE)*1000</f>
        <v>577799.9999999993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445700.0000000007</v>
      </c>
      <c r="D6" s="2">
        <f ca="1">IF(D7-D5&lt;0,"",D7-D5)</f>
        <v>260500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1368200.0000000007</v>
      </c>
      <c r="D7" s="2">
        <f ca="1">VLOOKUP(D3,[0]!Data,10,FALSE)*-1*1000</f>
        <v>838299.9999999993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67.424353164741959</v>
      </c>
      <c r="D8" s="3">
        <f ca="1">VLOOKUP(D3,[0]!Data,12,FALSE)</f>
        <v>68.925205773589383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L21" sqref="L21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WV</v>
      </c>
      <c r="B1" t="str">
        <f ca="1">VLOOKUP(A1,Filters!A:E,2,FALSE)</f>
        <v>West Virginia</v>
      </c>
      <c r="C1" t="str">
        <f ca="1">VLOOKUP(A1,Filters!A:E,4,FALSE)</f>
        <v>CSAC</v>
      </c>
      <c r="D1" t="str">
        <f ca="1">VLOOKUP(A1,Filters!A:E,5,FALSE)</f>
        <v>South Atlantic</v>
      </c>
    </row>
    <row r="3" spans="1:16">
      <c r="C3" t="str">
        <f ca="1">"EE"&amp;A1</f>
        <v>EEWV</v>
      </c>
      <c r="D3" t="str">
        <f ca="1">"EE"&amp;C1</f>
        <v>EECSAC</v>
      </c>
      <c r="E3" t="s">
        <v>0</v>
      </c>
    </row>
    <row r="4" spans="1:16">
      <c r="C4" t="str">
        <f ca="1">B1</f>
        <v>West Virginia</v>
      </c>
      <c r="D4" t="str">
        <f ca="1">D1</f>
        <v>South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34899.999999999978</v>
      </c>
      <c r="D5" s="2">
        <f ca="1">VLOOKUP(D3,[0]!Data,11,FALSE)*1000</f>
        <v>1540200.0000000007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>
        <f ca="1">IF(D7-D5&lt;0,"",D7-D5)</f>
        <v>503000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24600.000000000022</v>
      </c>
      <c r="D7" s="2">
        <f ca="1">VLOOKUP(D3,[0]!Data,10,FALSE)*-1*1000</f>
        <v>2043200.0000000007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141.86991869918677</v>
      </c>
      <c r="D8" s="3">
        <f ca="1">VLOOKUP(D3,[0]!Data,12,FALSE)</f>
        <v>75.381754111198134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P18"/>
  <sheetViews>
    <sheetView tabSelected="1" zoomScaleNormal="100" workbookViewId="0">
      <selection activeCell="L17" sqref="L17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WY</v>
      </c>
      <c r="B1" t="str">
        <f ca="1">VLOOKUP(A1,Filters!A:E,2,FALSE)</f>
        <v>Wyoming</v>
      </c>
      <c r="C1" t="str">
        <f ca="1">VLOOKUP(A1,Filters!A:E,4,FALSE)</f>
        <v>CMTN</v>
      </c>
      <c r="D1" t="str">
        <f ca="1">VLOOKUP(A1,Filters!A:E,5,FALSE)</f>
        <v>Mountain</v>
      </c>
    </row>
    <row r="3" spans="1:16">
      <c r="C3" t="str">
        <f ca="1">"EE"&amp;A1</f>
        <v>EEWY</v>
      </c>
      <c r="D3" t="str">
        <f ca="1">"EE"&amp;C1</f>
        <v>EECMTN</v>
      </c>
      <c r="E3" t="s">
        <v>0</v>
      </c>
    </row>
    <row r="4" spans="1:16">
      <c r="C4" t="str">
        <f ca="1">B1</f>
        <v>Wyoming</v>
      </c>
      <c r="D4" t="str">
        <f ca="1">D1</f>
        <v>Mountain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12300.000000000011</v>
      </c>
      <c r="D5" s="2">
        <f ca="1">VLOOKUP(D3,[0]!Data,11,FALSE)*1000</f>
        <v>577799.9999999993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8000</v>
      </c>
      <c r="D6" s="2">
        <f ca="1">IF(D7-D5&lt;0,"",D7-D5)</f>
        <v>260500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20300.000000000011</v>
      </c>
      <c r="D7" s="2">
        <f ca="1">VLOOKUP(D3,[0]!Data,10,FALSE)*-1*1000</f>
        <v>838299.9999999993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60.591133004926135</v>
      </c>
      <c r="D8" s="3">
        <f ca="1">VLOOKUP(D3,[0]!Data,12,FALSE)</f>
        <v>68.925205773589383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3"/>
  <dimension ref="A1:I51"/>
  <sheetViews>
    <sheetView workbookViewId="0">
      <selection activeCell="F6" sqref="F6"/>
    </sheetView>
  </sheetViews>
  <sheetFormatPr defaultRowHeight="15"/>
  <cols>
    <col min="1" max="1" width="9.140625" style="7"/>
    <col min="2" max="2" width="19.5703125" style="7" bestFit="1" customWidth="1"/>
    <col min="3" max="3" width="7.42578125" style="7" customWidth="1"/>
    <col min="4" max="4" width="9.140625" style="1"/>
    <col min="5" max="5" width="18.28515625" bestFit="1" customWidth="1"/>
  </cols>
  <sheetData>
    <row r="1" spans="1:9">
      <c r="A1" s="7" t="s">
        <v>98</v>
      </c>
      <c r="B1" s="8" t="s">
        <v>99</v>
      </c>
      <c r="C1" s="7" t="s">
        <v>98</v>
      </c>
      <c r="D1" s="1" t="s">
        <v>100</v>
      </c>
      <c r="E1" t="str">
        <f>VLOOKUP(D1,$H$2:$I$10,2,FALSE)</f>
        <v>Pacific</v>
      </c>
    </row>
    <row r="2" spans="1:9">
      <c r="A2" s="7" t="s">
        <v>101</v>
      </c>
      <c r="B2" s="8" t="s">
        <v>102</v>
      </c>
      <c r="C2" s="7" t="s">
        <v>101</v>
      </c>
      <c r="D2" s="1" t="s">
        <v>103</v>
      </c>
      <c r="E2" t="str">
        <f t="shared" ref="E2:E51" si="0">VLOOKUP(D2,$H$2:$I$10,2,FALSE)</f>
        <v>East South Central</v>
      </c>
      <c r="H2" t="s">
        <v>104</v>
      </c>
      <c r="I2" t="s">
        <v>105</v>
      </c>
    </row>
    <row r="3" spans="1:9">
      <c r="A3" s="7" t="s">
        <v>106</v>
      </c>
      <c r="B3" s="8" t="s">
        <v>107</v>
      </c>
      <c r="C3" s="7" t="s">
        <v>106</v>
      </c>
      <c r="D3" s="1" t="s">
        <v>108</v>
      </c>
      <c r="E3" t="str">
        <f t="shared" si="0"/>
        <v>West South Central</v>
      </c>
      <c r="H3" t="s">
        <v>109</v>
      </c>
      <c r="I3" t="s">
        <v>110</v>
      </c>
    </row>
    <row r="4" spans="1:9">
      <c r="A4" s="7" t="s">
        <v>111</v>
      </c>
      <c r="B4" s="8" t="s">
        <v>112</v>
      </c>
      <c r="C4" s="7" t="s">
        <v>111</v>
      </c>
      <c r="D4" s="1" t="s">
        <v>113</v>
      </c>
      <c r="E4" t="str">
        <f t="shared" si="0"/>
        <v>Mountain</v>
      </c>
      <c r="H4" t="s">
        <v>114</v>
      </c>
      <c r="I4" t="s">
        <v>115</v>
      </c>
    </row>
    <row r="5" spans="1:9">
      <c r="A5" s="7" t="s">
        <v>116</v>
      </c>
      <c r="B5" s="8" t="s">
        <v>117</v>
      </c>
      <c r="C5" s="7" t="s">
        <v>116</v>
      </c>
      <c r="D5" s="1" t="s">
        <v>113</v>
      </c>
      <c r="E5" t="str">
        <f t="shared" si="0"/>
        <v>Mountain</v>
      </c>
      <c r="H5" t="s">
        <v>103</v>
      </c>
      <c r="I5" t="s">
        <v>118</v>
      </c>
    </row>
    <row r="6" spans="1:9">
      <c r="A6" s="7" t="s">
        <v>119</v>
      </c>
      <c r="B6" s="8" t="s">
        <v>120</v>
      </c>
      <c r="C6" s="7" t="s">
        <v>119</v>
      </c>
      <c r="D6" s="1" t="s">
        <v>113</v>
      </c>
      <c r="E6" t="str">
        <f t="shared" si="0"/>
        <v>Mountain</v>
      </c>
      <c r="H6" t="s">
        <v>108</v>
      </c>
      <c r="I6" t="s">
        <v>121</v>
      </c>
    </row>
    <row r="7" spans="1:9">
      <c r="A7" s="7" t="s">
        <v>122</v>
      </c>
      <c r="B7" s="8" t="s">
        <v>123</v>
      </c>
      <c r="C7" s="7" t="s">
        <v>122</v>
      </c>
      <c r="D7" s="1" t="s">
        <v>104</v>
      </c>
      <c r="E7" t="str">
        <f t="shared" si="0"/>
        <v>New England</v>
      </c>
      <c r="H7" t="s">
        <v>124</v>
      </c>
      <c r="I7" t="s">
        <v>125</v>
      </c>
    </row>
    <row r="8" spans="1:9">
      <c r="A8" s="7" t="s">
        <v>126</v>
      </c>
      <c r="B8" s="8" t="s">
        <v>127</v>
      </c>
      <c r="C8" s="7" t="s">
        <v>126</v>
      </c>
      <c r="D8" s="1" t="s">
        <v>114</v>
      </c>
      <c r="E8" t="str">
        <f t="shared" si="0"/>
        <v>South Atlantic</v>
      </c>
      <c r="H8" t="s">
        <v>128</v>
      </c>
      <c r="I8" t="s">
        <v>129</v>
      </c>
    </row>
    <row r="9" spans="1:9">
      <c r="A9" s="7" t="s">
        <v>130</v>
      </c>
      <c r="B9" s="8" t="s">
        <v>131</v>
      </c>
      <c r="C9" s="7" t="s">
        <v>130</v>
      </c>
      <c r="D9" s="1" t="s">
        <v>114</v>
      </c>
      <c r="E9" t="str">
        <f t="shared" si="0"/>
        <v>South Atlantic</v>
      </c>
      <c r="H9" t="s">
        <v>113</v>
      </c>
      <c r="I9" t="s">
        <v>132</v>
      </c>
    </row>
    <row r="10" spans="1:9">
      <c r="A10" s="7" t="s">
        <v>133</v>
      </c>
      <c r="B10" s="8" t="s">
        <v>134</v>
      </c>
      <c r="C10" s="7" t="s">
        <v>133</v>
      </c>
      <c r="D10" s="1" t="s">
        <v>114</v>
      </c>
      <c r="E10" t="str">
        <f t="shared" si="0"/>
        <v>South Atlantic</v>
      </c>
      <c r="H10" t="s">
        <v>100</v>
      </c>
      <c r="I10" t="s">
        <v>135</v>
      </c>
    </row>
    <row r="11" spans="1:9">
      <c r="A11" s="7" t="s">
        <v>136</v>
      </c>
      <c r="B11" s="8" t="s">
        <v>137</v>
      </c>
      <c r="C11" s="7" t="s">
        <v>136</v>
      </c>
      <c r="D11" s="1" t="s">
        <v>114</v>
      </c>
      <c r="E11" t="str">
        <f t="shared" si="0"/>
        <v>South Atlantic</v>
      </c>
    </row>
    <row r="12" spans="1:9">
      <c r="A12" s="7" t="s">
        <v>138</v>
      </c>
      <c r="B12" s="8" t="s">
        <v>139</v>
      </c>
      <c r="C12" s="7" t="s">
        <v>138</v>
      </c>
      <c r="D12" s="1" t="s">
        <v>100</v>
      </c>
      <c r="E12" t="str">
        <f t="shared" si="0"/>
        <v>Pacific</v>
      </c>
    </row>
    <row r="13" spans="1:9">
      <c r="A13" s="7" t="s">
        <v>140</v>
      </c>
      <c r="B13" s="8" t="s">
        <v>141</v>
      </c>
      <c r="C13" s="7" t="s">
        <v>140</v>
      </c>
      <c r="D13" s="1" t="s">
        <v>128</v>
      </c>
      <c r="E13" t="str">
        <f t="shared" si="0"/>
        <v>West North Central</v>
      </c>
    </row>
    <row r="14" spans="1:9">
      <c r="A14" s="7" t="s">
        <v>142</v>
      </c>
      <c r="B14" s="8" t="s">
        <v>143</v>
      </c>
      <c r="C14" s="7" t="s">
        <v>142</v>
      </c>
      <c r="D14" s="1" t="s">
        <v>128</v>
      </c>
      <c r="E14" t="str">
        <f t="shared" si="0"/>
        <v>West North Central</v>
      </c>
    </row>
    <row r="15" spans="1:9">
      <c r="A15" s="7" t="s">
        <v>144</v>
      </c>
      <c r="B15" s="8" t="s">
        <v>145</v>
      </c>
      <c r="C15" s="7" t="s">
        <v>144</v>
      </c>
      <c r="D15" s="1" t="s">
        <v>124</v>
      </c>
      <c r="E15" t="str">
        <f t="shared" si="0"/>
        <v>East North Central</v>
      </c>
    </row>
    <row r="16" spans="1:9">
      <c r="A16" s="7" t="s">
        <v>146</v>
      </c>
      <c r="B16" s="8" t="s">
        <v>147</v>
      </c>
      <c r="C16" s="7" t="s">
        <v>146</v>
      </c>
      <c r="D16" s="1" t="s">
        <v>124</v>
      </c>
      <c r="E16" t="str">
        <f t="shared" si="0"/>
        <v>East North Central</v>
      </c>
    </row>
    <row r="17" spans="1:5">
      <c r="A17" s="7" t="s">
        <v>148</v>
      </c>
      <c r="B17" s="8" t="s">
        <v>149</v>
      </c>
      <c r="C17" s="7" t="s">
        <v>148</v>
      </c>
      <c r="D17" s="1" t="s">
        <v>128</v>
      </c>
      <c r="E17" t="str">
        <f t="shared" si="0"/>
        <v>West North Central</v>
      </c>
    </row>
    <row r="18" spans="1:5">
      <c r="A18" s="7" t="s">
        <v>150</v>
      </c>
      <c r="B18" s="8" t="s">
        <v>151</v>
      </c>
      <c r="C18" s="7" t="s">
        <v>150</v>
      </c>
      <c r="D18" s="1" t="s">
        <v>103</v>
      </c>
      <c r="E18" t="str">
        <f t="shared" si="0"/>
        <v>East South Central</v>
      </c>
    </row>
    <row r="19" spans="1:5">
      <c r="A19" s="7" t="s">
        <v>152</v>
      </c>
      <c r="B19" s="8" t="s">
        <v>153</v>
      </c>
      <c r="C19" s="7" t="s">
        <v>152</v>
      </c>
      <c r="D19" s="1" t="s">
        <v>108</v>
      </c>
      <c r="E19" t="str">
        <f t="shared" si="0"/>
        <v>West South Central</v>
      </c>
    </row>
    <row r="20" spans="1:5">
      <c r="A20" s="7" t="s">
        <v>154</v>
      </c>
      <c r="B20" s="8" t="s">
        <v>155</v>
      </c>
      <c r="C20" s="7" t="s">
        <v>154</v>
      </c>
      <c r="D20" s="1" t="s">
        <v>104</v>
      </c>
      <c r="E20" t="str">
        <f t="shared" si="0"/>
        <v>New England</v>
      </c>
    </row>
    <row r="21" spans="1:5">
      <c r="A21" s="7" t="s">
        <v>156</v>
      </c>
      <c r="B21" s="8" t="s">
        <v>157</v>
      </c>
      <c r="C21" s="7" t="s">
        <v>156</v>
      </c>
      <c r="D21" s="1" t="s">
        <v>114</v>
      </c>
      <c r="E21" t="str">
        <f t="shared" si="0"/>
        <v>South Atlantic</v>
      </c>
    </row>
    <row r="22" spans="1:5">
      <c r="A22" s="7" t="s">
        <v>158</v>
      </c>
      <c r="B22" s="8" t="s">
        <v>159</v>
      </c>
      <c r="C22" s="7" t="s">
        <v>158</v>
      </c>
      <c r="D22" s="1" t="s">
        <v>104</v>
      </c>
      <c r="E22" t="str">
        <f t="shared" si="0"/>
        <v>New England</v>
      </c>
    </row>
    <row r="23" spans="1:5">
      <c r="A23" s="7" t="s">
        <v>160</v>
      </c>
      <c r="B23" s="8" t="s">
        <v>161</v>
      </c>
      <c r="C23" s="7" t="s">
        <v>160</v>
      </c>
      <c r="D23" s="1" t="s">
        <v>124</v>
      </c>
      <c r="E23" t="str">
        <f t="shared" si="0"/>
        <v>East North Central</v>
      </c>
    </row>
    <row r="24" spans="1:5">
      <c r="A24" s="7" t="s">
        <v>162</v>
      </c>
      <c r="B24" s="8" t="s">
        <v>163</v>
      </c>
      <c r="C24" s="7" t="s">
        <v>162</v>
      </c>
      <c r="D24" s="1" t="s">
        <v>128</v>
      </c>
      <c r="E24" t="str">
        <f t="shared" si="0"/>
        <v>West North Central</v>
      </c>
    </row>
    <row r="25" spans="1:5">
      <c r="A25" s="7" t="s">
        <v>164</v>
      </c>
      <c r="B25" s="8" t="s">
        <v>165</v>
      </c>
      <c r="C25" s="7" t="s">
        <v>164</v>
      </c>
      <c r="D25" s="1" t="s">
        <v>128</v>
      </c>
      <c r="E25" t="str">
        <f t="shared" si="0"/>
        <v>West North Central</v>
      </c>
    </row>
    <row r="26" spans="1:5">
      <c r="A26" s="7" t="s">
        <v>166</v>
      </c>
      <c r="B26" s="8" t="s">
        <v>167</v>
      </c>
      <c r="C26" s="7" t="s">
        <v>166</v>
      </c>
      <c r="D26" s="1" t="s">
        <v>103</v>
      </c>
      <c r="E26" t="str">
        <f t="shared" si="0"/>
        <v>East South Central</v>
      </c>
    </row>
    <row r="27" spans="1:5">
      <c r="A27" s="7" t="s">
        <v>168</v>
      </c>
      <c r="B27" s="8" t="s">
        <v>169</v>
      </c>
      <c r="C27" s="7" t="s">
        <v>168</v>
      </c>
      <c r="D27" s="1" t="s">
        <v>113</v>
      </c>
      <c r="E27" t="str">
        <f t="shared" si="0"/>
        <v>Mountain</v>
      </c>
    </row>
    <row r="28" spans="1:5">
      <c r="A28" s="7" t="s">
        <v>170</v>
      </c>
      <c r="B28" s="8" t="s">
        <v>171</v>
      </c>
      <c r="C28" s="7" t="s">
        <v>170</v>
      </c>
      <c r="D28" s="1" t="s">
        <v>114</v>
      </c>
      <c r="E28" t="str">
        <f t="shared" si="0"/>
        <v>South Atlantic</v>
      </c>
    </row>
    <row r="29" spans="1:5">
      <c r="A29" s="7" t="s">
        <v>172</v>
      </c>
      <c r="B29" s="8" t="s">
        <v>173</v>
      </c>
      <c r="C29" s="7" t="s">
        <v>172</v>
      </c>
      <c r="D29" s="1" t="s">
        <v>128</v>
      </c>
      <c r="E29" t="str">
        <f t="shared" si="0"/>
        <v>West North Central</v>
      </c>
    </row>
    <row r="30" spans="1:5">
      <c r="A30" s="7" t="s">
        <v>174</v>
      </c>
      <c r="B30" s="8" t="s">
        <v>175</v>
      </c>
      <c r="C30" s="7" t="s">
        <v>174</v>
      </c>
      <c r="D30" s="1" t="s">
        <v>128</v>
      </c>
      <c r="E30" t="str">
        <f t="shared" si="0"/>
        <v>West North Central</v>
      </c>
    </row>
    <row r="31" spans="1:5">
      <c r="A31" s="7" t="s">
        <v>176</v>
      </c>
      <c r="B31" s="8" t="s">
        <v>177</v>
      </c>
      <c r="C31" s="7" t="s">
        <v>176</v>
      </c>
      <c r="D31" s="1" t="s">
        <v>104</v>
      </c>
      <c r="E31" t="str">
        <f t="shared" si="0"/>
        <v>New England</v>
      </c>
    </row>
    <row r="32" spans="1:5">
      <c r="A32" s="7" t="s">
        <v>178</v>
      </c>
      <c r="B32" s="8" t="s">
        <v>179</v>
      </c>
      <c r="C32" s="7" t="s">
        <v>178</v>
      </c>
      <c r="D32" s="1" t="s">
        <v>109</v>
      </c>
      <c r="E32" t="str">
        <f t="shared" si="0"/>
        <v>Middle Atlantic</v>
      </c>
    </row>
    <row r="33" spans="1:5">
      <c r="A33" s="7" t="s">
        <v>180</v>
      </c>
      <c r="B33" s="8" t="s">
        <v>181</v>
      </c>
      <c r="C33" s="7" t="s">
        <v>180</v>
      </c>
      <c r="D33" s="1" t="s">
        <v>113</v>
      </c>
      <c r="E33" t="str">
        <f t="shared" si="0"/>
        <v>Mountain</v>
      </c>
    </row>
    <row r="34" spans="1:5">
      <c r="A34" s="7" t="s">
        <v>182</v>
      </c>
      <c r="B34" s="8" t="s">
        <v>183</v>
      </c>
      <c r="C34" s="7" t="s">
        <v>182</v>
      </c>
      <c r="D34" s="1" t="s">
        <v>113</v>
      </c>
      <c r="E34" t="str">
        <f t="shared" si="0"/>
        <v>Mountain</v>
      </c>
    </row>
    <row r="35" spans="1:5">
      <c r="A35" s="7" t="s">
        <v>184</v>
      </c>
      <c r="B35" s="8" t="s">
        <v>185</v>
      </c>
      <c r="C35" s="7" t="s">
        <v>184</v>
      </c>
      <c r="D35" s="1" t="s">
        <v>109</v>
      </c>
      <c r="E35" t="str">
        <f t="shared" si="0"/>
        <v>Middle Atlantic</v>
      </c>
    </row>
    <row r="36" spans="1:5">
      <c r="A36" s="7" t="s">
        <v>186</v>
      </c>
      <c r="B36" s="8" t="s">
        <v>187</v>
      </c>
      <c r="C36" s="7" t="s">
        <v>186</v>
      </c>
      <c r="D36" s="1" t="s">
        <v>124</v>
      </c>
      <c r="E36" t="str">
        <f t="shared" si="0"/>
        <v>East North Central</v>
      </c>
    </row>
    <row r="37" spans="1:5">
      <c r="A37" s="7" t="s">
        <v>188</v>
      </c>
      <c r="B37" s="8" t="s">
        <v>189</v>
      </c>
      <c r="C37" s="7" t="s">
        <v>188</v>
      </c>
      <c r="D37" s="1" t="s">
        <v>108</v>
      </c>
      <c r="E37" t="str">
        <f t="shared" si="0"/>
        <v>West South Central</v>
      </c>
    </row>
    <row r="38" spans="1:5">
      <c r="A38" s="7" t="s">
        <v>190</v>
      </c>
      <c r="B38" s="8" t="s">
        <v>191</v>
      </c>
      <c r="C38" s="7" t="s">
        <v>190</v>
      </c>
      <c r="D38" s="1" t="s">
        <v>100</v>
      </c>
      <c r="E38" t="str">
        <f t="shared" si="0"/>
        <v>Pacific</v>
      </c>
    </row>
    <row r="39" spans="1:5">
      <c r="A39" s="7" t="s">
        <v>192</v>
      </c>
      <c r="B39" s="8" t="s">
        <v>193</v>
      </c>
      <c r="C39" s="7" t="s">
        <v>192</v>
      </c>
      <c r="D39" s="1" t="s">
        <v>109</v>
      </c>
      <c r="E39" t="str">
        <f t="shared" si="0"/>
        <v>Middle Atlantic</v>
      </c>
    </row>
    <row r="40" spans="1:5">
      <c r="A40" s="7" t="s">
        <v>194</v>
      </c>
      <c r="B40" s="8" t="s">
        <v>195</v>
      </c>
      <c r="C40" s="7" t="s">
        <v>194</v>
      </c>
      <c r="D40" s="1" t="s">
        <v>104</v>
      </c>
      <c r="E40" t="str">
        <f t="shared" si="0"/>
        <v>New England</v>
      </c>
    </row>
    <row r="41" spans="1:5">
      <c r="A41" s="7" t="s">
        <v>196</v>
      </c>
      <c r="B41" s="8" t="s">
        <v>197</v>
      </c>
      <c r="C41" s="7" t="s">
        <v>196</v>
      </c>
      <c r="D41" s="1" t="s">
        <v>114</v>
      </c>
      <c r="E41" t="str">
        <f t="shared" si="0"/>
        <v>South Atlantic</v>
      </c>
    </row>
    <row r="42" spans="1:5">
      <c r="A42" s="7" t="s">
        <v>198</v>
      </c>
      <c r="B42" s="8" t="s">
        <v>199</v>
      </c>
      <c r="C42" s="7" t="s">
        <v>198</v>
      </c>
      <c r="D42" s="1" t="s">
        <v>128</v>
      </c>
      <c r="E42" t="str">
        <f t="shared" si="0"/>
        <v>West North Central</v>
      </c>
    </row>
    <row r="43" spans="1:5">
      <c r="A43" s="7" t="s">
        <v>200</v>
      </c>
      <c r="B43" s="8" t="s">
        <v>201</v>
      </c>
      <c r="C43" s="7" t="s">
        <v>200</v>
      </c>
      <c r="D43" s="1" t="s">
        <v>103</v>
      </c>
      <c r="E43" t="str">
        <f t="shared" si="0"/>
        <v>East South Central</v>
      </c>
    </row>
    <row r="44" spans="1:5">
      <c r="A44" s="7" t="s">
        <v>202</v>
      </c>
      <c r="B44" s="8" t="s">
        <v>203</v>
      </c>
      <c r="C44" s="7" t="s">
        <v>202</v>
      </c>
      <c r="D44" s="1" t="s">
        <v>108</v>
      </c>
      <c r="E44" t="str">
        <f t="shared" si="0"/>
        <v>West South Central</v>
      </c>
    </row>
    <row r="45" spans="1:5">
      <c r="A45" s="7" t="s">
        <v>204</v>
      </c>
      <c r="B45" s="8" t="s">
        <v>205</v>
      </c>
      <c r="C45" s="7" t="s">
        <v>204</v>
      </c>
      <c r="D45" s="1" t="s">
        <v>113</v>
      </c>
      <c r="E45" t="str">
        <f t="shared" si="0"/>
        <v>Mountain</v>
      </c>
    </row>
    <row r="46" spans="1:5">
      <c r="A46" s="7" t="s">
        <v>206</v>
      </c>
      <c r="B46" s="8" t="s">
        <v>207</v>
      </c>
      <c r="C46" s="7" t="s">
        <v>206</v>
      </c>
      <c r="D46" s="1" t="s">
        <v>114</v>
      </c>
      <c r="E46" t="str">
        <f t="shared" si="0"/>
        <v>South Atlantic</v>
      </c>
    </row>
    <row r="47" spans="1:5">
      <c r="A47" s="7" t="s">
        <v>208</v>
      </c>
      <c r="B47" s="8" t="s">
        <v>209</v>
      </c>
      <c r="C47" s="7" t="s">
        <v>208</v>
      </c>
      <c r="D47" s="1" t="s">
        <v>104</v>
      </c>
      <c r="E47" t="str">
        <f t="shared" si="0"/>
        <v>New England</v>
      </c>
    </row>
    <row r="48" spans="1:5">
      <c r="A48" s="7" t="s">
        <v>210</v>
      </c>
      <c r="B48" s="8" t="s">
        <v>211</v>
      </c>
      <c r="C48" s="7" t="s">
        <v>210</v>
      </c>
      <c r="D48" s="1" t="s">
        <v>100</v>
      </c>
      <c r="E48" t="str">
        <f t="shared" si="0"/>
        <v>Pacific</v>
      </c>
    </row>
    <row r="49" spans="1:5">
      <c r="A49" s="7" t="s">
        <v>212</v>
      </c>
      <c r="B49" s="8" t="s">
        <v>213</v>
      </c>
      <c r="C49" s="7" t="s">
        <v>212</v>
      </c>
      <c r="D49" s="1" t="s">
        <v>124</v>
      </c>
      <c r="E49" t="str">
        <f t="shared" si="0"/>
        <v>East North Central</v>
      </c>
    </row>
    <row r="50" spans="1:5">
      <c r="A50" s="7" t="s">
        <v>214</v>
      </c>
      <c r="B50" s="8" t="s">
        <v>215</v>
      </c>
      <c r="C50" s="7" t="s">
        <v>214</v>
      </c>
      <c r="D50" s="1" t="s">
        <v>114</v>
      </c>
      <c r="E50" t="str">
        <f t="shared" si="0"/>
        <v>South Atlantic</v>
      </c>
    </row>
    <row r="51" spans="1:5">
      <c r="A51" s="7" t="s">
        <v>216</v>
      </c>
      <c r="B51" s="8" t="s">
        <v>217</v>
      </c>
      <c r="C51" s="7" t="s">
        <v>216</v>
      </c>
      <c r="D51" s="1" t="s">
        <v>113</v>
      </c>
      <c r="E51" t="str">
        <f t="shared" si="0"/>
        <v>Mountain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1"/>
  <dimension ref="A1:L62"/>
  <sheetViews>
    <sheetView workbookViewId="0">
      <selection activeCell="F16" sqref="F16"/>
    </sheetView>
  </sheetViews>
  <sheetFormatPr defaultRowHeight="15"/>
  <cols>
    <col min="1" max="1" width="16.85546875" customWidth="1"/>
    <col min="3" max="3" width="12.28515625" customWidth="1"/>
    <col min="4" max="4" width="13.140625" customWidth="1"/>
    <col min="5" max="5" width="11.7109375" customWidth="1"/>
    <col min="6" max="6" width="12.7109375" customWidth="1"/>
    <col min="7" max="7" width="3.42578125" customWidth="1"/>
    <col min="8" max="8" width="11.28515625" bestFit="1" customWidth="1"/>
    <col min="9" max="9" width="14.28515625" bestFit="1" customWidth="1"/>
    <col min="10" max="10" width="10.7109375" bestFit="1" customWidth="1"/>
    <col min="11" max="11" width="13.7109375" bestFit="1" customWidth="1"/>
  </cols>
  <sheetData>
    <row r="1" spans="1:12">
      <c r="B1" t="s">
        <v>6</v>
      </c>
      <c r="D1" t="s">
        <v>7</v>
      </c>
      <c r="F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14</v>
      </c>
      <c r="B2" t="s">
        <v>15</v>
      </c>
      <c r="C2">
        <v>2014.9</v>
      </c>
      <c r="D2" t="s">
        <v>16</v>
      </c>
      <c r="E2">
        <v>1858.8</v>
      </c>
      <c r="F2">
        <v>1894.9</v>
      </c>
      <c r="H2" s="5">
        <f>((E2/C2)-1)*100</f>
        <v>-7.7472827435604792</v>
      </c>
      <c r="I2" s="5">
        <f>((F2/E2)-1)*100</f>
        <v>1.9421131913062162</v>
      </c>
      <c r="J2" s="5">
        <f>E2-C2</f>
        <v>-156.10000000000014</v>
      </c>
      <c r="K2" s="5">
        <f>F2-E2</f>
        <v>36.100000000000136</v>
      </c>
      <c r="L2" s="6">
        <f t="shared" ref="L2:L10" si="0">((K2/ABS(J2))*100)</f>
        <v>23.126201153107051</v>
      </c>
    </row>
    <row r="3" spans="1:12">
      <c r="A3" t="s">
        <v>17</v>
      </c>
      <c r="B3" t="s">
        <v>18</v>
      </c>
      <c r="C3">
        <v>322.7</v>
      </c>
      <c r="D3" t="s">
        <v>34</v>
      </c>
      <c r="E3">
        <v>319.10000000000002</v>
      </c>
      <c r="F3">
        <v>333.1</v>
      </c>
      <c r="H3" s="5">
        <f t="shared" ref="H3:H62" si="1">((E3/C3)-1)*100</f>
        <v>-1.1155872327238803</v>
      </c>
      <c r="I3" s="5">
        <f t="shared" ref="I3:I62" si="2">((F3/E3)-1)*100</f>
        <v>4.3873393920401016</v>
      </c>
      <c r="J3" s="5">
        <f t="shared" ref="J3:J62" si="3">E3-C3</f>
        <v>-3.5999999999999659</v>
      </c>
      <c r="K3" s="5">
        <f t="shared" ref="K3:K62" si="4">F3-E3</f>
        <v>14</v>
      </c>
      <c r="L3" s="6">
        <f t="shared" si="0"/>
        <v>388.88888888889255</v>
      </c>
    </row>
    <row r="4" spans="1:12">
      <c r="A4" t="s">
        <v>19</v>
      </c>
      <c r="B4" t="s">
        <v>20</v>
      </c>
      <c r="C4">
        <v>2687.1</v>
      </c>
      <c r="D4" t="s">
        <v>21</v>
      </c>
      <c r="E4">
        <v>2373.1999999999998</v>
      </c>
      <c r="F4">
        <v>2537.6</v>
      </c>
      <c r="H4" s="5">
        <f t="shared" si="1"/>
        <v>-11.681738677384546</v>
      </c>
      <c r="I4" s="5">
        <f t="shared" si="2"/>
        <v>6.9273554694083916</v>
      </c>
      <c r="J4" s="5">
        <f t="shared" si="3"/>
        <v>-313.90000000000009</v>
      </c>
      <c r="K4" s="5">
        <f t="shared" si="4"/>
        <v>164.40000000000009</v>
      </c>
      <c r="L4" s="6">
        <f t="shared" si="0"/>
        <v>52.373367314431363</v>
      </c>
    </row>
    <row r="5" spans="1:12">
      <c r="A5" t="s">
        <v>22</v>
      </c>
      <c r="B5" t="s">
        <v>23</v>
      </c>
      <c r="C5">
        <v>1209.8</v>
      </c>
      <c r="D5" t="s">
        <v>16</v>
      </c>
      <c r="E5">
        <v>1150.5</v>
      </c>
      <c r="F5">
        <v>1193.5</v>
      </c>
      <c r="H5" s="5">
        <f t="shared" si="1"/>
        <v>-4.9016366341544053</v>
      </c>
      <c r="I5" s="5">
        <f t="shared" si="2"/>
        <v>3.7375054324206847</v>
      </c>
      <c r="J5" s="5">
        <f t="shared" si="3"/>
        <v>-59.299999999999955</v>
      </c>
      <c r="K5" s="5">
        <f t="shared" si="4"/>
        <v>43</v>
      </c>
      <c r="L5" s="6">
        <f t="shared" si="0"/>
        <v>72.512647554806136</v>
      </c>
    </row>
    <row r="6" spans="1:12">
      <c r="A6" t="s">
        <v>24</v>
      </c>
      <c r="B6" t="s">
        <v>25</v>
      </c>
      <c r="C6">
        <v>15213.5</v>
      </c>
      <c r="D6" t="s">
        <v>16</v>
      </c>
      <c r="E6">
        <v>13845.3</v>
      </c>
      <c r="F6">
        <v>14767.8</v>
      </c>
      <c r="H6" s="5">
        <f t="shared" si="1"/>
        <v>-8.9933282939494532</v>
      </c>
      <c r="I6" s="5">
        <f t="shared" si="2"/>
        <v>6.6629108795042358</v>
      </c>
      <c r="J6" s="5">
        <f t="shared" si="3"/>
        <v>-1368.2000000000007</v>
      </c>
      <c r="K6" s="5">
        <f t="shared" si="4"/>
        <v>922.5</v>
      </c>
      <c r="L6" s="6">
        <f t="shared" si="0"/>
        <v>67.424353164741959</v>
      </c>
    </row>
    <row r="7" spans="1:12">
      <c r="A7" t="s">
        <v>26</v>
      </c>
      <c r="B7" t="s">
        <v>47</v>
      </c>
      <c r="C7">
        <v>2363.5</v>
      </c>
      <c r="D7" t="s">
        <v>28</v>
      </c>
      <c r="E7">
        <v>2208.6999999999998</v>
      </c>
      <c r="F7">
        <v>2379.6999999999998</v>
      </c>
      <c r="H7" s="5">
        <f t="shared" si="1"/>
        <v>-6.5496086312672013</v>
      </c>
      <c r="I7" s="5">
        <f t="shared" si="2"/>
        <v>7.7421107438764958</v>
      </c>
      <c r="J7" s="5">
        <f t="shared" si="3"/>
        <v>-154.80000000000018</v>
      </c>
      <c r="K7" s="5">
        <f t="shared" si="4"/>
        <v>171</v>
      </c>
      <c r="L7" s="6">
        <f t="shared" si="0"/>
        <v>110.46511627906963</v>
      </c>
    </row>
    <row r="8" spans="1:12">
      <c r="A8" t="s">
        <v>29</v>
      </c>
      <c r="B8" t="s">
        <v>30</v>
      </c>
      <c r="C8">
        <v>1713</v>
      </c>
      <c r="D8" t="s">
        <v>16</v>
      </c>
      <c r="E8">
        <v>1591.8</v>
      </c>
      <c r="F8">
        <v>1651.2</v>
      </c>
      <c r="H8" s="5">
        <f t="shared" si="1"/>
        <v>-7.0753064798598997</v>
      </c>
      <c r="I8" s="5">
        <f t="shared" si="2"/>
        <v>3.731624575951753</v>
      </c>
      <c r="J8" s="5">
        <f t="shared" si="3"/>
        <v>-121.20000000000005</v>
      </c>
      <c r="K8" s="5">
        <f t="shared" si="4"/>
        <v>59.400000000000091</v>
      </c>
      <c r="L8" s="6">
        <f t="shared" si="0"/>
        <v>49.009900990099062</v>
      </c>
    </row>
    <row r="9" spans="1:12">
      <c r="A9" t="s">
        <v>31</v>
      </c>
      <c r="B9" t="s">
        <v>23</v>
      </c>
      <c r="C9">
        <v>442.3</v>
      </c>
      <c r="D9" t="s">
        <v>16</v>
      </c>
      <c r="E9">
        <v>407.1</v>
      </c>
      <c r="F9">
        <v>430.6</v>
      </c>
      <c r="H9" s="5">
        <f t="shared" si="1"/>
        <v>-7.9583992765091534</v>
      </c>
      <c r="I9" s="5">
        <f t="shared" si="2"/>
        <v>5.7725374600835266</v>
      </c>
      <c r="J9" s="5">
        <f t="shared" si="3"/>
        <v>-35.199999999999989</v>
      </c>
      <c r="K9" s="5">
        <f t="shared" si="4"/>
        <v>23.5</v>
      </c>
      <c r="L9" s="6">
        <f t="shared" si="0"/>
        <v>66.761363636363654</v>
      </c>
    </row>
    <row r="10" spans="1:12">
      <c r="A10" t="s">
        <v>32</v>
      </c>
      <c r="B10" t="s">
        <v>33</v>
      </c>
      <c r="C10">
        <v>713.5</v>
      </c>
      <c r="D10" t="s">
        <v>68</v>
      </c>
      <c r="E10">
        <v>695.2</v>
      </c>
      <c r="F10">
        <v>732.4</v>
      </c>
      <c r="H10" s="5">
        <f t="shared" si="1"/>
        <v>-2.564821303433773</v>
      </c>
      <c r="I10" s="5">
        <f t="shared" si="2"/>
        <v>5.3509781357882424</v>
      </c>
      <c r="J10" s="5">
        <f t="shared" si="3"/>
        <v>-18.299999999999955</v>
      </c>
      <c r="K10" s="5">
        <f t="shared" si="4"/>
        <v>37.199999999999932</v>
      </c>
      <c r="L10" s="6">
        <f t="shared" si="0"/>
        <v>203.27868852459031</v>
      </c>
    </row>
    <row r="11" spans="1:12">
      <c r="A11" t="s">
        <v>35</v>
      </c>
      <c r="B11" t="s">
        <v>36</v>
      </c>
      <c r="C11">
        <v>8064.7</v>
      </c>
      <c r="D11" t="s">
        <v>37</v>
      </c>
      <c r="E11">
        <v>7142.1</v>
      </c>
      <c r="F11">
        <v>7645</v>
      </c>
      <c r="H11" s="5">
        <f t="shared" si="1"/>
        <v>-11.439979168474956</v>
      </c>
      <c r="I11" s="5">
        <f t="shared" si="2"/>
        <v>7.0413463827165623</v>
      </c>
      <c r="J11" s="5">
        <f t="shared" si="3"/>
        <v>-922.59999999999945</v>
      </c>
      <c r="K11" s="5">
        <f t="shared" si="4"/>
        <v>502.89999999999964</v>
      </c>
      <c r="L11" s="6">
        <f>((K11/ABS(J11))*100)</f>
        <v>54.508996314762626</v>
      </c>
    </row>
    <row r="12" spans="1:12">
      <c r="A12" t="s">
        <v>38</v>
      </c>
      <c r="B12" t="s">
        <v>23</v>
      </c>
      <c r="C12">
        <v>4178.5</v>
      </c>
      <c r="D12" t="s">
        <v>16</v>
      </c>
      <c r="E12">
        <v>3838.5</v>
      </c>
      <c r="F12">
        <v>4078.3</v>
      </c>
      <c r="H12" s="5">
        <f t="shared" si="1"/>
        <v>-8.1368912289098922</v>
      </c>
      <c r="I12" s="5">
        <f t="shared" si="2"/>
        <v>6.2472319916634156</v>
      </c>
      <c r="J12" s="5">
        <f t="shared" si="3"/>
        <v>-340</v>
      </c>
      <c r="K12" s="5">
        <f t="shared" si="4"/>
        <v>239.80000000000018</v>
      </c>
      <c r="L12" s="6">
        <f t="shared" ref="L12:L62" si="5">((K12/ABS(J12))*100)</f>
        <v>70.529411764705941</v>
      </c>
    </row>
    <row r="13" spans="1:12">
      <c r="A13" t="s">
        <v>39</v>
      </c>
      <c r="B13" t="s">
        <v>15</v>
      </c>
      <c r="C13">
        <v>628</v>
      </c>
      <c r="D13" t="s">
        <v>218</v>
      </c>
      <c r="E13">
        <v>582.6</v>
      </c>
      <c r="F13">
        <v>621.1</v>
      </c>
      <c r="H13" s="5">
        <f t="shared" si="1"/>
        <v>-7.2292993630573177</v>
      </c>
      <c r="I13" s="5">
        <f t="shared" si="2"/>
        <v>6.6083075866804064</v>
      </c>
      <c r="J13" s="5">
        <f t="shared" si="3"/>
        <v>-45.399999999999977</v>
      </c>
      <c r="K13" s="5">
        <f t="shared" si="4"/>
        <v>38.5</v>
      </c>
      <c r="L13" s="6">
        <f t="shared" si="5"/>
        <v>84.801762114537482</v>
      </c>
    </row>
    <row r="14" spans="1:12">
      <c r="A14" t="s">
        <v>40</v>
      </c>
      <c r="B14" t="s">
        <v>41</v>
      </c>
      <c r="C14">
        <v>657.5</v>
      </c>
      <c r="D14" t="s">
        <v>28</v>
      </c>
      <c r="E14">
        <v>600.9</v>
      </c>
      <c r="F14">
        <v>637.4</v>
      </c>
      <c r="H14" s="5">
        <f t="shared" si="1"/>
        <v>-8.6083650190114103</v>
      </c>
      <c r="I14" s="5">
        <f t="shared" si="2"/>
        <v>6.0742220003328296</v>
      </c>
      <c r="J14" s="5">
        <f t="shared" si="3"/>
        <v>-56.600000000000023</v>
      </c>
      <c r="K14" s="5">
        <f t="shared" si="4"/>
        <v>36.5</v>
      </c>
      <c r="L14" s="6">
        <f t="shared" si="5"/>
        <v>64.487632508833897</v>
      </c>
    </row>
    <row r="15" spans="1:12">
      <c r="A15" t="s">
        <v>42</v>
      </c>
      <c r="B15" t="s">
        <v>43</v>
      </c>
      <c r="C15">
        <v>5994.5</v>
      </c>
      <c r="D15" t="s">
        <v>37</v>
      </c>
      <c r="E15">
        <v>5584.2</v>
      </c>
      <c r="F15">
        <v>5835.1</v>
      </c>
      <c r="H15" s="5">
        <f t="shared" si="1"/>
        <v>-6.8446075569271851</v>
      </c>
      <c r="I15" s="5">
        <f t="shared" si="2"/>
        <v>4.4930339171233236</v>
      </c>
      <c r="J15" s="5">
        <f t="shared" si="3"/>
        <v>-410.30000000000018</v>
      </c>
      <c r="K15" s="5">
        <f t="shared" si="4"/>
        <v>250.90000000000055</v>
      </c>
      <c r="L15" s="6">
        <f t="shared" si="5"/>
        <v>61.1503777723618</v>
      </c>
    </row>
    <row r="16" spans="1:12">
      <c r="A16" t="s">
        <v>44</v>
      </c>
      <c r="B16" t="s">
        <v>41</v>
      </c>
      <c r="C16">
        <v>2993.1</v>
      </c>
      <c r="D16" t="s">
        <v>45</v>
      </c>
      <c r="E16">
        <v>2755.6</v>
      </c>
      <c r="F16">
        <v>2975.5</v>
      </c>
      <c r="H16" s="5">
        <f t="shared" si="1"/>
        <v>-7.934916975710804</v>
      </c>
      <c r="I16" s="5">
        <f t="shared" si="2"/>
        <v>7.9801132239802675</v>
      </c>
      <c r="J16" s="5">
        <f t="shared" si="3"/>
        <v>-237.5</v>
      </c>
      <c r="K16" s="5">
        <f t="shared" si="4"/>
        <v>219.90000000000009</v>
      </c>
      <c r="L16" s="6">
        <f t="shared" si="5"/>
        <v>92.58947368421056</v>
      </c>
    </row>
    <row r="17" spans="1:12">
      <c r="A17" t="s">
        <v>46</v>
      </c>
      <c r="B17" t="s">
        <v>47</v>
      </c>
      <c r="C17">
        <v>1528</v>
      </c>
      <c r="D17" t="s">
        <v>28</v>
      </c>
      <c r="E17">
        <v>1462.6</v>
      </c>
      <c r="F17">
        <v>1528.5</v>
      </c>
      <c r="H17" s="5">
        <f t="shared" si="1"/>
        <v>-4.2801047120418882</v>
      </c>
      <c r="I17" s="5">
        <f t="shared" si="2"/>
        <v>4.5056748256529611</v>
      </c>
      <c r="J17" s="5">
        <f t="shared" si="3"/>
        <v>-65.400000000000091</v>
      </c>
      <c r="K17" s="5">
        <f t="shared" si="4"/>
        <v>65.900000000000091</v>
      </c>
      <c r="L17" s="6">
        <f t="shared" si="5"/>
        <v>100.76452599388379</v>
      </c>
    </row>
    <row r="18" spans="1:12">
      <c r="A18" t="s">
        <v>48</v>
      </c>
      <c r="B18" t="s">
        <v>47</v>
      </c>
      <c r="C18">
        <v>1396.9</v>
      </c>
      <c r="D18" t="s">
        <v>28</v>
      </c>
      <c r="E18">
        <v>1319.2</v>
      </c>
      <c r="F18">
        <v>1375.9</v>
      </c>
      <c r="H18" s="5">
        <f t="shared" si="1"/>
        <v>-5.5623165580929275</v>
      </c>
      <c r="I18" s="5">
        <f t="shared" si="2"/>
        <v>4.298059429957557</v>
      </c>
      <c r="J18" s="5">
        <f t="shared" si="3"/>
        <v>-77.700000000000045</v>
      </c>
      <c r="K18" s="5">
        <f t="shared" si="4"/>
        <v>56.700000000000045</v>
      </c>
      <c r="L18" s="6">
        <f t="shared" si="5"/>
        <v>72.972972972972997</v>
      </c>
    </row>
    <row r="19" spans="1:12">
      <c r="A19" t="s">
        <v>49</v>
      </c>
      <c r="B19" t="s">
        <v>43</v>
      </c>
      <c r="C19">
        <v>1870.6</v>
      </c>
      <c r="D19" t="s">
        <v>16</v>
      </c>
      <c r="E19">
        <v>1750.6</v>
      </c>
      <c r="F19">
        <v>1842.8</v>
      </c>
      <c r="H19" s="5">
        <f t="shared" si="1"/>
        <v>-6.4150539933711119</v>
      </c>
      <c r="I19" s="5">
        <f t="shared" si="2"/>
        <v>5.2667656803381702</v>
      </c>
      <c r="J19" s="5">
        <f t="shared" si="3"/>
        <v>-120</v>
      </c>
      <c r="K19" s="5">
        <f t="shared" si="4"/>
        <v>92.200000000000045</v>
      </c>
      <c r="L19" s="6">
        <f t="shared" si="5"/>
        <v>76.833333333333371</v>
      </c>
    </row>
    <row r="20" spans="1:12">
      <c r="A20" t="s">
        <v>50</v>
      </c>
      <c r="B20" t="s">
        <v>33</v>
      </c>
      <c r="C20">
        <v>1943.6</v>
      </c>
      <c r="D20" t="s">
        <v>16</v>
      </c>
      <c r="E20">
        <v>1874</v>
      </c>
      <c r="F20">
        <v>1964</v>
      </c>
      <c r="H20" s="5">
        <f t="shared" si="1"/>
        <v>-3.5809837415105905</v>
      </c>
      <c r="I20" s="5">
        <f t="shared" si="2"/>
        <v>4.8025613660618971</v>
      </c>
      <c r="J20" s="5">
        <f t="shared" si="3"/>
        <v>-69.599999999999909</v>
      </c>
      <c r="K20" s="5">
        <f t="shared" si="4"/>
        <v>90</v>
      </c>
      <c r="L20" s="6">
        <f t="shared" si="5"/>
        <v>129.31034482758636</v>
      </c>
    </row>
    <row r="21" spans="1:12">
      <c r="A21" t="s">
        <v>51</v>
      </c>
      <c r="B21" t="s">
        <v>23</v>
      </c>
      <c r="C21">
        <v>621</v>
      </c>
      <c r="D21" t="s">
        <v>219</v>
      </c>
      <c r="E21">
        <v>591.5</v>
      </c>
      <c r="F21">
        <v>600.5</v>
      </c>
      <c r="H21" s="5">
        <f t="shared" si="1"/>
        <v>-4.7504025764895319</v>
      </c>
      <c r="I21" s="5">
        <f t="shared" si="2"/>
        <v>1.5215553677092153</v>
      </c>
      <c r="J21" s="5">
        <f t="shared" si="3"/>
        <v>-29.5</v>
      </c>
      <c r="K21" s="5">
        <f t="shared" si="4"/>
        <v>9</v>
      </c>
      <c r="L21" s="6">
        <f t="shared" si="5"/>
        <v>30.508474576271187</v>
      </c>
    </row>
    <row r="22" spans="1:12">
      <c r="A22" t="s">
        <v>52</v>
      </c>
      <c r="B22" t="s">
        <v>23</v>
      </c>
      <c r="C22">
        <v>2615.9</v>
      </c>
      <c r="D22" t="s">
        <v>16</v>
      </c>
      <c r="E22">
        <v>2470.1</v>
      </c>
      <c r="F22">
        <v>2625.2</v>
      </c>
      <c r="H22" s="5">
        <f t="shared" si="1"/>
        <v>-5.5736075538055818</v>
      </c>
      <c r="I22" s="5">
        <f t="shared" si="2"/>
        <v>6.2790980122262141</v>
      </c>
      <c r="J22" s="5">
        <f t="shared" si="3"/>
        <v>-145.80000000000018</v>
      </c>
      <c r="K22" s="5">
        <f t="shared" si="4"/>
        <v>155.09999999999991</v>
      </c>
      <c r="L22" s="6">
        <f t="shared" si="5"/>
        <v>106.37860082304506</v>
      </c>
    </row>
    <row r="23" spans="1:12">
      <c r="A23" t="s">
        <v>53</v>
      </c>
      <c r="B23" t="s">
        <v>27</v>
      </c>
      <c r="C23">
        <v>3304.3</v>
      </c>
      <c r="D23" t="s">
        <v>220</v>
      </c>
      <c r="E23">
        <v>3161.3</v>
      </c>
      <c r="F23">
        <v>3354.6</v>
      </c>
      <c r="H23" s="5">
        <f t="shared" si="1"/>
        <v>-4.3276942166268206</v>
      </c>
      <c r="I23" s="5">
        <f t="shared" si="2"/>
        <v>6.11457311865371</v>
      </c>
      <c r="J23" s="5">
        <f t="shared" si="3"/>
        <v>-143</v>
      </c>
      <c r="K23" s="5">
        <f t="shared" si="4"/>
        <v>193.29999999999973</v>
      </c>
      <c r="L23" s="6">
        <f t="shared" si="5"/>
        <v>135.17482517482497</v>
      </c>
    </row>
    <row r="24" spans="1:12">
      <c r="A24" t="s">
        <v>54</v>
      </c>
      <c r="B24" t="s">
        <v>221</v>
      </c>
      <c r="C24">
        <v>4291.8999999999996</v>
      </c>
      <c r="D24" t="s">
        <v>45</v>
      </c>
      <c r="E24">
        <v>3829.1</v>
      </c>
      <c r="F24">
        <v>4092.7</v>
      </c>
      <c r="H24" s="5">
        <f t="shared" si="1"/>
        <v>-10.783103054591203</v>
      </c>
      <c r="I24" s="5">
        <f t="shared" si="2"/>
        <v>6.8841242067326558</v>
      </c>
      <c r="J24" s="5">
        <f t="shared" si="3"/>
        <v>-462.79999999999973</v>
      </c>
      <c r="K24" s="5">
        <f t="shared" si="4"/>
        <v>263.59999999999991</v>
      </c>
      <c r="L24" s="6">
        <f t="shared" si="5"/>
        <v>56.957649092480565</v>
      </c>
    </row>
    <row r="25" spans="1:12">
      <c r="A25" t="s">
        <v>55</v>
      </c>
      <c r="B25" t="s">
        <v>23</v>
      </c>
      <c r="C25">
        <v>2780.9</v>
      </c>
      <c r="D25" t="s">
        <v>34</v>
      </c>
      <c r="E25">
        <v>2620.8000000000002</v>
      </c>
      <c r="F25">
        <v>2797.7</v>
      </c>
      <c r="H25" s="5">
        <f t="shared" si="1"/>
        <v>-5.7571289870185893</v>
      </c>
      <c r="I25" s="5">
        <f t="shared" si="2"/>
        <v>6.749847374847362</v>
      </c>
      <c r="J25" s="5">
        <f t="shared" si="3"/>
        <v>-160.09999999999991</v>
      </c>
      <c r="K25" s="5">
        <f t="shared" si="4"/>
        <v>176.89999999999964</v>
      </c>
      <c r="L25" s="6">
        <f t="shared" si="5"/>
        <v>110.49344159900045</v>
      </c>
    </row>
    <row r="26" spans="1:12">
      <c r="A26" t="s">
        <v>56</v>
      </c>
      <c r="B26" t="s">
        <v>23</v>
      </c>
      <c r="C26">
        <v>1161.9000000000001</v>
      </c>
      <c r="D26" t="s">
        <v>16</v>
      </c>
      <c r="E26">
        <v>1084.0999999999999</v>
      </c>
      <c r="F26">
        <v>1127.0999999999999</v>
      </c>
      <c r="H26" s="5">
        <f t="shared" si="1"/>
        <v>-6.6959290816765771</v>
      </c>
      <c r="I26" s="5">
        <f t="shared" si="2"/>
        <v>3.9664237616455988</v>
      </c>
      <c r="J26" s="5">
        <f t="shared" si="3"/>
        <v>-77.800000000000182</v>
      </c>
      <c r="K26" s="5">
        <f t="shared" si="4"/>
        <v>43</v>
      </c>
      <c r="L26" s="6">
        <f t="shared" si="5"/>
        <v>55.269922879177244</v>
      </c>
    </row>
    <row r="27" spans="1:12">
      <c r="A27" t="s">
        <v>57</v>
      </c>
      <c r="B27" t="s">
        <v>23</v>
      </c>
      <c r="C27">
        <v>2807.3</v>
      </c>
      <c r="D27" t="s">
        <v>28</v>
      </c>
      <c r="E27">
        <v>2645.5</v>
      </c>
      <c r="F27">
        <v>2721.8</v>
      </c>
      <c r="H27" s="5">
        <f t="shared" si="1"/>
        <v>-5.7635450432800273</v>
      </c>
      <c r="I27" s="5">
        <f t="shared" si="2"/>
        <v>2.8841428841428929</v>
      </c>
      <c r="J27" s="5">
        <f t="shared" si="3"/>
        <v>-161.80000000000018</v>
      </c>
      <c r="K27" s="5">
        <f t="shared" si="4"/>
        <v>76.300000000000182</v>
      </c>
      <c r="L27" s="6">
        <f t="shared" si="5"/>
        <v>47.1569839307788</v>
      </c>
    </row>
    <row r="28" spans="1:12">
      <c r="A28" t="s">
        <v>58</v>
      </c>
      <c r="B28" t="s">
        <v>30</v>
      </c>
      <c r="C28">
        <v>448.1</v>
      </c>
      <c r="D28" t="s">
        <v>16</v>
      </c>
      <c r="E28">
        <v>426.2</v>
      </c>
      <c r="F28">
        <v>448.5</v>
      </c>
      <c r="H28" s="5">
        <f t="shared" si="1"/>
        <v>-4.8873019415309198</v>
      </c>
      <c r="I28" s="5">
        <f t="shared" si="2"/>
        <v>5.2322853120600588</v>
      </c>
      <c r="J28" s="5">
        <f t="shared" si="3"/>
        <v>-21.900000000000034</v>
      </c>
      <c r="K28" s="5">
        <f t="shared" si="4"/>
        <v>22.300000000000011</v>
      </c>
      <c r="L28" s="6">
        <f t="shared" si="5"/>
        <v>101.82648401826472</v>
      </c>
    </row>
    <row r="29" spans="1:12">
      <c r="A29" t="s">
        <v>59</v>
      </c>
      <c r="B29" t="s">
        <v>43</v>
      </c>
      <c r="C29">
        <v>967.2</v>
      </c>
      <c r="D29" t="s">
        <v>28</v>
      </c>
      <c r="E29">
        <v>934</v>
      </c>
      <c r="F29">
        <v>971.8</v>
      </c>
      <c r="H29" s="5">
        <f t="shared" si="1"/>
        <v>-3.4325889164598888</v>
      </c>
      <c r="I29" s="5">
        <f t="shared" si="2"/>
        <v>4.0471092077087656</v>
      </c>
      <c r="J29" s="5">
        <f t="shared" si="3"/>
        <v>-33.200000000000045</v>
      </c>
      <c r="K29" s="5">
        <f t="shared" si="4"/>
        <v>37.799999999999955</v>
      </c>
      <c r="L29" s="6">
        <f t="shared" si="5"/>
        <v>113.85542168674669</v>
      </c>
    </row>
    <row r="30" spans="1:12">
      <c r="A30" t="s">
        <v>60</v>
      </c>
      <c r="B30" t="s">
        <v>36</v>
      </c>
      <c r="C30">
        <v>1297.3</v>
      </c>
      <c r="D30" t="s">
        <v>21</v>
      </c>
      <c r="E30">
        <v>1110.8</v>
      </c>
      <c r="F30">
        <v>1180.0999999999999</v>
      </c>
      <c r="H30" s="5">
        <f t="shared" si="1"/>
        <v>-14.376011716642257</v>
      </c>
      <c r="I30" s="5">
        <f t="shared" si="2"/>
        <v>6.23874684911776</v>
      </c>
      <c r="J30" s="5">
        <f t="shared" si="3"/>
        <v>-186.5</v>
      </c>
      <c r="K30" s="5">
        <f t="shared" si="4"/>
        <v>69.299999999999955</v>
      </c>
      <c r="L30" s="6">
        <f t="shared" si="5"/>
        <v>37.158176943699708</v>
      </c>
    </row>
    <row r="31" spans="1:12">
      <c r="A31" t="s">
        <v>61</v>
      </c>
      <c r="B31" t="s">
        <v>43</v>
      </c>
      <c r="C31">
        <v>652.1</v>
      </c>
      <c r="D31" t="s">
        <v>28</v>
      </c>
      <c r="E31">
        <v>620.70000000000005</v>
      </c>
      <c r="F31">
        <v>640.29999999999995</v>
      </c>
      <c r="H31" s="5">
        <f t="shared" si="1"/>
        <v>-4.815212390737611</v>
      </c>
      <c r="I31" s="5">
        <f t="shared" si="2"/>
        <v>3.1577251490252811</v>
      </c>
      <c r="J31" s="5">
        <f t="shared" si="3"/>
        <v>-31.399999999999977</v>
      </c>
      <c r="K31" s="5">
        <f t="shared" si="4"/>
        <v>19.599999999999909</v>
      </c>
      <c r="L31" s="6">
        <f t="shared" si="5"/>
        <v>62.420382165604849</v>
      </c>
    </row>
    <row r="32" spans="1:12">
      <c r="A32" t="s">
        <v>62</v>
      </c>
      <c r="B32" t="s">
        <v>43</v>
      </c>
      <c r="C32">
        <v>4092.2</v>
      </c>
      <c r="D32" t="s">
        <v>21</v>
      </c>
      <c r="E32">
        <v>3832.9</v>
      </c>
      <c r="F32">
        <v>3942.3</v>
      </c>
      <c r="H32" s="5">
        <f t="shared" si="1"/>
        <v>-6.3364449440398758</v>
      </c>
      <c r="I32" s="5">
        <f t="shared" si="2"/>
        <v>2.8542356962091286</v>
      </c>
      <c r="J32" s="5">
        <f t="shared" si="3"/>
        <v>-259.29999999999973</v>
      </c>
      <c r="K32" s="5">
        <f t="shared" si="4"/>
        <v>109.40000000000009</v>
      </c>
      <c r="L32" s="6">
        <f t="shared" si="5"/>
        <v>42.190512919398458</v>
      </c>
    </row>
    <row r="33" spans="1:12">
      <c r="A33" t="s">
        <v>63</v>
      </c>
      <c r="B33" t="s">
        <v>23</v>
      </c>
      <c r="C33">
        <v>849.7</v>
      </c>
      <c r="D33" t="s">
        <v>21</v>
      </c>
      <c r="E33">
        <v>798</v>
      </c>
      <c r="F33">
        <v>810.4</v>
      </c>
      <c r="H33" s="5">
        <f t="shared" si="1"/>
        <v>-6.0845004119100876</v>
      </c>
      <c r="I33" s="5">
        <f t="shared" si="2"/>
        <v>1.5538847117794408</v>
      </c>
      <c r="J33" s="5">
        <f t="shared" si="3"/>
        <v>-51.700000000000045</v>
      </c>
      <c r="K33" s="5">
        <f t="shared" si="4"/>
        <v>12.399999999999977</v>
      </c>
      <c r="L33" s="6">
        <f t="shared" si="5"/>
        <v>23.984526112185623</v>
      </c>
    </row>
    <row r="34" spans="1:12">
      <c r="A34" t="s">
        <v>64</v>
      </c>
      <c r="B34" t="s">
        <v>27</v>
      </c>
      <c r="C34">
        <v>8827.6</v>
      </c>
      <c r="D34" t="s">
        <v>220</v>
      </c>
      <c r="E34">
        <v>8498.2999999999993</v>
      </c>
      <c r="F34">
        <v>8943.7999999999993</v>
      </c>
      <c r="H34" s="5">
        <f t="shared" si="1"/>
        <v>-3.7303457338348056</v>
      </c>
      <c r="I34" s="5">
        <f t="shared" si="2"/>
        <v>5.2422249155713585</v>
      </c>
      <c r="J34" s="5">
        <f t="shared" si="3"/>
        <v>-329.30000000000109</v>
      </c>
      <c r="K34" s="5">
        <f t="shared" si="4"/>
        <v>445.5</v>
      </c>
      <c r="L34" s="6">
        <f t="shared" si="5"/>
        <v>135.2869723656236</v>
      </c>
    </row>
    <row r="35" spans="1:12">
      <c r="A35" t="s">
        <v>65</v>
      </c>
      <c r="B35" t="s">
        <v>23</v>
      </c>
      <c r="C35">
        <v>4174.8</v>
      </c>
      <c r="D35" t="s">
        <v>16</v>
      </c>
      <c r="E35">
        <v>3840.2</v>
      </c>
      <c r="F35">
        <v>4096.8</v>
      </c>
      <c r="H35" s="5">
        <f t="shared" si="1"/>
        <v>-8.0147551978537948</v>
      </c>
      <c r="I35" s="5">
        <f t="shared" si="2"/>
        <v>6.681943648768307</v>
      </c>
      <c r="J35" s="5">
        <f t="shared" si="3"/>
        <v>-334.60000000000036</v>
      </c>
      <c r="K35" s="5">
        <f t="shared" si="4"/>
        <v>256.60000000000036</v>
      </c>
      <c r="L35" s="6">
        <f t="shared" si="5"/>
        <v>76.688583383144078</v>
      </c>
    </row>
    <row r="36" spans="1:12">
      <c r="A36" t="s">
        <v>66</v>
      </c>
      <c r="B36" t="s">
        <v>67</v>
      </c>
      <c r="C36">
        <v>368.9</v>
      </c>
      <c r="D36" t="s">
        <v>68</v>
      </c>
      <c r="E36">
        <v>362.7</v>
      </c>
      <c r="F36">
        <v>456.1</v>
      </c>
      <c r="H36" s="5">
        <f t="shared" si="1"/>
        <v>-1.6806722689075571</v>
      </c>
      <c r="I36" s="5">
        <f t="shared" si="2"/>
        <v>25.751309622277386</v>
      </c>
      <c r="J36" s="5">
        <f t="shared" si="3"/>
        <v>-6.1999999999999886</v>
      </c>
      <c r="K36" s="5">
        <f t="shared" si="4"/>
        <v>93.400000000000034</v>
      </c>
      <c r="L36" s="6">
        <f t="shared" si="5"/>
        <v>1506.4516129032293</v>
      </c>
    </row>
    <row r="37" spans="1:12">
      <c r="A37" t="s">
        <v>69</v>
      </c>
      <c r="B37" t="s">
        <v>41</v>
      </c>
      <c r="C37">
        <v>5438.2</v>
      </c>
      <c r="D37" t="s">
        <v>16</v>
      </c>
      <c r="E37">
        <v>5001</v>
      </c>
      <c r="F37">
        <v>5200.6000000000004</v>
      </c>
      <c r="H37" s="5">
        <f t="shared" si="1"/>
        <v>-8.039424809679673</v>
      </c>
      <c r="I37" s="5">
        <f t="shared" si="2"/>
        <v>3.9912017596480887</v>
      </c>
      <c r="J37" s="5">
        <f t="shared" si="3"/>
        <v>-437.19999999999982</v>
      </c>
      <c r="K37" s="5">
        <f t="shared" si="4"/>
        <v>199.60000000000036</v>
      </c>
      <c r="L37" s="6">
        <f t="shared" si="5"/>
        <v>45.65416285452892</v>
      </c>
    </row>
    <row r="38" spans="1:12">
      <c r="A38" t="s">
        <v>70</v>
      </c>
      <c r="B38" t="s">
        <v>71</v>
      </c>
      <c r="C38">
        <v>1620.4</v>
      </c>
      <c r="D38" t="s">
        <v>16</v>
      </c>
      <c r="E38">
        <v>1543.3</v>
      </c>
      <c r="F38">
        <v>1636.8</v>
      </c>
      <c r="H38" s="5">
        <f t="shared" si="1"/>
        <v>-4.7580844235991187</v>
      </c>
      <c r="I38" s="5">
        <f t="shared" si="2"/>
        <v>6.0584461867426942</v>
      </c>
      <c r="J38" s="5">
        <f t="shared" si="3"/>
        <v>-77.100000000000136</v>
      </c>
      <c r="K38" s="5">
        <f t="shared" si="4"/>
        <v>93.5</v>
      </c>
      <c r="L38" s="6">
        <f t="shared" si="5"/>
        <v>121.27107652399461</v>
      </c>
    </row>
    <row r="39" spans="1:12">
      <c r="A39" t="s">
        <v>72</v>
      </c>
      <c r="B39" t="s">
        <v>15</v>
      </c>
      <c r="C39">
        <v>1738.1</v>
      </c>
      <c r="D39" t="s">
        <v>16</v>
      </c>
      <c r="E39">
        <v>1591.5</v>
      </c>
      <c r="F39">
        <v>1682.7</v>
      </c>
      <c r="H39" s="5">
        <f t="shared" si="1"/>
        <v>-8.4344974397330361</v>
      </c>
      <c r="I39" s="5">
        <f t="shared" si="2"/>
        <v>5.7304429783223476</v>
      </c>
      <c r="J39" s="5">
        <f t="shared" si="3"/>
        <v>-146.59999999999991</v>
      </c>
      <c r="K39" s="5">
        <f t="shared" si="4"/>
        <v>91.200000000000045</v>
      </c>
      <c r="L39" s="6">
        <f t="shared" si="5"/>
        <v>62.210095497953688</v>
      </c>
    </row>
    <row r="40" spans="1:12">
      <c r="A40" t="s">
        <v>73</v>
      </c>
      <c r="B40" t="s">
        <v>27</v>
      </c>
      <c r="C40">
        <v>5824.6</v>
      </c>
      <c r="D40" t="s">
        <v>16</v>
      </c>
      <c r="E40">
        <v>5566.4</v>
      </c>
      <c r="F40">
        <v>5761.6</v>
      </c>
      <c r="H40" s="5">
        <f t="shared" si="1"/>
        <v>-4.4329224324417211</v>
      </c>
      <c r="I40" s="5">
        <f t="shared" si="2"/>
        <v>3.5067548146019201</v>
      </c>
      <c r="J40" s="5">
        <f t="shared" si="3"/>
        <v>-258.20000000000073</v>
      </c>
      <c r="K40" s="5">
        <f t="shared" si="4"/>
        <v>195.20000000000073</v>
      </c>
      <c r="L40" s="6">
        <f t="shared" si="5"/>
        <v>75.600309837335473</v>
      </c>
    </row>
    <row r="41" spans="1:12">
      <c r="A41" t="s">
        <v>74</v>
      </c>
      <c r="B41" t="s">
        <v>75</v>
      </c>
      <c r="C41">
        <v>496</v>
      </c>
      <c r="D41" t="s">
        <v>222</v>
      </c>
      <c r="E41">
        <v>456.8</v>
      </c>
      <c r="F41">
        <v>469.2</v>
      </c>
      <c r="H41" s="5">
        <f t="shared" si="1"/>
        <v>-7.9032258064516085</v>
      </c>
      <c r="I41" s="5">
        <f t="shared" si="2"/>
        <v>2.7145359019264292</v>
      </c>
      <c r="J41" s="5">
        <f t="shared" si="3"/>
        <v>-39.199999999999989</v>
      </c>
      <c r="K41" s="5">
        <f t="shared" si="4"/>
        <v>12.399999999999977</v>
      </c>
      <c r="L41" s="6">
        <f t="shared" si="5"/>
        <v>31.632653061224442</v>
      </c>
    </row>
    <row r="42" spans="1:12">
      <c r="A42" t="s">
        <v>76</v>
      </c>
      <c r="B42" t="s">
        <v>43</v>
      </c>
      <c r="C42">
        <v>1956.9</v>
      </c>
      <c r="D42" t="s">
        <v>37</v>
      </c>
      <c r="E42">
        <v>1791</v>
      </c>
      <c r="F42">
        <v>1913.3</v>
      </c>
      <c r="H42" s="5">
        <f t="shared" si="1"/>
        <v>-8.4776943124329378</v>
      </c>
      <c r="I42" s="5">
        <f t="shared" si="2"/>
        <v>6.8285873813511921</v>
      </c>
      <c r="J42" s="5">
        <f t="shared" si="3"/>
        <v>-165.90000000000009</v>
      </c>
      <c r="K42" s="5">
        <f t="shared" si="4"/>
        <v>122.29999999999995</v>
      </c>
      <c r="L42" s="6">
        <f t="shared" si="5"/>
        <v>73.719107896323024</v>
      </c>
    </row>
    <row r="43" spans="1:12">
      <c r="A43" t="s">
        <v>77</v>
      </c>
      <c r="B43" t="s">
        <v>33</v>
      </c>
      <c r="C43">
        <v>412.1</v>
      </c>
      <c r="D43" t="s">
        <v>16</v>
      </c>
      <c r="E43">
        <v>399.8</v>
      </c>
      <c r="F43">
        <v>421.9</v>
      </c>
      <c r="H43" s="5">
        <f t="shared" si="1"/>
        <v>-2.9847124484348453</v>
      </c>
      <c r="I43" s="5">
        <f t="shared" si="2"/>
        <v>5.5277638819409614</v>
      </c>
      <c r="J43" s="5">
        <f t="shared" si="3"/>
        <v>-12.300000000000011</v>
      </c>
      <c r="K43" s="5">
        <f t="shared" si="4"/>
        <v>22.099999999999966</v>
      </c>
      <c r="L43" s="6">
        <f t="shared" si="5"/>
        <v>179.67479674796704</v>
      </c>
    </row>
    <row r="44" spans="1:12">
      <c r="A44" t="s">
        <v>78</v>
      </c>
      <c r="B44" t="s">
        <v>23</v>
      </c>
      <c r="C44">
        <v>2810.2</v>
      </c>
      <c r="D44" t="s">
        <v>16</v>
      </c>
      <c r="E44">
        <v>2590.1999999999998</v>
      </c>
      <c r="F44">
        <v>2771.1</v>
      </c>
      <c r="H44" s="5">
        <f t="shared" si="1"/>
        <v>-7.8286242972030458</v>
      </c>
      <c r="I44" s="5">
        <f t="shared" si="2"/>
        <v>6.9840166782487945</v>
      </c>
      <c r="J44" s="5">
        <f t="shared" si="3"/>
        <v>-220</v>
      </c>
      <c r="K44" s="5">
        <f t="shared" si="4"/>
        <v>180.90000000000009</v>
      </c>
      <c r="L44" s="6">
        <f t="shared" si="5"/>
        <v>82.227272727272776</v>
      </c>
    </row>
    <row r="45" spans="1:12">
      <c r="A45" t="s">
        <v>79</v>
      </c>
      <c r="B45" t="s">
        <v>33</v>
      </c>
      <c r="C45">
        <v>10635.7</v>
      </c>
      <c r="D45" t="s">
        <v>37</v>
      </c>
      <c r="E45">
        <v>10213.6</v>
      </c>
      <c r="F45">
        <v>11277.1</v>
      </c>
      <c r="H45" s="5">
        <f t="shared" si="1"/>
        <v>-3.9687091587765733</v>
      </c>
      <c r="I45" s="5">
        <f t="shared" si="2"/>
        <v>10.412587138717001</v>
      </c>
      <c r="J45" s="5">
        <f t="shared" si="3"/>
        <v>-422.10000000000036</v>
      </c>
      <c r="K45" s="5">
        <f t="shared" si="4"/>
        <v>1063.5</v>
      </c>
      <c r="L45" s="6">
        <f t="shared" si="5"/>
        <v>251.95451314854279</v>
      </c>
    </row>
    <row r="46" spans="1:12">
      <c r="A46" t="s">
        <v>80</v>
      </c>
      <c r="B46" t="s">
        <v>15</v>
      </c>
      <c r="C46">
        <v>1265.2</v>
      </c>
      <c r="D46" t="s">
        <v>16</v>
      </c>
      <c r="E46">
        <v>1172.4000000000001</v>
      </c>
      <c r="F46">
        <v>1288</v>
      </c>
      <c r="H46" s="5">
        <f t="shared" si="1"/>
        <v>-7.3348087258931383</v>
      </c>
      <c r="I46" s="5">
        <f t="shared" si="2"/>
        <v>9.860116001364716</v>
      </c>
      <c r="J46" s="5">
        <f t="shared" si="3"/>
        <v>-92.799999999999955</v>
      </c>
      <c r="K46" s="5">
        <f t="shared" si="4"/>
        <v>115.59999999999991</v>
      </c>
      <c r="L46" s="6">
        <f t="shared" si="5"/>
        <v>124.56896551724135</v>
      </c>
    </row>
    <row r="47" spans="1:12">
      <c r="A47" t="s">
        <v>81</v>
      </c>
      <c r="B47" t="s">
        <v>41</v>
      </c>
      <c r="C47">
        <v>309.60000000000002</v>
      </c>
      <c r="D47" t="s">
        <v>34</v>
      </c>
      <c r="E47">
        <v>295.3</v>
      </c>
      <c r="F47">
        <v>309.10000000000002</v>
      </c>
      <c r="H47" s="5">
        <f t="shared" si="1"/>
        <v>-4.6188630490956122</v>
      </c>
      <c r="I47" s="5">
        <f t="shared" si="2"/>
        <v>4.673213681002375</v>
      </c>
      <c r="J47" s="5">
        <f t="shared" si="3"/>
        <v>-14.300000000000011</v>
      </c>
      <c r="K47" s="5">
        <f t="shared" si="4"/>
        <v>13.800000000000011</v>
      </c>
      <c r="L47" s="6">
        <f t="shared" si="5"/>
        <v>96.503496503496507</v>
      </c>
    </row>
    <row r="48" spans="1:12">
      <c r="A48" t="s">
        <v>82</v>
      </c>
      <c r="B48" t="s">
        <v>27</v>
      </c>
      <c r="C48">
        <v>3784.9</v>
      </c>
      <c r="D48" t="s">
        <v>16</v>
      </c>
      <c r="E48">
        <v>3594.6</v>
      </c>
      <c r="F48">
        <v>3777.3</v>
      </c>
      <c r="H48" s="5">
        <f t="shared" si="1"/>
        <v>-5.0278739200507294</v>
      </c>
      <c r="I48" s="5">
        <f t="shared" si="2"/>
        <v>5.0826239359038627</v>
      </c>
      <c r="J48" s="5">
        <f t="shared" si="3"/>
        <v>-190.30000000000018</v>
      </c>
      <c r="K48" s="5">
        <f t="shared" si="4"/>
        <v>182.70000000000027</v>
      </c>
      <c r="L48" s="6">
        <f t="shared" si="5"/>
        <v>96.006305832895478</v>
      </c>
    </row>
    <row r="49" spans="1:12">
      <c r="A49" t="s">
        <v>83</v>
      </c>
      <c r="B49" t="s">
        <v>30</v>
      </c>
      <c r="C49">
        <v>2976.7</v>
      </c>
      <c r="D49" t="s">
        <v>16</v>
      </c>
      <c r="E49">
        <v>2777.1</v>
      </c>
      <c r="F49">
        <v>2940.2</v>
      </c>
      <c r="H49" s="5">
        <f t="shared" si="1"/>
        <v>-6.7054120334598677</v>
      </c>
      <c r="I49" s="5">
        <f t="shared" si="2"/>
        <v>5.8730330200568837</v>
      </c>
      <c r="J49" s="5">
        <f t="shared" si="3"/>
        <v>-199.59999999999991</v>
      </c>
      <c r="K49" s="5">
        <f t="shared" si="4"/>
        <v>163.09999999999991</v>
      </c>
      <c r="L49" s="6">
        <f t="shared" si="5"/>
        <v>81.713426853707404</v>
      </c>
    </row>
    <row r="50" spans="1:12">
      <c r="A50" t="s">
        <v>84</v>
      </c>
      <c r="B50" t="s">
        <v>23</v>
      </c>
      <c r="C50">
        <v>763.6</v>
      </c>
      <c r="D50" t="s">
        <v>16</v>
      </c>
      <c r="E50">
        <v>739</v>
      </c>
      <c r="F50">
        <v>773.9</v>
      </c>
      <c r="H50" s="5">
        <f t="shared" si="1"/>
        <v>-3.2215819800942902</v>
      </c>
      <c r="I50" s="5">
        <f t="shared" si="2"/>
        <v>4.7225981055480259</v>
      </c>
      <c r="J50" s="5">
        <f t="shared" si="3"/>
        <v>-24.600000000000023</v>
      </c>
      <c r="K50" s="5">
        <f t="shared" si="4"/>
        <v>34.899999999999977</v>
      </c>
      <c r="L50" s="6">
        <f t="shared" si="5"/>
        <v>141.86991869918677</v>
      </c>
    </row>
    <row r="51" spans="1:12">
      <c r="A51" t="s">
        <v>85</v>
      </c>
      <c r="B51" t="s">
        <v>41</v>
      </c>
      <c r="C51">
        <v>2889.3</v>
      </c>
      <c r="D51" t="s">
        <v>16</v>
      </c>
      <c r="E51">
        <v>2713.2</v>
      </c>
      <c r="F51">
        <v>2840.5</v>
      </c>
      <c r="H51" s="5">
        <f t="shared" si="1"/>
        <v>-6.0949018793479475</v>
      </c>
      <c r="I51" s="5">
        <f t="shared" si="2"/>
        <v>4.6918767507002856</v>
      </c>
      <c r="J51" s="5">
        <f t="shared" si="3"/>
        <v>-176.10000000000036</v>
      </c>
      <c r="K51" s="5">
        <f t="shared" si="4"/>
        <v>127.30000000000018</v>
      </c>
      <c r="L51" s="6">
        <f t="shared" si="5"/>
        <v>72.288472458830171</v>
      </c>
    </row>
    <row r="52" spans="1:12">
      <c r="A52" t="s">
        <v>86</v>
      </c>
      <c r="B52" t="s">
        <v>87</v>
      </c>
      <c r="C52">
        <v>300.60000000000002</v>
      </c>
      <c r="D52" t="s">
        <v>28</v>
      </c>
      <c r="E52">
        <v>280.3</v>
      </c>
      <c r="F52">
        <v>292.60000000000002</v>
      </c>
      <c r="H52" s="5">
        <f t="shared" si="1"/>
        <v>-6.7531603459747185</v>
      </c>
      <c r="I52" s="5">
        <f t="shared" si="2"/>
        <v>4.388155547627548</v>
      </c>
      <c r="J52" s="5">
        <f t="shared" si="3"/>
        <v>-20.300000000000011</v>
      </c>
      <c r="K52" s="5">
        <f t="shared" si="4"/>
        <v>12.300000000000011</v>
      </c>
      <c r="L52" s="6">
        <f t="shared" si="5"/>
        <v>60.591133004926135</v>
      </c>
    </row>
    <row r="53" spans="1:12">
      <c r="A53" t="s">
        <v>88</v>
      </c>
      <c r="B53" t="s">
        <v>23</v>
      </c>
      <c r="C53">
        <v>7083.4</v>
      </c>
      <c r="D53" t="s">
        <v>16</v>
      </c>
      <c r="E53">
        <v>6732</v>
      </c>
      <c r="F53">
        <v>7024.9</v>
      </c>
      <c r="H53" s="5">
        <f t="shared" si="1"/>
        <v>-4.9608944856989527</v>
      </c>
      <c r="I53" s="5">
        <f t="shared" si="2"/>
        <v>4.3508615567439124</v>
      </c>
      <c r="J53" s="5">
        <f t="shared" si="3"/>
        <v>-351.39999999999964</v>
      </c>
      <c r="K53" s="5">
        <f t="shared" si="4"/>
        <v>292.89999999999964</v>
      </c>
      <c r="L53" s="6">
        <f t="shared" si="5"/>
        <v>83.352305065452455</v>
      </c>
    </row>
    <row r="54" spans="1:12">
      <c r="A54" t="s">
        <v>89</v>
      </c>
      <c r="B54" t="s">
        <v>27</v>
      </c>
      <c r="C54">
        <v>18732.099999999999</v>
      </c>
      <c r="D54" t="s">
        <v>16</v>
      </c>
      <c r="E54">
        <v>17909.599999999999</v>
      </c>
      <c r="F54">
        <v>18647.7</v>
      </c>
      <c r="H54" s="5">
        <f t="shared" si="1"/>
        <v>-4.3908584728887812</v>
      </c>
      <c r="I54" s="5">
        <f t="shared" si="2"/>
        <v>4.1212534059945627</v>
      </c>
      <c r="J54" s="5">
        <f t="shared" si="3"/>
        <v>-822.5</v>
      </c>
      <c r="K54" s="5">
        <f t="shared" si="4"/>
        <v>738.10000000000218</v>
      </c>
      <c r="L54" s="6">
        <f t="shared" si="5"/>
        <v>89.738601823708478</v>
      </c>
    </row>
    <row r="55" spans="1:12">
      <c r="A55" t="s">
        <v>90</v>
      </c>
      <c r="B55" t="s">
        <v>36</v>
      </c>
      <c r="C55">
        <v>26575.8</v>
      </c>
      <c r="D55" t="s">
        <v>16</v>
      </c>
      <c r="E55">
        <v>24532.6</v>
      </c>
      <c r="F55">
        <v>26072.799999999999</v>
      </c>
      <c r="H55" s="5">
        <f t="shared" si="1"/>
        <v>-7.6881975330940211</v>
      </c>
      <c r="I55" s="5">
        <f t="shared" si="2"/>
        <v>6.2781767933280719</v>
      </c>
      <c r="J55" s="5">
        <f t="shared" si="3"/>
        <v>-2043.2000000000007</v>
      </c>
      <c r="K55" s="5">
        <f t="shared" si="4"/>
        <v>1540.2000000000007</v>
      </c>
      <c r="L55" s="6">
        <f t="shared" si="5"/>
        <v>75.381754111198134</v>
      </c>
    </row>
    <row r="56" spans="1:12">
      <c r="A56" t="s">
        <v>91</v>
      </c>
      <c r="B56" t="s">
        <v>41</v>
      </c>
      <c r="C56">
        <v>21583.1</v>
      </c>
      <c r="D56" t="s">
        <v>37</v>
      </c>
      <c r="E56">
        <v>19907.7</v>
      </c>
      <c r="F56">
        <v>20944.400000000001</v>
      </c>
      <c r="H56" s="5">
        <f t="shared" si="1"/>
        <v>-7.7625549619841365</v>
      </c>
      <c r="I56" s="5">
        <f t="shared" si="2"/>
        <v>5.2075327637044921</v>
      </c>
      <c r="J56" s="5">
        <f t="shared" si="3"/>
        <v>-1675.3999999999978</v>
      </c>
      <c r="K56" s="5">
        <f t="shared" si="4"/>
        <v>1036.7000000000007</v>
      </c>
      <c r="L56" s="6">
        <f t="shared" si="5"/>
        <v>61.877760534797787</v>
      </c>
    </row>
    <row r="57" spans="1:12">
      <c r="A57" t="s">
        <v>92</v>
      </c>
      <c r="B57" t="s">
        <v>23</v>
      </c>
      <c r="C57">
        <v>10252.6</v>
      </c>
      <c r="D57" t="s">
        <v>28</v>
      </c>
      <c r="E57">
        <v>9756.7000000000007</v>
      </c>
      <c r="F57">
        <v>10273.700000000001</v>
      </c>
      <c r="H57" s="5">
        <f t="shared" si="1"/>
        <v>-4.8368218793281681</v>
      </c>
      <c r="I57" s="5">
        <f t="shared" si="2"/>
        <v>5.298922791517624</v>
      </c>
      <c r="J57" s="5">
        <f t="shared" si="3"/>
        <v>-495.89999999999964</v>
      </c>
      <c r="K57" s="5">
        <f t="shared" si="4"/>
        <v>517</v>
      </c>
      <c r="L57" s="6">
        <f t="shared" si="5"/>
        <v>104.25489009881032</v>
      </c>
    </row>
    <row r="58" spans="1:12">
      <c r="A58" t="s">
        <v>93</v>
      </c>
      <c r="B58" t="s">
        <v>23</v>
      </c>
      <c r="C58">
        <v>7852.2</v>
      </c>
      <c r="D58" t="s">
        <v>16</v>
      </c>
      <c r="E58">
        <v>7283.7</v>
      </c>
      <c r="F58">
        <v>7635.9</v>
      </c>
      <c r="H58" s="5">
        <f t="shared" si="1"/>
        <v>-7.2400091694047486</v>
      </c>
      <c r="I58" s="5">
        <f t="shared" si="2"/>
        <v>4.8354545080110389</v>
      </c>
      <c r="J58" s="5">
        <f t="shared" si="3"/>
        <v>-568.5</v>
      </c>
      <c r="K58" s="5">
        <f t="shared" si="4"/>
        <v>352.19999999999982</v>
      </c>
      <c r="L58" s="6">
        <f t="shared" si="5"/>
        <v>61.952506596306037</v>
      </c>
    </row>
    <row r="59" spans="1:12">
      <c r="A59" t="s">
        <v>94</v>
      </c>
      <c r="B59" t="s">
        <v>33</v>
      </c>
      <c r="C59">
        <v>15402.2</v>
      </c>
      <c r="D59" t="s">
        <v>37</v>
      </c>
      <c r="E59">
        <v>14793.8</v>
      </c>
      <c r="F59">
        <v>16071.4</v>
      </c>
      <c r="H59" s="5">
        <f t="shared" si="1"/>
        <v>-3.9500850527846798</v>
      </c>
      <c r="I59" s="5">
        <f t="shared" si="2"/>
        <v>8.63605023726155</v>
      </c>
      <c r="J59" s="5">
        <f t="shared" si="3"/>
        <v>-608.40000000000146</v>
      </c>
      <c r="K59" s="5">
        <f t="shared" si="4"/>
        <v>1277.6000000000004</v>
      </c>
      <c r="L59" s="6">
        <f t="shared" si="5"/>
        <v>209.99342537804031</v>
      </c>
    </row>
    <row r="60" spans="1:12">
      <c r="A60" t="s">
        <v>95</v>
      </c>
      <c r="B60" t="s">
        <v>15</v>
      </c>
      <c r="C60">
        <v>9834.7999999999993</v>
      </c>
      <c r="D60" t="s">
        <v>28</v>
      </c>
      <c r="E60">
        <v>8996.5</v>
      </c>
      <c r="F60">
        <v>9574.2999999999993</v>
      </c>
      <c r="H60" s="5">
        <f t="shared" si="1"/>
        <v>-8.5238133973237868</v>
      </c>
      <c r="I60" s="5">
        <f t="shared" si="2"/>
        <v>6.4224976379703147</v>
      </c>
      <c r="J60" s="5">
        <f t="shared" si="3"/>
        <v>-838.29999999999927</v>
      </c>
      <c r="K60" s="5">
        <f t="shared" si="4"/>
        <v>577.79999999999927</v>
      </c>
      <c r="L60" s="6">
        <f t="shared" si="5"/>
        <v>68.925205773589383</v>
      </c>
    </row>
    <row r="61" spans="1:12">
      <c r="A61" t="s">
        <v>96</v>
      </c>
      <c r="B61" t="s">
        <v>15</v>
      </c>
      <c r="C61">
        <v>20827.400000000001</v>
      </c>
      <c r="D61" t="s">
        <v>16</v>
      </c>
      <c r="E61">
        <v>19117.7</v>
      </c>
      <c r="F61">
        <v>20344.900000000001</v>
      </c>
      <c r="H61" s="5">
        <f t="shared" si="1"/>
        <v>-8.2088978941202484</v>
      </c>
      <c r="I61" s="5">
        <f t="shared" si="2"/>
        <v>6.419182223803066</v>
      </c>
      <c r="J61" s="5">
        <f t="shared" si="3"/>
        <v>-1709.7000000000007</v>
      </c>
      <c r="K61" s="5">
        <f t="shared" si="4"/>
        <v>1227.2000000000007</v>
      </c>
      <c r="L61" s="6">
        <f t="shared" si="5"/>
        <v>71.778674621278611</v>
      </c>
    </row>
    <row r="62" spans="1:12">
      <c r="A62" t="s">
        <v>97</v>
      </c>
      <c r="B62" t="s">
        <v>23</v>
      </c>
      <c r="C62">
        <v>137924.4</v>
      </c>
      <c r="D62" t="s">
        <v>16</v>
      </c>
      <c r="E62">
        <v>129062.39999999999</v>
      </c>
      <c r="F62">
        <v>136590</v>
      </c>
      <c r="H62" s="5">
        <f t="shared" si="1"/>
        <v>-6.4252590549605415</v>
      </c>
      <c r="I62" s="5">
        <f t="shared" si="2"/>
        <v>5.8325275215709738</v>
      </c>
      <c r="J62" s="5">
        <f t="shared" si="3"/>
        <v>-8862</v>
      </c>
      <c r="K62" s="5">
        <f t="shared" si="4"/>
        <v>7527.6000000000058</v>
      </c>
      <c r="L62" s="6">
        <f t="shared" si="5"/>
        <v>84.942450914014955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61"/>
  <sheetViews>
    <sheetView workbookViewId="0">
      <selection sqref="A1:F61"/>
    </sheetView>
  </sheetViews>
  <sheetFormatPr defaultRowHeight="15"/>
  <cols>
    <col min="1" max="1" width="8.85546875" bestFit="1" customWidth="1"/>
  </cols>
  <sheetData>
    <row r="1" spans="1:6">
      <c r="A1" t="s">
        <v>14</v>
      </c>
      <c r="B1" t="s">
        <v>15</v>
      </c>
      <c r="C1">
        <v>2014.9</v>
      </c>
      <c r="D1" t="s">
        <v>16</v>
      </c>
      <c r="E1">
        <v>1858.8</v>
      </c>
      <c r="F1">
        <v>1894.9</v>
      </c>
    </row>
    <row r="2" spans="1:6">
      <c r="A2" t="s">
        <v>17</v>
      </c>
      <c r="B2" t="s">
        <v>18</v>
      </c>
      <c r="C2">
        <v>322.7</v>
      </c>
      <c r="D2" t="s">
        <v>34</v>
      </c>
      <c r="E2">
        <v>319.10000000000002</v>
      </c>
      <c r="F2">
        <v>333.1</v>
      </c>
    </row>
    <row r="3" spans="1:6">
      <c r="A3" t="s">
        <v>19</v>
      </c>
      <c r="B3" t="s">
        <v>20</v>
      </c>
      <c r="C3">
        <v>2687.1</v>
      </c>
      <c r="D3" t="s">
        <v>21</v>
      </c>
      <c r="E3">
        <v>2373.1999999999998</v>
      </c>
      <c r="F3">
        <v>2537.6</v>
      </c>
    </row>
    <row r="4" spans="1:6">
      <c r="A4" t="s">
        <v>22</v>
      </c>
      <c r="B4" t="s">
        <v>23</v>
      </c>
      <c r="C4">
        <v>1209.8</v>
      </c>
      <c r="D4" t="s">
        <v>16</v>
      </c>
      <c r="E4">
        <v>1150.5</v>
      </c>
      <c r="F4">
        <v>1193.5</v>
      </c>
    </row>
    <row r="5" spans="1:6">
      <c r="A5" t="s">
        <v>24</v>
      </c>
      <c r="B5" t="s">
        <v>25</v>
      </c>
      <c r="C5">
        <v>15213.5</v>
      </c>
      <c r="D5" t="s">
        <v>16</v>
      </c>
      <c r="E5">
        <v>13845.3</v>
      </c>
      <c r="F5">
        <v>14767.8</v>
      </c>
    </row>
    <row r="6" spans="1:6">
      <c r="A6" t="s">
        <v>26</v>
      </c>
      <c r="B6" t="s">
        <v>47</v>
      </c>
      <c r="C6">
        <v>2363.5</v>
      </c>
      <c r="D6" t="s">
        <v>28</v>
      </c>
      <c r="E6">
        <v>2208.6999999999998</v>
      </c>
      <c r="F6">
        <v>2379.6999999999998</v>
      </c>
    </row>
    <row r="7" spans="1:6">
      <c r="A7" t="s">
        <v>29</v>
      </c>
      <c r="B7" t="s">
        <v>30</v>
      </c>
      <c r="C7">
        <v>1713</v>
      </c>
      <c r="D7" t="s">
        <v>16</v>
      </c>
      <c r="E7">
        <v>1591.8</v>
      </c>
      <c r="F7">
        <v>1651.2</v>
      </c>
    </row>
    <row r="8" spans="1:6">
      <c r="A8" t="s">
        <v>31</v>
      </c>
      <c r="B8" t="s">
        <v>23</v>
      </c>
      <c r="C8">
        <v>442.3</v>
      </c>
      <c r="D8" t="s">
        <v>16</v>
      </c>
      <c r="E8">
        <v>407.1</v>
      </c>
      <c r="F8">
        <v>430.6</v>
      </c>
    </row>
    <row r="9" spans="1:6">
      <c r="A9" t="s">
        <v>32</v>
      </c>
      <c r="B9" t="s">
        <v>33</v>
      </c>
      <c r="C9">
        <v>713.5</v>
      </c>
      <c r="D9" t="s">
        <v>68</v>
      </c>
      <c r="E9">
        <v>695.2</v>
      </c>
      <c r="F9">
        <v>732.4</v>
      </c>
    </row>
    <row r="10" spans="1:6">
      <c r="A10" t="s">
        <v>35</v>
      </c>
      <c r="B10" t="s">
        <v>36</v>
      </c>
      <c r="C10">
        <v>8064.7</v>
      </c>
      <c r="D10" t="s">
        <v>37</v>
      </c>
      <c r="E10">
        <v>7142.1</v>
      </c>
      <c r="F10">
        <v>7645</v>
      </c>
    </row>
    <row r="11" spans="1:6">
      <c r="A11" t="s">
        <v>38</v>
      </c>
      <c r="B11" t="s">
        <v>23</v>
      </c>
      <c r="C11">
        <v>4178.5</v>
      </c>
      <c r="D11" t="s">
        <v>16</v>
      </c>
      <c r="E11">
        <v>3838.5</v>
      </c>
      <c r="F11">
        <v>4078.3</v>
      </c>
    </row>
    <row r="12" spans="1:6">
      <c r="A12" t="s">
        <v>39</v>
      </c>
      <c r="B12" t="s">
        <v>15</v>
      </c>
      <c r="C12">
        <v>628</v>
      </c>
      <c r="D12" t="s">
        <v>218</v>
      </c>
      <c r="E12">
        <v>582.6</v>
      </c>
      <c r="F12">
        <v>621.1</v>
      </c>
    </row>
    <row r="13" spans="1:6">
      <c r="A13" t="s">
        <v>40</v>
      </c>
      <c r="B13" t="s">
        <v>41</v>
      </c>
      <c r="C13">
        <v>657.5</v>
      </c>
      <c r="D13" t="s">
        <v>28</v>
      </c>
      <c r="E13">
        <v>600.9</v>
      </c>
      <c r="F13">
        <v>637.4</v>
      </c>
    </row>
    <row r="14" spans="1:6">
      <c r="A14" t="s">
        <v>42</v>
      </c>
      <c r="B14" t="s">
        <v>43</v>
      </c>
      <c r="C14">
        <v>5994.5</v>
      </c>
      <c r="D14" t="s">
        <v>37</v>
      </c>
      <c r="E14">
        <v>5584.2</v>
      </c>
      <c r="F14">
        <v>5835.1</v>
      </c>
    </row>
    <row r="15" spans="1:6">
      <c r="A15" t="s">
        <v>44</v>
      </c>
      <c r="B15" t="s">
        <v>41</v>
      </c>
      <c r="C15">
        <v>2993.1</v>
      </c>
      <c r="D15" t="s">
        <v>45</v>
      </c>
      <c r="E15">
        <v>2755.6</v>
      </c>
      <c r="F15">
        <v>2975.5</v>
      </c>
    </row>
    <row r="16" spans="1:6">
      <c r="A16" t="s">
        <v>46</v>
      </c>
      <c r="B16" t="s">
        <v>47</v>
      </c>
      <c r="C16">
        <v>1528</v>
      </c>
      <c r="D16" t="s">
        <v>28</v>
      </c>
      <c r="E16">
        <v>1462.6</v>
      </c>
      <c r="F16">
        <v>1528.5</v>
      </c>
    </row>
    <row r="17" spans="1:6">
      <c r="A17" t="s">
        <v>48</v>
      </c>
      <c r="B17" t="s">
        <v>47</v>
      </c>
      <c r="C17">
        <v>1396.9</v>
      </c>
      <c r="D17" t="s">
        <v>28</v>
      </c>
      <c r="E17">
        <v>1319.2</v>
      </c>
      <c r="F17">
        <v>1375.9</v>
      </c>
    </row>
    <row r="18" spans="1:6">
      <c r="A18" t="s">
        <v>49</v>
      </c>
      <c r="B18" t="s">
        <v>43</v>
      </c>
      <c r="C18">
        <v>1870.6</v>
      </c>
      <c r="D18" t="s">
        <v>16</v>
      </c>
      <c r="E18">
        <v>1750.6</v>
      </c>
      <c r="F18">
        <v>1842.8</v>
      </c>
    </row>
    <row r="19" spans="1:6">
      <c r="A19" t="s">
        <v>50</v>
      </c>
      <c r="B19" t="s">
        <v>33</v>
      </c>
      <c r="C19">
        <v>1943.6</v>
      </c>
      <c r="D19" t="s">
        <v>16</v>
      </c>
      <c r="E19">
        <v>1874</v>
      </c>
      <c r="F19">
        <v>1964</v>
      </c>
    </row>
    <row r="20" spans="1:6">
      <c r="A20" t="s">
        <v>51</v>
      </c>
      <c r="B20" t="s">
        <v>23</v>
      </c>
      <c r="C20">
        <v>621</v>
      </c>
      <c r="D20" t="s">
        <v>219</v>
      </c>
      <c r="E20">
        <v>591.5</v>
      </c>
      <c r="F20">
        <v>600.5</v>
      </c>
    </row>
    <row r="21" spans="1:6">
      <c r="A21" t="s">
        <v>52</v>
      </c>
      <c r="B21" t="s">
        <v>23</v>
      </c>
      <c r="C21">
        <v>2615.9</v>
      </c>
      <c r="D21" t="s">
        <v>16</v>
      </c>
      <c r="E21">
        <v>2470.1</v>
      </c>
      <c r="F21">
        <v>2625.2</v>
      </c>
    </row>
    <row r="22" spans="1:6">
      <c r="A22" t="s">
        <v>53</v>
      </c>
      <c r="B22" t="s">
        <v>27</v>
      </c>
      <c r="C22">
        <v>3304.3</v>
      </c>
      <c r="D22" t="s">
        <v>220</v>
      </c>
      <c r="E22">
        <v>3161.3</v>
      </c>
      <c r="F22">
        <v>3354.6</v>
      </c>
    </row>
    <row r="23" spans="1:6">
      <c r="A23" t="s">
        <v>54</v>
      </c>
      <c r="B23" t="s">
        <v>221</v>
      </c>
      <c r="C23">
        <v>4291.8999999999996</v>
      </c>
      <c r="D23" t="s">
        <v>45</v>
      </c>
      <c r="E23">
        <v>3829.1</v>
      </c>
      <c r="F23">
        <v>4092.7</v>
      </c>
    </row>
    <row r="24" spans="1:6">
      <c r="A24" t="s">
        <v>55</v>
      </c>
      <c r="B24" t="s">
        <v>23</v>
      </c>
      <c r="C24">
        <v>2780.9</v>
      </c>
      <c r="D24" t="s">
        <v>34</v>
      </c>
      <c r="E24">
        <v>2620.8000000000002</v>
      </c>
      <c r="F24">
        <v>2797.7</v>
      </c>
    </row>
    <row r="25" spans="1:6">
      <c r="A25" t="s">
        <v>56</v>
      </c>
      <c r="B25" t="s">
        <v>23</v>
      </c>
      <c r="C25">
        <v>1161.9000000000001</v>
      </c>
      <c r="D25" t="s">
        <v>16</v>
      </c>
      <c r="E25">
        <v>1084.0999999999999</v>
      </c>
      <c r="F25">
        <v>1127.0999999999999</v>
      </c>
    </row>
    <row r="26" spans="1:6">
      <c r="A26" t="s">
        <v>57</v>
      </c>
      <c r="B26" t="s">
        <v>23</v>
      </c>
      <c r="C26">
        <v>2807.3</v>
      </c>
      <c r="D26" t="s">
        <v>28</v>
      </c>
      <c r="E26">
        <v>2645.5</v>
      </c>
      <c r="F26">
        <v>2721.8</v>
      </c>
    </row>
    <row r="27" spans="1:6">
      <c r="A27" t="s">
        <v>58</v>
      </c>
      <c r="B27" t="s">
        <v>30</v>
      </c>
      <c r="C27">
        <v>448.1</v>
      </c>
      <c r="D27" t="s">
        <v>16</v>
      </c>
      <c r="E27">
        <v>426.2</v>
      </c>
      <c r="F27">
        <v>448.5</v>
      </c>
    </row>
    <row r="28" spans="1:6">
      <c r="A28" t="s">
        <v>59</v>
      </c>
      <c r="B28" t="s">
        <v>43</v>
      </c>
      <c r="C28">
        <v>967.2</v>
      </c>
      <c r="D28" t="s">
        <v>28</v>
      </c>
      <c r="E28">
        <v>934</v>
      </c>
      <c r="F28">
        <v>971.8</v>
      </c>
    </row>
    <row r="29" spans="1:6">
      <c r="A29" t="s">
        <v>60</v>
      </c>
      <c r="B29" t="s">
        <v>36</v>
      </c>
      <c r="C29">
        <v>1297.3</v>
      </c>
      <c r="D29" t="s">
        <v>21</v>
      </c>
      <c r="E29">
        <v>1110.8</v>
      </c>
      <c r="F29">
        <v>1180.0999999999999</v>
      </c>
    </row>
    <row r="30" spans="1:6">
      <c r="A30" t="s">
        <v>61</v>
      </c>
      <c r="B30" t="s">
        <v>43</v>
      </c>
      <c r="C30">
        <v>652.1</v>
      </c>
      <c r="D30" t="s">
        <v>28</v>
      </c>
      <c r="E30">
        <v>620.70000000000005</v>
      </c>
      <c r="F30">
        <v>640.29999999999995</v>
      </c>
    </row>
    <row r="31" spans="1:6">
      <c r="A31" t="s">
        <v>62</v>
      </c>
      <c r="B31" t="s">
        <v>43</v>
      </c>
      <c r="C31">
        <v>4092.2</v>
      </c>
      <c r="D31" t="s">
        <v>21</v>
      </c>
      <c r="E31">
        <v>3832.9</v>
      </c>
      <c r="F31">
        <v>3942.3</v>
      </c>
    </row>
    <row r="32" spans="1:6">
      <c r="A32" t="s">
        <v>63</v>
      </c>
      <c r="B32" t="s">
        <v>23</v>
      </c>
      <c r="C32">
        <v>849.7</v>
      </c>
      <c r="D32" t="s">
        <v>21</v>
      </c>
      <c r="E32">
        <v>798</v>
      </c>
      <c r="F32">
        <v>810.4</v>
      </c>
    </row>
    <row r="33" spans="1:6">
      <c r="A33" t="s">
        <v>64</v>
      </c>
      <c r="B33" t="s">
        <v>27</v>
      </c>
      <c r="C33">
        <v>8827.6</v>
      </c>
      <c r="D33" t="s">
        <v>220</v>
      </c>
      <c r="E33">
        <v>8498.2999999999993</v>
      </c>
      <c r="F33">
        <v>8943.7999999999993</v>
      </c>
    </row>
    <row r="34" spans="1:6">
      <c r="A34" t="s">
        <v>65</v>
      </c>
      <c r="B34" t="s">
        <v>23</v>
      </c>
      <c r="C34">
        <v>4174.8</v>
      </c>
      <c r="D34" t="s">
        <v>16</v>
      </c>
      <c r="E34">
        <v>3840.2</v>
      </c>
      <c r="F34">
        <v>4096.8</v>
      </c>
    </row>
    <row r="35" spans="1:6">
      <c r="A35" t="s">
        <v>66</v>
      </c>
      <c r="B35" t="s">
        <v>67</v>
      </c>
      <c r="C35">
        <v>368.9</v>
      </c>
      <c r="D35" t="s">
        <v>68</v>
      </c>
      <c r="E35">
        <v>362.7</v>
      </c>
      <c r="F35">
        <v>456.1</v>
      </c>
    </row>
    <row r="36" spans="1:6">
      <c r="A36" t="s">
        <v>69</v>
      </c>
      <c r="B36" t="s">
        <v>41</v>
      </c>
      <c r="C36">
        <v>5438.2</v>
      </c>
      <c r="D36" t="s">
        <v>16</v>
      </c>
      <c r="E36">
        <v>5001</v>
      </c>
      <c r="F36">
        <v>5200.6000000000004</v>
      </c>
    </row>
    <row r="37" spans="1:6">
      <c r="A37" t="s">
        <v>70</v>
      </c>
      <c r="B37" t="s">
        <v>71</v>
      </c>
      <c r="C37">
        <v>1620.4</v>
      </c>
      <c r="D37" t="s">
        <v>16</v>
      </c>
      <c r="E37">
        <v>1543.3</v>
      </c>
      <c r="F37">
        <v>1636.8</v>
      </c>
    </row>
    <row r="38" spans="1:6">
      <c r="A38" t="s">
        <v>72</v>
      </c>
      <c r="B38" t="s">
        <v>15</v>
      </c>
      <c r="C38">
        <v>1738.1</v>
      </c>
      <c r="D38" t="s">
        <v>16</v>
      </c>
      <c r="E38">
        <v>1591.5</v>
      </c>
      <c r="F38">
        <v>1682.7</v>
      </c>
    </row>
    <row r="39" spans="1:6">
      <c r="A39" t="s">
        <v>73</v>
      </c>
      <c r="B39" t="s">
        <v>27</v>
      </c>
      <c r="C39">
        <v>5824.6</v>
      </c>
      <c r="D39" t="s">
        <v>16</v>
      </c>
      <c r="E39">
        <v>5566.4</v>
      </c>
      <c r="F39">
        <v>5761.6</v>
      </c>
    </row>
    <row r="40" spans="1:6">
      <c r="A40" t="s">
        <v>74</v>
      </c>
      <c r="B40" t="s">
        <v>75</v>
      </c>
      <c r="C40">
        <v>496</v>
      </c>
      <c r="D40" t="s">
        <v>222</v>
      </c>
      <c r="E40">
        <v>456.8</v>
      </c>
      <c r="F40">
        <v>469.2</v>
      </c>
    </row>
    <row r="41" spans="1:6">
      <c r="A41" t="s">
        <v>76</v>
      </c>
      <c r="B41" t="s">
        <v>43</v>
      </c>
      <c r="C41">
        <v>1956.9</v>
      </c>
      <c r="D41" t="s">
        <v>37</v>
      </c>
      <c r="E41">
        <v>1791</v>
      </c>
      <c r="F41">
        <v>1913.3</v>
      </c>
    </row>
    <row r="42" spans="1:6">
      <c r="A42" t="s">
        <v>77</v>
      </c>
      <c r="B42" t="s">
        <v>33</v>
      </c>
      <c r="C42">
        <v>412.1</v>
      </c>
      <c r="D42" t="s">
        <v>16</v>
      </c>
      <c r="E42">
        <v>399.8</v>
      </c>
      <c r="F42">
        <v>421.9</v>
      </c>
    </row>
    <row r="43" spans="1:6">
      <c r="A43" t="s">
        <v>78</v>
      </c>
      <c r="B43" t="s">
        <v>23</v>
      </c>
      <c r="C43">
        <v>2810.2</v>
      </c>
      <c r="D43" t="s">
        <v>16</v>
      </c>
      <c r="E43">
        <v>2590.1999999999998</v>
      </c>
      <c r="F43">
        <v>2771.1</v>
      </c>
    </row>
    <row r="44" spans="1:6">
      <c r="A44" t="s">
        <v>79</v>
      </c>
      <c r="B44" t="s">
        <v>33</v>
      </c>
      <c r="C44">
        <v>10635.7</v>
      </c>
      <c r="D44" t="s">
        <v>37</v>
      </c>
      <c r="E44">
        <v>10213.6</v>
      </c>
      <c r="F44">
        <v>11277.1</v>
      </c>
    </row>
    <row r="45" spans="1:6">
      <c r="A45" t="s">
        <v>80</v>
      </c>
      <c r="B45" t="s">
        <v>15</v>
      </c>
      <c r="C45">
        <v>1265.2</v>
      </c>
      <c r="D45" t="s">
        <v>16</v>
      </c>
      <c r="E45">
        <v>1172.4000000000001</v>
      </c>
      <c r="F45">
        <v>1288</v>
      </c>
    </row>
    <row r="46" spans="1:6">
      <c r="A46" t="s">
        <v>81</v>
      </c>
      <c r="B46" t="s">
        <v>41</v>
      </c>
      <c r="C46">
        <v>309.60000000000002</v>
      </c>
      <c r="D46" t="s">
        <v>34</v>
      </c>
      <c r="E46">
        <v>295.3</v>
      </c>
      <c r="F46">
        <v>309.10000000000002</v>
      </c>
    </row>
    <row r="47" spans="1:6">
      <c r="A47" t="s">
        <v>82</v>
      </c>
      <c r="B47" t="s">
        <v>27</v>
      </c>
      <c r="C47">
        <v>3784.9</v>
      </c>
      <c r="D47" t="s">
        <v>16</v>
      </c>
      <c r="E47">
        <v>3594.6</v>
      </c>
      <c r="F47">
        <v>3777.3</v>
      </c>
    </row>
    <row r="48" spans="1:6">
      <c r="A48" t="s">
        <v>83</v>
      </c>
      <c r="B48" t="s">
        <v>30</v>
      </c>
      <c r="C48">
        <v>2976.7</v>
      </c>
      <c r="D48" t="s">
        <v>16</v>
      </c>
      <c r="E48">
        <v>2777.1</v>
      </c>
      <c r="F48">
        <v>2940.2</v>
      </c>
    </row>
    <row r="49" spans="1:6">
      <c r="A49" t="s">
        <v>84</v>
      </c>
      <c r="B49" t="s">
        <v>23</v>
      </c>
      <c r="C49">
        <v>763.6</v>
      </c>
      <c r="D49" t="s">
        <v>16</v>
      </c>
      <c r="E49">
        <v>739</v>
      </c>
      <c r="F49">
        <v>773.9</v>
      </c>
    </row>
    <row r="50" spans="1:6">
      <c r="A50" t="s">
        <v>85</v>
      </c>
      <c r="B50" t="s">
        <v>41</v>
      </c>
      <c r="C50">
        <v>2889.3</v>
      </c>
      <c r="D50" t="s">
        <v>16</v>
      </c>
      <c r="E50">
        <v>2713.2</v>
      </c>
      <c r="F50">
        <v>2840.5</v>
      </c>
    </row>
    <row r="51" spans="1:6">
      <c r="A51" t="s">
        <v>86</v>
      </c>
      <c r="B51" t="s">
        <v>87</v>
      </c>
      <c r="C51">
        <v>300.60000000000002</v>
      </c>
      <c r="D51" t="s">
        <v>28</v>
      </c>
      <c r="E51">
        <v>280.3</v>
      </c>
      <c r="F51">
        <v>292.60000000000002</v>
      </c>
    </row>
    <row r="52" spans="1:6">
      <c r="A52" t="s">
        <v>88</v>
      </c>
      <c r="B52" t="s">
        <v>23</v>
      </c>
      <c r="C52">
        <v>7083.4</v>
      </c>
      <c r="D52" t="s">
        <v>16</v>
      </c>
      <c r="E52">
        <v>6732</v>
      </c>
      <c r="F52">
        <v>7024.9</v>
      </c>
    </row>
    <row r="53" spans="1:6">
      <c r="A53" t="s">
        <v>89</v>
      </c>
      <c r="B53" t="s">
        <v>27</v>
      </c>
      <c r="C53">
        <v>18732.099999999999</v>
      </c>
      <c r="D53" t="s">
        <v>16</v>
      </c>
      <c r="E53">
        <v>17909.599999999999</v>
      </c>
      <c r="F53">
        <v>18647.7</v>
      </c>
    </row>
    <row r="54" spans="1:6">
      <c r="A54" t="s">
        <v>90</v>
      </c>
      <c r="B54" t="s">
        <v>36</v>
      </c>
      <c r="C54">
        <v>26575.8</v>
      </c>
      <c r="D54" t="s">
        <v>16</v>
      </c>
      <c r="E54">
        <v>24532.6</v>
      </c>
      <c r="F54">
        <v>26072.799999999999</v>
      </c>
    </row>
    <row r="55" spans="1:6">
      <c r="A55" t="s">
        <v>91</v>
      </c>
      <c r="B55" t="s">
        <v>41</v>
      </c>
      <c r="C55">
        <v>21583.1</v>
      </c>
      <c r="D55" t="s">
        <v>37</v>
      </c>
      <c r="E55">
        <v>19907.7</v>
      </c>
      <c r="F55">
        <v>20944.400000000001</v>
      </c>
    </row>
    <row r="56" spans="1:6">
      <c r="A56" t="s">
        <v>92</v>
      </c>
      <c r="B56" t="s">
        <v>23</v>
      </c>
      <c r="C56">
        <v>10252.6</v>
      </c>
      <c r="D56" t="s">
        <v>28</v>
      </c>
      <c r="E56">
        <v>9756.7000000000007</v>
      </c>
      <c r="F56">
        <v>10273.700000000001</v>
      </c>
    </row>
    <row r="57" spans="1:6">
      <c r="A57" t="s">
        <v>93</v>
      </c>
      <c r="B57" t="s">
        <v>23</v>
      </c>
      <c r="C57">
        <v>7852.2</v>
      </c>
      <c r="D57" t="s">
        <v>16</v>
      </c>
      <c r="E57">
        <v>7283.7</v>
      </c>
      <c r="F57">
        <v>7635.9</v>
      </c>
    </row>
    <row r="58" spans="1:6">
      <c r="A58" t="s">
        <v>94</v>
      </c>
      <c r="B58" t="s">
        <v>33</v>
      </c>
      <c r="C58">
        <v>15402.2</v>
      </c>
      <c r="D58" t="s">
        <v>37</v>
      </c>
      <c r="E58">
        <v>14793.8</v>
      </c>
      <c r="F58">
        <v>16071.4</v>
      </c>
    </row>
    <row r="59" spans="1:6">
      <c r="A59" t="s">
        <v>95</v>
      </c>
      <c r="B59" t="s">
        <v>15</v>
      </c>
      <c r="C59">
        <v>9834.7999999999993</v>
      </c>
      <c r="D59" t="s">
        <v>28</v>
      </c>
      <c r="E59">
        <v>8996.5</v>
      </c>
      <c r="F59">
        <v>9574.2999999999993</v>
      </c>
    </row>
    <row r="60" spans="1:6">
      <c r="A60" t="s">
        <v>96</v>
      </c>
      <c r="B60" t="s">
        <v>15</v>
      </c>
      <c r="C60">
        <v>20827.400000000001</v>
      </c>
      <c r="D60" t="s">
        <v>16</v>
      </c>
      <c r="E60">
        <v>19117.7</v>
      </c>
      <c r="F60">
        <v>20344.900000000001</v>
      </c>
    </row>
    <row r="61" spans="1:6">
      <c r="A61" t="s">
        <v>97</v>
      </c>
      <c r="B61" t="s">
        <v>23</v>
      </c>
      <c r="C61">
        <v>137924.4</v>
      </c>
      <c r="D61" t="s">
        <v>16</v>
      </c>
      <c r="E61">
        <v>129062.39999999999</v>
      </c>
      <c r="F61">
        <v>136590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CO</v>
      </c>
      <c r="B1" t="str">
        <f ca="1">VLOOKUP(A1,Filters!A:E,2,FALSE)</f>
        <v>Colorado</v>
      </c>
      <c r="C1" t="str">
        <f ca="1">VLOOKUP(A1,Filters!A:E,4,FALSE)</f>
        <v>CMTN</v>
      </c>
      <c r="D1" t="str">
        <f ca="1">VLOOKUP(A1,Filters!A:E,5,FALSE)</f>
        <v>Mountain</v>
      </c>
    </row>
    <row r="3" spans="1:16">
      <c r="C3" t="str">
        <f ca="1">"EE"&amp;A1</f>
        <v>EECO</v>
      </c>
      <c r="D3" t="str">
        <f ca="1">"EE"&amp;C1</f>
        <v>EECMTN</v>
      </c>
      <c r="E3" t="s">
        <v>0</v>
      </c>
    </row>
    <row r="4" spans="1:16">
      <c r="C4" t="str">
        <f ca="1">B1</f>
        <v>Colorado</v>
      </c>
      <c r="D4" t="str">
        <f ca="1">D1</f>
        <v>Mountain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171000</v>
      </c>
      <c r="D5" s="2">
        <f ca="1">VLOOKUP(D3,[0]!Data,11,FALSE)*1000</f>
        <v>577799.9999999993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>
        <f ca="1">IF(D7-D5&lt;0,"",D7-D5)</f>
        <v>260500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154800.00000000017</v>
      </c>
      <c r="D7" s="2">
        <f ca="1">VLOOKUP(D3,[0]!Data,10,FALSE)*-1*1000</f>
        <v>838299.9999999993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110.46511627906963</v>
      </c>
      <c r="D8" s="3">
        <f ca="1">VLOOKUP(D3,[0]!Data,12,FALSE)</f>
        <v>68.925205773589383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CT</v>
      </c>
      <c r="B1" t="str">
        <f ca="1">VLOOKUP(A1,Filters!A:E,2,FALSE)</f>
        <v>Connecticut</v>
      </c>
      <c r="C1" t="str">
        <f ca="1">VLOOKUP(A1,Filters!A:E,4,FALSE)</f>
        <v>CNEC</v>
      </c>
      <c r="D1" t="str">
        <f ca="1">VLOOKUP(A1,Filters!A:E,5,FALSE)</f>
        <v>New England</v>
      </c>
    </row>
    <row r="3" spans="1:16">
      <c r="C3" t="str">
        <f ca="1">"EE"&amp;A1</f>
        <v>EECT</v>
      </c>
      <c r="D3" t="str">
        <f ca="1">"EE"&amp;C1</f>
        <v>EECNEC</v>
      </c>
      <c r="E3" t="s">
        <v>0</v>
      </c>
    </row>
    <row r="4" spans="1:16">
      <c r="C4" t="str">
        <f ca="1">B1</f>
        <v>Connecticut</v>
      </c>
      <c r="D4" t="str">
        <f ca="1">D1</f>
        <v>New England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59400.000000000087</v>
      </c>
      <c r="D5" s="2">
        <f ca="1">VLOOKUP(D3,[0]!Data,11,FALSE)*1000</f>
        <v>292899.99999999965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61799.999999999956</v>
      </c>
      <c r="D6" s="2">
        <f ca="1">IF(D7-D5&lt;0,"",D7-D5)</f>
        <v>58500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121200.00000000004</v>
      </c>
      <c r="D7" s="2">
        <f ca="1">VLOOKUP(D3,[0]!Data,10,FALSE)*-1*1000</f>
        <v>351399.99999999965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49.009900990099062</v>
      </c>
      <c r="D8" s="3">
        <f ca="1">VLOOKUP(D3,[0]!Data,12,FALSE)</f>
        <v>83.352305065452455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DC</v>
      </c>
      <c r="B1" t="str">
        <f ca="1">VLOOKUP(A1,Filters!A:E,2,FALSE)</f>
        <v>District of Columbia</v>
      </c>
      <c r="C1" t="str">
        <f ca="1">VLOOKUP(A1,Filters!A:E,4,FALSE)</f>
        <v>CSAC</v>
      </c>
      <c r="D1" t="str">
        <f ca="1">VLOOKUP(A1,Filters!A:E,5,FALSE)</f>
        <v>South Atlantic</v>
      </c>
    </row>
    <row r="3" spans="1:16">
      <c r="C3" t="str">
        <f ca="1">"EE"&amp;A1</f>
        <v>EEDC</v>
      </c>
      <c r="D3" t="str">
        <f ca="1">"EE"&amp;C1</f>
        <v>EECSAC</v>
      </c>
      <c r="E3" t="s">
        <v>0</v>
      </c>
    </row>
    <row r="4" spans="1:16">
      <c r="C4" t="str">
        <f ca="1">B1</f>
        <v>District of Columbia</v>
      </c>
      <c r="D4" t="str">
        <f ca="1">D1</f>
        <v>South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37199.999999999935</v>
      </c>
      <c r="D5" s="2">
        <f ca="1">VLOOKUP(D3,[0]!Data,11,FALSE)*1000</f>
        <v>1540200.0000000007</v>
      </c>
      <c r="E5" s="2">
        <f>VLOOKUP(E3,[0]!Data,11,FALSE)*1000</f>
        <v>7527600.0000000056</v>
      </c>
    </row>
    <row r="6" spans="1:16">
      <c r="B6" t="s">
        <v>3</v>
      </c>
      <c r="C6" s="2" t="str">
        <f ca="1">IF(C7-C5&lt;0,"",C7-C5)</f>
        <v/>
      </c>
      <c r="D6" s="2">
        <f ca="1">IF(D7-D5&lt;0,"",D7-D5)</f>
        <v>503000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18299.999999999956</v>
      </c>
      <c r="D7" s="2">
        <f ca="1">VLOOKUP(D3,[0]!Data,10,FALSE)*-1*1000</f>
        <v>2043200.0000000007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203.27868852459031</v>
      </c>
      <c r="D8" s="3">
        <f ca="1">VLOOKUP(D3,[0]!Data,12,FALSE)</f>
        <v>75.381754111198134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sqref="A1:XFD1048576"/>
    </sheetView>
  </sheetViews>
  <sheetFormatPr defaultRowHeight="15"/>
  <cols>
    <col min="1" max="1" width="9.85546875" bestFit="1" customWidth="1"/>
    <col min="2" max="2" width="29.42578125" bestFit="1" customWidth="1"/>
    <col min="3" max="3" width="9.28515625" customWidth="1"/>
    <col min="4" max="4" width="13.5703125" bestFit="1" customWidth="1"/>
    <col min="5" max="5" width="13.28515625" customWidth="1"/>
    <col min="6" max="6" width="9.5703125" bestFit="1" customWidth="1"/>
    <col min="12" max="12" width="35.42578125" bestFit="1" customWidth="1"/>
    <col min="13" max="13" width="16.140625" customWidth="1"/>
    <col min="14" max="14" width="19.5703125" bestFit="1" customWidth="1"/>
    <col min="15" max="15" width="12.7109375" bestFit="1" customWidth="1"/>
    <col min="16" max="16" width="10" bestFit="1" customWidth="1"/>
  </cols>
  <sheetData>
    <row r="1" spans="1:16">
      <c r="A1" t="str">
        <f ca="1">MID(CELL("Filename",A1),FIND("]",CELL("Filename",A1))+1,255)</f>
        <v>DE</v>
      </c>
      <c r="B1" t="str">
        <f ca="1">VLOOKUP(A1,Filters!A:E,2,FALSE)</f>
        <v>Delaware</v>
      </c>
      <c r="C1" t="str">
        <f ca="1">VLOOKUP(A1,Filters!A:E,4,FALSE)</f>
        <v>CSAC</v>
      </c>
      <c r="D1" t="str">
        <f ca="1">VLOOKUP(A1,Filters!A:E,5,FALSE)</f>
        <v>South Atlantic</v>
      </c>
    </row>
    <row r="3" spans="1:16">
      <c r="C3" t="str">
        <f ca="1">"EE"&amp;A1</f>
        <v>EEDE</v>
      </c>
      <c r="D3" t="str">
        <f ca="1">"EE"&amp;C1</f>
        <v>EECSAC</v>
      </c>
      <c r="E3" t="s">
        <v>0</v>
      </c>
    </row>
    <row r="4" spans="1:16">
      <c r="C4" t="str">
        <f ca="1">B1</f>
        <v>Delaware</v>
      </c>
      <c r="D4" t="str">
        <f ca="1">D1</f>
        <v>South Atlantic</v>
      </c>
      <c r="E4" t="s">
        <v>1</v>
      </c>
      <c r="M4" s="1"/>
      <c r="N4" s="1"/>
      <c r="O4" s="1"/>
      <c r="P4" s="1"/>
    </row>
    <row r="5" spans="1:16">
      <c r="B5" t="s">
        <v>2</v>
      </c>
      <c r="C5" s="2">
        <f ca="1">VLOOKUP(C3,[0]!Data,11,FALSE)*1000</f>
        <v>23500</v>
      </c>
      <c r="D5" s="2">
        <f ca="1">VLOOKUP(D3,[0]!Data,11,FALSE)*1000</f>
        <v>1540200.0000000007</v>
      </c>
      <c r="E5" s="2">
        <f>VLOOKUP(E3,[0]!Data,11,FALSE)*1000</f>
        <v>7527600.0000000056</v>
      </c>
    </row>
    <row r="6" spans="1:16">
      <c r="B6" t="s">
        <v>3</v>
      </c>
      <c r="C6" s="2">
        <f ca="1">IF(C7-C5&lt;0,"",C7-C5)</f>
        <v>11699.999999999985</v>
      </c>
      <c r="D6" s="2">
        <f ca="1">IF(D7-D5&lt;0,"",D7-D5)</f>
        <v>503000</v>
      </c>
      <c r="E6" s="2">
        <f>IF(E7-E5&lt;0,"",E7-E5)</f>
        <v>1334399.9999999944</v>
      </c>
    </row>
    <row r="7" spans="1:16">
      <c r="B7" t="s">
        <v>4</v>
      </c>
      <c r="C7" s="2">
        <f ca="1">VLOOKUP(C3,[0]!Data,10,FALSE)*-1*1000</f>
        <v>35199.999999999985</v>
      </c>
      <c r="D7" s="2">
        <f ca="1">VLOOKUP(D3,[0]!Data,10,FALSE)*-1*1000</f>
        <v>2043200.0000000007</v>
      </c>
      <c r="E7" s="2">
        <f>VLOOKUP(E3,[0]!Data,10,FALSE)*-1*1000</f>
        <v>8862000</v>
      </c>
    </row>
    <row r="8" spans="1:16">
      <c r="B8" t="s">
        <v>5</v>
      </c>
      <c r="C8" s="3">
        <f ca="1">VLOOKUP(C3,[0]!Data,12,FALSE)</f>
        <v>66.761363636363654</v>
      </c>
      <c r="D8" s="3">
        <f ca="1">VLOOKUP(D3,[0]!Data,12,FALSE)</f>
        <v>75.381754111198134</v>
      </c>
      <c r="E8" s="3">
        <f>VLOOKUP(E3,[0]!Data,12,FALSE)</f>
        <v>84.942450914014955</v>
      </c>
    </row>
    <row r="9" spans="1:16">
      <c r="M9" s="4"/>
      <c r="N9" s="4"/>
      <c r="O9" s="4"/>
      <c r="P9" s="4"/>
    </row>
    <row r="10" spans="1:16">
      <c r="C10" s="2"/>
    </row>
    <row r="14" spans="1:16">
      <c r="M14" s="9"/>
      <c r="N14" s="9"/>
      <c r="O14" s="9"/>
      <c r="P14" s="1"/>
    </row>
    <row r="18" spans="13:15">
      <c r="M18" s="4"/>
      <c r="N18" s="4"/>
      <c r="O18" s="4"/>
    </row>
  </sheetData>
  <mergeCells count="1">
    <mergeCell ref="M14:O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2</vt:i4>
      </vt:variant>
    </vt:vector>
  </HeadingPairs>
  <TitlesOfParts>
    <vt:vector size="56" baseType="lpstr">
      <vt:lpstr>AK</vt:lpstr>
      <vt:lpstr>AL</vt:lpstr>
      <vt:lpstr>AR</vt:lpstr>
      <vt:lpstr>AZ</vt:lpstr>
      <vt:lpstr>CA</vt:lpstr>
      <vt:lpstr>CO</vt:lpstr>
      <vt:lpstr>CT</vt:lpstr>
      <vt:lpstr>DC</vt:lpstr>
      <vt:lpstr>DE</vt:lpstr>
      <vt:lpstr>FL</vt:lpstr>
      <vt:lpstr>GA</vt:lpstr>
      <vt:lpstr>HI</vt:lpstr>
      <vt:lpstr>IA</vt:lpstr>
      <vt:lpstr>ID</vt:lpstr>
      <vt:lpstr>IL</vt:lpstr>
      <vt:lpstr>IN</vt:lpstr>
      <vt:lpstr>KS</vt:lpstr>
      <vt:lpstr>KY</vt:lpstr>
      <vt:lpstr>LA</vt:lpstr>
      <vt:lpstr>MA</vt:lpstr>
      <vt:lpstr>MD</vt:lpstr>
      <vt:lpstr>ME</vt:lpstr>
      <vt:lpstr>MI</vt:lpstr>
      <vt:lpstr>MN</vt:lpstr>
      <vt:lpstr>MO</vt:lpstr>
      <vt:lpstr>MS</vt:lpstr>
      <vt:lpstr>MT</vt:lpstr>
      <vt:lpstr>NC</vt:lpstr>
      <vt:lpstr>ND</vt:lpstr>
      <vt:lpstr>NE</vt:lpstr>
      <vt:lpstr>NH</vt:lpstr>
      <vt:lpstr>NJ</vt:lpstr>
      <vt:lpstr>NM</vt:lpstr>
      <vt:lpstr>NV</vt:lpstr>
      <vt:lpstr>NY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VA</vt:lpstr>
      <vt:lpstr>VT</vt:lpstr>
      <vt:lpstr>WA</vt:lpstr>
      <vt:lpstr>WI</vt:lpstr>
      <vt:lpstr>WV</vt:lpstr>
      <vt:lpstr>WY</vt:lpstr>
      <vt:lpstr>Filters</vt:lpstr>
      <vt:lpstr>Data</vt:lpstr>
      <vt:lpstr>Sheet1</vt:lpstr>
      <vt:lpstr>Data</vt:lpstr>
      <vt:lpstr>Filter</vt:lpstr>
    </vt:vector>
  </TitlesOfParts>
  <Company>IHS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lum39307</dc:creator>
  <cp:lastModifiedBy>uld32735</cp:lastModifiedBy>
  <dcterms:created xsi:type="dcterms:W3CDTF">2011-07-20T12:25:15Z</dcterms:created>
  <dcterms:modified xsi:type="dcterms:W3CDTF">2014-02-18T18:50:55Z</dcterms:modified>
</cp:coreProperties>
</file>