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951D1602-F0AF-4ACF-A694-DBB4B9C08B6B}" xr6:coauthVersionLast="47" xr6:coauthVersionMax="47" xr10:uidLastSave="{00000000-0000-0000-0000-000000000000}"/>
  <bookViews>
    <workbookView xWindow="-120" yWindow="-120" windowWidth="29040" windowHeight="15840" activeTab="5" xr2:uid="{A152EB07-9D71-4B84-8B23-CE890025F939}"/>
  </bookViews>
  <sheets>
    <sheet name="charas" sheetId="1" r:id="rId1"/>
    <sheet name="backgrounds" sheetId="2" r:id="rId2"/>
    <sheet name="map_dev" sheetId="3" r:id="rId3"/>
    <sheet name="map_data" sheetId="4" r:id="rId4"/>
    <sheet name="mapping" sheetId="8" r:id="rId5"/>
    <sheet name="output" sheetId="6" r:id="rId6"/>
  </sheets>
  <definedNames>
    <definedName name="↑">2</definedName>
    <definedName name="→">1</definedName>
    <definedName name="↓">4</definedName>
    <definedName name="←">3</definedName>
    <definedName name="chara_image" localSheetId="5">MATCH("chara_image",chara_output_positions[#Headers],0)</definedName>
    <definedName name="click_count">output!$AR$1</definedName>
    <definedName name="ELSE">TRUE</definedName>
    <definedName name="goal_image_id">2</definedName>
    <definedName name="image" localSheetId="1">MATCH("image",backgrounds[#Headers],0)</definedName>
    <definedName name="image_id" localSheetId="3">MATCH("image_id",map_data[#Headers],0)</definedName>
    <definedName name="init_chara_d">map_dev!$S$3</definedName>
    <definedName name="init_chara_x">map_dev!$Q$3</definedName>
    <definedName name="init_chara_y">map_dev!$R$3</definedName>
    <definedName name="init_rock1_x">map_dev!$Q$4</definedName>
    <definedName name="init_rock1_y">map_dev!$R$4</definedName>
    <definedName name="init_rock2_x">map_dev!$Q$5</definedName>
    <definedName name="init_rock2_y">map_dev!$R$5</definedName>
    <definedName name="init_rock3_x">map_dev!$Q$6</definedName>
    <definedName name="init_rock3_y">map_dev!$R$6</definedName>
    <definedName name="rock_image_id">9</definedName>
    <definedName name="stage_1">map_dev!$B$21:$N$35</definedName>
    <definedName name="stage_1_chara">map_dev!$P$21:$R$24</definedName>
    <definedName name="stage_2">map_dev!$B$38:$N$52</definedName>
    <definedName name="stage_2_chara">map_dev!$P$38:$R$41</definedName>
    <definedName name="stage_3">map_dev!$B$55:$N$69</definedName>
    <definedName name="stage_3_chara">map_dev!$P$55:$R$58</definedName>
    <definedName name="timer_id">output!$AR$3</definedName>
    <definedName name="リセット">5</definedName>
    <definedName name="切替1">6</definedName>
    <definedName name="切替2">7</definedName>
    <definedName name="切替3">8</definedName>
    <definedName name="操作履歴">INDIRECT("mapping!$K$"&amp;COUNTA(mapping!$A:$A)+1)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4" l="1"/>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A19" i="1"/>
  <c r="A18" i="1"/>
  <c r="A17" i="1"/>
  <c r="A16" i="1"/>
  <c r="A15" i="1"/>
  <c r="A14" i="1"/>
  <c r="A13" i="1"/>
  <c r="A12" i="1"/>
  <c r="A11" i="1"/>
  <c r="AR2" i="6" l="1"/>
  <c r="AR3" i="6" s="1"/>
  <c r="A8" i="4"/>
  <c r="A16" i="4"/>
  <c r="A32" i="4"/>
  <c r="A40" i="4"/>
  <c r="A48" i="4"/>
  <c r="A64" i="4"/>
  <c r="A72" i="4"/>
  <c r="A80" i="4"/>
  <c r="A96" i="4"/>
  <c r="A104" i="4"/>
  <c r="A112" i="4"/>
  <c r="A128" i="4"/>
  <c r="A136" i="4"/>
  <c r="A144" i="4"/>
  <c r="A160" i="4"/>
  <c r="A168" i="4"/>
  <c r="A176" i="4"/>
  <c r="A184" i="4"/>
  <c r="A192" i="4"/>
  <c r="C2" i="4"/>
  <c r="C3" i="4"/>
  <c r="C4" i="4"/>
  <c r="C5" i="4"/>
  <c r="C6" i="4"/>
  <c r="A6" i="4" s="1"/>
  <c r="C7" i="4"/>
  <c r="C8" i="4"/>
  <c r="C9" i="4"/>
  <c r="A9" i="4" s="1"/>
  <c r="C10" i="4"/>
  <c r="C11" i="4"/>
  <c r="C12" i="4"/>
  <c r="C13" i="4"/>
  <c r="C14" i="4"/>
  <c r="A14" i="4" s="1"/>
  <c r="C15" i="4"/>
  <c r="C16" i="4"/>
  <c r="C17" i="4"/>
  <c r="A17" i="4" s="1"/>
  <c r="C18" i="4"/>
  <c r="C19" i="4"/>
  <c r="C20" i="4"/>
  <c r="C21" i="4"/>
  <c r="C22" i="4"/>
  <c r="A22" i="4" s="1"/>
  <c r="C23" i="4"/>
  <c r="C24" i="4"/>
  <c r="C25" i="4"/>
  <c r="A25" i="4" s="1"/>
  <c r="C26" i="4"/>
  <c r="C27" i="4"/>
  <c r="C28" i="4"/>
  <c r="C29" i="4"/>
  <c r="C30" i="4"/>
  <c r="A30" i="4" s="1"/>
  <c r="C31" i="4"/>
  <c r="C32" i="4"/>
  <c r="C33" i="4"/>
  <c r="A33" i="4" s="1"/>
  <c r="C34" i="4"/>
  <c r="C35" i="4"/>
  <c r="C36" i="4"/>
  <c r="C37" i="4"/>
  <c r="C38" i="4"/>
  <c r="A38" i="4" s="1"/>
  <c r="C39" i="4"/>
  <c r="C40" i="4"/>
  <c r="C41" i="4"/>
  <c r="A41" i="4" s="1"/>
  <c r="C42" i="4"/>
  <c r="C43" i="4"/>
  <c r="C44" i="4"/>
  <c r="C45" i="4"/>
  <c r="C46" i="4"/>
  <c r="A46" i="4" s="1"/>
  <c r="C47" i="4"/>
  <c r="C48" i="4"/>
  <c r="C49" i="4"/>
  <c r="A49" i="4" s="1"/>
  <c r="C50" i="4"/>
  <c r="C51" i="4"/>
  <c r="C52" i="4"/>
  <c r="C53" i="4"/>
  <c r="C54" i="4"/>
  <c r="A54" i="4" s="1"/>
  <c r="C55" i="4"/>
  <c r="C56" i="4"/>
  <c r="C57" i="4"/>
  <c r="A57" i="4" s="1"/>
  <c r="C58" i="4"/>
  <c r="C59" i="4"/>
  <c r="C60" i="4"/>
  <c r="C61" i="4"/>
  <c r="C62" i="4"/>
  <c r="A62" i="4" s="1"/>
  <c r="C63" i="4"/>
  <c r="C64" i="4"/>
  <c r="C65" i="4"/>
  <c r="A65" i="4" s="1"/>
  <c r="C66" i="4"/>
  <c r="C67" i="4"/>
  <c r="C68" i="4"/>
  <c r="C69" i="4"/>
  <c r="C70" i="4"/>
  <c r="A70" i="4" s="1"/>
  <c r="C71" i="4"/>
  <c r="C72" i="4"/>
  <c r="C73" i="4"/>
  <c r="A73" i="4" s="1"/>
  <c r="C74" i="4"/>
  <c r="C75" i="4"/>
  <c r="C76" i="4"/>
  <c r="C77" i="4"/>
  <c r="C78" i="4"/>
  <c r="A78" i="4" s="1"/>
  <c r="C79" i="4"/>
  <c r="C80" i="4"/>
  <c r="C81" i="4"/>
  <c r="A81" i="4" s="1"/>
  <c r="C82" i="4"/>
  <c r="C83" i="4"/>
  <c r="C84" i="4"/>
  <c r="C85" i="4"/>
  <c r="C86" i="4"/>
  <c r="A86" i="4" s="1"/>
  <c r="C87" i="4"/>
  <c r="C88" i="4"/>
  <c r="C89" i="4"/>
  <c r="A89" i="4" s="1"/>
  <c r="C90" i="4"/>
  <c r="C91" i="4"/>
  <c r="C92" i="4"/>
  <c r="C93" i="4"/>
  <c r="C94" i="4"/>
  <c r="A94" i="4" s="1"/>
  <c r="C95" i="4"/>
  <c r="C96" i="4"/>
  <c r="C97" i="4"/>
  <c r="A97" i="4" s="1"/>
  <c r="C98" i="4"/>
  <c r="C99" i="4"/>
  <c r="C100" i="4"/>
  <c r="C101" i="4"/>
  <c r="C102" i="4"/>
  <c r="A102" i="4" s="1"/>
  <c r="C103" i="4"/>
  <c r="C104" i="4"/>
  <c r="C105" i="4"/>
  <c r="A105" i="4" s="1"/>
  <c r="C106" i="4"/>
  <c r="C107" i="4"/>
  <c r="C108" i="4"/>
  <c r="C109" i="4"/>
  <c r="C110" i="4"/>
  <c r="A110" i="4" s="1"/>
  <c r="C111" i="4"/>
  <c r="C112" i="4"/>
  <c r="C113" i="4"/>
  <c r="A113" i="4" s="1"/>
  <c r="C114" i="4"/>
  <c r="C115" i="4"/>
  <c r="C116" i="4"/>
  <c r="C117" i="4"/>
  <c r="C118" i="4"/>
  <c r="A118" i="4" s="1"/>
  <c r="C119" i="4"/>
  <c r="C120" i="4"/>
  <c r="C121" i="4"/>
  <c r="A121" i="4" s="1"/>
  <c r="C122" i="4"/>
  <c r="C123" i="4"/>
  <c r="C124" i="4"/>
  <c r="C125" i="4"/>
  <c r="C126" i="4"/>
  <c r="A126" i="4" s="1"/>
  <c r="C127" i="4"/>
  <c r="C128" i="4"/>
  <c r="C129" i="4"/>
  <c r="A129" i="4" s="1"/>
  <c r="C130" i="4"/>
  <c r="C131" i="4"/>
  <c r="C132" i="4"/>
  <c r="C133" i="4"/>
  <c r="C134" i="4"/>
  <c r="A134" i="4" s="1"/>
  <c r="C135" i="4"/>
  <c r="C136" i="4"/>
  <c r="C137" i="4"/>
  <c r="A137" i="4" s="1"/>
  <c r="C138" i="4"/>
  <c r="C139" i="4"/>
  <c r="C140" i="4"/>
  <c r="C141" i="4"/>
  <c r="C142" i="4"/>
  <c r="A142" i="4" s="1"/>
  <c r="C143" i="4"/>
  <c r="C144" i="4"/>
  <c r="C145" i="4"/>
  <c r="A145" i="4" s="1"/>
  <c r="C146" i="4"/>
  <c r="C147" i="4"/>
  <c r="C148" i="4"/>
  <c r="C149" i="4"/>
  <c r="C150" i="4"/>
  <c r="A150" i="4" s="1"/>
  <c r="C151" i="4"/>
  <c r="C152" i="4"/>
  <c r="C153" i="4"/>
  <c r="A153" i="4" s="1"/>
  <c r="C154" i="4"/>
  <c r="C155" i="4"/>
  <c r="C156" i="4"/>
  <c r="C157" i="4"/>
  <c r="C158" i="4"/>
  <c r="A158" i="4" s="1"/>
  <c r="C159" i="4"/>
  <c r="C160" i="4"/>
  <c r="C161" i="4"/>
  <c r="A161" i="4" s="1"/>
  <c r="C162" i="4"/>
  <c r="C163" i="4"/>
  <c r="C164" i="4"/>
  <c r="C165" i="4"/>
  <c r="C166" i="4"/>
  <c r="A166" i="4" s="1"/>
  <c r="C167" i="4"/>
  <c r="C168" i="4"/>
  <c r="C169" i="4"/>
  <c r="A169" i="4" s="1"/>
  <c r="C170" i="4"/>
  <c r="C171" i="4"/>
  <c r="C172" i="4"/>
  <c r="C173" i="4"/>
  <c r="C174" i="4"/>
  <c r="A174" i="4" s="1"/>
  <c r="C175" i="4"/>
  <c r="C176" i="4"/>
  <c r="C177" i="4"/>
  <c r="A177" i="4" s="1"/>
  <c r="C178" i="4"/>
  <c r="C179" i="4"/>
  <c r="C180" i="4"/>
  <c r="C181" i="4"/>
  <c r="C182" i="4"/>
  <c r="A182" i="4" s="1"/>
  <c r="C183" i="4"/>
  <c r="C184" i="4"/>
  <c r="C185" i="4"/>
  <c r="A185" i="4" s="1"/>
  <c r="C186" i="4"/>
  <c r="C187" i="4"/>
  <c r="C188" i="4"/>
  <c r="C189" i="4"/>
  <c r="C190" i="4"/>
  <c r="A190" i="4" s="1"/>
  <c r="C191" i="4"/>
  <c r="C192" i="4"/>
  <c r="C193" i="4"/>
  <c r="A193" i="4" s="1"/>
  <c r="C194" i="4"/>
  <c r="C195" i="4"/>
  <c r="C196" i="4"/>
  <c r="A196" i="4"/>
  <c r="A195" i="4"/>
  <c r="A194" i="4"/>
  <c r="A191" i="4"/>
  <c r="A189" i="4"/>
  <c r="A188" i="4"/>
  <c r="A187" i="4"/>
  <c r="A186" i="4"/>
  <c r="A183" i="4"/>
  <c r="A181" i="4"/>
  <c r="A180" i="4"/>
  <c r="A179" i="4"/>
  <c r="A178" i="4"/>
  <c r="A175" i="4"/>
  <c r="A173" i="4"/>
  <c r="A172" i="4"/>
  <c r="A171" i="4"/>
  <c r="A170" i="4"/>
  <c r="A167" i="4"/>
  <c r="A165" i="4"/>
  <c r="A164" i="4"/>
  <c r="A163" i="4"/>
  <c r="A162" i="4"/>
  <c r="A159" i="4"/>
  <c r="A157" i="4"/>
  <c r="A156" i="4"/>
  <c r="A155" i="4"/>
  <c r="A154" i="4"/>
  <c r="A152" i="4"/>
  <c r="A151" i="4"/>
  <c r="A149" i="4"/>
  <c r="A148" i="4"/>
  <c r="A147" i="4"/>
  <c r="A146" i="4"/>
  <c r="A143" i="4"/>
  <c r="A141" i="4"/>
  <c r="A140" i="4"/>
  <c r="A139" i="4"/>
  <c r="A138" i="4"/>
  <c r="A135" i="4"/>
  <c r="A133" i="4"/>
  <c r="A132" i="4"/>
  <c r="A131" i="4"/>
  <c r="A130" i="4"/>
  <c r="A127" i="4"/>
  <c r="A125" i="4"/>
  <c r="A124" i="4"/>
  <c r="A123" i="4"/>
  <c r="A122" i="4"/>
  <c r="A120" i="4"/>
  <c r="A119" i="4"/>
  <c r="A117" i="4"/>
  <c r="A116" i="4"/>
  <c r="A115" i="4"/>
  <c r="A114" i="4"/>
  <c r="A111" i="4"/>
  <c r="A109" i="4"/>
  <c r="A108" i="4"/>
  <c r="A107" i="4"/>
  <c r="A106" i="4"/>
  <c r="A103" i="4"/>
  <c r="A101" i="4"/>
  <c r="A100" i="4"/>
  <c r="A99" i="4"/>
  <c r="A98" i="4"/>
  <c r="A95" i="4"/>
  <c r="A93" i="4"/>
  <c r="A92" i="4"/>
  <c r="A91" i="4"/>
  <c r="A90" i="4"/>
  <c r="A88" i="4"/>
  <c r="A87" i="4"/>
  <c r="A85" i="4"/>
  <c r="A84" i="4"/>
  <c r="A83" i="4"/>
  <c r="A82" i="4"/>
  <c r="A79" i="4"/>
  <c r="A77" i="4"/>
  <c r="A76" i="4"/>
  <c r="A75" i="4"/>
  <c r="A74" i="4"/>
  <c r="A71" i="4"/>
  <c r="A69" i="4"/>
  <c r="A68" i="4"/>
  <c r="A67" i="4"/>
  <c r="A66" i="4"/>
  <c r="A63" i="4"/>
  <c r="A61" i="4"/>
  <c r="A60" i="4"/>
  <c r="A59" i="4"/>
  <c r="A58" i="4"/>
  <c r="A56" i="4"/>
  <c r="A55" i="4"/>
  <c r="A53" i="4"/>
  <c r="A52" i="4"/>
  <c r="A51" i="4"/>
  <c r="A50" i="4"/>
  <c r="A47" i="4"/>
  <c r="A45" i="4"/>
  <c r="A44" i="4"/>
  <c r="A43" i="4"/>
  <c r="A42" i="4"/>
  <c r="A39" i="4"/>
  <c r="A37" i="4"/>
  <c r="A36" i="4"/>
  <c r="A35" i="4"/>
  <c r="A34" i="4"/>
  <c r="A31" i="4"/>
  <c r="A29" i="4"/>
  <c r="A28" i="4"/>
  <c r="A27" i="4"/>
  <c r="A26" i="4"/>
  <c r="A24" i="4"/>
  <c r="A23" i="4"/>
  <c r="A21" i="4"/>
  <c r="A20" i="4"/>
  <c r="A19" i="4"/>
  <c r="A18" i="4"/>
  <c r="A15" i="4"/>
  <c r="A13" i="4"/>
  <c r="A12" i="4"/>
  <c r="A11" i="4"/>
  <c r="A10" i="4"/>
  <c r="A7" i="4"/>
  <c r="A5" i="4"/>
  <c r="A4" i="4"/>
  <c r="A3" i="4"/>
  <c r="A2" i="4"/>
  <c r="A2" i="3" l="1"/>
  <c r="B3" i="3" s="1" a="1"/>
  <c r="B3" i="3" s="1"/>
  <c r="D2" i="4" s="1"/>
  <c r="AR1" i="6"/>
  <c r="E2" i="4" l="1"/>
  <c r="Q3" i="3" a="1"/>
  <c r="D158" i="4"/>
  <c r="D30" i="4"/>
  <c r="D29" i="4"/>
  <c r="D23" i="4"/>
  <c r="D99" i="4"/>
  <c r="E99" i="4" s="1"/>
  <c r="D162" i="4"/>
  <c r="D34" i="4"/>
  <c r="D105" i="4"/>
  <c r="D168" i="4"/>
  <c r="D40" i="4"/>
  <c r="D148" i="4"/>
  <c r="D175" i="4"/>
  <c r="D86" i="4"/>
  <c r="D149" i="4"/>
  <c r="D21" i="4"/>
  <c r="D15" i="4"/>
  <c r="D91" i="4"/>
  <c r="D154" i="4"/>
  <c r="D26" i="4"/>
  <c r="D97" i="4"/>
  <c r="D160" i="4"/>
  <c r="D96" i="4"/>
  <c r="D4" i="4"/>
  <c r="D68" i="4"/>
  <c r="D142" i="4"/>
  <c r="D78" i="4"/>
  <c r="D14" i="4"/>
  <c r="D141" i="4"/>
  <c r="D77" i="4"/>
  <c r="D13" i="4"/>
  <c r="D71" i="4"/>
  <c r="D7" i="4"/>
  <c r="D147" i="4"/>
  <c r="D83" i="4"/>
  <c r="D19" i="4"/>
  <c r="D146" i="4"/>
  <c r="D82" i="4"/>
  <c r="D18" i="4"/>
  <c r="D153" i="4"/>
  <c r="D89" i="4"/>
  <c r="D25" i="4"/>
  <c r="D152" i="4"/>
  <c r="D88" i="4"/>
  <c r="D24" i="4"/>
  <c r="D196" i="4"/>
  <c r="D132" i="4"/>
  <c r="D60" i="4"/>
  <c r="D159" i="4"/>
  <c r="D70" i="4"/>
  <c r="D5" i="4"/>
  <c r="D75" i="4"/>
  <c r="D10" i="4"/>
  <c r="D144" i="4"/>
  <c r="D124" i="4"/>
  <c r="D55" i="4"/>
  <c r="D143" i="4"/>
  <c r="D134" i="4"/>
  <c r="D69" i="4"/>
  <c r="E69" i="4" s="1"/>
  <c r="D139" i="4"/>
  <c r="D74" i="4"/>
  <c r="D17" i="4"/>
  <c r="D16" i="4"/>
  <c r="D151" i="4"/>
  <c r="D126" i="4"/>
  <c r="D125" i="4"/>
  <c r="D195" i="4"/>
  <c r="D194" i="4"/>
  <c r="D66" i="4"/>
  <c r="D73" i="4"/>
  <c r="D72" i="4"/>
  <c r="D180" i="4"/>
  <c r="D54" i="4"/>
  <c r="D53" i="4"/>
  <c r="D47" i="4"/>
  <c r="D123" i="4"/>
  <c r="D186" i="4"/>
  <c r="D58" i="4"/>
  <c r="D129" i="4"/>
  <c r="E129" i="4" s="1"/>
  <c r="D65" i="4"/>
  <c r="D128" i="4"/>
  <c r="D64" i="4"/>
  <c r="D84" i="4"/>
  <c r="D172" i="4"/>
  <c r="D108" i="4"/>
  <c r="D12" i="4"/>
  <c r="D135" i="4"/>
  <c r="D6" i="4"/>
  <c r="D63" i="4"/>
  <c r="D11" i="4"/>
  <c r="D145" i="4"/>
  <c r="D80" i="4"/>
  <c r="D44" i="4"/>
  <c r="D190" i="4"/>
  <c r="D189" i="4"/>
  <c r="D61" i="4"/>
  <c r="D131" i="4"/>
  <c r="D130" i="4"/>
  <c r="D137" i="4"/>
  <c r="D9" i="4"/>
  <c r="D8" i="4"/>
  <c r="D116" i="4"/>
  <c r="D118" i="4"/>
  <c r="D117" i="4"/>
  <c r="D111" i="4"/>
  <c r="D187" i="4"/>
  <c r="D59" i="4"/>
  <c r="D122" i="4"/>
  <c r="D193" i="4"/>
  <c r="D192" i="4"/>
  <c r="D174" i="4"/>
  <c r="D110" i="4"/>
  <c r="D46" i="4"/>
  <c r="D173" i="4"/>
  <c r="D109" i="4"/>
  <c r="D45" i="4"/>
  <c r="D103" i="4"/>
  <c r="D39" i="4"/>
  <c r="D179" i="4"/>
  <c r="D115" i="4"/>
  <c r="D51" i="4"/>
  <c r="D178" i="4"/>
  <c r="D114" i="4"/>
  <c r="D50" i="4"/>
  <c r="D185" i="4"/>
  <c r="D121" i="4"/>
  <c r="D57" i="4"/>
  <c r="D184" i="4"/>
  <c r="D120" i="4"/>
  <c r="D56" i="4"/>
  <c r="D52" i="4"/>
  <c r="D164" i="4"/>
  <c r="D100" i="4"/>
  <c r="D191" i="4"/>
  <c r="D127" i="4"/>
  <c r="D133" i="4"/>
  <c r="D3" i="4"/>
  <c r="D138" i="4"/>
  <c r="D81" i="4"/>
  <c r="D188" i="4"/>
  <c r="D62" i="4"/>
  <c r="D119" i="4"/>
  <c r="D67" i="4"/>
  <c r="D136" i="4"/>
  <c r="D28" i="4"/>
  <c r="D182" i="4"/>
  <c r="D181" i="4"/>
  <c r="D166" i="4"/>
  <c r="D102" i="4"/>
  <c r="D38" i="4"/>
  <c r="D165" i="4"/>
  <c r="D101" i="4"/>
  <c r="E101" i="4" s="1"/>
  <c r="D37" i="4"/>
  <c r="D95" i="4"/>
  <c r="D31" i="4"/>
  <c r="D171" i="4"/>
  <c r="D107" i="4"/>
  <c r="D43" i="4"/>
  <c r="D170" i="4"/>
  <c r="D106" i="4"/>
  <c r="D42" i="4"/>
  <c r="D177" i="4"/>
  <c r="D113" i="4"/>
  <c r="D49" i="4"/>
  <c r="D176" i="4"/>
  <c r="D112" i="4"/>
  <c r="D48" i="4"/>
  <c r="D36" i="4"/>
  <c r="D156" i="4"/>
  <c r="D92" i="4"/>
  <c r="D183" i="4"/>
  <c r="D94" i="4"/>
  <c r="D157" i="4"/>
  <c r="D93" i="4"/>
  <c r="D87" i="4"/>
  <c r="D163" i="4"/>
  <c r="D35" i="4"/>
  <c r="D98" i="4"/>
  <c r="D169" i="4"/>
  <c r="D41" i="4"/>
  <c r="D104" i="4"/>
  <c r="D20" i="4"/>
  <c r="D76" i="4"/>
  <c r="D150" i="4"/>
  <c r="D22" i="4"/>
  <c r="D85" i="4"/>
  <c r="D79" i="4"/>
  <c r="D155" i="4"/>
  <c r="D27" i="4"/>
  <c r="D90" i="4"/>
  <c r="D161" i="4"/>
  <c r="D33" i="4"/>
  <c r="D32" i="4"/>
  <c r="D140" i="4"/>
  <c r="D167" i="4"/>
  <c r="E57" i="4" l="1"/>
  <c r="E189" i="4"/>
  <c r="E132" i="4"/>
  <c r="E43" i="4"/>
  <c r="E121" i="4"/>
  <c r="E190" i="4"/>
  <c r="E58" i="4"/>
  <c r="E17" i="4"/>
  <c r="E196" i="4"/>
  <c r="E77" i="4"/>
  <c r="E86" i="4"/>
  <c r="E36" i="4"/>
  <c r="E4" i="4"/>
  <c r="E118" i="4"/>
  <c r="E96" i="4"/>
  <c r="E116" i="4"/>
  <c r="E13" i="4"/>
  <c r="E90" i="4"/>
  <c r="E192" i="4"/>
  <c r="E107" i="4"/>
  <c r="E185" i="4"/>
  <c r="E74" i="4"/>
  <c r="E141" i="4"/>
  <c r="E175" i="4"/>
  <c r="E115" i="4"/>
  <c r="E55" i="4"/>
  <c r="E127" i="4"/>
  <c r="E162" i="4"/>
  <c r="E39" i="4"/>
  <c r="E12" i="4"/>
  <c r="E104" i="4"/>
  <c r="E67" i="4"/>
  <c r="E174" i="4"/>
  <c r="E16" i="4"/>
  <c r="E149" i="4"/>
  <c r="E93" i="4"/>
  <c r="E119" i="4"/>
  <c r="E27" i="4"/>
  <c r="E157" i="4"/>
  <c r="E62" i="4"/>
  <c r="E193" i="4"/>
  <c r="E44" i="4"/>
  <c r="E186" i="4"/>
  <c r="E24" i="4"/>
  <c r="E155" i="4"/>
  <c r="E94" i="4"/>
  <c r="E171" i="4"/>
  <c r="E188" i="4"/>
  <c r="E50" i="4"/>
  <c r="E122" i="4"/>
  <c r="E80" i="4"/>
  <c r="E123" i="4"/>
  <c r="E139" i="4"/>
  <c r="E88" i="4"/>
  <c r="E14" i="4"/>
  <c r="E148" i="4"/>
  <c r="E117" i="4"/>
  <c r="E180" i="4"/>
  <c r="E165" i="4"/>
  <c r="E124" i="4"/>
  <c r="E38" i="4"/>
  <c r="E82" i="4"/>
  <c r="E161" i="4"/>
  <c r="E183" i="4"/>
  <c r="E114" i="4"/>
  <c r="E47" i="4"/>
  <c r="E152" i="4"/>
  <c r="E78" i="4"/>
  <c r="E40" i="4"/>
  <c r="E133" i="4"/>
  <c r="E153" i="4"/>
  <c r="E48" i="4"/>
  <c r="E72" i="4"/>
  <c r="E191" i="4"/>
  <c r="E160" i="4"/>
  <c r="E170" i="4"/>
  <c r="E79" i="4"/>
  <c r="E81" i="4"/>
  <c r="E145" i="4"/>
  <c r="E92" i="4"/>
  <c r="E138" i="4"/>
  <c r="E178" i="4"/>
  <c r="E187" i="4"/>
  <c r="E11" i="4"/>
  <c r="E53" i="4"/>
  <c r="E134" i="4"/>
  <c r="E25" i="4"/>
  <c r="E142" i="4"/>
  <c r="E168" i="4"/>
  <c r="E6" i="4"/>
  <c r="E76" i="4"/>
  <c r="E135" i="4"/>
  <c r="E20" i="4"/>
  <c r="E144" i="4"/>
  <c r="E87" i="4"/>
  <c r="E31" i="4"/>
  <c r="E59" i="4"/>
  <c r="E85" i="4"/>
  <c r="E95" i="4"/>
  <c r="E22" i="4"/>
  <c r="E156" i="4"/>
  <c r="E37" i="4"/>
  <c r="E3" i="4"/>
  <c r="E51" i="4"/>
  <c r="E111" i="4"/>
  <c r="E63" i="4"/>
  <c r="E54" i="4"/>
  <c r="E143" i="4"/>
  <c r="E89" i="4"/>
  <c r="E68" i="4"/>
  <c r="E105" i="4"/>
  <c r="E150" i="4"/>
  <c r="E108" i="4"/>
  <c r="E34" i="4"/>
  <c r="E179" i="4"/>
  <c r="E18" i="4"/>
  <c r="E112" i="4"/>
  <c r="E73" i="4"/>
  <c r="E176" i="4"/>
  <c r="E102" i="4"/>
  <c r="E100" i="4"/>
  <c r="E103" i="4"/>
  <c r="E8" i="4"/>
  <c r="E66" i="4"/>
  <c r="E10" i="4"/>
  <c r="E146" i="4"/>
  <c r="E97" i="4"/>
  <c r="E23" i="4"/>
  <c r="E41" i="4"/>
  <c r="E49" i="4"/>
  <c r="E166" i="4"/>
  <c r="E164" i="4"/>
  <c r="E45" i="4"/>
  <c r="E9" i="4"/>
  <c r="E172" i="4"/>
  <c r="E194" i="4"/>
  <c r="E75" i="4"/>
  <c r="E19" i="4"/>
  <c r="E26" i="4"/>
  <c r="E29" i="4"/>
  <c r="E167" i="4"/>
  <c r="E169" i="4"/>
  <c r="E113" i="4"/>
  <c r="E181" i="4"/>
  <c r="E52" i="4"/>
  <c r="E109" i="4"/>
  <c r="E137" i="4"/>
  <c r="E84" i="4"/>
  <c r="E195" i="4"/>
  <c r="E5" i="4"/>
  <c r="E83" i="4"/>
  <c r="E154" i="4"/>
  <c r="E30" i="4"/>
  <c r="E140" i="4"/>
  <c r="E98" i="4"/>
  <c r="E177" i="4"/>
  <c r="E182" i="4"/>
  <c r="E56" i="4"/>
  <c r="E173" i="4"/>
  <c r="E130" i="4"/>
  <c r="E64" i="4"/>
  <c r="E125" i="4"/>
  <c r="E70" i="4"/>
  <c r="E147" i="4"/>
  <c r="E91" i="4"/>
  <c r="E158" i="4"/>
  <c r="E32" i="4"/>
  <c r="E35" i="4"/>
  <c r="E42" i="4"/>
  <c r="E28" i="4"/>
  <c r="E120" i="4"/>
  <c r="E46" i="4"/>
  <c r="E131" i="4"/>
  <c r="E128" i="4"/>
  <c r="E126" i="4"/>
  <c r="E159" i="4"/>
  <c r="E7" i="4"/>
  <c r="E15" i="4"/>
  <c r="E33" i="4"/>
  <c r="E163" i="4"/>
  <c r="E106" i="4"/>
  <c r="E136" i="4"/>
  <c r="E184" i="4"/>
  <c r="E110" i="4"/>
  <c r="E61" i="4"/>
  <c r="E65" i="4"/>
  <c r="E151" i="4"/>
  <c r="E60" i="4"/>
  <c r="E71" i="4"/>
  <c r="E21" i="4"/>
  <c r="AI11" i="6" a="1"/>
  <c r="AI11" i="6" s="1"/>
  <c r="Q3" i="3"/>
  <c r="AL4" i="6" l="1"/>
  <c r="AJ5" i="6" l="1"/>
  <c r="AK5" i="6"/>
  <c r="AJ6" i="6"/>
  <c r="AK6" i="6"/>
  <c r="AJ4" i="6"/>
  <c r="AJ7" i="6"/>
  <c r="AK7" i="6"/>
  <c r="AK4" i="6"/>
  <c r="AH7" i="6" l="1"/>
  <c r="AM7" i="6" s="1"/>
  <c r="AN7" i="6" s="1"/>
  <c r="AO7" i="6" s="1"/>
  <c r="AH5" i="6"/>
  <c r="AM5" i="6" s="1"/>
  <c r="AN5" i="6" s="1"/>
  <c r="AO5" i="6" s="1"/>
  <c r="K5" i="6" s="1"/>
  <c r="AH6" i="6"/>
  <c r="AM6" i="6" s="1"/>
  <c r="AN6" i="6" s="1"/>
  <c r="AO6" i="6" s="1"/>
  <c r="AH4" i="6"/>
  <c r="AK12" i="6"/>
  <c r="AK13" i="6"/>
  <c r="AK11" i="6"/>
  <c r="AI9" i="6" l="1"/>
  <c r="AJ9" i="6" s="1"/>
  <c r="G13" i="6"/>
  <c r="G4" i="6"/>
  <c r="M11" i="6"/>
  <c r="B12" i="6"/>
  <c r="H13" i="6"/>
  <c r="AM4" i="6"/>
  <c r="AN4" i="6" s="1"/>
  <c r="AO4" i="6" s="1"/>
  <c r="G14" i="6" s="1"/>
  <c r="M5" i="6"/>
  <c r="N9" i="6"/>
  <c r="L10" i="6"/>
  <c r="J13" i="6"/>
  <c r="J14" i="6"/>
  <c r="H14" i="6"/>
  <c r="F15" i="6"/>
  <c r="K15" i="6"/>
  <c r="H4" i="6"/>
  <c r="C3" i="6"/>
  <c r="L12" i="6"/>
  <c r="J12" i="6"/>
  <c r="C9" i="6"/>
  <c r="E4" i="6"/>
  <c r="M15" i="6"/>
  <c r="G5" i="6"/>
  <c r="D8" i="6"/>
  <c r="B14" i="6"/>
  <c r="J4" i="6"/>
  <c r="K11" i="6"/>
  <c r="L13" i="6"/>
  <c r="L15" i="6"/>
  <c r="M2" i="6"/>
  <c r="I3" i="6"/>
  <c r="G12" i="6"/>
  <c r="F12" i="6"/>
  <c r="K14" i="6"/>
  <c r="B15" i="6"/>
  <c r="F14" i="6"/>
  <c r="I11" i="6"/>
  <c r="K16" i="6"/>
  <c r="J7" i="6"/>
  <c r="N12" i="6"/>
  <c r="I14" i="6"/>
  <c r="E12" i="6"/>
  <c r="L8" i="6"/>
  <c r="J9" i="6"/>
  <c r="F10" i="6"/>
  <c r="E14" i="6"/>
  <c r="E13" i="6"/>
  <c r="F4" i="6"/>
  <c r="M12" i="6"/>
  <c r="N6" i="6"/>
  <c r="E10" i="6"/>
  <c r="K12" i="6"/>
  <c r="F6" i="6"/>
  <c r="K2" i="6"/>
  <c r="C5" i="6"/>
  <c r="D10" i="6"/>
  <c r="J15" i="6"/>
  <c r="G16" i="6"/>
  <c r="E9" i="6"/>
  <c r="G7" i="6"/>
  <c r="B5" i="6"/>
  <c r="E16" i="6"/>
  <c r="C7" i="6"/>
  <c r="C11" i="6"/>
  <c r="L7" i="6"/>
  <c r="J6" i="6"/>
  <c r="H3" i="6"/>
  <c r="I15" i="6"/>
  <c r="E11" i="6"/>
  <c r="H8" i="6"/>
  <c r="G10" i="6"/>
  <c r="H2" i="6"/>
  <c r="D3" i="6"/>
  <c r="K6" i="6"/>
  <c r="F8" i="6"/>
  <c r="G3" i="6"/>
  <c r="N10" i="6"/>
  <c r="J10" i="6"/>
  <c r="B7" i="6"/>
  <c r="N8" i="6"/>
  <c r="M8" i="6"/>
  <c r="D13" i="6"/>
  <c r="M3" i="6"/>
  <c r="C8" i="6"/>
  <c r="L14" i="6"/>
  <c r="I6" i="6"/>
  <c r="I5" i="6"/>
  <c r="E6" i="6"/>
  <c r="L16" i="6"/>
  <c r="C6" i="6"/>
  <c r="K3" i="6"/>
  <c r="M6" i="6"/>
  <c r="K7" i="6"/>
  <c r="L11" i="6"/>
  <c r="I2" i="6"/>
  <c r="D16" i="6"/>
  <c r="H6" i="6"/>
  <c r="L5" i="6"/>
  <c r="D5" i="6"/>
  <c r="L6" i="6"/>
  <c r="C4" i="6"/>
  <c r="N7" i="6"/>
  <c r="N13" i="6"/>
  <c r="B11" i="6"/>
  <c r="I9" i="6"/>
  <c r="C2" i="6"/>
  <c r="E5" i="6"/>
  <c r="L9" i="6"/>
  <c r="E15" i="6"/>
  <c r="F9" i="6"/>
  <c r="M10" i="6"/>
  <c r="I13" i="6"/>
  <c r="L4" i="6"/>
  <c r="K9" i="6"/>
  <c r="N14" i="6"/>
  <c r="F7" i="6"/>
  <c r="B3" i="6"/>
  <c r="D4" i="6"/>
  <c r="K10" i="6"/>
  <c r="E8" i="6"/>
  <c r="D11" i="6"/>
  <c r="J3" i="6"/>
  <c r="H10" i="6"/>
  <c r="F3" i="6"/>
  <c r="H12" i="6"/>
  <c r="D12" i="6"/>
  <c r="J5" i="6"/>
  <c r="B13" i="6"/>
  <c r="F5" i="6"/>
  <c r="E3" i="6"/>
  <c r="N16" i="6"/>
  <c r="E2" i="6"/>
  <c r="C13" i="6"/>
  <c r="K4" i="6"/>
  <c r="C16" i="6"/>
  <c r="M4" i="6"/>
  <c r="G11" i="6"/>
  <c r="B6" i="6"/>
  <c r="M7" i="6"/>
  <c r="N15" i="6"/>
  <c r="H7" i="6"/>
  <c r="J2" i="6"/>
  <c r="H5" i="6"/>
  <c r="I8" i="6"/>
  <c r="J16" i="6"/>
  <c r="I7" i="6"/>
  <c r="K8" i="6"/>
  <c r="F16" i="6"/>
  <c r="C15" i="6"/>
  <c r="C10" i="6"/>
  <c r="L3" i="6"/>
  <c r="H9" i="6"/>
  <c r="B8" i="6"/>
  <c r="J8" i="6"/>
  <c r="M13" i="6"/>
  <c r="B2" i="6"/>
  <c r="I16" i="6"/>
  <c r="L2" i="6"/>
  <c r="B16" i="6"/>
  <c r="F13" i="6"/>
  <c r="H15" i="6"/>
  <c r="M9" i="6"/>
  <c r="G15" i="6"/>
  <c r="D2" i="6"/>
  <c r="C12" i="6"/>
  <c r="D9" i="6"/>
  <c r="K13" i="6"/>
  <c r="J11" i="6"/>
  <c r="G6" i="6"/>
  <c r="H16" i="6"/>
  <c r="C14" i="6"/>
  <c r="G2" i="6"/>
  <c r="I10" i="6"/>
  <c r="B4" i="6"/>
  <c r="F2" i="6"/>
  <c r="N11" i="6"/>
  <c r="D15" i="6"/>
  <c r="N4" i="6"/>
  <c r="F11" i="6"/>
  <c r="B9" i="6"/>
  <c r="D7" i="6"/>
  <c r="N3" i="6"/>
  <c r="E7" i="6"/>
  <c r="M16" i="6"/>
  <c r="D6" i="6"/>
  <c r="I4" i="6"/>
  <c r="M14" i="6"/>
  <c r="D14" i="6"/>
  <c r="N2" i="6"/>
  <c r="G8" i="6"/>
  <c r="B10" i="6"/>
  <c r="I12" i="6"/>
  <c r="N5" i="6"/>
  <c r="G9" i="6"/>
  <c r="H11"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K1" authorId="0" shapeId="0" xr:uid="{F031E58B-475B-4DFE-BCF8-51DCD83C45CB}">
      <text>
        <r>
          <rPr>
            <b/>
            <sz val="9"/>
            <color indexed="81"/>
            <rFont val="MS P ゴシック"/>
            <family val="3"/>
            <charset val="128"/>
          </rPr>
          <t>1:→
2:↑
3:←
4:↓
5:リセット
6:切替1
7:切替2
8:切替3</t>
        </r>
      </text>
    </comment>
    <comment ref="O1" authorId="0" shapeId="0" xr:uid="{6E57FE9D-76A5-439B-8DB3-728C8FB60F6E}">
      <text>
        <r>
          <rPr>
            <b/>
            <sz val="9"/>
            <color indexed="81"/>
            <rFont val="MS P ゴシック"/>
            <family val="3"/>
            <charset val="128"/>
          </rPr>
          <t>キャラクターが岩と重なるようなら岩も一緒に動かす。
そうでないなら動かさない。</t>
        </r>
      </text>
    </comment>
    <comment ref="R1" authorId="0" shapeId="0" xr:uid="{01343A7B-9D00-4D09-89ED-28BAF8DC87AF}">
      <text>
        <r>
          <rPr>
            <b/>
            <sz val="9"/>
            <color indexed="81"/>
            <rFont val="MS P ゴシック"/>
            <family val="3"/>
            <charset val="128"/>
          </rPr>
          <t>動ける条件
・動く先が移動できる属性のマップであること
・動く先に岩キャラクターがいないこと</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futureMetadata>
  <cellMetadata count="1">
    <bk>
      <rc t="1" v="0"/>
    </bk>
  </cellMetadata>
  <valueMetadata count="3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valueMetadata>
</metadata>
</file>

<file path=xl/sharedStrings.xml><?xml version="1.0" encoding="utf-8"?>
<sst xmlns="http://schemas.openxmlformats.org/spreadsheetml/2006/main" count="121" uniqueCount="107">
  <si>
    <t>id</t>
    <phoneticPr fontId="1"/>
  </si>
  <si>
    <t>image</t>
    <phoneticPr fontId="1"/>
  </si>
  <si>
    <t>description</t>
    <phoneticPr fontId="1"/>
  </si>
  <si>
    <t>池</t>
    <rPh sb="0" eb="1">
      <t>イケ</t>
    </rPh>
    <phoneticPr fontId="1"/>
  </si>
  <si>
    <t>階段</t>
    <rPh sb="0" eb="2">
      <t>カイダン</t>
    </rPh>
    <phoneticPr fontId="1"/>
  </si>
  <si>
    <t>image_id</t>
    <phoneticPr fontId="1"/>
  </si>
  <si>
    <t>input_id</t>
    <phoneticPr fontId="1"/>
  </si>
  <si>
    <t>chara_x</t>
    <phoneticPr fontId="1"/>
  </si>
  <si>
    <t>chara_y</t>
    <phoneticPr fontId="1"/>
  </si>
  <si>
    <t>chara_d</t>
    <phoneticPr fontId="1"/>
  </si>
  <si>
    <t>next_chara_x</t>
    <phoneticPr fontId="1"/>
  </si>
  <si>
    <t>next_chara_y</t>
    <phoneticPr fontId="1"/>
  </si>
  <si>
    <t>can_move</t>
    <phoneticPr fontId="1"/>
  </si>
  <si>
    <t>move_x</t>
    <phoneticPr fontId="1"/>
  </si>
  <si>
    <t>move_y</t>
    <phoneticPr fontId="1"/>
  </si>
  <si>
    <t>rock1_x</t>
  </si>
  <si>
    <t>rock1_y</t>
  </si>
  <si>
    <t>rock2_x</t>
  </si>
  <si>
    <t>rock2_y</t>
  </si>
  <si>
    <t>rock3_x</t>
  </si>
  <si>
    <t>rock3_y</t>
  </si>
  <si>
    <t>next_rock1_x</t>
  </si>
  <si>
    <t>next_rock1_y</t>
  </si>
  <si>
    <t>next_rock2_x</t>
  </si>
  <si>
    <t>next_rock2_y</t>
  </si>
  <si>
    <t>next_rock3_x</t>
  </si>
  <si>
    <t>next_rock3_y</t>
  </si>
  <si>
    <t>y</t>
    <phoneticPr fontId="1"/>
  </si>
  <si>
    <t>x</t>
    <phoneticPr fontId="1"/>
  </si>
  <si>
    <t>next_chara_d</t>
    <phoneticPr fontId="1"/>
  </si>
  <si>
    <t>chara</t>
    <phoneticPr fontId="1"/>
  </si>
  <si>
    <t>rock1</t>
    <phoneticPr fontId="1"/>
  </si>
  <si>
    <t>rock2</t>
    <phoneticPr fontId="1"/>
  </si>
  <si>
    <t>rock3</t>
    <phoneticPr fontId="1"/>
  </si>
  <si>
    <t>d</t>
    <phoneticPr fontId="1"/>
  </si>
  <si>
    <t>now(ミリ秒）</t>
    <rPh sb="6" eb="7">
      <t>ビョウ</t>
    </rPh>
    <phoneticPr fontId="1"/>
  </si>
  <si>
    <t>chara_position</t>
    <phoneticPr fontId="1"/>
  </si>
  <si>
    <t>goal</t>
    <phoneticPr fontId="1"/>
  </si>
  <si>
    <t>id</t>
    <phoneticPr fontId="1"/>
  </si>
  <si>
    <t>on_rock</t>
    <phoneticPr fontId="1"/>
  </si>
  <si>
    <t>on_image_id</t>
    <phoneticPr fontId="1"/>
  </si>
  <si>
    <t>chara_image_id</t>
    <phoneticPr fontId="1"/>
  </si>
  <si>
    <t>chara_image</t>
    <phoneticPr fontId="1"/>
  </si>
  <si>
    <t>通常床1</t>
    <rPh sb="0" eb="2">
      <t>ツウジョウ</t>
    </rPh>
    <rPh sb="2" eb="3">
      <t>ユカ</t>
    </rPh>
    <phoneticPr fontId="1"/>
  </si>
  <si>
    <t>ゴール床2</t>
    <rPh sb="3" eb="4">
      <t>ユカ</t>
    </rPh>
    <phoneticPr fontId="1"/>
  </si>
  <si>
    <t>壁_側面あり</t>
    <rPh sb="0" eb="1">
      <t>カベ</t>
    </rPh>
    <rPh sb="2" eb="4">
      <t>ソクメン</t>
    </rPh>
    <phoneticPr fontId="1"/>
  </si>
  <si>
    <t>壁_上部のみ</t>
    <rPh sb="0" eb="1">
      <t>カベ</t>
    </rPh>
    <rPh sb="2" eb="4">
      <t>ジョウブ</t>
    </rPh>
    <phoneticPr fontId="1"/>
  </si>
  <si>
    <t>自キャラ_右1_通常床</t>
    <rPh sb="0" eb="1">
      <t>ジ</t>
    </rPh>
    <rPh sb="5" eb="6">
      <t>ミギ</t>
    </rPh>
    <rPh sb="8" eb="11">
      <t>ツウジョウユカ</t>
    </rPh>
    <phoneticPr fontId="1"/>
  </si>
  <si>
    <t>自キャラ_右2_通常床</t>
    <rPh sb="0" eb="1">
      <t>ジ</t>
    </rPh>
    <rPh sb="5" eb="6">
      <t>ミギ</t>
    </rPh>
    <rPh sb="8" eb="11">
      <t>ツウジョウユカ</t>
    </rPh>
    <phoneticPr fontId="1"/>
  </si>
  <si>
    <t>自キャラ_上1_通常床</t>
    <rPh sb="0" eb="1">
      <t>ジ</t>
    </rPh>
    <rPh sb="5" eb="6">
      <t>ウエ</t>
    </rPh>
    <rPh sb="8" eb="11">
      <t>ツウジョウユカ</t>
    </rPh>
    <phoneticPr fontId="1"/>
  </si>
  <si>
    <t>自キャラ_上2_通常床</t>
    <rPh sb="0" eb="1">
      <t>ジ</t>
    </rPh>
    <rPh sb="5" eb="6">
      <t>ウエ</t>
    </rPh>
    <rPh sb="8" eb="11">
      <t>ツウジョウユカ</t>
    </rPh>
    <phoneticPr fontId="1"/>
  </si>
  <si>
    <t>自キャラ_左1_通常床</t>
    <rPh sb="0" eb="1">
      <t>ジ</t>
    </rPh>
    <rPh sb="5" eb="6">
      <t>ヒダリ</t>
    </rPh>
    <rPh sb="8" eb="11">
      <t>ツウジョウユカ</t>
    </rPh>
    <phoneticPr fontId="1"/>
  </si>
  <si>
    <t>自キャラ_左2_通常床</t>
    <rPh sb="0" eb="1">
      <t>ジ</t>
    </rPh>
    <rPh sb="5" eb="6">
      <t>ヒダリ</t>
    </rPh>
    <rPh sb="8" eb="11">
      <t>ツウジョウユカ</t>
    </rPh>
    <phoneticPr fontId="1"/>
  </si>
  <si>
    <t>自キャラ_下2_通常床</t>
    <rPh sb="0" eb="1">
      <t>ジ</t>
    </rPh>
    <rPh sb="5" eb="6">
      <t>シタ</t>
    </rPh>
    <rPh sb="8" eb="11">
      <t>ツウジョウユカ</t>
    </rPh>
    <phoneticPr fontId="1"/>
  </si>
  <si>
    <t>自キャラ_下1_通常床</t>
    <rPh sb="0" eb="1">
      <t>ジ</t>
    </rPh>
    <rPh sb="5" eb="6">
      <t>シタ</t>
    </rPh>
    <rPh sb="8" eb="11">
      <t>ツウジョウユカ</t>
    </rPh>
    <phoneticPr fontId="1"/>
  </si>
  <si>
    <t>自キャラ_右1_ゴール床</t>
    <rPh sb="0" eb="1">
      <t>ジ</t>
    </rPh>
    <rPh sb="5" eb="6">
      <t>ミギ</t>
    </rPh>
    <phoneticPr fontId="1"/>
  </si>
  <si>
    <t>自キャラ_右2_ゴール床</t>
    <rPh sb="0" eb="1">
      <t>ジ</t>
    </rPh>
    <rPh sb="5" eb="6">
      <t>ミギ</t>
    </rPh>
    <phoneticPr fontId="1"/>
  </si>
  <si>
    <t>自キャラ_上1_ゴール床</t>
    <rPh sb="0" eb="1">
      <t>ジ</t>
    </rPh>
    <rPh sb="5" eb="6">
      <t>ウエ</t>
    </rPh>
    <phoneticPr fontId="1"/>
  </si>
  <si>
    <t>自キャラ_上2_ゴール床</t>
    <rPh sb="0" eb="1">
      <t>ジ</t>
    </rPh>
    <rPh sb="5" eb="6">
      <t>ウエ</t>
    </rPh>
    <phoneticPr fontId="1"/>
  </si>
  <si>
    <t>自キャラ_左1_ゴール床</t>
    <rPh sb="0" eb="1">
      <t>ジ</t>
    </rPh>
    <rPh sb="5" eb="6">
      <t>ヒダリ</t>
    </rPh>
    <phoneticPr fontId="1"/>
  </si>
  <si>
    <t>自キャラ_左2_ゴール床</t>
    <rPh sb="0" eb="1">
      <t>ジ</t>
    </rPh>
    <rPh sb="5" eb="6">
      <t>ヒダリ</t>
    </rPh>
    <phoneticPr fontId="1"/>
  </si>
  <si>
    <t>自キャラ_下1_ゴール床</t>
    <rPh sb="0" eb="1">
      <t>ジ</t>
    </rPh>
    <rPh sb="5" eb="6">
      <t>シタ</t>
    </rPh>
    <phoneticPr fontId="1"/>
  </si>
  <si>
    <t>自キャラ_下2_ゴール床</t>
    <rPh sb="0" eb="1">
      <t>ジ</t>
    </rPh>
    <rPh sb="5" eb="6">
      <t>シタ</t>
    </rPh>
    <phoneticPr fontId="1"/>
  </si>
  <si>
    <t>chara</t>
    <phoneticPr fontId="1"/>
  </si>
  <si>
    <t>rock1</t>
    <phoneticPr fontId="1"/>
  </si>
  <si>
    <t>rock2</t>
    <phoneticPr fontId="1"/>
  </si>
  <si>
    <t>rock3</t>
    <phoneticPr fontId="1"/>
  </si>
  <si>
    <t>x</t>
    <phoneticPr fontId="1"/>
  </si>
  <si>
    <t>y</t>
    <phoneticPr fontId="1"/>
  </si>
  <si>
    <t>d</t>
    <phoneticPr fontId="1"/>
  </si>
  <si>
    <t>デバッグ用</t>
    <rPh sb="4" eb="5">
      <t>ヨウ</t>
    </rPh>
    <phoneticPr fontId="1"/>
  </si>
  <si>
    <t>reset</t>
    <phoneticPr fontId="1"/>
  </si>
  <si>
    <t>map</t>
    <phoneticPr fontId="1"/>
  </si>
  <si>
    <t>ステージ1</t>
    <phoneticPr fontId="1"/>
  </si>
  <si>
    <t>ステージ2</t>
    <phoneticPr fontId="1"/>
  </si>
  <si>
    <t>ステージ3</t>
    <phoneticPr fontId="1"/>
  </si>
  <si>
    <t>chara_name</t>
    <phoneticPr fontId="1"/>
  </si>
  <si>
    <t>click_count</t>
    <phoneticPr fontId="1"/>
  </si>
  <si>
    <t>timer_id</t>
    <phoneticPr fontId="1"/>
  </si>
  <si>
    <t>goal_x</t>
    <phoneticPr fontId="1"/>
  </si>
  <si>
    <t>goal_y</t>
    <phoneticPr fontId="1"/>
  </si>
  <si>
    <t>ステージデータ</t>
    <phoneticPr fontId="1"/>
  </si>
  <si>
    <t>出力用マップデータ</t>
    <rPh sb="0" eb="3">
      <t>シュツリョクヨウ</t>
    </rPh>
    <phoneticPr fontId="1"/>
  </si>
  <si>
    <t>出力用初期位置データ</t>
    <rPh sb="0" eb="3">
      <t>シュツリョクヨウ</t>
    </rPh>
    <rPh sb="3" eb="7">
      <t>ショキイチ</t>
    </rPh>
    <phoneticPr fontId="1"/>
  </si>
  <si>
    <t>plan_chara</t>
    <phoneticPr fontId="1"/>
  </si>
  <si>
    <t>plan_rock1</t>
    <phoneticPr fontId="1"/>
  </si>
  <si>
    <t>plan_rock2</t>
    <phoneticPr fontId="1"/>
  </si>
  <si>
    <t>plan_rock3</t>
    <phoneticPr fontId="1"/>
  </si>
  <si>
    <t>can_move_chara2</t>
    <phoneticPr fontId="1"/>
  </si>
  <si>
    <t>can_move_rock12</t>
    <phoneticPr fontId="1"/>
  </si>
  <si>
    <t>can_move_rock22</t>
  </si>
  <si>
    <t>can_move_rock32</t>
    <phoneticPr fontId="1"/>
  </si>
  <si>
    <t>物キャラ_通常床</t>
    <rPh sb="0" eb="1">
      <t>モノ</t>
    </rPh>
    <rPh sb="5" eb="8">
      <t>ツウジョウユカ</t>
    </rPh>
    <phoneticPr fontId="1"/>
  </si>
  <si>
    <t>物キャラ_ゴール床</t>
    <rPh sb="0" eb="1">
      <t>モノ</t>
    </rPh>
    <rPh sb="8" eb="9">
      <t>ユカ</t>
    </rPh>
    <phoneticPr fontId="1"/>
  </si>
  <si>
    <t>外</t>
    <rPh sb="0" eb="1">
      <t>ソト</t>
    </rPh>
    <phoneticPr fontId="1"/>
  </si>
  <si>
    <t>32px×32px推奨</t>
    <rPh sb="9" eb="11">
      <t>スイショウ</t>
    </rPh>
    <phoneticPr fontId="1"/>
  </si>
  <si>
    <t>このシートの説明</t>
    <rPh sb="6" eb="8">
      <t>セツメイ</t>
    </rPh>
    <phoneticPr fontId="1"/>
  </si>
  <si>
    <t>backgroundsのidを左の21行以下のセルに埋め込んだり各キャラの初期位置を設定するとマップをカスタマイズできます。</t>
    <rPh sb="15" eb="16">
      <t>ヒダリ</t>
    </rPh>
    <rPh sb="19" eb="20">
      <t>ギョウ</t>
    </rPh>
    <rPh sb="20" eb="22">
      <t>イカ</t>
    </rPh>
    <rPh sb="26" eb="27">
      <t>ウ</t>
    </rPh>
    <rPh sb="28" eb="29">
      <t>コ</t>
    </rPh>
    <rPh sb="42" eb="44">
      <t>セッテイ</t>
    </rPh>
    <phoneticPr fontId="1"/>
  </si>
  <si>
    <t>マップは13×15で固定です。</t>
    <rPh sb="10" eb="12">
      <t>コテイ</t>
    </rPh>
    <phoneticPr fontId="1"/>
  </si>
  <si>
    <t>map_devから処理しやすいデータに変換したテーブルです。変更しないでください。</t>
    <rPh sb="9" eb="11">
      <t>ショリ</t>
    </rPh>
    <rPh sb="19" eb="21">
      <t>ヘンカン</t>
    </rPh>
    <rPh sb="30" eb="32">
      <t>ヘンコウ</t>
    </rPh>
    <phoneticPr fontId="1"/>
  </si>
  <si>
    <t>操作履歴と行動履歴を管理するテーブルです。</t>
    <rPh sb="0" eb="4">
      <t>ソウサリレキ</t>
    </rPh>
    <rPh sb="5" eb="9">
      <t>コウドウリレキ</t>
    </rPh>
    <rPh sb="10" eb="12">
      <t>カンリ</t>
    </rPh>
    <phoneticPr fontId="1"/>
  </si>
  <si>
    <t>遊び方</t>
    <rPh sb="0" eb="1">
      <t>アソ</t>
    </rPh>
    <rPh sb="2" eb="3">
      <t>カタ</t>
    </rPh>
    <phoneticPr fontId="1"/>
  </si>
  <si>
    <t>十字キーをクリックしてキャラクターを動かし、色の異なる床3か所にオブジェクトを移動してください。</t>
    <rPh sb="0" eb="2">
      <t>ジュウジ</t>
    </rPh>
    <rPh sb="18" eb="19">
      <t>ウゴ</t>
    </rPh>
    <rPh sb="22" eb="23">
      <t>イロ</t>
    </rPh>
    <rPh sb="24" eb="25">
      <t>コト</t>
    </rPh>
    <rPh sb="27" eb="28">
      <t>ユカ</t>
    </rPh>
    <rPh sb="30" eb="31">
      <t>ショ</t>
    </rPh>
    <rPh sb="39" eb="41">
      <t>イドウ</t>
    </rPh>
    <phoneticPr fontId="1"/>
  </si>
  <si>
    <t>3つすべて移動できればゴールです。</t>
    <rPh sb="5" eb="7">
      <t>イドウ</t>
    </rPh>
    <phoneticPr fontId="1"/>
  </si>
  <si>
    <t>動作が重くなってきたと思ったらmappingシートのデータを1行目を除いて全て行削除してください。</t>
    <rPh sb="0" eb="2">
      <t>ドウサ</t>
    </rPh>
    <rPh sb="3" eb="4">
      <t>オモ</t>
    </rPh>
    <rPh sb="11" eb="12">
      <t>オモ</t>
    </rPh>
    <rPh sb="31" eb="33">
      <t>ギョウメ</t>
    </rPh>
    <rPh sb="34" eb="35">
      <t>ノゾ</t>
    </rPh>
    <rPh sb="37" eb="38">
      <t>スベ</t>
    </rPh>
    <rPh sb="39" eb="42">
      <t>ギョウサクジョ</t>
    </rPh>
    <phoneticPr fontId="1"/>
  </si>
  <si>
    <t>動かせなくなったらリセットボタンを押してください。</t>
    <rPh sb="0" eb="1">
      <t>ウゴ</t>
    </rPh>
    <rPh sb="17" eb="18">
      <t>オ</t>
    </rPh>
    <phoneticPr fontId="1"/>
  </si>
  <si>
    <t>切替ボタンは、別のパズルが遊べます。</t>
    <rPh sb="0" eb="2">
      <t>キリカエ</t>
    </rPh>
    <rPh sb="7" eb="8">
      <t>ベツ</t>
    </rPh>
    <rPh sb="13" eb="14">
      <t>アソ</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</si>
</sst>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6">
    <font>
      <sz val="11"/>
      <color theme="1"/>
      <name val="游ゴシック"/>
      <family val="2"/>
      <scheme val="minor"/>
    </font>
    <font>
      <sz val="6"/>
      <name val="游ゴシック"/>
      <family val="3"/>
      <charset val="128"/>
      <scheme val="minor"/>
    </font>
    <font>
      <sz val="9"/>
      <color rgb="FF000000"/>
      <name val="Meiryo UI"/>
      <family val="3"/>
      <charset val="128"/>
    </font>
    <font>
      <b/>
      <sz val="11"/>
      <color theme="0"/>
      <name val="游ゴシック"/>
      <family val="3"/>
      <charset val="128"/>
      <scheme val="minor"/>
    </font>
    <font>
      <b/>
      <sz val="11"/>
      <color theme="1"/>
      <name val="游ゴシック"/>
      <family val="3"/>
      <charset val="128"/>
      <scheme val="minor"/>
    </font>
    <font>
      <b/>
      <sz val="9"/>
      <color indexed="81"/>
      <name val="MS P ゴシック"/>
      <family val="3"/>
      <charset val="128"/>
    </font>
  </fonts>
  <fills count="6">
    <fill>
      <patternFill patternType="none"/>
    </fill>
    <fill>
      <patternFill patternType="gray125"/>
    </fill>
    <fill>
      <patternFill patternType="solid">
        <fgColor theme="4" tint="0.79998168889431442"/>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4"/>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4" borderId="0" xfId="0" applyFill="1"/>
    <xf numFmtId="0" fontId="3" fillId="5" borderId="0" xfId="0" applyFont="1" applyFill="1"/>
    <xf numFmtId="0" fontId="0" fillId="0" borderId="0" xfId="0" quotePrefix="1"/>
    <xf numFmtId="0" fontId="4" fillId="0" borderId="0" xfId="0" applyFont="1"/>
    <xf numFmtId="176" fontId="0" fillId="0" borderId="0" xfId="0" applyNumberFormat="1"/>
    <xf numFmtId="0" fontId="0" fillId="0" borderId="0" xfId="0" applyAlignment="1">
      <alignment vertical="center"/>
    </xf>
  </cellXfs>
  <cellStyles count="1">
    <cellStyle name="標準" xfId="0" builtinId="0"/>
  </cellStyles>
  <dxfs count="4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6" formatCode="0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2/10/relationships/richValueRel" Target="richData/richValueRel.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RichValueTypes" Target="richData/rdRichValueTypes.xml"/></Relationships>
</file>

<file path=xl/ctrlProps/ctrlProp1.xml><?xml version="1.0" encoding="utf-8"?>
<formControlPr xmlns="http://schemas.microsoft.com/office/spreadsheetml/2009/9/main" objectType="Radio" firstButton="1" fmlaLink="操作履歴"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lockText="1" noThreeD="1"/>
</file>

<file path=xl/ctrlProps/ctrlProp8.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twoCellAnchor>
    <xdr:from>
      <xdr:col>15</xdr:col>
      <xdr:colOff>171450</xdr:colOff>
      <xdr:row>4</xdr:row>
      <xdr:rowOff>190500</xdr:rowOff>
    </xdr:from>
    <xdr:to>
      <xdr:col>22</xdr:col>
      <xdr:colOff>104775</xdr:colOff>
      <xdr:row>11</xdr:row>
      <xdr:rowOff>180975</xdr:rowOff>
    </xdr:to>
    <xdr:grpSp>
      <xdr:nvGrpSpPr>
        <xdr:cNvPr id="7" name="グループ化 6">
          <a:extLst>
            <a:ext uri="{FF2B5EF4-FFF2-40B4-BE49-F238E27FC236}">
              <a16:creationId xmlns:a16="http://schemas.microsoft.com/office/drawing/2014/main" id="{2DCBAC04-BAB4-2EA7-7A56-E685669982EA}"/>
            </a:ext>
          </a:extLst>
        </xdr:cNvPr>
        <xdr:cNvGrpSpPr/>
      </xdr:nvGrpSpPr>
      <xdr:grpSpPr>
        <a:xfrm>
          <a:off x="3609975" y="1104900"/>
          <a:ext cx="1533525" cy="1590675"/>
          <a:chOff x="3578469" y="1099038"/>
          <a:chExt cx="1523268" cy="1580418"/>
        </a:xfrm>
      </xdr:grpSpPr>
      <xdr:sp macro="" textlink="">
        <xdr:nvSpPr>
          <xdr:cNvPr id="2" name="矢印: 五方向 1">
            <a:extLst>
              <a:ext uri="{FF2B5EF4-FFF2-40B4-BE49-F238E27FC236}">
                <a16:creationId xmlns:a16="http://schemas.microsoft.com/office/drawing/2014/main" id="{F84FFFC4-35D9-B145-7238-CB41812FABB3}"/>
              </a:ext>
            </a:extLst>
          </xdr:cNvPr>
          <xdr:cNvSpPr/>
        </xdr:nvSpPr>
        <xdr:spPr>
          <a:xfrm>
            <a:off x="3578469" y="1553307"/>
            <a:ext cx="681404" cy="681404"/>
          </a:xfrm>
          <a:prstGeom prst="homePlate">
            <a:avLst/>
          </a:prstGeom>
          <a:solidFill>
            <a:schemeClr val="bg2">
              <a:lumMod val="25000"/>
            </a:schemeClr>
          </a:solidFill>
          <a:ln>
            <a:solidFill>
              <a:schemeClr val="bg2">
                <a:lumMod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3" name="矢印: 五方向 2">
            <a:extLst>
              <a:ext uri="{FF2B5EF4-FFF2-40B4-BE49-F238E27FC236}">
                <a16:creationId xmlns:a16="http://schemas.microsoft.com/office/drawing/2014/main" id="{0CFB496C-C0D9-4FF4-9DD8-8063DD04D1B9}"/>
              </a:ext>
            </a:extLst>
          </xdr:cNvPr>
          <xdr:cNvSpPr/>
        </xdr:nvSpPr>
        <xdr:spPr>
          <a:xfrm rot="16200000">
            <a:off x="3985113" y="1998052"/>
            <a:ext cx="681404" cy="681404"/>
          </a:xfrm>
          <a:prstGeom prst="homePlate">
            <a:avLst/>
          </a:prstGeom>
          <a:solidFill>
            <a:schemeClr val="bg2">
              <a:lumMod val="25000"/>
            </a:schemeClr>
          </a:solidFill>
          <a:ln>
            <a:solidFill>
              <a:schemeClr val="bg2">
                <a:lumMod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4" name="矢印: 五方向 3">
            <a:extLst>
              <a:ext uri="{FF2B5EF4-FFF2-40B4-BE49-F238E27FC236}">
                <a16:creationId xmlns:a16="http://schemas.microsoft.com/office/drawing/2014/main" id="{574BCBE2-B627-48C9-ADB5-CCC58A0FD83F}"/>
              </a:ext>
            </a:extLst>
          </xdr:cNvPr>
          <xdr:cNvSpPr/>
        </xdr:nvSpPr>
        <xdr:spPr>
          <a:xfrm rot="10800000">
            <a:off x="4420333" y="1553308"/>
            <a:ext cx="681404" cy="681404"/>
          </a:xfrm>
          <a:prstGeom prst="homePlate">
            <a:avLst/>
          </a:prstGeom>
          <a:solidFill>
            <a:schemeClr val="bg2">
              <a:lumMod val="25000"/>
            </a:schemeClr>
          </a:solidFill>
          <a:ln>
            <a:solidFill>
              <a:schemeClr val="bg2">
                <a:lumMod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5" name="矢印: 五方向 4">
            <a:extLst>
              <a:ext uri="{FF2B5EF4-FFF2-40B4-BE49-F238E27FC236}">
                <a16:creationId xmlns:a16="http://schemas.microsoft.com/office/drawing/2014/main" id="{58F19D85-BD3D-4EDB-A8AF-CB70356172A5}"/>
              </a:ext>
            </a:extLst>
          </xdr:cNvPr>
          <xdr:cNvSpPr/>
        </xdr:nvSpPr>
        <xdr:spPr>
          <a:xfrm rot="5400000">
            <a:off x="3985113" y="1099038"/>
            <a:ext cx="681404" cy="681404"/>
          </a:xfrm>
          <a:prstGeom prst="homePlate">
            <a:avLst/>
          </a:prstGeom>
          <a:solidFill>
            <a:schemeClr val="bg2">
              <a:lumMod val="25000"/>
            </a:schemeClr>
          </a:solidFill>
          <a:ln>
            <a:solidFill>
              <a:schemeClr val="bg2">
                <a:lumMod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grpSp>
    <xdr:clientData/>
  </xdr:twoCellAnchor>
  <mc:AlternateContent xmlns:mc="http://schemas.openxmlformats.org/markup-compatibility/2006">
    <mc:Choice xmlns:a14="http://schemas.microsoft.com/office/drawing/2010/main" Requires="a14">
      <xdr:twoCellAnchor editAs="oneCell">
        <xdr:from>
          <xdr:col>19</xdr:col>
          <xdr:colOff>152400</xdr:colOff>
          <xdr:row>6</xdr:row>
          <xdr:rowOff>180975</xdr:rowOff>
        </xdr:from>
        <xdr:to>
          <xdr:col>22</xdr:col>
          <xdr:colOff>190500</xdr:colOff>
          <xdr:row>9</xdr:row>
          <xdr:rowOff>171450</xdr:rowOff>
        </xdr:to>
        <xdr:sp macro="" textlink="">
          <xdr:nvSpPr>
            <xdr:cNvPr id="3073" name="Option Button 1" hidden="1">
              <a:extLst>
                <a:ext uri="{63B3BB69-23CF-44E3-9099-C40C66FF867C}">
                  <a14:compatExt spid="_x0000_s3073"/>
                </a:ext>
                <a:ext uri="{FF2B5EF4-FFF2-40B4-BE49-F238E27FC236}">
                  <a16:creationId xmlns:a16="http://schemas.microsoft.com/office/drawing/2014/main" id="{00000000-0008-0000-05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右(1)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133350</xdr:colOff>
          <xdr:row>4</xdr:row>
          <xdr:rowOff>161925</xdr:rowOff>
        </xdr:from>
        <xdr:to>
          <xdr:col>20</xdr:col>
          <xdr:colOff>95250</xdr:colOff>
          <xdr:row>7</xdr:row>
          <xdr:rowOff>152400</xdr:rowOff>
        </xdr:to>
        <xdr:sp macro="" textlink="">
          <xdr:nvSpPr>
            <xdr:cNvPr id="3074" name="Option Button 2" hidden="1">
              <a:extLst>
                <a:ext uri="{63B3BB69-23CF-44E3-9099-C40C66FF867C}">
                  <a14:compatExt spid="_x0000_s3074"/>
                </a:ext>
                <a:ext uri="{FF2B5EF4-FFF2-40B4-BE49-F238E27FC236}">
                  <a16:creationId xmlns:a16="http://schemas.microsoft.com/office/drawing/2014/main" id="{00000000-0008-0000-05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上(2)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161925</xdr:colOff>
          <xdr:row>6</xdr:row>
          <xdr:rowOff>180975</xdr:rowOff>
        </xdr:from>
        <xdr:to>
          <xdr:col>18</xdr:col>
          <xdr:colOff>171450</xdr:colOff>
          <xdr:row>9</xdr:row>
          <xdr:rowOff>180975</xdr:rowOff>
        </xdr:to>
        <xdr:sp macro="" textlink="">
          <xdr:nvSpPr>
            <xdr:cNvPr id="3075" name="Option Button 3" hidden="1">
              <a:extLst>
                <a:ext uri="{63B3BB69-23CF-44E3-9099-C40C66FF867C}">
                  <a14:compatExt spid="_x0000_s3075"/>
                </a:ext>
                <a:ext uri="{FF2B5EF4-FFF2-40B4-BE49-F238E27FC236}">
                  <a16:creationId xmlns:a16="http://schemas.microsoft.com/office/drawing/2014/main" id="{00000000-0008-0000-05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左(3)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133350</xdr:colOff>
          <xdr:row>8</xdr:row>
          <xdr:rowOff>171450</xdr:rowOff>
        </xdr:from>
        <xdr:to>
          <xdr:col>20</xdr:col>
          <xdr:colOff>85725</xdr:colOff>
          <xdr:row>11</xdr:row>
          <xdr:rowOff>171450</xdr:rowOff>
        </xdr:to>
        <xdr:sp macro="" textlink="">
          <xdr:nvSpPr>
            <xdr:cNvPr id="3076" name="Option Button 4" hidden="1">
              <a:extLst>
                <a:ext uri="{63B3BB69-23CF-44E3-9099-C40C66FF867C}">
                  <a14:compatExt spid="_x0000_s3076"/>
                </a:ext>
                <a:ext uri="{FF2B5EF4-FFF2-40B4-BE49-F238E27FC236}">
                  <a16:creationId xmlns:a16="http://schemas.microsoft.com/office/drawing/2014/main" id="{00000000-0008-0000-05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下(4)</a:t>
              </a:r>
            </a:p>
          </xdr:txBody>
        </xdr:sp>
        <xdr:clientData/>
      </xdr:twoCellAnchor>
    </mc:Choice>
    <mc:Fallback/>
  </mc:AlternateContent>
  <xdr:twoCellAnchor editAs="oneCell">
    <xdr:from>
      <xdr:col>15</xdr:col>
      <xdr:colOff>0</xdr:colOff>
      <xdr:row>12</xdr:row>
      <xdr:rowOff>0</xdr:rowOff>
    </xdr:from>
    <xdr:to>
      <xdr:col>31</xdr:col>
      <xdr:colOff>7</xdr:colOff>
      <xdr:row>16</xdr:row>
      <xdr:rowOff>0</xdr:rowOff>
    </xdr:to>
    <xdr:pic>
      <xdr:nvPicPr>
        <xdr:cNvPr id="9" name="図 8">
          <a:extLst>
            <a:ext uri="{FF2B5EF4-FFF2-40B4-BE49-F238E27FC236}">
              <a16:creationId xmlns:a16="http://schemas.microsoft.com/office/drawing/2014/main" id="{2805DC25-B294-DD65-B9EB-94301BF1E2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07019" y="2725615"/>
          <a:ext cx="3634160" cy="908539"/>
        </a:xfrm>
        <a:prstGeom prst="rect">
          <a:avLst/>
        </a:prstGeom>
      </xdr:spPr>
    </xdr:pic>
    <xdr:clientData/>
  </xdr:twoCellAnchor>
  <xdr:twoCellAnchor>
    <xdr:from>
      <xdr:col>15</xdr:col>
      <xdr:colOff>205153</xdr:colOff>
      <xdr:row>12</xdr:row>
      <xdr:rowOff>197827</xdr:rowOff>
    </xdr:from>
    <xdr:to>
      <xdr:col>22</xdr:col>
      <xdr:colOff>95249</xdr:colOff>
      <xdr:row>14</xdr:row>
      <xdr:rowOff>175847</xdr:rowOff>
    </xdr:to>
    <xdr:sp macro="" textlink="$AJ$9">
      <xdr:nvSpPr>
        <xdr:cNvPr id="10" name="テキスト ボックス 9">
          <a:extLst>
            <a:ext uri="{FF2B5EF4-FFF2-40B4-BE49-F238E27FC236}">
              <a16:creationId xmlns:a16="http://schemas.microsoft.com/office/drawing/2014/main" id="{E5D0AFA1-AEA7-53DD-B7F4-961183AA04CD}"/>
            </a:ext>
          </a:extLst>
        </xdr:cNvPr>
        <xdr:cNvSpPr txBox="1"/>
      </xdr:nvSpPr>
      <xdr:spPr>
        <a:xfrm>
          <a:off x="3612172" y="2923442"/>
          <a:ext cx="1480039" cy="4322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4BE201C-A940-439A-B2B3-D659309D3237}" type="TxLink">
            <a:rPr kumimoji="1" lang="ja-JP" altLang="en-US" sz="1600" b="0" i="0" u="none" strike="noStrike" kern="1200">
              <a:solidFill>
                <a:schemeClr val="bg1"/>
              </a:solidFill>
              <a:latin typeface="Nu あんこもち 標準" panose="00000500000000000000" pitchFamily="50" charset="-128"/>
              <a:ea typeface="Nu あんこもち 標準" panose="00000500000000000000" pitchFamily="50" charset="-128"/>
            </a:rPr>
            <a:pPr/>
            <a:t> </a:t>
          </a:fld>
          <a:endParaRPr kumimoji="1" lang="ja-JP" altLang="en-US" sz="1600" kern="1200">
            <a:solidFill>
              <a:schemeClr val="bg1"/>
            </a:solidFill>
            <a:latin typeface="Nu あんこもち 標準" panose="00000500000000000000" pitchFamily="50" charset="-128"/>
            <a:ea typeface="Nu あんこもち 標準" panose="00000500000000000000" pitchFamily="50" charset="-128"/>
          </a:endParaRPr>
        </a:p>
      </xdr:txBody>
    </xdr:sp>
    <xdr:clientData/>
  </xdr:twoCellAnchor>
  <mc:AlternateContent xmlns:mc="http://schemas.openxmlformats.org/markup-compatibility/2006">
    <mc:Choice xmlns:a14="http://schemas.microsoft.com/office/drawing/2010/main" Requires="a14">
      <xdr:twoCellAnchor editAs="oneCell">
        <xdr:from>
          <xdr:col>26</xdr:col>
          <xdr:colOff>142875</xdr:colOff>
          <xdr:row>1</xdr:row>
          <xdr:rowOff>142875</xdr:rowOff>
        </xdr:from>
        <xdr:to>
          <xdr:col>31</xdr:col>
          <xdr:colOff>47625</xdr:colOff>
          <xdr:row>3</xdr:row>
          <xdr:rowOff>209550</xdr:rowOff>
        </xdr:to>
        <xdr:sp macro="" textlink="">
          <xdr:nvSpPr>
            <xdr:cNvPr id="3077" name="Option Button 5" hidden="1">
              <a:extLst>
                <a:ext uri="{63B3BB69-23CF-44E3-9099-C40C66FF867C}">
                  <a14:compatExt spid="_x0000_s3077"/>
                </a:ext>
                <a:ext uri="{FF2B5EF4-FFF2-40B4-BE49-F238E27FC236}">
                  <a16:creationId xmlns:a16="http://schemas.microsoft.com/office/drawing/2014/main" id="{00000000-0008-0000-05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リセット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0</xdr:colOff>
          <xdr:row>5</xdr:row>
          <xdr:rowOff>0</xdr:rowOff>
        </xdr:from>
        <xdr:to>
          <xdr:col>31</xdr:col>
          <xdr:colOff>133350</xdr:colOff>
          <xdr:row>6</xdr:row>
          <xdr:rowOff>0</xdr:rowOff>
        </xdr:to>
        <xdr:sp macro="" textlink="">
          <xdr:nvSpPr>
            <xdr:cNvPr id="3078" name="Option Button 6" hidden="1">
              <a:extLst>
                <a:ext uri="{63B3BB69-23CF-44E3-9099-C40C66FF867C}">
                  <a14:compatExt spid="_x0000_s3078"/>
                </a:ext>
                <a:ext uri="{FF2B5EF4-FFF2-40B4-BE49-F238E27FC236}">
                  <a16:creationId xmlns:a16="http://schemas.microsoft.com/office/drawing/2014/main" id="{00000000-0008-0000-05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切替1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0</xdr:colOff>
          <xdr:row>7</xdr:row>
          <xdr:rowOff>0</xdr:rowOff>
        </xdr:from>
        <xdr:to>
          <xdr:col>31</xdr:col>
          <xdr:colOff>133350</xdr:colOff>
          <xdr:row>8</xdr:row>
          <xdr:rowOff>0</xdr:rowOff>
        </xdr:to>
        <xdr:sp macro="" textlink="">
          <xdr:nvSpPr>
            <xdr:cNvPr id="3079" name="Option Button 7" hidden="1">
              <a:extLst>
                <a:ext uri="{63B3BB69-23CF-44E3-9099-C40C66FF867C}">
                  <a14:compatExt spid="_x0000_s3079"/>
                </a:ext>
                <a:ext uri="{FF2B5EF4-FFF2-40B4-BE49-F238E27FC236}">
                  <a16:creationId xmlns:a16="http://schemas.microsoft.com/office/drawing/2014/main" id="{00000000-0008-0000-05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切替2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0</xdr:colOff>
          <xdr:row>9</xdr:row>
          <xdr:rowOff>0</xdr:rowOff>
        </xdr:from>
        <xdr:to>
          <xdr:col>31</xdr:col>
          <xdr:colOff>133350</xdr:colOff>
          <xdr:row>10</xdr:row>
          <xdr:rowOff>0</xdr:rowOff>
        </xdr:to>
        <xdr:sp macro="" textlink="">
          <xdr:nvSpPr>
            <xdr:cNvPr id="3080" name="Option Button 8" hidden="1">
              <a:extLst>
                <a:ext uri="{63B3BB69-23CF-44E3-9099-C40C66FF867C}">
                  <a14:compatExt spid="_x0000_s3080"/>
                </a:ext>
                <a:ext uri="{FF2B5EF4-FFF2-40B4-BE49-F238E27FC236}">
                  <a16:creationId xmlns:a16="http://schemas.microsoft.com/office/drawing/2014/main" id="{00000000-0008-0000-05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切替3</a:t>
              </a:r>
            </a:p>
          </xdr:txBody>
        </xdr:sp>
        <xdr:clientData/>
      </xdr:twoCellAnchor>
    </mc:Choice>
    <mc:Fallback/>
  </mc:AlternateContent>
</xdr:wsDr>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3">
  <rv s="0">
    <v>0</v>
    <v>5</v>
  </rv>
  <rv s="0">
    <v>1</v>
    <v>5</v>
  </rv>
  <rv s="0">
    <v>2</v>
    <v>5</v>
  </rv>
  <rv s="0">
    <v>3</v>
    <v>5</v>
  </rv>
  <rv s="0">
    <v>4</v>
    <v>5</v>
  </rv>
  <rv s="0">
    <v>5</v>
    <v>5</v>
  </rv>
  <rv s="0">
    <v>6</v>
    <v>5</v>
  </rv>
  <rv s="0">
    <v>7</v>
    <v>5</v>
  </rv>
  <rv s="0">
    <v>8</v>
    <v>5</v>
  </rv>
  <rv s="0">
    <v>9</v>
    <v>5</v>
  </rv>
  <rv s="0">
    <v>10</v>
    <v>5</v>
  </rv>
  <rv s="0">
    <v>11</v>
    <v>5</v>
  </rv>
  <rv s="0">
    <v>12</v>
    <v>5</v>
  </rv>
  <rv s="0">
    <v>13</v>
    <v>5</v>
  </rv>
  <rv s="0">
    <v>14</v>
    <v>5</v>
  </rv>
  <rv s="0">
    <v>15</v>
    <v>5</v>
  </rv>
  <rv s="0">
    <v>16</v>
    <v>5</v>
  </rv>
  <rv s="0">
    <v>17</v>
    <v>5</v>
  </rv>
  <rv s="0">
    <v>18</v>
    <v>5</v>
  </rv>
  <rv s="0">
    <v>19</v>
    <v>5</v>
  </rv>
  <rv s="0">
    <v>20</v>
    <v>5</v>
  </rv>
  <rv s="0">
    <v>21</v>
    <v>5</v>
  </rv>
  <rv s="0">
    <v>22</v>
    <v>5</v>
  </rv>
  <rv s="0">
    <v>23</v>
    <v>5</v>
  </rv>
  <rv s="0">
    <v>24</v>
    <v>5</v>
  </rv>
  <rv s="0">
    <v>24</v>
    <v>4</v>
  </rv>
  <rv s="0">
    <v>20</v>
    <v>4</v>
  </rv>
  <rv s="0">
    <v>21</v>
    <v>4</v>
  </rv>
  <rv s="0">
    <v>19</v>
    <v>4</v>
  </rv>
  <rv s="0">
    <v>7</v>
    <v>4</v>
  </rv>
  <rv s="0">
    <v>18</v>
    <v>4</v>
  </rv>
  <rv s="0">
    <v>8</v>
    <v>4</v>
  </rv>
  <rv s="0">
    <v>22</v>
    <v>4</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el r:id="rId16"/>
  <rel r:id="rId17"/>
  <rel r:id="rId18"/>
  <rel r:id="rId19"/>
  <rel r:id="rId20"/>
  <rel r:id="rId21"/>
  <rel r:id="rId22"/>
  <rel r:id="rId23"/>
  <rel r:id="rId24"/>
  <rel r:id="rId25"/>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EB7B9E-AD84-4671-9EFB-33C7877DFC2C}" name="charas" displayName="charas" ref="A1:C19" totalsRowShown="0">
  <autoFilter ref="A1:C19" xr:uid="{57EB7B9E-AD84-4671-9EFB-33C7877DFC2C}"/>
  <sortState xmlns:xlrd2="http://schemas.microsoft.com/office/spreadsheetml/2017/richdata2" ref="A2:C10">
    <sortCondition ref="A1:A10"/>
  </sortState>
  <tableColumns count="3">
    <tableColumn id="1" xr3:uid="{0215288F-66A8-4A8D-94E9-9161C5C7247D}" name="id"/>
    <tableColumn id="2" xr3:uid="{19DC1DD7-CCFA-4EBD-9B62-CE1218EB0B5D}" name="image"/>
    <tableColumn id="3" xr3:uid="{AB2B7B24-71B1-4AD3-81E6-F1C4F7D3A0EF}"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A79416-AAC8-4412-B10D-F7E46DF0860A}" name="backgrounds" displayName="backgrounds" ref="A1:D8" totalsRowShown="0">
  <autoFilter ref="A1:D8" xr:uid="{80A79416-AAC8-4412-B10D-F7E46DF0860A}"/>
  <tableColumns count="4">
    <tableColumn id="1" xr3:uid="{22E8C526-5105-4387-9669-40B8B12BB3F9}" name="id"/>
    <tableColumn id="2" xr3:uid="{A30F07FD-4D16-41B2-9151-1DF23D084CA3}" name="image"/>
    <tableColumn id="4" xr3:uid="{32075255-F674-4E36-9274-3B0FCF6C92EB}" name="can_move" dataDxfId="41"/>
    <tableColumn id="3" xr3:uid="{CD87574F-8E1C-4CE8-A34E-AAC40E5DE661}" name="description" dataDxfId="4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F6AD95-7B53-4C59-90B4-30D9A28CC3CE}" name="map_data" displayName="map_data" ref="A1:E196" totalsRowShown="0">
  <autoFilter ref="A1:E196" xr:uid="{D4F6AD95-7B53-4C59-90B4-30D9A28CC3CE}"/>
  <tableColumns count="5">
    <tableColumn id="1" xr3:uid="{39956111-4F29-416A-9A4A-537ED4E19EE6}" name="id" dataDxfId="39">
      <calculatedColumnFormula>map_data[[#This Row],[x]]&amp;"_"&amp;map_data[[#This Row],[y]]</calculatedColumnFormula>
    </tableColumn>
    <tableColumn id="3" xr3:uid="{1B76A56B-40EB-44B2-98ED-AC9B0A12E315}" name="x" dataDxfId="38">
      <calculatedColumnFormula>ROUNDUP(ROW(A1)/15,0)</calculatedColumnFormula>
    </tableColumn>
    <tableColumn id="2" xr3:uid="{CC9D9180-8B40-4C66-84BF-BBAECBB4B7E5}" name="y" dataDxfId="37">
      <calculatedColumnFormula>MOD(ROW()-2,15)+1</calculatedColumnFormula>
    </tableColumn>
    <tableColumn id="4" xr3:uid="{43F462ED-89FA-485E-B70E-A6233DCA2A8D}" name="image_id">
      <calculatedColumnFormula>OFFSET(map_dev!$A$2,map_data!C2,map_data!B2)</calculatedColumnFormula>
    </tableColumn>
    <tableColumn id="7" xr3:uid="{4287A558-64D8-4DC6-A3D1-A6A4FA53BA74}" name="can_move" dataDxfId="36">
      <calculatedColumnFormula>_xlfn.XLOOKUP(map_data[[#This Row],[image_id]],backgrounds[id],backgrounds[can_move])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5FB2ED-8250-44B9-BBCD-09900565B10E}" name="mapping" displayName="mapping" ref="A1:AG2" insertRow="1" totalsRowShown="0">
  <autoFilter ref="A1:AG2" xr:uid="{E95FB2ED-8250-44B9-BBCD-09900565B10E}"/>
  <tableColumns count="33">
    <tableColumn id="1" xr3:uid="{CD3CB009-3EFF-4572-BAAC-E7E9DDE4D2C7}" name="id">
      <calculatedColumnFormula>ROW()-ROW(mapping[[#Headers],[id]])</calculatedColumnFormula>
    </tableColumn>
    <tableColumn id="2" xr3:uid="{5B35B5EB-D86E-4736-96ED-038717734C2A}" name="chara_x" dataDxfId="35">
      <calculatedColumnFormula>IF(mapping[[#This Row],[id]]=1,init_chara_x,X1)</calculatedColumnFormula>
    </tableColumn>
    <tableColumn id="3" xr3:uid="{C1BA691F-CBEA-4071-88F3-B192999C894D}" name="chara_y" dataDxfId="34">
      <calculatedColumnFormula>IF(mapping[[#This Row],[id]]=1,init_chara_y,Y1)</calculatedColumnFormula>
    </tableColumn>
    <tableColumn id="4" xr3:uid="{7B4EA259-B48B-4DFB-80C9-3143F549CE60}" name="chara_d" dataDxfId="33">
      <calculatedColumnFormula>IF(mapping[[#This Row],[id]]=1,init_chara_d,Z1)</calculatedColumnFormula>
    </tableColumn>
    <tableColumn id="5" xr3:uid="{B8D22A42-D21D-4846-BCEC-019A61E7E79E}" name="rock1_x" dataDxfId="32">
      <calculatedColumnFormula>IF(mapping[[#This Row],[id]]=1,init_rock1_x,AA1)</calculatedColumnFormula>
    </tableColumn>
    <tableColumn id="6" xr3:uid="{901D3126-0B8E-4640-B8EC-EA584248A42B}" name="rock1_y" dataDxfId="31">
      <calculatedColumnFormula>IF(mapping[[#This Row],[id]]=1,init_rock1_y,AB1)</calculatedColumnFormula>
    </tableColumn>
    <tableColumn id="7" xr3:uid="{6437ED53-A281-4CE5-A740-A031B2595C0E}" name="rock2_x" dataDxfId="30">
      <calculatedColumnFormula>IF(mapping[[#This Row],[id]]=1,init_rock2_x,AC1)</calculatedColumnFormula>
    </tableColumn>
    <tableColumn id="8" xr3:uid="{92720004-57A7-49BE-A53F-C3FB5FF37634}" name="rock2_y" dataDxfId="29">
      <calculatedColumnFormula>IF(mapping[[#This Row],[id]]=1,init_rock2_y,AD1)</calculatedColumnFormula>
    </tableColumn>
    <tableColumn id="9" xr3:uid="{A3B848B1-D7F3-41FB-8E68-3FDF63F59A70}" name="rock3_x" dataDxfId="28">
      <calculatedColumnFormula>IF(mapping[[#This Row],[id]]=1,init_rock3_x,AE1)</calculatedColumnFormula>
    </tableColumn>
    <tableColumn id="10" xr3:uid="{FEAA70CE-B470-4033-8AEB-406B86DCA9D7}" name="rock3_y" dataDxfId="27">
      <calculatedColumnFormula>IF(mapping[[#This Row],[id]]=1,init_rock3_y,AF1)</calculatedColumnFormula>
    </tableColumn>
    <tableColumn id="11" xr3:uid="{5C2CED4B-8018-4BEC-978F-FC997F043E37}" name="input_id" dataDxfId="26"/>
    <tableColumn id="12" xr3:uid="{C2E3947F-C828-4A25-937D-E73B2AE5C75A}" name="move_x" dataDxfId="25">
      <calculatedColumnFormula array="1">_xlfn.SWITCH(mapping[[#This Row],[input_id]],→,1,←,-1,0)</calculatedColumnFormula>
    </tableColumn>
    <tableColumn id="13" xr3:uid="{210CEDEE-AE6F-4830-BDE2-051F60EE9933}" name="move_y" dataDxfId="24">
      <calculatedColumnFormula array="1">_xlfn.SWITCH(mapping[[#This Row],[input_id]],↑,-1,↓,1,0)</calculatedColumnFormula>
    </tableColumn>
    <tableColumn id="25" xr3:uid="{B00ECA44-EC05-435E-B24E-F80BFF059D4C}" name="plan_chara" dataDxfId="23">
      <calculatedColumnFormula>mapping[[#This Row],[chara_x]]+mapping[[#This Row],[move_x]]&amp;"_"&amp;mapping[[#This Row],[chara_y]]+mapping[[#This Row],[move_y]]</calculatedColumnFormula>
    </tableColumn>
    <tableColumn id="34" xr3:uid="{EFE8B2E3-B2ED-4AEE-8152-73560D06D23D}" name="plan_rock1" dataDxfId="22">
      <calculatedColumnFormula>IF(mapping[[#This Row],[plan_chara]] = mapping[[#This Row],[rock1_x]]&amp;"_"&amp;mapping[[#This Row],[rock1_y]], (mapping[[#This Row],[rock1_x]]+mapping[[#This Row],[move_x]])&amp;"_"&amp;mapping[[#This Row],[rock1_y]]+mapping[[#This Row],[move_y]],mapping[[#This Row],[rock1_x]]&amp;"_"&amp;mapping[[#This Row],[rock1_y]])</calculatedColumnFormula>
    </tableColumn>
    <tableColumn id="35" xr3:uid="{3ED13ADD-3EEF-4AC0-995C-06BF75019937}" name="plan_rock2" dataDxfId="21">
      <calculatedColumnFormula>IF(mapping[[#This Row],[plan_chara]] = mapping[[#This Row],[rock2_x]]&amp;"_"&amp;mapping[[#This Row],[rock2_y]], (mapping[[#This Row],[rock2_x]]+mapping[[#This Row],[move_x]])&amp;"_"&amp;mapping[[#This Row],[rock2_y]]+mapping[[#This Row],[move_y]],mapping[[#This Row],[rock2_x]]&amp;"_"&amp;mapping[[#This Row],[rock2_y]])</calculatedColumnFormula>
    </tableColumn>
    <tableColumn id="42" xr3:uid="{5B9D0D94-6659-4041-8A47-BAB25004968B}" name="plan_rock3" dataDxfId="20">
      <calculatedColumnFormula>IF(mapping[[#This Row],[plan_chara]] = mapping[[#This Row],[rock3_x]]&amp;"_"&amp;mapping[[#This Row],[rock3_y]], (mapping[[#This Row],[rock3_x]]+mapping[[#This Row],[move_x]])&amp;"_"&amp;mapping[[#This Row],[rock3_y]]+mapping[[#This Row],[move_y]],mapping[[#This Row],[rock3_x]]&amp;"_"&amp;mapping[[#This Row],[rock3_y]])</calculatedColumnFormula>
    </tableColumn>
    <tableColumn id="43" xr3:uid="{3AF801D5-9DDA-4340-B3AF-62A0016CC393}" name="can_move_chara2" dataDxfId="19">
      <calculatedColumnFormula array="1">_xlfn.XLOOKUP(mapping[[#This Row],[plan_chara]],map_data[id],map_data[can_move]) * AND(mapping[[#This Row],[plan_chara]]&lt;&gt;_xlfn.VSTACK(mapping[[#This Row],[plan_rock1]],mapping[[#This Row],[plan_rock2]],mapping[[#This Row],[plan_rock3]]))</calculatedColumnFormula>
    </tableColumn>
    <tableColumn id="45" xr3:uid="{FCCB7338-B6F7-47E3-B01F-1C3EEFA15B2D}" name="can_move_rock12" dataDxfId="18">
      <calculatedColumnFormula array="1">_xlfn.XLOOKUP(mapping[[#This Row],[plan_rock1]],map_data[id],map_data[can_move]) * AND(mapping[[#This Row],[plan_rock1]]&lt;&gt;_xlfn.VSTACK(mapping[[#This Row],[plan_rock2]],mapping[[#This Row],[plan_rock3]]))</calculatedColumnFormula>
    </tableColumn>
    <tableColumn id="46" xr3:uid="{6C8693E7-BD1E-46EC-9968-205711A27FC5}" name="can_move_rock22" dataDxfId="17">
      <calculatedColumnFormula array="1">_xlfn.XLOOKUP(mapping[[#This Row],[plan_rock2]],map_data[id],map_data[can_move]) * AND(mapping[[#This Row],[plan_rock2]]&lt;&gt;_xlfn.VSTACK(mapping[[#This Row],[plan_rock1]],mapping[[#This Row],[plan_rock3]]))</calculatedColumnFormula>
    </tableColumn>
    <tableColumn id="48" xr3:uid="{E8830BB9-D179-48BD-A5BF-4E5A97DAA0B0}" name="can_move_rock32" dataDxfId="16">
      <calculatedColumnFormula array="1">_xlfn.XLOOKUP(mapping[[#This Row],[plan_rock3]],map_data[id],map_data[can_move]) * AND(mapping[[#This Row],[plan_rock3]]&lt;&gt;_xlfn.VSTACK(mapping[[#This Row],[plan_rock1]],mapping[[#This Row],[plan_rock1]]))</calculatedColumnFormula>
    </tableColumn>
    <tableColumn id="41" xr3:uid="{73B92706-B953-4525-9A6A-8150BC65BE36}" name="can_move" dataDxfId="15">
      <calculatedColumnFormula>AND(mapping[[#This Row],[can_move_chara2]:[can_move_rock32]])</calculatedColumnFormula>
    </tableColumn>
    <tableColumn id="22" xr3:uid="{7A067E45-03D5-404B-8701-D33DBD0CF696}" name="reset" dataDxfId="14">
      <calculatedColumnFormula>mapping[[#This Row],[input_id]]=リセット</calculatedColumnFormula>
    </tableColumn>
    <tableColumn id="26" xr3:uid="{0DEAD0E3-CB41-4C7A-B8C2-1AF61DA4AB02}" name="next_chara_x" dataDxfId="13">
      <calculatedColumnFormula array="1">_xlfn.IFS(mapping[[#This Row],[reset]],init_chara_x, mapping[[#This Row],[can_move]],VALUE(INDEX(_xlfn.TEXTSPLIT(mapping[[#This Row],[plan_chara]],"_"),1)),ELSE,mapping[[#This Row],[chara_x]])</calculatedColumnFormula>
    </tableColumn>
    <tableColumn id="27" xr3:uid="{4AA38C2B-A9B0-4159-A614-2C147D4F0A55}" name="next_chara_y" dataDxfId="12">
      <calculatedColumnFormula array="1">_xlfn.IFS(mapping[[#This Row],[reset]],init_chara_y, mapping[[#This Row],[can_move]],VALUE(INDEX(_xlfn.TEXTSPLIT(mapping[[#This Row],[plan_chara]],"_"),2)),ELSE,mapping[[#This Row],[chara_y]])</calculatedColumnFormula>
    </tableColumn>
    <tableColumn id="40" xr3:uid="{C74C2B52-FFBC-4DE1-ABCA-059C795D7F9B}" name="next_chara_d" dataDxfId="11">
      <calculatedColumnFormula array="1">_xlfn.IFS(mapping[[#This Row],[input_id]]&gt;=リセット,init_chara_d,ELSE,mapping[[#This Row],[input_id]])</calculatedColumnFormula>
    </tableColumn>
    <tableColumn id="28" xr3:uid="{592755F0-9F37-473A-AF99-3CD1726CB87D}" name="next_rock1_x" dataDxfId="10">
      <calculatedColumnFormula array="1">_xlfn.IFS(mapping[[#This Row],[reset]],init_rock1_x, mapping[[#This Row],[can_move]],VALUE(INDEX(_xlfn.TEXTSPLIT(mapping[[#This Row],[plan_rock1]],"_"),1)),ELSE,mapping[[#This Row],[rock1_x]])</calculatedColumnFormula>
    </tableColumn>
    <tableColumn id="29" xr3:uid="{B734A1B3-6940-4BB7-9FE2-8169A7E4A898}" name="next_rock1_y" dataDxfId="9">
      <calculatedColumnFormula array="1">_xlfn.IFS(mapping[[#This Row],[reset]],init_rock1_y, mapping[[#This Row],[can_move]],VALUE(INDEX(_xlfn.TEXTSPLIT(mapping[[#This Row],[plan_rock1]],"_"),2)),ELSE,mapping[[#This Row],[rock1_y]])</calculatedColumnFormula>
    </tableColumn>
    <tableColumn id="30" xr3:uid="{B43A2D85-94E3-483C-BD69-0445F06D8631}" name="next_rock2_x" dataDxfId="8">
      <calculatedColumnFormula array="1">_xlfn.IFS(mapping[[#This Row],[reset]],init_rock2_x, mapping[[#This Row],[can_move]],VALUE(INDEX(_xlfn.TEXTSPLIT(mapping[[#This Row],[plan_rock2]],"_"),1)),ELSE,mapping[[#This Row],[rock2_x]])</calculatedColumnFormula>
    </tableColumn>
    <tableColumn id="31" xr3:uid="{FDBDA48B-35CA-40BA-A845-72948AF693EB}" name="next_rock2_y" dataDxfId="7">
      <calculatedColumnFormula array="1">_xlfn.IFS(mapping[[#This Row],[reset]],init_rock2_y, mapping[[#This Row],[can_move]],VALUE(INDEX(_xlfn.TEXTSPLIT(mapping[[#This Row],[plan_rock2]],"_"),2)),ELSE,mapping[[#This Row],[rock2_y]])</calculatedColumnFormula>
    </tableColumn>
    <tableColumn id="32" xr3:uid="{FD8EA8F0-2174-44D6-BE70-B80F449712C3}" name="next_rock3_x" dataDxfId="6">
      <calculatedColumnFormula array="1">_xlfn.IFS(mapping[[#This Row],[reset]],init_rock3_x, mapping[[#This Row],[can_move]],VALUE(INDEX(_xlfn.TEXTSPLIT(mapping[[#This Row],[plan_rock3]],"_"),1)),ELSE,mapping[[#This Row],[rock3_x]])</calculatedColumnFormula>
    </tableColumn>
    <tableColumn id="33" xr3:uid="{19C7220C-915C-4635-9B8B-6445AEEAC710}" name="next_rock3_y" dataDxfId="5">
      <calculatedColumnFormula array="1">_xlfn.IFS(mapping[[#This Row],[reset]],init_rock1_y, mapping[[#This Row],[can_move]],VALUE(INDEX(_xlfn.TEXTSPLIT(mapping[[#This Row],[plan_rock3]],"_"),2)),ELSE,mapping[[#This Row],[rock3_y]])</calculatedColumnFormula>
    </tableColumn>
    <tableColumn id="24" xr3:uid="{93907091-F34E-426A-AD08-FADB7EC6BCD5}" name="map" dataDxfId="4">
      <calculatedColumnFormula array="1">_xlfn.SWITCH(mapping[[#This Row],[input_id]],切替1,1,切替2,2,切替3,3,IF(mapping[[#This Row],[id]]=1,1,AG1))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2E069F5-C977-4ED2-8C4D-1554CE7EC89C}" name="chara_output_positions" displayName="chara_output_positions" ref="AH3:AO7" totalsRowShown="0">
  <autoFilter ref="AH3:AO7" xr:uid="{F2E069F5-C977-4ED2-8C4D-1554CE7EC89C}"/>
  <tableColumns count="8">
    <tableColumn id="1" xr3:uid="{28D7F182-77F6-4BD8-B44E-76E4493D727D}" name="id">
      <calculatedColumnFormula>AJ4&amp;"_"&amp;AK4</calculatedColumnFormula>
    </tableColumn>
    <tableColumn id="2" xr3:uid="{4C0749DB-776F-4A74-AAA6-5C3EE0638926}" name="chara_name"/>
    <tableColumn id="3" xr3:uid="{0D6659C4-D56D-4008-94C1-9F75849E92B7}" name="x"/>
    <tableColumn id="4" xr3:uid="{E7FB2DAC-3576-4E49-B2DA-93EA9AC3E006}" name="y"/>
    <tableColumn id="5" xr3:uid="{92C05A51-1E2E-4DCF-B0E9-31EB6C076EB7}" name="d" dataDxfId="3">
      <calculatedColumnFormula>IF(click_count=0,init_chara_d,_xlfn.XLOOKUP(click_count,mapping[id],mapping[next_chara_d],,0))</calculatedColumnFormula>
    </tableColumn>
    <tableColumn id="8" xr3:uid="{8F2D8D5B-A0C0-4D04-B0D7-576978EE586E}" name="on_image_id" dataDxfId="2">
      <calculatedColumnFormula>_xlfn.XLOOKUP(chara_output_positions[[#This Row],[id]],map_data[id],map_data[image_id],,0)</calculatedColumnFormula>
    </tableColumn>
    <tableColumn id="6" xr3:uid="{E4B9AE25-5864-4CF8-9FA5-258A7BFFFD79}" name="chara_image_id" dataDxfId="1">
      <calculatedColumnFormula>IF(chara_output_positions[[#This Row],[chara_name]]="chara", (chara_output_positions[[#This Row],[d]]-1)*2 + timer_id, rock_image_id) + 100*(chara_output_positions[[#This Row],[on_image_id]]=goal_image_id)</calculatedColumnFormula>
    </tableColumn>
    <tableColumn id="7" xr3:uid="{C6558C97-C554-4476-A679-003C3B081D71}" name="chara_image" dataDxfId="0">
      <calculatedColumnFormula>_xlfn.XLOOKUP(chara_output_positions[[#This Row],[chara_image_id]],charas[id],charas[image])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2.vml"/><Relationship Id="rId7" Type="http://schemas.openxmlformats.org/officeDocument/2006/relationships/ctrlProp" Target="../ctrlProps/ctrlProp4.xml"/><Relationship Id="rId12"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6.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workbookViewId="0"/>
  </sheetViews>
  <sheetFormatPr defaultRowHeight="18.75"/>
  <cols>
    <col min="2" max="2" width="23.375" customWidth="1"/>
    <col min="3" max="3" width="21.125" bestFit="1" customWidth="1"/>
  </cols>
  <sheetData>
    <row r="1" spans="1:5">
      <c r="A1" t="s">
        <v>0</v>
      </c>
      <c r="B1" t="s">
        <v>1</v>
      </c>
      <c r="C1" t="s">
        <v>2</v>
      </c>
      <c r="E1" t="s">
        <v>95</v>
      </c>
    </row>
    <row r="2" spans="1:5" ht="82.5" customHeight="1">
      <c r="A2">
        <v>1</v>
      </c>
      <c r="B2" t="e" vm="1">
        <v>#VALUE!</v>
      </c>
      <c r="C2" t="s">
        <v>47</v>
      </c>
    </row>
    <row r="3" spans="1:5" ht="82.5" customHeight="1">
      <c r="A3">
        <v>2</v>
      </c>
      <c r="B3" t="e" vm="2">
        <v>#VALUE!</v>
      </c>
      <c r="C3" t="s">
        <v>48</v>
      </c>
    </row>
    <row r="4" spans="1:5" ht="82.5" customHeight="1">
      <c r="A4">
        <v>3</v>
      </c>
      <c r="B4" t="e" vm="3">
        <v>#VALUE!</v>
      </c>
      <c r="C4" t="s">
        <v>49</v>
      </c>
    </row>
    <row r="5" spans="1:5" ht="82.5" customHeight="1">
      <c r="A5">
        <v>4</v>
      </c>
      <c r="B5" t="e" vm="4">
        <v>#VALUE!</v>
      </c>
      <c r="C5" t="s">
        <v>50</v>
      </c>
    </row>
    <row r="6" spans="1:5" ht="82.5" customHeight="1">
      <c r="A6">
        <v>5</v>
      </c>
      <c r="B6" t="e" vm="5">
        <v>#VALUE!</v>
      </c>
      <c r="C6" t="s">
        <v>51</v>
      </c>
    </row>
    <row r="7" spans="1:5" ht="82.5" customHeight="1">
      <c r="A7">
        <v>6</v>
      </c>
      <c r="B7" t="e" vm="6">
        <v>#VALUE!</v>
      </c>
      <c r="C7" t="s">
        <v>52</v>
      </c>
    </row>
    <row r="8" spans="1:5" ht="82.5" customHeight="1">
      <c r="A8">
        <v>7</v>
      </c>
      <c r="B8" t="e" vm="7">
        <v>#VALUE!</v>
      </c>
      <c r="C8" t="s">
        <v>54</v>
      </c>
    </row>
    <row r="9" spans="1:5" ht="82.5" customHeight="1">
      <c r="A9">
        <v>8</v>
      </c>
      <c r="B9" t="e" vm="8">
        <v>#VALUE!</v>
      </c>
      <c r="C9" t="s">
        <v>53</v>
      </c>
    </row>
    <row r="10" spans="1:5" ht="82.5" customHeight="1">
      <c r="A10">
        <v>9</v>
      </c>
      <c r="B10" t="e" vm="9">
        <v>#VALUE!</v>
      </c>
      <c r="C10" t="s">
        <v>92</v>
      </c>
    </row>
    <row r="11" spans="1:5" ht="82.5" customHeight="1">
      <c r="A11">
        <f>A2+100</f>
        <v>101</v>
      </c>
      <c r="B11" t="e" vm="10">
        <v>#VALUE!</v>
      </c>
      <c r="C11" t="s">
        <v>55</v>
      </c>
    </row>
    <row r="12" spans="1:5" ht="82.5" customHeight="1">
      <c r="A12">
        <f t="shared" ref="A12:A19" si="0">A3+100</f>
        <v>102</v>
      </c>
      <c r="B12" t="e" vm="11">
        <v>#VALUE!</v>
      </c>
      <c r="C12" t="s">
        <v>56</v>
      </c>
    </row>
    <row r="13" spans="1:5" ht="82.5" customHeight="1">
      <c r="A13">
        <f t="shared" si="0"/>
        <v>103</v>
      </c>
      <c r="B13" t="e" vm="12">
        <v>#VALUE!</v>
      </c>
      <c r="C13" t="s">
        <v>57</v>
      </c>
    </row>
    <row r="14" spans="1:5" ht="82.5" customHeight="1">
      <c r="A14">
        <f t="shared" si="0"/>
        <v>104</v>
      </c>
      <c r="B14" t="e" vm="13">
        <v>#VALUE!</v>
      </c>
      <c r="C14" t="s">
        <v>58</v>
      </c>
    </row>
    <row r="15" spans="1:5" ht="82.5" customHeight="1">
      <c r="A15">
        <f t="shared" si="0"/>
        <v>105</v>
      </c>
      <c r="B15" t="e" vm="14">
        <v>#VALUE!</v>
      </c>
      <c r="C15" t="s">
        <v>59</v>
      </c>
    </row>
    <row r="16" spans="1:5" ht="82.5" customHeight="1">
      <c r="A16">
        <f t="shared" si="0"/>
        <v>106</v>
      </c>
      <c r="B16" t="e" vm="15">
        <v>#VALUE!</v>
      </c>
      <c r="C16" t="s">
        <v>60</v>
      </c>
    </row>
    <row r="17" spans="1:3" ht="82.5" customHeight="1">
      <c r="A17">
        <f t="shared" si="0"/>
        <v>107</v>
      </c>
      <c r="B17" t="e" vm="16">
        <v>#VALUE!</v>
      </c>
      <c r="C17" t="s">
        <v>61</v>
      </c>
    </row>
    <row r="18" spans="1:3" ht="82.5" customHeight="1">
      <c r="A18">
        <f t="shared" si="0"/>
        <v>108</v>
      </c>
      <c r="B18" t="e" vm="17">
        <v>#VALUE!</v>
      </c>
      <c r="C18" t="s">
        <v>62</v>
      </c>
    </row>
    <row r="19" spans="1:3" ht="82.5" customHeight="1">
      <c r="A19">
        <f t="shared" si="0"/>
        <v>109</v>
      </c>
      <c r="B19" t="e" vm="18">
        <v>#VALUE!</v>
      </c>
      <c r="C19" t="s">
        <v>93</v>
      </c>
    </row>
  </sheetData>
  <phoneticPr fontId="1"/>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71749-3EBA-4BD7-A289-111CD0D3DF6C}">
  <dimension ref="A1:F8"/>
  <sheetViews>
    <sheetView workbookViewId="0"/>
  </sheetViews>
  <sheetFormatPr defaultRowHeight="18.75"/>
  <cols>
    <col min="2" max="3" width="20.625" customWidth="1"/>
    <col min="4" max="4" width="12.875" customWidth="1"/>
  </cols>
  <sheetData>
    <row r="1" spans="1:6">
      <c r="A1" t="s">
        <v>0</v>
      </c>
      <c r="B1" t="s">
        <v>1</v>
      </c>
      <c r="C1" t="s">
        <v>12</v>
      </c>
      <c r="D1" t="s">
        <v>2</v>
      </c>
      <c r="F1" t="s">
        <v>95</v>
      </c>
    </row>
    <row r="2" spans="1:6" ht="102" customHeight="1">
      <c r="A2">
        <v>1</v>
      </c>
      <c r="B2" t="e" vm="19">
        <v>#VALUE!</v>
      </c>
      <c r="C2" s="8" t="b">
        <v>1</v>
      </c>
      <c r="D2" s="8" t="s">
        <v>43</v>
      </c>
    </row>
    <row r="3" spans="1:6" ht="102" customHeight="1">
      <c r="A3">
        <v>2</v>
      </c>
      <c r="B3" t="e" vm="20">
        <v>#VALUE!</v>
      </c>
      <c r="C3" s="8" t="b">
        <v>1</v>
      </c>
      <c r="D3" s="8" t="s">
        <v>44</v>
      </c>
    </row>
    <row r="4" spans="1:6" ht="102" customHeight="1">
      <c r="A4">
        <v>3</v>
      </c>
      <c r="B4" t="e" vm="21">
        <v>#VALUE!</v>
      </c>
      <c r="C4" s="8" t="b">
        <v>0</v>
      </c>
      <c r="D4" s="8" t="s">
        <v>46</v>
      </c>
    </row>
    <row r="5" spans="1:6" ht="102" customHeight="1">
      <c r="A5">
        <v>4</v>
      </c>
      <c r="B5" t="e" vm="22">
        <v>#VALUE!</v>
      </c>
      <c r="C5" s="8" t="b">
        <v>0</v>
      </c>
      <c r="D5" s="8" t="s">
        <v>45</v>
      </c>
    </row>
    <row r="6" spans="1:6" ht="102" customHeight="1">
      <c r="A6">
        <v>5</v>
      </c>
      <c r="B6" t="e" vm="23">
        <v>#VALUE!</v>
      </c>
      <c r="C6" s="8" t="b">
        <v>0</v>
      </c>
      <c r="D6" s="8" t="s">
        <v>3</v>
      </c>
    </row>
    <row r="7" spans="1:6" ht="102" customHeight="1">
      <c r="A7">
        <v>6</v>
      </c>
      <c r="B7" t="e" vm="24">
        <v>#VALUE!</v>
      </c>
      <c r="C7" s="8" t="b">
        <v>1</v>
      </c>
      <c r="D7" s="8" t="s">
        <v>4</v>
      </c>
    </row>
    <row r="8" spans="1:6" ht="102" customHeight="1">
      <c r="A8">
        <v>9</v>
      </c>
      <c r="B8" t="e" vm="25">
        <v>#VALUE!</v>
      </c>
      <c r="C8" s="8" t="b">
        <v>0</v>
      </c>
      <c r="D8" s="8" t="s">
        <v>94</v>
      </c>
    </row>
  </sheetData>
  <phoneticPr fontId="1"/>
  <pageMargins left="0.7" right="0.7" top="0.75" bottom="0.75" header="0.3" footer="0.3"/>
  <pageSetup paperSize="9"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C2095-4E67-4139-8EE9-9DBEBE6B6F85}">
  <dimension ref="A1:X69"/>
  <sheetViews>
    <sheetView workbookViewId="0"/>
  </sheetViews>
  <sheetFormatPr defaultRowHeight="18.75"/>
  <cols>
    <col min="2" max="14" width="4.375" customWidth="1"/>
  </cols>
  <sheetData>
    <row r="1" spans="1:24">
      <c r="A1" s="6" t="s">
        <v>82</v>
      </c>
      <c r="P1" s="6" t="s">
        <v>83</v>
      </c>
    </row>
    <row r="2" spans="1:24">
      <c r="A2">
        <f>_xlfn.XLOOKUP(999999,mapping[id],mapping[map],1,-1)</f>
        <v>1</v>
      </c>
      <c r="B2" s="1">
        <v>1</v>
      </c>
      <c r="C2" s="1">
        <v>2</v>
      </c>
      <c r="D2" s="1">
        <v>3</v>
      </c>
      <c r="E2" s="1">
        <v>4</v>
      </c>
      <c r="F2" s="1">
        <v>5</v>
      </c>
      <c r="G2" s="1">
        <v>6</v>
      </c>
      <c r="H2" s="1">
        <v>7</v>
      </c>
      <c r="I2" s="1">
        <v>8</v>
      </c>
      <c r="J2" s="1">
        <v>9</v>
      </c>
      <c r="K2" s="1">
        <v>19</v>
      </c>
      <c r="L2" s="1">
        <v>11</v>
      </c>
      <c r="M2" s="1">
        <v>12</v>
      </c>
      <c r="N2" s="1">
        <v>13</v>
      </c>
      <c r="Q2" t="s">
        <v>67</v>
      </c>
      <c r="R2" t="s">
        <v>68</v>
      </c>
      <c r="S2" t="s">
        <v>69</v>
      </c>
      <c r="V2" t="s">
        <v>70</v>
      </c>
    </row>
    <row r="3" spans="1:24">
      <c r="A3" s="1">
        <v>1</v>
      </c>
      <c r="B3" s="5" cm="1">
        <f t="array" ref="B3:N17">_xlfn.SWITCH(A2,1,stage_1,2,stage_2,3,stage_3,stage1)</f>
        <v>9</v>
      </c>
      <c r="C3">
        <v>9</v>
      </c>
      <c r="D3">
        <v>9</v>
      </c>
      <c r="E3">
        <v>9</v>
      </c>
      <c r="F3">
        <v>9</v>
      </c>
      <c r="G3">
        <v>9</v>
      </c>
      <c r="H3">
        <v>9</v>
      </c>
      <c r="I3">
        <v>9</v>
      </c>
      <c r="J3">
        <v>9</v>
      </c>
      <c r="K3">
        <v>9</v>
      </c>
      <c r="L3">
        <v>9</v>
      </c>
      <c r="M3">
        <v>9</v>
      </c>
      <c r="N3">
        <v>9</v>
      </c>
      <c r="P3" t="s">
        <v>63</v>
      </c>
      <c r="Q3" cm="1">
        <f t="array" ref="Q3:S6">_xlfn.SWITCH(A2,1,stage_1_chara,2,stage_2_chara,3,stage_3_chara,stage_1_chara)</f>
        <v>7</v>
      </c>
      <c r="R3">
        <v>10</v>
      </c>
      <c r="S3">
        <v>4</v>
      </c>
      <c r="V3">
        <v>7</v>
      </c>
      <c r="W3">
        <v>5</v>
      </c>
      <c r="X3">
        <v>4</v>
      </c>
    </row>
    <row r="4" spans="1:24">
      <c r="A4" s="1">
        <v>2</v>
      </c>
      <c r="B4">
        <v>9</v>
      </c>
      <c r="C4">
        <v>9</v>
      </c>
      <c r="D4">
        <v>9</v>
      </c>
      <c r="E4">
        <v>9</v>
      </c>
      <c r="F4">
        <v>3</v>
      </c>
      <c r="G4">
        <v>4</v>
      </c>
      <c r="H4">
        <v>4</v>
      </c>
      <c r="I4">
        <v>4</v>
      </c>
      <c r="J4">
        <v>3</v>
      </c>
      <c r="K4">
        <v>9</v>
      </c>
      <c r="L4">
        <v>9</v>
      </c>
      <c r="M4">
        <v>9</v>
      </c>
      <c r="N4">
        <v>9</v>
      </c>
      <c r="P4" t="s">
        <v>64</v>
      </c>
      <c r="Q4">
        <v>5</v>
      </c>
      <c r="R4">
        <v>8</v>
      </c>
      <c r="S4">
        <v>0</v>
      </c>
      <c r="V4">
        <v>6</v>
      </c>
      <c r="W4">
        <v>4</v>
      </c>
    </row>
    <row r="5" spans="1:24">
      <c r="A5" s="1">
        <v>3</v>
      </c>
      <c r="B5">
        <v>9</v>
      </c>
      <c r="C5">
        <v>9</v>
      </c>
      <c r="D5">
        <v>9</v>
      </c>
      <c r="E5">
        <v>9</v>
      </c>
      <c r="F5">
        <v>3</v>
      </c>
      <c r="G5">
        <v>2</v>
      </c>
      <c r="H5">
        <v>2</v>
      </c>
      <c r="I5">
        <v>2</v>
      </c>
      <c r="J5">
        <v>3</v>
      </c>
      <c r="K5">
        <v>9</v>
      </c>
      <c r="L5">
        <v>9</v>
      </c>
      <c r="M5">
        <v>9</v>
      </c>
      <c r="N5">
        <v>9</v>
      </c>
      <c r="P5" t="s">
        <v>65</v>
      </c>
      <c r="Q5">
        <v>7</v>
      </c>
      <c r="R5">
        <v>8</v>
      </c>
      <c r="S5">
        <v>0</v>
      </c>
      <c r="V5">
        <v>7</v>
      </c>
      <c r="W5">
        <v>4</v>
      </c>
    </row>
    <row r="6" spans="1:24">
      <c r="A6" s="1">
        <v>4</v>
      </c>
      <c r="B6">
        <v>9</v>
      </c>
      <c r="C6">
        <v>9</v>
      </c>
      <c r="D6">
        <v>9</v>
      </c>
      <c r="E6">
        <v>9</v>
      </c>
      <c r="F6">
        <v>3</v>
      </c>
      <c r="G6">
        <v>1</v>
      </c>
      <c r="H6">
        <v>1</v>
      </c>
      <c r="I6">
        <v>1</v>
      </c>
      <c r="J6">
        <v>3</v>
      </c>
      <c r="K6">
        <v>9</v>
      </c>
      <c r="L6">
        <v>9</v>
      </c>
      <c r="M6">
        <v>9</v>
      </c>
      <c r="N6">
        <v>9</v>
      </c>
      <c r="P6" t="s">
        <v>66</v>
      </c>
      <c r="Q6">
        <v>9</v>
      </c>
      <c r="R6">
        <v>8</v>
      </c>
      <c r="S6">
        <v>0</v>
      </c>
      <c r="V6">
        <v>8</v>
      </c>
      <c r="W6">
        <v>4</v>
      </c>
    </row>
    <row r="7" spans="1:24">
      <c r="A7" s="1">
        <v>5</v>
      </c>
      <c r="B7">
        <v>9</v>
      </c>
      <c r="C7">
        <v>9</v>
      </c>
      <c r="D7">
        <v>9</v>
      </c>
      <c r="E7">
        <v>9</v>
      </c>
      <c r="F7">
        <v>3</v>
      </c>
      <c r="G7">
        <v>1</v>
      </c>
      <c r="H7">
        <v>1</v>
      </c>
      <c r="I7">
        <v>1</v>
      </c>
      <c r="J7">
        <v>3</v>
      </c>
      <c r="K7">
        <v>9</v>
      </c>
      <c r="L7">
        <v>9</v>
      </c>
      <c r="M7">
        <v>9</v>
      </c>
      <c r="N7">
        <v>9</v>
      </c>
    </row>
    <row r="8" spans="1:24">
      <c r="A8" s="1">
        <v>6</v>
      </c>
      <c r="B8">
        <v>9</v>
      </c>
      <c r="C8">
        <v>3</v>
      </c>
      <c r="D8">
        <v>4</v>
      </c>
      <c r="E8">
        <v>4</v>
      </c>
      <c r="F8">
        <v>4</v>
      </c>
      <c r="G8">
        <v>4</v>
      </c>
      <c r="H8">
        <v>1</v>
      </c>
      <c r="I8">
        <v>4</v>
      </c>
      <c r="J8">
        <v>4</v>
      </c>
      <c r="K8">
        <v>4</v>
      </c>
      <c r="L8">
        <v>4</v>
      </c>
      <c r="M8">
        <v>3</v>
      </c>
      <c r="N8">
        <v>9</v>
      </c>
    </row>
    <row r="9" spans="1:24">
      <c r="A9" s="1">
        <v>7</v>
      </c>
      <c r="B9">
        <v>9</v>
      </c>
      <c r="C9">
        <v>3</v>
      </c>
      <c r="D9">
        <v>1</v>
      </c>
      <c r="E9">
        <v>1</v>
      </c>
      <c r="F9">
        <v>1</v>
      </c>
      <c r="G9">
        <v>1</v>
      </c>
      <c r="H9">
        <v>1</v>
      </c>
      <c r="I9">
        <v>5</v>
      </c>
      <c r="J9">
        <v>1</v>
      </c>
      <c r="K9">
        <v>1</v>
      </c>
      <c r="L9">
        <v>5</v>
      </c>
      <c r="M9">
        <v>3</v>
      </c>
      <c r="N9">
        <v>9</v>
      </c>
    </row>
    <row r="10" spans="1:24">
      <c r="A10" s="1">
        <v>8</v>
      </c>
      <c r="B10">
        <v>9</v>
      </c>
      <c r="C10">
        <v>3</v>
      </c>
      <c r="D10">
        <v>1</v>
      </c>
      <c r="E10">
        <v>5</v>
      </c>
      <c r="F10">
        <v>1</v>
      </c>
      <c r="G10">
        <v>1</v>
      </c>
      <c r="H10">
        <v>1</v>
      </c>
      <c r="I10">
        <v>1</v>
      </c>
      <c r="J10">
        <v>1</v>
      </c>
      <c r="K10">
        <v>1</v>
      </c>
      <c r="L10">
        <v>5</v>
      </c>
      <c r="M10">
        <v>3</v>
      </c>
      <c r="N10">
        <v>9</v>
      </c>
      <c r="P10" s="5"/>
    </row>
    <row r="11" spans="1:24">
      <c r="A11" s="1">
        <v>9</v>
      </c>
      <c r="B11">
        <v>9</v>
      </c>
      <c r="C11">
        <v>3</v>
      </c>
      <c r="D11">
        <v>1</v>
      </c>
      <c r="E11">
        <v>1</v>
      </c>
      <c r="F11">
        <v>1</v>
      </c>
      <c r="G11">
        <v>3</v>
      </c>
      <c r="H11">
        <v>4</v>
      </c>
      <c r="I11">
        <v>3</v>
      </c>
      <c r="J11">
        <v>1</v>
      </c>
      <c r="K11">
        <v>1</v>
      </c>
      <c r="L11">
        <v>5</v>
      </c>
      <c r="M11">
        <v>3</v>
      </c>
      <c r="N11">
        <v>9</v>
      </c>
    </row>
    <row r="12" spans="1:24">
      <c r="A12" s="1">
        <v>19</v>
      </c>
      <c r="B12">
        <v>9</v>
      </c>
      <c r="C12">
        <v>4</v>
      </c>
      <c r="D12">
        <v>4</v>
      </c>
      <c r="E12">
        <v>3</v>
      </c>
      <c r="F12">
        <v>1</v>
      </c>
      <c r="G12">
        <v>3</v>
      </c>
      <c r="H12">
        <v>6</v>
      </c>
      <c r="I12">
        <v>3</v>
      </c>
      <c r="J12">
        <v>1</v>
      </c>
      <c r="K12">
        <v>3</v>
      </c>
      <c r="L12">
        <v>4</v>
      </c>
      <c r="M12">
        <v>4</v>
      </c>
      <c r="N12">
        <v>9</v>
      </c>
    </row>
    <row r="13" spans="1:24">
      <c r="A13" s="1">
        <v>11</v>
      </c>
      <c r="B13">
        <v>9</v>
      </c>
      <c r="C13">
        <v>9</v>
      </c>
      <c r="D13">
        <v>9</v>
      </c>
      <c r="E13">
        <v>3</v>
      </c>
      <c r="F13">
        <v>1</v>
      </c>
      <c r="G13">
        <v>4</v>
      </c>
      <c r="H13">
        <v>1</v>
      </c>
      <c r="I13">
        <v>4</v>
      </c>
      <c r="J13">
        <v>1</v>
      </c>
      <c r="K13">
        <v>3</v>
      </c>
      <c r="L13">
        <v>9</v>
      </c>
      <c r="M13">
        <v>9</v>
      </c>
      <c r="N13">
        <v>9</v>
      </c>
    </row>
    <row r="14" spans="1:24">
      <c r="A14" s="1">
        <v>12</v>
      </c>
      <c r="B14">
        <v>9</v>
      </c>
      <c r="C14">
        <v>9</v>
      </c>
      <c r="D14">
        <v>9</v>
      </c>
      <c r="E14">
        <v>3</v>
      </c>
      <c r="F14">
        <v>1</v>
      </c>
      <c r="G14">
        <v>1</v>
      </c>
      <c r="H14">
        <v>1</v>
      </c>
      <c r="I14">
        <v>1</v>
      </c>
      <c r="J14">
        <v>1</v>
      </c>
      <c r="K14">
        <v>3</v>
      </c>
      <c r="L14">
        <v>9</v>
      </c>
      <c r="M14">
        <v>9</v>
      </c>
      <c r="N14">
        <v>9</v>
      </c>
    </row>
    <row r="15" spans="1:24">
      <c r="A15" s="1">
        <v>13</v>
      </c>
      <c r="B15">
        <v>9</v>
      </c>
      <c r="C15">
        <v>9</v>
      </c>
      <c r="D15">
        <v>9</v>
      </c>
      <c r="E15">
        <v>3</v>
      </c>
      <c r="F15">
        <v>1</v>
      </c>
      <c r="G15">
        <v>1</v>
      </c>
      <c r="H15">
        <v>1</v>
      </c>
      <c r="I15">
        <v>1</v>
      </c>
      <c r="J15">
        <v>1</v>
      </c>
      <c r="K15">
        <v>3</v>
      </c>
      <c r="L15">
        <v>9</v>
      </c>
      <c r="M15">
        <v>9</v>
      </c>
      <c r="N15">
        <v>9</v>
      </c>
    </row>
    <row r="16" spans="1:24">
      <c r="A16" s="1">
        <v>14</v>
      </c>
      <c r="B16">
        <v>9</v>
      </c>
      <c r="C16">
        <v>9</v>
      </c>
      <c r="D16">
        <v>9</v>
      </c>
      <c r="E16">
        <v>4</v>
      </c>
      <c r="F16">
        <v>4</v>
      </c>
      <c r="G16">
        <v>4</v>
      </c>
      <c r="H16">
        <v>4</v>
      </c>
      <c r="I16">
        <v>4</v>
      </c>
      <c r="J16">
        <v>4</v>
      </c>
      <c r="K16">
        <v>4</v>
      </c>
      <c r="L16">
        <v>9</v>
      </c>
      <c r="M16">
        <v>9</v>
      </c>
      <c r="N16">
        <v>9</v>
      </c>
    </row>
    <row r="17" spans="1:20">
      <c r="A17" s="1">
        <v>15</v>
      </c>
      <c r="B17">
        <v>9</v>
      </c>
      <c r="C17">
        <v>9</v>
      </c>
      <c r="D17">
        <v>9</v>
      </c>
      <c r="E17">
        <v>9</v>
      </c>
      <c r="F17">
        <v>9</v>
      </c>
      <c r="G17">
        <v>9</v>
      </c>
      <c r="H17">
        <v>9</v>
      </c>
      <c r="I17">
        <v>9</v>
      </c>
      <c r="J17">
        <v>9</v>
      </c>
      <c r="K17">
        <v>9</v>
      </c>
      <c r="L17">
        <v>9</v>
      </c>
      <c r="M17">
        <v>9</v>
      </c>
      <c r="N17">
        <v>9</v>
      </c>
    </row>
    <row r="19" spans="1:20">
      <c r="A19" s="6" t="s">
        <v>81</v>
      </c>
    </row>
    <row r="20" spans="1:20">
      <c r="A20" t="s">
        <v>73</v>
      </c>
      <c r="P20" t="s">
        <v>73</v>
      </c>
      <c r="T20" s="6" t="s">
        <v>96</v>
      </c>
    </row>
    <row r="21" spans="1:20">
      <c r="B21">
        <v>9</v>
      </c>
      <c r="C21">
        <v>9</v>
      </c>
      <c r="D21">
        <v>9</v>
      </c>
      <c r="E21">
        <v>9</v>
      </c>
      <c r="F21">
        <v>9</v>
      </c>
      <c r="G21">
        <v>9</v>
      </c>
      <c r="H21">
        <v>9</v>
      </c>
      <c r="I21">
        <v>9</v>
      </c>
      <c r="J21">
        <v>9</v>
      </c>
      <c r="K21">
        <v>9</v>
      </c>
      <c r="L21">
        <v>9</v>
      </c>
      <c r="M21">
        <v>9</v>
      </c>
      <c r="N21">
        <v>9</v>
      </c>
      <c r="P21">
        <v>7</v>
      </c>
      <c r="Q21">
        <v>10</v>
      </c>
      <c r="R21">
        <v>4</v>
      </c>
      <c r="T21" t="s">
        <v>97</v>
      </c>
    </row>
    <row r="22" spans="1:20">
      <c r="B22">
        <v>9</v>
      </c>
      <c r="C22">
        <v>9</v>
      </c>
      <c r="D22">
        <v>9</v>
      </c>
      <c r="E22">
        <v>9</v>
      </c>
      <c r="F22">
        <v>3</v>
      </c>
      <c r="G22">
        <v>4</v>
      </c>
      <c r="H22">
        <v>4</v>
      </c>
      <c r="I22">
        <v>4</v>
      </c>
      <c r="J22">
        <v>3</v>
      </c>
      <c r="K22">
        <v>9</v>
      </c>
      <c r="L22">
        <v>9</v>
      </c>
      <c r="M22">
        <v>9</v>
      </c>
      <c r="N22">
        <v>9</v>
      </c>
      <c r="P22">
        <v>5</v>
      </c>
      <c r="Q22">
        <v>8</v>
      </c>
      <c r="T22" t="s">
        <v>98</v>
      </c>
    </row>
    <row r="23" spans="1:20">
      <c r="B23">
        <v>9</v>
      </c>
      <c r="C23">
        <v>9</v>
      </c>
      <c r="D23">
        <v>9</v>
      </c>
      <c r="E23">
        <v>9</v>
      </c>
      <c r="F23">
        <v>3</v>
      </c>
      <c r="G23">
        <v>2</v>
      </c>
      <c r="H23">
        <v>2</v>
      </c>
      <c r="I23">
        <v>2</v>
      </c>
      <c r="J23">
        <v>3</v>
      </c>
      <c r="K23">
        <v>9</v>
      </c>
      <c r="L23">
        <v>9</v>
      </c>
      <c r="M23">
        <v>9</v>
      </c>
      <c r="N23">
        <v>9</v>
      </c>
      <c r="P23">
        <v>7</v>
      </c>
      <c r="Q23">
        <v>8</v>
      </c>
    </row>
    <row r="24" spans="1:20">
      <c r="B24">
        <v>9</v>
      </c>
      <c r="C24">
        <v>9</v>
      </c>
      <c r="D24">
        <v>9</v>
      </c>
      <c r="E24">
        <v>9</v>
      </c>
      <c r="F24">
        <v>3</v>
      </c>
      <c r="G24">
        <v>1</v>
      </c>
      <c r="H24">
        <v>1</v>
      </c>
      <c r="I24">
        <v>1</v>
      </c>
      <c r="J24">
        <v>3</v>
      </c>
      <c r="K24">
        <v>9</v>
      </c>
      <c r="L24">
        <v>9</v>
      </c>
      <c r="M24">
        <v>9</v>
      </c>
      <c r="N24">
        <v>9</v>
      </c>
      <c r="P24">
        <v>9</v>
      </c>
      <c r="Q24">
        <v>8</v>
      </c>
    </row>
    <row r="25" spans="1:20">
      <c r="B25">
        <v>9</v>
      </c>
      <c r="C25">
        <v>9</v>
      </c>
      <c r="D25">
        <v>9</v>
      </c>
      <c r="E25">
        <v>9</v>
      </c>
      <c r="F25">
        <v>3</v>
      </c>
      <c r="G25">
        <v>1</v>
      </c>
      <c r="H25">
        <v>1</v>
      </c>
      <c r="I25">
        <v>1</v>
      </c>
      <c r="J25">
        <v>3</v>
      </c>
      <c r="K25">
        <v>9</v>
      </c>
      <c r="L25">
        <v>9</v>
      </c>
      <c r="M25">
        <v>9</v>
      </c>
      <c r="N25">
        <v>9</v>
      </c>
    </row>
    <row r="26" spans="1:20">
      <c r="B26">
        <v>9</v>
      </c>
      <c r="C26">
        <v>3</v>
      </c>
      <c r="D26">
        <v>4</v>
      </c>
      <c r="E26">
        <v>4</v>
      </c>
      <c r="F26">
        <v>4</v>
      </c>
      <c r="G26">
        <v>4</v>
      </c>
      <c r="H26">
        <v>1</v>
      </c>
      <c r="I26">
        <v>4</v>
      </c>
      <c r="J26">
        <v>4</v>
      </c>
      <c r="K26">
        <v>4</v>
      </c>
      <c r="L26">
        <v>4</v>
      </c>
      <c r="M26">
        <v>3</v>
      </c>
      <c r="N26">
        <v>9</v>
      </c>
    </row>
    <row r="27" spans="1:20">
      <c r="B27">
        <v>9</v>
      </c>
      <c r="C27">
        <v>3</v>
      </c>
      <c r="D27">
        <v>1</v>
      </c>
      <c r="E27">
        <v>1</v>
      </c>
      <c r="F27">
        <v>1</v>
      </c>
      <c r="G27">
        <v>1</v>
      </c>
      <c r="H27">
        <v>1</v>
      </c>
      <c r="I27">
        <v>5</v>
      </c>
      <c r="J27">
        <v>1</v>
      </c>
      <c r="K27">
        <v>1</v>
      </c>
      <c r="L27">
        <v>5</v>
      </c>
      <c r="M27">
        <v>3</v>
      </c>
      <c r="N27">
        <v>9</v>
      </c>
    </row>
    <row r="28" spans="1:20">
      <c r="B28">
        <v>9</v>
      </c>
      <c r="C28">
        <v>3</v>
      </c>
      <c r="D28">
        <v>1</v>
      </c>
      <c r="E28">
        <v>5</v>
      </c>
      <c r="F28">
        <v>1</v>
      </c>
      <c r="G28">
        <v>1</v>
      </c>
      <c r="H28">
        <v>1</v>
      </c>
      <c r="I28">
        <v>1</v>
      </c>
      <c r="J28">
        <v>1</v>
      </c>
      <c r="K28">
        <v>1</v>
      </c>
      <c r="L28">
        <v>5</v>
      </c>
      <c r="M28">
        <v>3</v>
      </c>
      <c r="N28">
        <v>9</v>
      </c>
    </row>
    <row r="29" spans="1:20">
      <c r="B29">
        <v>9</v>
      </c>
      <c r="C29">
        <v>3</v>
      </c>
      <c r="D29">
        <v>1</v>
      </c>
      <c r="E29">
        <v>1</v>
      </c>
      <c r="F29">
        <v>1</v>
      </c>
      <c r="G29">
        <v>3</v>
      </c>
      <c r="H29">
        <v>4</v>
      </c>
      <c r="I29">
        <v>3</v>
      </c>
      <c r="J29">
        <v>1</v>
      </c>
      <c r="K29">
        <v>1</v>
      </c>
      <c r="L29">
        <v>5</v>
      </c>
      <c r="M29">
        <v>3</v>
      </c>
      <c r="N29">
        <v>9</v>
      </c>
    </row>
    <row r="30" spans="1:20">
      <c r="B30">
        <v>9</v>
      </c>
      <c r="C30">
        <v>4</v>
      </c>
      <c r="D30">
        <v>4</v>
      </c>
      <c r="E30">
        <v>3</v>
      </c>
      <c r="F30">
        <v>1</v>
      </c>
      <c r="G30">
        <v>3</v>
      </c>
      <c r="H30">
        <v>6</v>
      </c>
      <c r="I30">
        <v>3</v>
      </c>
      <c r="J30">
        <v>1</v>
      </c>
      <c r="K30">
        <v>3</v>
      </c>
      <c r="L30">
        <v>4</v>
      </c>
      <c r="M30">
        <v>4</v>
      </c>
      <c r="N30">
        <v>9</v>
      </c>
    </row>
    <row r="31" spans="1:20">
      <c r="B31">
        <v>9</v>
      </c>
      <c r="C31">
        <v>9</v>
      </c>
      <c r="D31">
        <v>9</v>
      </c>
      <c r="E31">
        <v>3</v>
      </c>
      <c r="F31">
        <v>1</v>
      </c>
      <c r="G31">
        <v>4</v>
      </c>
      <c r="H31">
        <v>1</v>
      </c>
      <c r="I31">
        <v>4</v>
      </c>
      <c r="J31">
        <v>1</v>
      </c>
      <c r="K31">
        <v>3</v>
      </c>
      <c r="L31">
        <v>9</v>
      </c>
      <c r="M31">
        <v>9</v>
      </c>
      <c r="N31">
        <v>9</v>
      </c>
    </row>
    <row r="32" spans="1:20">
      <c r="B32">
        <v>9</v>
      </c>
      <c r="C32">
        <v>9</v>
      </c>
      <c r="D32">
        <v>9</v>
      </c>
      <c r="E32">
        <v>3</v>
      </c>
      <c r="F32">
        <v>1</v>
      </c>
      <c r="G32">
        <v>1</v>
      </c>
      <c r="H32">
        <v>1</v>
      </c>
      <c r="I32">
        <v>1</v>
      </c>
      <c r="J32">
        <v>1</v>
      </c>
      <c r="K32">
        <v>3</v>
      </c>
      <c r="L32">
        <v>9</v>
      </c>
      <c r="M32">
        <v>9</v>
      </c>
      <c r="N32">
        <v>9</v>
      </c>
    </row>
    <row r="33" spans="1:18">
      <c r="B33">
        <v>9</v>
      </c>
      <c r="C33">
        <v>9</v>
      </c>
      <c r="D33">
        <v>9</v>
      </c>
      <c r="E33">
        <v>3</v>
      </c>
      <c r="F33">
        <v>1</v>
      </c>
      <c r="G33">
        <v>1</v>
      </c>
      <c r="H33">
        <v>1</v>
      </c>
      <c r="I33">
        <v>1</v>
      </c>
      <c r="J33">
        <v>1</v>
      </c>
      <c r="K33">
        <v>3</v>
      </c>
      <c r="L33">
        <v>9</v>
      </c>
      <c r="M33">
        <v>9</v>
      </c>
      <c r="N33">
        <v>9</v>
      </c>
    </row>
    <row r="34" spans="1:18">
      <c r="B34">
        <v>9</v>
      </c>
      <c r="C34">
        <v>9</v>
      </c>
      <c r="D34">
        <v>9</v>
      </c>
      <c r="E34">
        <v>4</v>
      </c>
      <c r="F34">
        <v>4</v>
      </c>
      <c r="G34">
        <v>4</v>
      </c>
      <c r="H34">
        <v>4</v>
      </c>
      <c r="I34">
        <v>4</v>
      </c>
      <c r="J34">
        <v>4</v>
      </c>
      <c r="K34">
        <v>4</v>
      </c>
      <c r="L34">
        <v>9</v>
      </c>
      <c r="M34">
        <v>9</v>
      </c>
      <c r="N34">
        <v>9</v>
      </c>
    </row>
    <row r="35" spans="1:18">
      <c r="B35">
        <v>9</v>
      </c>
      <c r="C35">
        <v>9</v>
      </c>
      <c r="D35">
        <v>9</v>
      </c>
      <c r="E35">
        <v>9</v>
      </c>
      <c r="F35">
        <v>9</v>
      </c>
      <c r="G35">
        <v>9</v>
      </c>
      <c r="H35">
        <v>9</v>
      </c>
      <c r="I35">
        <v>9</v>
      </c>
      <c r="J35">
        <v>9</v>
      </c>
      <c r="K35">
        <v>9</v>
      </c>
      <c r="L35">
        <v>9</v>
      </c>
      <c r="M35">
        <v>9</v>
      </c>
      <c r="N35">
        <v>9</v>
      </c>
    </row>
    <row r="37" spans="1:18">
      <c r="A37" t="s">
        <v>74</v>
      </c>
      <c r="P37" t="s">
        <v>74</v>
      </c>
    </row>
    <row r="38" spans="1:18">
      <c r="B38">
        <v>9</v>
      </c>
      <c r="C38">
        <v>9</v>
      </c>
      <c r="D38">
        <v>9</v>
      </c>
      <c r="E38">
        <v>9</v>
      </c>
      <c r="F38">
        <v>9</v>
      </c>
      <c r="G38">
        <v>9</v>
      </c>
      <c r="H38">
        <v>9</v>
      </c>
      <c r="I38">
        <v>9</v>
      </c>
      <c r="J38">
        <v>9</v>
      </c>
      <c r="K38">
        <v>9</v>
      </c>
      <c r="L38">
        <v>9</v>
      </c>
      <c r="M38">
        <v>9</v>
      </c>
      <c r="N38">
        <v>9</v>
      </c>
      <c r="P38">
        <v>4</v>
      </c>
      <c r="Q38">
        <v>13</v>
      </c>
      <c r="R38">
        <v>2</v>
      </c>
    </row>
    <row r="39" spans="1:18">
      <c r="B39">
        <v>9</v>
      </c>
      <c r="C39">
        <v>9</v>
      </c>
      <c r="D39">
        <v>9</v>
      </c>
      <c r="E39">
        <v>9</v>
      </c>
      <c r="F39">
        <v>9</v>
      </c>
      <c r="G39">
        <v>3</v>
      </c>
      <c r="H39">
        <v>3</v>
      </c>
      <c r="I39">
        <v>4</v>
      </c>
      <c r="J39">
        <v>4</v>
      </c>
      <c r="K39">
        <v>4</v>
      </c>
      <c r="L39">
        <v>4</v>
      </c>
      <c r="M39">
        <v>3</v>
      </c>
      <c r="N39">
        <v>9</v>
      </c>
      <c r="P39">
        <v>10</v>
      </c>
      <c r="Q39">
        <v>4</v>
      </c>
    </row>
    <row r="40" spans="1:18">
      <c r="B40">
        <v>9</v>
      </c>
      <c r="C40">
        <v>9</v>
      </c>
      <c r="D40">
        <v>3</v>
      </c>
      <c r="E40">
        <v>4</v>
      </c>
      <c r="F40">
        <v>4</v>
      </c>
      <c r="G40">
        <v>4</v>
      </c>
      <c r="H40">
        <v>3</v>
      </c>
      <c r="I40">
        <v>1</v>
      </c>
      <c r="J40">
        <v>1</v>
      </c>
      <c r="K40">
        <v>1</v>
      </c>
      <c r="L40">
        <v>1</v>
      </c>
      <c r="M40">
        <v>3</v>
      </c>
      <c r="N40">
        <v>9</v>
      </c>
      <c r="P40">
        <v>6</v>
      </c>
      <c r="Q40">
        <v>13</v>
      </c>
    </row>
    <row r="41" spans="1:18">
      <c r="B41">
        <v>9</v>
      </c>
      <c r="C41">
        <v>9</v>
      </c>
      <c r="D41">
        <v>3</v>
      </c>
      <c r="E41">
        <v>1</v>
      </c>
      <c r="F41">
        <v>1</v>
      </c>
      <c r="G41">
        <v>1</v>
      </c>
      <c r="H41">
        <v>4</v>
      </c>
      <c r="I41">
        <v>1</v>
      </c>
      <c r="J41">
        <v>4</v>
      </c>
      <c r="K41">
        <v>1</v>
      </c>
      <c r="L41">
        <v>1</v>
      </c>
      <c r="M41">
        <v>3</v>
      </c>
      <c r="N41">
        <v>9</v>
      </c>
      <c r="P41">
        <v>10</v>
      </c>
      <c r="Q41">
        <v>12</v>
      </c>
    </row>
    <row r="42" spans="1:18">
      <c r="B42">
        <v>9</v>
      </c>
      <c r="C42">
        <v>9</v>
      </c>
      <c r="D42">
        <v>3</v>
      </c>
      <c r="E42">
        <v>1</v>
      </c>
      <c r="F42">
        <v>3</v>
      </c>
      <c r="G42">
        <v>1</v>
      </c>
      <c r="H42">
        <v>1</v>
      </c>
      <c r="I42">
        <v>1</v>
      </c>
      <c r="J42">
        <v>1</v>
      </c>
      <c r="K42">
        <v>1</v>
      </c>
      <c r="L42">
        <v>1</v>
      </c>
      <c r="M42">
        <v>3</v>
      </c>
      <c r="N42">
        <v>9</v>
      </c>
    </row>
    <row r="43" spans="1:18">
      <c r="B43">
        <v>9</v>
      </c>
      <c r="C43">
        <v>9</v>
      </c>
      <c r="D43">
        <v>3</v>
      </c>
      <c r="E43">
        <v>1</v>
      </c>
      <c r="F43">
        <v>4</v>
      </c>
      <c r="G43">
        <v>1</v>
      </c>
      <c r="H43">
        <v>1</v>
      </c>
      <c r="I43">
        <v>3</v>
      </c>
      <c r="J43">
        <v>4</v>
      </c>
      <c r="K43">
        <v>4</v>
      </c>
      <c r="L43">
        <v>4</v>
      </c>
      <c r="M43">
        <v>3</v>
      </c>
      <c r="N43">
        <v>9</v>
      </c>
    </row>
    <row r="44" spans="1:18">
      <c r="B44">
        <v>9</v>
      </c>
      <c r="C44">
        <v>9</v>
      </c>
      <c r="D44">
        <v>3</v>
      </c>
      <c r="E44">
        <v>1</v>
      </c>
      <c r="F44">
        <v>1</v>
      </c>
      <c r="G44">
        <v>1</v>
      </c>
      <c r="H44">
        <v>1</v>
      </c>
      <c r="I44">
        <v>4</v>
      </c>
      <c r="J44">
        <v>1</v>
      </c>
      <c r="K44">
        <v>1</v>
      </c>
      <c r="L44">
        <v>2</v>
      </c>
      <c r="M44">
        <v>3</v>
      </c>
      <c r="N44">
        <v>9</v>
      </c>
    </row>
    <row r="45" spans="1:18">
      <c r="B45">
        <v>9</v>
      </c>
      <c r="C45">
        <v>9</v>
      </c>
      <c r="D45">
        <v>4</v>
      </c>
      <c r="E45">
        <v>4</v>
      </c>
      <c r="F45">
        <v>3</v>
      </c>
      <c r="G45">
        <v>1</v>
      </c>
      <c r="H45">
        <v>1</v>
      </c>
      <c r="I45">
        <v>1</v>
      </c>
      <c r="J45">
        <v>1</v>
      </c>
      <c r="K45">
        <v>1</v>
      </c>
      <c r="L45">
        <v>2</v>
      </c>
      <c r="M45">
        <v>3</v>
      </c>
      <c r="N45">
        <v>9</v>
      </c>
    </row>
    <row r="46" spans="1:18">
      <c r="B46">
        <v>9</v>
      </c>
      <c r="C46">
        <v>9</v>
      </c>
      <c r="D46">
        <v>9</v>
      </c>
      <c r="E46">
        <v>9</v>
      </c>
      <c r="F46">
        <v>3</v>
      </c>
      <c r="G46">
        <v>1</v>
      </c>
      <c r="H46">
        <v>4</v>
      </c>
      <c r="I46">
        <v>3</v>
      </c>
      <c r="J46">
        <v>1</v>
      </c>
      <c r="K46">
        <v>1</v>
      </c>
      <c r="L46">
        <v>2</v>
      </c>
      <c r="M46">
        <v>3</v>
      </c>
      <c r="N46">
        <v>9</v>
      </c>
    </row>
    <row r="47" spans="1:18">
      <c r="B47">
        <v>9</v>
      </c>
      <c r="C47">
        <v>9</v>
      </c>
      <c r="D47">
        <v>9</v>
      </c>
      <c r="E47">
        <v>3</v>
      </c>
      <c r="F47">
        <v>4</v>
      </c>
      <c r="G47">
        <v>1</v>
      </c>
      <c r="H47">
        <v>1</v>
      </c>
      <c r="I47">
        <v>3</v>
      </c>
      <c r="J47">
        <v>4</v>
      </c>
      <c r="K47">
        <v>4</v>
      </c>
      <c r="L47">
        <v>4</v>
      </c>
      <c r="M47">
        <v>3</v>
      </c>
      <c r="N47">
        <v>9</v>
      </c>
    </row>
    <row r="48" spans="1:18">
      <c r="B48">
        <v>9</v>
      </c>
      <c r="C48">
        <v>9</v>
      </c>
      <c r="D48">
        <v>3</v>
      </c>
      <c r="E48">
        <v>4</v>
      </c>
      <c r="F48">
        <v>1</v>
      </c>
      <c r="G48">
        <v>1</v>
      </c>
      <c r="H48">
        <v>1</v>
      </c>
      <c r="I48">
        <v>4</v>
      </c>
      <c r="J48">
        <v>1</v>
      </c>
      <c r="K48">
        <v>1</v>
      </c>
      <c r="L48">
        <v>1</v>
      </c>
      <c r="M48">
        <v>3</v>
      </c>
      <c r="N48">
        <v>9</v>
      </c>
    </row>
    <row r="49" spans="1:18">
      <c r="B49">
        <v>9</v>
      </c>
      <c r="C49">
        <v>9</v>
      </c>
      <c r="D49">
        <v>3</v>
      </c>
      <c r="E49">
        <v>1</v>
      </c>
      <c r="F49">
        <v>1</v>
      </c>
      <c r="G49">
        <v>1</v>
      </c>
      <c r="H49">
        <v>4</v>
      </c>
      <c r="I49">
        <v>1</v>
      </c>
      <c r="J49">
        <v>1</v>
      </c>
      <c r="K49">
        <v>1</v>
      </c>
      <c r="L49">
        <v>1</v>
      </c>
      <c r="M49">
        <v>3</v>
      </c>
      <c r="N49">
        <v>9</v>
      </c>
    </row>
    <row r="50" spans="1:18">
      <c r="B50">
        <v>9</v>
      </c>
      <c r="C50">
        <v>9</v>
      </c>
      <c r="D50">
        <v>3</v>
      </c>
      <c r="E50">
        <v>1</v>
      </c>
      <c r="F50">
        <v>1</v>
      </c>
      <c r="G50">
        <v>1</v>
      </c>
      <c r="H50">
        <v>1</v>
      </c>
      <c r="I50">
        <v>1</v>
      </c>
      <c r="J50">
        <v>1</v>
      </c>
      <c r="K50">
        <v>1</v>
      </c>
      <c r="L50">
        <v>1</v>
      </c>
      <c r="M50">
        <v>3</v>
      </c>
      <c r="N50">
        <v>9</v>
      </c>
    </row>
    <row r="51" spans="1:18">
      <c r="B51">
        <v>9</v>
      </c>
      <c r="C51">
        <v>9</v>
      </c>
      <c r="D51">
        <v>3</v>
      </c>
      <c r="E51">
        <v>1</v>
      </c>
      <c r="F51">
        <v>1</v>
      </c>
      <c r="G51">
        <v>3</v>
      </c>
      <c r="H51">
        <v>4</v>
      </c>
      <c r="I51">
        <v>4</v>
      </c>
      <c r="J51">
        <v>4</v>
      </c>
      <c r="K51">
        <v>4</v>
      </c>
      <c r="L51">
        <v>4</v>
      </c>
      <c r="M51">
        <v>4</v>
      </c>
      <c r="N51">
        <v>9</v>
      </c>
    </row>
    <row r="52" spans="1:18">
      <c r="B52">
        <v>9</v>
      </c>
      <c r="C52">
        <v>9</v>
      </c>
      <c r="D52">
        <v>4</v>
      </c>
      <c r="E52">
        <v>4</v>
      </c>
      <c r="F52">
        <v>4</v>
      </c>
      <c r="G52">
        <v>4</v>
      </c>
      <c r="H52">
        <v>9</v>
      </c>
      <c r="I52">
        <v>9</v>
      </c>
      <c r="J52">
        <v>9</v>
      </c>
      <c r="K52">
        <v>9</v>
      </c>
      <c r="L52">
        <v>9</v>
      </c>
      <c r="M52">
        <v>9</v>
      </c>
      <c r="N52">
        <v>9</v>
      </c>
    </row>
    <row r="54" spans="1:18">
      <c r="A54" t="s">
        <v>75</v>
      </c>
      <c r="P54" t="s">
        <v>75</v>
      </c>
    </row>
    <row r="55" spans="1:18">
      <c r="B55">
        <v>9</v>
      </c>
      <c r="C55">
        <v>9</v>
      </c>
      <c r="D55">
        <v>9</v>
      </c>
      <c r="E55">
        <v>9</v>
      </c>
      <c r="F55">
        <v>9</v>
      </c>
      <c r="G55">
        <v>9</v>
      </c>
      <c r="H55">
        <v>9</v>
      </c>
      <c r="I55">
        <v>9</v>
      </c>
      <c r="J55">
        <v>9</v>
      </c>
      <c r="K55">
        <v>9</v>
      </c>
      <c r="L55">
        <v>9</v>
      </c>
      <c r="M55">
        <v>9</v>
      </c>
      <c r="N55">
        <v>9</v>
      </c>
      <c r="P55">
        <v>11</v>
      </c>
      <c r="Q55">
        <v>13</v>
      </c>
      <c r="R55">
        <v>2</v>
      </c>
    </row>
    <row r="56" spans="1:18">
      <c r="B56">
        <v>9</v>
      </c>
      <c r="C56">
        <v>9</v>
      </c>
      <c r="D56">
        <v>9</v>
      </c>
      <c r="E56">
        <v>9</v>
      </c>
      <c r="F56">
        <v>9</v>
      </c>
      <c r="G56">
        <v>9</v>
      </c>
      <c r="H56">
        <v>9</v>
      </c>
      <c r="I56">
        <v>3</v>
      </c>
      <c r="J56">
        <v>4</v>
      </c>
      <c r="K56">
        <v>4</v>
      </c>
      <c r="L56">
        <v>4</v>
      </c>
      <c r="M56">
        <v>3</v>
      </c>
      <c r="N56">
        <v>9</v>
      </c>
      <c r="P56">
        <v>5</v>
      </c>
      <c r="Q56">
        <v>9</v>
      </c>
    </row>
    <row r="57" spans="1:18">
      <c r="B57">
        <v>9</v>
      </c>
      <c r="C57">
        <v>9</v>
      </c>
      <c r="D57">
        <v>9</v>
      </c>
      <c r="E57">
        <v>3</v>
      </c>
      <c r="F57">
        <v>4</v>
      </c>
      <c r="G57">
        <v>4</v>
      </c>
      <c r="H57">
        <v>4</v>
      </c>
      <c r="I57">
        <v>3</v>
      </c>
      <c r="J57">
        <v>1</v>
      </c>
      <c r="K57">
        <v>1</v>
      </c>
      <c r="L57">
        <v>1</v>
      </c>
      <c r="M57">
        <v>3</v>
      </c>
      <c r="N57">
        <v>9</v>
      </c>
      <c r="P57">
        <v>6</v>
      </c>
      <c r="Q57">
        <v>9</v>
      </c>
    </row>
    <row r="58" spans="1:18">
      <c r="B58">
        <v>9</v>
      </c>
      <c r="C58">
        <v>9</v>
      </c>
      <c r="D58">
        <v>9</v>
      </c>
      <c r="E58">
        <v>3</v>
      </c>
      <c r="F58">
        <v>2</v>
      </c>
      <c r="G58">
        <v>2</v>
      </c>
      <c r="H58">
        <v>2</v>
      </c>
      <c r="I58">
        <v>3</v>
      </c>
      <c r="J58">
        <v>1</v>
      </c>
      <c r="K58">
        <v>1</v>
      </c>
      <c r="L58">
        <v>1</v>
      </c>
      <c r="M58">
        <v>3</v>
      </c>
      <c r="N58">
        <v>9</v>
      </c>
      <c r="P58">
        <v>7</v>
      </c>
      <c r="Q58">
        <v>9</v>
      </c>
    </row>
    <row r="59" spans="1:18">
      <c r="B59">
        <v>9</v>
      </c>
      <c r="C59">
        <v>9</v>
      </c>
      <c r="D59">
        <v>9</v>
      </c>
      <c r="E59">
        <v>3</v>
      </c>
      <c r="F59">
        <v>1</v>
      </c>
      <c r="G59">
        <v>1</v>
      </c>
      <c r="H59">
        <v>1</v>
      </c>
      <c r="I59">
        <v>3</v>
      </c>
      <c r="J59">
        <v>1</v>
      </c>
      <c r="K59">
        <v>1</v>
      </c>
      <c r="L59">
        <v>1</v>
      </c>
      <c r="M59">
        <v>3</v>
      </c>
      <c r="N59">
        <v>9</v>
      </c>
    </row>
    <row r="60" spans="1:18">
      <c r="B60">
        <v>9</v>
      </c>
      <c r="C60">
        <v>9</v>
      </c>
      <c r="D60">
        <v>9</v>
      </c>
      <c r="E60">
        <v>3</v>
      </c>
      <c r="F60">
        <v>1</v>
      </c>
      <c r="G60">
        <v>1</v>
      </c>
      <c r="H60">
        <v>1</v>
      </c>
      <c r="I60">
        <v>4</v>
      </c>
      <c r="J60">
        <v>1</v>
      </c>
      <c r="K60">
        <v>1</v>
      </c>
      <c r="L60">
        <v>1</v>
      </c>
      <c r="M60">
        <v>3</v>
      </c>
      <c r="N60">
        <v>9</v>
      </c>
    </row>
    <row r="61" spans="1:18">
      <c r="B61">
        <v>9</v>
      </c>
      <c r="C61">
        <v>3</v>
      </c>
      <c r="D61">
        <v>4</v>
      </c>
      <c r="E61">
        <v>4</v>
      </c>
      <c r="F61">
        <v>4</v>
      </c>
      <c r="G61">
        <v>1</v>
      </c>
      <c r="H61">
        <v>4</v>
      </c>
      <c r="I61">
        <v>1</v>
      </c>
      <c r="J61">
        <v>1</v>
      </c>
      <c r="K61">
        <v>1</v>
      </c>
      <c r="L61">
        <v>1</v>
      </c>
      <c r="M61">
        <v>3</v>
      </c>
      <c r="N61">
        <v>9</v>
      </c>
    </row>
    <row r="62" spans="1:18">
      <c r="B62">
        <v>9</v>
      </c>
      <c r="C62">
        <v>3</v>
      </c>
      <c r="D62">
        <v>1</v>
      </c>
      <c r="E62">
        <v>1</v>
      </c>
      <c r="F62">
        <v>1</v>
      </c>
      <c r="G62">
        <v>1</v>
      </c>
      <c r="H62">
        <v>1</v>
      </c>
      <c r="I62">
        <v>1</v>
      </c>
      <c r="J62">
        <v>4</v>
      </c>
      <c r="K62">
        <v>1</v>
      </c>
      <c r="L62">
        <v>1</v>
      </c>
      <c r="M62">
        <v>3</v>
      </c>
      <c r="N62">
        <v>9</v>
      </c>
    </row>
    <row r="63" spans="1:18">
      <c r="B63">
        <v>9</v>
      </c>
      <c r="C63">
        <v>3</v>
      </c>
      <c r="D63">
        <v>1</v>
      </c>
      <c r="E63">
        <v>4</v>
      </c>
      <c r="F63">
        <v>1</v>
      </c>
      <c r="G63">
        <v>1</v>
      </c>
      <c r="H63">
        <v>1</v>
      </c>
      <c r="I63">
        <v>1</v>
      </c>
      <c r="J63">
        <v>1</v>
      </c>
      <c r="K63">
        <v>1</v>
      </c>
      <c r="L63">
        <v>1</v>
      </c>
      <c r="M63">
        <v>3</v>
      </c>
      <c r="N63">
        <v>9</v>
      </c>
    </row>
    <row r="64" spans="1:18">
      <c r="B64">
        <v>9</v>
      </c>
      <c r="C64">
        <v>3</v>
      </c>
      <c r="D64">
        <v>1</v>
      </c>
      <c r="E64">
        <v>1</v>
      </c>
      <c r="F64">
        <v>1</v>
      </c>
      <c r="G64">
        <v>3</v>
      </c>
      <c r="H64">
        <v>1</v>
      </c>
      <c r="I64">
        <v>1</v>
      </c>
      <c r="J64">
        <v>1</v>
      </c>
      <c r="K64">
        <v>1</v>
      </c>
      <c r="L64">
        <v>1</v>
      </c>
      <c r="M64">
        <v>3</v>
      </c>
      <c r="N64">
        <v>9</v>
      </c>
    </row>
    <row r="65" spans="2:14">
      <c r="B65">
        <v>9</v>
      </c>
      <c r="C65">
        <v>3</v>
      </c>
      <c r="D65">
        <v>1</v>
      </c>
      <c r="E65">
        <v>4</v>
      </c>
      <c r="F65">
        <v>4</v>
      </c>
      <c r="G65">
        <v>4</v>
      </c>
      <c r="H65">
        <v>4</v>
      </c>
      <c r="I65">
        <v>4</v>
      </c>
      <c r="J65">
        <v>4</v>
      </c>
      <c r="K65">
        <v>1</v>
      </c>
      <c r="L65">
        <v>1</v>
      </c>
      <c r="M65">
        <v>3</v>
      </c>
      <c r="N65">
        <v>9</v>
      </c>
    </row>
    <row r="66" spans="2:14">
      <c r="B66">
        <v>9</v>
      </c>
      <c r="C66">
        <v>3</v>
      </c>
      <c r="D66">
        <v>1</v>
      </c>
      <c r="E66">
        <v>1</v>
      </c>
      <c r="F66">
        <v>1</v>
      </c>
      <c r="G66">
        <v>1</v>
      </c>
      <c r="H66">
        <v>1</v>
      </c>
      <c r="I66">
        <v>1</v>
      </c>
      <c r="J66">
        <v>1</v>
      </c>
      <c r="K66">
        <v>1</v>
      </c>
      <c r="L66">
        <v>1</v>
      </c>
      <c r="M66">
        <v>3</v>
      </c>
      <c r="N66">
        <v>9</v>
      </c>
    </row>
    <row r="67" spans="2:14">
      <c r="B67">
        <v>9</v>
      </c>
      <c r="C67">
        <v>3</v>
      </c>
      <c r="D67">
        <v>1</v>
      </c>
      <c r="E67">
        <v>1</v>
      </c>
      <c r="F67">
        <v>1</v>
      </c>
      <c r="G67">
        <v>1</v>
      </c>
      <c r="H67">
        <v>1</v>
      </c>
      <c r="I67">
        <v>1</v>
      </c>
      <c r="J67">
        <v>1</v>
      </c>
      <c r="K67">
        <v>1</v>
      </c>
      <c r="L67">
        <v>1</v>
      </c>
      <c r="M67">
        <v>3</v>
      </c>
      <c r="N67">
        <v>9</v>
      </c>
    </row>
    <row r="68" spans="2:14">
      <c r="B68">
        <v>9</v>
      </c>
      <c r="C68">
        <v>4</v>
      </c>
      <c r="D68">
        <v>4</v>
      </c>
      <c r="E68">
        <v>4</v>
      </c>
      <c r="F68">
        <v>4</v>
      </c>
      <c r="G68">
        <v>4</v>
      </c>
      <c r="H68">
        <v>4</v>
      </c>
      <c r="I68">
        <v>4</v>
      </c>
      <c r="J68">
        <v>4</v>
      </c>
      <c r="K68">
        <v>4</v>
      </c>
      <c r="L68">
        <v>4</v>
      </c>
      <c r="M68">
        <v>4</v>
      </c>
      <c r="N68">
        <v>9</v>
      </c>
    </row>
    <row r="69" spans="2:14">
      <c r="B69">
        <v>9</v>
      </c>
      <c r="C69">
        <v>9</v>
      </c>
      <c r="D69">
        <v>9</v>
      </c>
      <c r="E69">
        <v>9</v>
      </c>
      <c r="F69">
        <v>9</v>
      </c>
      <c r="G69">
        <v>9</v>
      </c>
      <c r="H69">
        <v>9</v>
      </c>
      <c r="I69">
        <v>9</v>
      </c>
      <c r="J69">
        <v>9</v>
      </c>
      <c r="K69">
        <v>9</v>
      </c>
      <c r="L69">
        <v>9</v>
      </c>
      <c r="M69">
        <v>9</v>
      </c>
      <c r="N69">
        <v>9</v>
      </c>
    </row>
  </sheetData>
  <phoneticPr fontId="1"/>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F3DAE-8EDB-4A50-9E66-2A107729F174}">
  <dimension ref="A1:G196"/>
  <sheetViews>
    <sheetView workbookViewId="0"/>
  </sheetViews>
  <sheetFormatPr defaultRowHeight="18.75"/>
  <cols>
    <col min="4" max="4" width="11" customWidth="1"/>
  </cols>
  <sheetData>
    <row r="1" spans="1:7">
      <c r="A1" t="s">
        <v>0</v>
      </c>
      <c r="B1" t="s">
        <v>28</v>
      </c>
      <c r="C1" t="s">
        <v>27</v>
      </c>
      <c r="D1" t="s">
        <v>5</v>
      </c>
      <c r="E1" t="s">
        <v>12</v>
      </c>
      <c r="G1" t="s">
        <v>99</v>
      </c>
    </row>
    <row r="2" spans="1:7">
      <c r="A2" t="str">
        <f>map_data[[#This Row],[x]]&amp;"_"&amp;map_data[[#This Row],[y]]</f>
        <v>1_1</v>
      </c>
      <c r="B2">
        <f t="shared" ref="B2:B33" si="0">ROUNDUP(ROW(A1)/15,0)</f>
        <v>1</v>
      </c>
      <c r="C2">
        <f t="shared" ref="C2:C33" si="1">MOD(ROW()-2,15)+1</f>
        <v>1</v>
      </c>
      <c r="D2">
        <f ca="1">OFFSET(map_dev!$A$2,map_data!C2,map_data!B2)</f>
        <v>9</v>
      </c>
      <c r="E2" t="b">
        <f ca="1">_xlfn.XLOOKUP(map_data[[#This Row],[image_id]],backgrounds[id],backgrounds[can_move])</f>
        <v>0</v>
      </c>
    </row>
    <row r="3" spans="1:7">
      <c r="A3" t="str">
        <f>map_data[[#This Row],[x]]&amp;"_"&amp;map_data[[#This Row],[y]]</f>
        <v>1_2</v>
      </c>
      <c r="B3">
        <f t="shared" si="0"/>
        <v>1</v>
      </c>
      <c r="C3">
        <f t="shared" si="1"/>
        <v>2</v>
      </c>
      <c r="D3">
        <f ca="1">OFFSET(map_dev!$A$2,map_data!C3,map_data!B3)</f>
        <v>9</v>
      </c>
      <c r="E3" t="b">
        <f ca="1">_xlfn.XLOOKUP(map_data[[#This Row],[image_id]],backgrounds[id],backgrounds[can_move])</f>
        <v>0</v>
      </c>
    </row>
    <row r="4" spans="1:7">
      <c r="A4" t="str">
        <f>map_data[[#This Row],[x]]&amp;"_"&amp;map_data[[#This Row],[y]]</f>
        <v>1_3</v>
      </c>
      <c r="B4">
        <f t="shared" si="0"/>
        <v>1</v>
      </c>
      <c r="C4">
        <f t="shared" si="1"/>
        <v>3</v>
      </c>
      <c r="D4">
        <f ca="1">OFFSET(map_dev!$A$2,map_data!C4,map_data!B4)</f>
        <v>9</v>
      </c>
      <c r="E4" t="b">
        <f ca="1">_xlfn.XLOOKUP(map_data[[#This Row],[image_id]],backgrounds[id],backgrounds[can_move])</f>
        <v>0</v>
      </c>
    </row>
    <row r="5" spans="1:7">
      <c r="A5" t="str">
        <f>map_data[[#This Row],[x]]&amp;"_"&amp;map_data[[#This Row],[y]]</f>
        <v>1_4</v>
      </c>
      <c r="B5">
        <f t="shared" si="0"/>
        <v>1</v>
      </c>
      <c r="C5">
        <f t="shared" si="1"/>
        <v>4</v>
      </c>
      <c r="D5">
        <f ca="1">OFFSET(map_dev!$A$2,map_data!C5,map_data!B5)</f>
        <v>9</v>
      </c>
      <c r="E5" t="b">
        <f ca="1">_xlfn.XLOOKUP(map_data[[#This Row],[image_id]],backgrounds[id],backgrounds[can_move])</f>
        <v>0</v>
      </c>
    </row>
    <row r="6" spans="1:7">
      <c r="A6" t="str">
        <f>map_data[[#This Row],[x]]&amp;"_"&amp;map_data[[#This Row],[y]]</f>
        <v>1_5</v>
      </c>
      <c r="B6">
        <f t="shared" si="0"/>
        <v>1</v>
      </c>
      <c r="C6">
        <f t="shared" si="1"/>
        <v>5</v>
      </c>
      <c r="D6">
        <f ca="1">OFFSET(map_dev!$A$2,map_data!C6,map_data!B6)</f>
        <v>9</v>
      </c>
      <c r="E6" t="b">
        <f ca="1">_xlfn.XLOOKUP(map_data[[#This Row],[image_id]],backgrounds[id],backgrounds[can_move])</f>
        <v>0</v>
      </c>
    </row>
    <row r="7" spans="1:7">
      <c r="A7" t="str">
        <f>map_data[[#This Row],[x]]&amp;"_"&amp;map_data[[#This Row],[y]]</f>
        <v>1_6</v>
      </c>
      <c r="B7">
        <f t="shared" si="0"/>
        <v>1</v>
      </c>
      <c r="C7">
        <f t="shared" si="1"/>
        <v>6</v>
      </c>
      <c r="D7">
        <f ca="1">OFFSET(map_dev!$A$2,map_data!C7,map_data!B7)</f>
        <v>9</v>
      </c>
      <c r="E7" t="b">
        <f ca="1">_xlfn.XLOOKUP(map_data[[#This Row],[image_id]],backgrounds[id],backgrounds[can_move])</f>
        <v>0</v>
      </c>
    </row>
    <row r="8" spans="1:7">
      <c r="A8" t="str">
        <f>map_data[[#This Row],[x]]&amp;"_"&amp;map_data[[#This Row],[y]]</f>
        <v>1_7</v>
      </c>
      <c r="B8">
        <f t="shared" si="0"/>
        <v>1</v>
      </c>
      <c r="C8">
        <f t="shared" si="1"/>
        <v>7</v>
      </c>
      <c r="D8">
        <f ca="1">OFFSET(map_dev!$A$2,map_data!C8,map_data!B8)</f>
        <v>9</v>
      </c>
      <c r="E8" t="b">
        <f ca="1">_xlfn.XLOOKUP(map_data[[#This Row],[image_id]],backgrounds[id],backgrounds[can_move])</f>
        <v>0</v>
      </c>
    </row>
    <row r="9" spans="1:7">
      <c r="A9" t="str">
        <f>map_data[[#This Row],[x]]&amp;"_"&amp;map_data[[#This Row],[y]]</f>
        <v>1_8</v>
      </c>
      <c r="B9">
        <f t="shared" si="0"/>
        <v>1</v>
      </c>
      <c r="C9">
        <f t="shared" si="1"/>
        <v>8</v>
      </c>
      <c r="D9">
        <f ca="1">OFFSET(map_dev!$A$2,map_data!C9,map_data!B9)</f>
        <v>9</v>
      </c>
      <c r="E9" t="b">
        <f ca="1">_xlfn.XLOOKUP(map_data[[#This Row],[image_id]],backgrounds[id],backgrounds[can_move])</f>
        <v>0</v>
      </c>
    </row>
    <row r="10" spans="1:7">
      <c r="A10" t="str">
        <f>map_data[[#This Row],[x]]&amp;"_"&amp;map_data[[#This Row],[y]]</f>
        <v>1_9</v>
      </c>
      <c r="B10">
        <f t="shared" si="0"/>
        <v>1</v>
      </c>
      <c r="C10">
        <f t="shared" si="1"/>
        <v>9</v>
      </c>
      <c r="D10">
        <f ca="1">OFFSET(map_dev!$A$2,map_data!C10,map_data!B10)</f>
        <v>9</v>
      </c>
      <c r="E10" t="b">
        <f ca="1">_xlfn.XLOOKUP(map_data[[#This Row],[image_id]],backgrounds[id],backgrounds[can_move])</f>
        <v>0</v>
      </c>
    </row>
    <row r="11" spans="1:7">
      <c r="A11" t="str">
        <f>map_data[[#This Row],[x]]&amp;"_"&amp;map_data[[#This Row],[y]]</f>
        <v>1_10</v>
      </c>
      <c r="B11">
        <f t="shared" si="0"/>
        <v>1</v>
      </c>
      <c r="C11">
        <f t="shared" si="1"/>
        <v>10</v>
      </c>
      <c r="D11">
        <f ca="1">OFFSET(map_dev!$A$2,map_data!C11,map_data!B11)</f>
        <v>9</v>
      </c>
      <c r="E11" t="b">
        <f ca="1">_xlfn.XLOOKUP(map_data[[#This Row],[image_id]],backgrounds[id],backgrounds[can_move])</f>
        <v>0</v>
      </c>
    </row>
    <row r="12" spans="1:7">
      <c r="A12" t="str">
        <f>map_data[[#This Row],[x]]&amp;"_"&amp;map_data[[#This Row],[y]]</f>
        <v>1_11</v>
      </c>
      <c r="B12">
        <f t="shared" si="0"/>
        <v>1</v>
      </c>
      <c r="C12">
        <f t="shared" si="1"/>
        <v>11</v>
      </c>
      <c r="D12">
        <f ca="1">OFFSET(map_dev!$A$2,map_data!C12,map_data!B12)</f>
        <v>9</v>
      </c>
      <c r="E12" t="b">
        <f ca="1">_xlfn.XLOOKUP(map_data[[#This Row],[image_id]],backgrounds[id],backgrounds[can_move])</f>
        <v>0</v>
      </c>
    </row>
    <row r="13" spans="1:7">
      <c r="A13" t="str">
        <f>map_data[[#This Row],[x]]&amp;"_"&amp;map_data[[#This Row],[y]]</f>
        <v>1_12</v>
      </c>
      <c r="B13">
        <f t="shared" si="0"/>
        <v>1</v>
      </c>
      <c r="C13">
        <f t="shared" si="1"/>
        <v>12</v>
      </c>
      <c r="D13">
        <f ca="1">OFFSET(map_dev!$A$2,map_data!C13,map_data!B13)</f>
        <v>9</v>
      </c>
      <c r="E13" t="b">
        <f ca="1">_xlfn.XLOOKUP(map_data[[#This Row],[image_id]],backgrounds[id],backgrounds[can_move])</f>
        <v>0</v>
      </c>
    </row>
    <row r="14" spans="1:7">
      <c r="A14" t="str">
        <f>map_data[[#This Row],[x]]&amp;"_"&amp;map_data[[#This Row],[y]]</f>
        <v>1_13</v>
      </c>
      <c r="B14">
        <f t="shared" si="0"/>
        <v>1</v>
      </c>
      <c r="C14">
        <f t="shared" si="1"/>
        <v>13</v>
      </c>
      <c r="D14">
        <f ca="1">OFFSET(map_dev!$A$2,map_data!C14,map_data!B14)</f>
        <v>9</v>
      </c>
      <c r="E14" t="b">
        <f ca="1">_xlfn.XLOOKUP(map_data[[#This Row],[image_id]],backgrounds[id],backgrounds[can_move])</f>
        <v>0</v>
      </c>
    </row>
    <row r="15" spans="1:7">
      <c r="A15" t="str">
        <f>map_data[[#This Row],[x]]&amp;"_"&amp;map_data[[#This Row],[y]]</f>
        <v>1_14</v>
      </c>
      <c r="B15">
        <f t="shared" si="0"/>
        <v>1</v>
      </c>
      <c r="C15">
        <f t="shared" si="1"/>
        <v>14</v>
      </c>
      <c r="D15">
        <f ca="1">OFFSET(map_dev!$A$2,map_data!C15,map_data!B15)</f>
        <v>9</v>
      </c>
      <c r="E15" t="b">
        <f ca="1">_xlfn.XLOOKUP(map_data[[#This Row],[image_id]],backgrounds[id],backgrounds[can_move])</f>
        <v>0</v>
      </c>
    </row>
    <row r="16" spans="1:7">
      <c r="A16" t="str">
        <f>map_data[[#This Row],[x]]&amp;"_"&amp;map_data[[#This Row],[y]]</f>
        <v>1_15</v>
      </c>
      <c r="B16">
        <f t="shared" si="0"/>
        <v>1</v>
      </c>
      <c r="C16">
        <f t="shared" si="1"/>
        <v>15</v>
      </c>
      <c r="D16">
        <f ca="1">OFFSET(map_dev!$A$2,map_data!C16,map_data!B16)</f>
        <v>9</v>
      </c>
      <c r="E16" t="b">
        <f ca="1">_xlfn.XLOOKUP(map_data[[#This Row],[image_id]],backgrounds[id],backgrounds[can_move])</f>
        <v>0</v>
      </c>
    </row>
    <row r="17" spans="1:5">
      <c r="A17" t="str">
        <f>map_data[[#This Row],[x]]&amp;"_"&amp;map_data[[#This Row],[y]]</f>
        <v>2_1</v>
      </c>
      <c r="B17">
        <f t="shared" si="0"/>
        <v>2</v>
      </c>
      <c r="C17">
        <f t="shared" si="1"/>
        <v>1</v>
      </c>
      <c r="D17">
        <f ca="1">OFFSET(map_dev!$A$2,map_data!C17,map_data!B17)</f>
        <v>9</v>
      </c>
      <c r="E17" t="b">
        <f ca="1">_xlfn.XLOOKUP(map_data[[#This Row],[image_id]],backgrounds[id],backgrounds[can_move])</f>
        <v>0</v>
      </c>
    </row>
    <row r="18" spans="1:5">
      <c r="A18" t="str">
        <f>map_data[[#This Row],[x]]&amp;"_"&amp;map_data[[#This Row],[y]]</f>
        <v>2_2</v>
      </c>
      <c r="B18">
        <f t="shared" si="0"/>
        <v>2</v>
      </c>
      <c r="C18">
        <f t="shared" si="1"/>
        <v>2</v>
      </c>
      <c r="D18">
        <f ca="1">OFFSET(map_dev!$A$2,map_data!C18,map_data!B18)</f>
        <v>9</v>
      </c>
      <c r="E18" t="b">
        <f ca="1">_xlfn.XLOOKUP(map_data[[#This Row],[image_id]],backgrounds[id],backgrounds[can_move])</f>
        <v>0</v>
      </c>
    </row>
    <row r="19" spans="1:5">
      <c r="A19" t="str">
        <f>map_data[[#This Row],[x]]&amp;"_"&amp;map_data[[#This Row],[y]]</f>
        <v>2_3</v>
      </c>
      <c r="B19">
        <f t="shared" si="0"/>
        <v>2</v>
      </c>
      <c r="C19">
        <f t="shared" si="1"/>
        <v>3</v>
      </c>
      <c r="D19">
        <f ca="1">OFFSET(map_dev!$A$2,map_data!C19,map_data!B19)</f>
        <v>9</v>
      </c>
      <c r="E19" t="b">
        <f ca="1">_xlfn.XLOOKUP(map_data[[#This Row],[image_id]],backgrounds[id],backgrounds[can_move])</f>
        <v>0</v>
      </c>
    </row>
    <row r="20" spans="1:5">
      <c r="A20" t="str">
        <f>map_data[[#This Row],[x]]&amp;"_"&amp;map_data[[#This Row],[y]]</f>
        <v>2_4</v>
      </c>
      <c r="B20">
        <f t="shared" si="0"/>
        <v>2</v>
      </c>
      <c r="C20">
        <f t="shared" si="1"/>
        <v>4</v>
      </c>
      <c r="D20">
        <f ca="1">OFFSET(map_dev!$A$2,map_data!C20,map_data!B20)</f>
        <v>9</v>
      </c>
      <c r="E20" t="b">
        <f ca="1">_xlfn.XLOOKUP(map_data[[#This Row],[image_id]],backgrounds[id],backgrounds[can_move])</f>
        <v>0</v>
      </c>
    </row>
    <row r="21" spans="1:5">
      <c r="A21" t="str">
        <f>map_data[[#This Row],[x]]&amp;"_"&amp;map_data[[#This Row],[y]]</f>
        <v>2_5</v>
      </c>
      <c r="B21">
        <f t="shared" si="0"/>
        <v>2</v>
      </c>
      <c r="C21">
        <f t="shared" si="1"/>
        <v>5</v>
      </c>
      <c r="D21">
        <f ca="1">OFFSET(map_dev!$A$2,map_data!C21,map_data!B21)</f>
        <v>9</v>
      </c>
      <c r="E21" t="b">
        <f ca="1">_xlfn.XLOOKUP(map_data[[#This Row],[image_id]],backgrounds[id],backgrounds[can_move])</f>
        <v>0</v>
      </c>
    </row>
    <row r="22" spans="1:5">
      <c r="A22" t="str">
        <f>map_data[[#This Row],[x]]&amp;"_"&amp;map_data[[#This Row],[y]]</f>
        <v>2_6</v>
      </c>
      <c r="B22">
        <f t="shared" si="0"/>
        <v>2</v>
      </c>
      <c r="C22">
        <f t="shared" si="1"/>
        <v>6</v>
      </c>
      <c r="D22">
        <f ca="1">OFFSET(map_dev!$A$2,map_data!C22,map_data!B22)</f>
        <v>3</v>
      </c>
      <c r="E22" t="b">
        <f ca="1">_xlfn.XLOOKUP(map_data[[#This Row],[image_id]],backgrounds[id],backgrounds[can_move])</f>
        <v>0</v>
      </c>
    </row>
    <row r="23" spans="1:5">
      <c r="A23" t="str">
        <f>map_data[[#This Row],[x]]&amp;"_"&amp;map_data[[#This Row],[y]]</f>
        <v>2_7</v>
      </c>
      <c r="B23">
        <f t="shared" si="0"/>
        <v>2</v>
      </c>
      <c r="C23">
        <f t="shared" si="1"/>
        <v>7</v>
      </c>
      <c r="D23">
        <f ca="1">OFFSET(map_dev!$A$2,map_data!C23,map_data!B23)</f>
        <v>3</v>
      </c>
      <c r="E23" t="b">
        <f ca="1">_xlfn.XLOOKUP(map_data[[#This Row],[image_id]],backgrounds[id],backgrounds[can_move])</f>
        <v>0</v>
      </c>
    </row>
    <row r="24" spans="1:5">
      <c r="A24" t="str">
        <f>map_data[[#This Row],[x]]&amp;"_"&amp;map_data[[#This Row],[y]]</f>
        <v>2_8</v>
      </c>
      <c r="B24">
        <f t="shared" si="0"/>
        <v>2</v>
      </c>
      <c r="C24">
        <f t="shared" si="1"/>
        <v>8</v>
      </c>
      <c r="D24">
        <f ca="1">OFFSET(map_dev!$A$2,map_data!C24,map_data!B24)</f>
        <v>3</v>
      </c>
      <c r="E24" t="b">
        <f ca="1">_xlfn.XLOOKUP(map_data[[#This Row],[image_id]],backgrounds[id],backgrounds[can_move])</f>
        <v>0</v>
      </c>
    </row>
    <row r="25" spans="1:5">
      <c r="A25" t="str">
        <f>map_data[[#This Row],[x]]&amp;"_"&amp;map_data[[#This Row],[y]]</f>
        <v>2_9</v>
      </c>
      <c r="B25">
        <f t="shared" si="0"/>
        <v>2</v>
      </c>
      <c r="C25">
        <f t="shared" si="1"/>
        <v>9</v>
      </c>
      <c r="D25">
        <f ca="1">OFFSET(map_dev!$A$2,map_data!C25,map_data!B25)</f>
        <v>3</v>
      </c>
      <c r="E25" t="b">
        <f ca="1">_xlfn.XLOOKUP(map_data[[#This Row],[image_id]],backgrounds[id],backgrounds[can_move])</f>
        <v>0</v>
      </c>
    </row>
    <row r="26" spans="1:5">
      <c r="A26" t="str">
        <f>map_data[[#This Row],[x]]&amp;"_"&amp;map_data[[#This Row],[y]]</f>
        <v>2_10</v>
      </c>
      <c r="B26">
        <f t="shared" si="0"/>
        <v>2</v>
      </c>
      <c r="C26">
        <f t="shared" si="1"/>
        <v>10</v>
      </c>
      <c r="D26">
        <f ca="1">OFFSET(map_dev!$A$2,map_data!C26,map_data!B26)</f>
        <v>4</v>
      </c>
      <c r="E26" t="b">
        <f ca="1">_xlfn.XLOOKUP(map_data[[#This Row],[image_id]],backgrounds[id],backgrounds[can_move])</f>
        <v>0</v>
      </c>
    </row>
    <row r="27" spans="1:5">
      <c r="A27" t="str">
        <f>map_data[[#This Row],[x]]&amp;"_"&amp;map_data[[#This Row],[y]]</f>
        <v>2_11</v>
      </c>
      <c r="B27">
        <f t="shared" si="0"/>
        <v>2</v>
      </c>
      <c r="C27">
        <f t="shared" si="1"/>
        <v>11</v>
      </c>
      <c r="D27">
        <f ca="1">OFFSET(map_dev!$A$2,map_data!C27,map_data!B27)</f>
        <v>9</v>
      </c>
      <c r="E27" t="b">
        <f ca="1">_xlfn.XLOOKUP(map_data[[#This Row],[image_id]],backgrounds[id],backgrounds[can_move])</f>
        <v>0</v>
      </c>
    </row>
    <row r="28" spans="1:5">
      <c r="A28" t="str">
        <f>map_data[[#This Row],[x]]&amp;"_"&amp;map_data[[#This Row],[y]]</f>
        <v>2_12</v>
      </c>
      <c r="B28">
        <f t="shared" si="0"/>
        <v>2</v>
      </c>
      <c r="C28">
        <f t="shared" si="1"/>
        <v>12</v>
      </c>
      <c r="D28">
        <f ca="1">OFFSET(map_dev!$A$2,map_data!C28,map_data!B28)</f>
        <v>9</v>
      </c>
      <c r="E28" t="b">
        <f ca="1">_xlfn.XLOOKUP(map_data[[#This Row],[image_id]],backgrounds[id],backgrounds[can_move])</f>
        <v>0</v>
      </c>
    </row>
    <row r="29" spans="1:5">
      <c r="A29" t="str">
        <f>map_data[[#This Row],[x]]&amp;"_"&amp;map_data[[#This Row],[y]]</f>
        <v>2_13</v>
      </c>
      <c r="B29">
        <f t="shared" si="0"/>
        <v>2</v>
      </c>
      <c r="C29">
        <f t="shared" si="1"/>
        <v>13</v>
      </c>
      <c r="D29">
        <f ca="1">OFFSET(map_dev!$A$2,map_data!C29,map_data!B29)</f>
        <v>9</v>
      </c>
      <c r="E29" t="b">
        <f ca="1">_xlfn.XLOOKUP(map_data[[#This Row],[image_id]],backgrounds[id],backgrounds[can_move])</f>
        <v>0</v>
      </c>
    </row>
    <row r="30" spans="1:5">
      <c r="A30" t="str">
        <f>map_data[[#This Row],[x]]&amp;"_"&amp;map_data[[#This Row],[y]]</f>
        <v>2_14</v>
      </c>
      <c r="B30">
        <f t="shared" si="0"/>
        <v>2</v>
      </c>
      <c r="C30">
        <f t="shared" si="1"/>
        <v>14</v>
      </c>
      <c r="D30">
        <f ca="1">OFFSET(map_dev!$A$2,map_data!C30,map_data!B30)</f>
        <v>9</v>
      </c>
      <c r="E30" t="b">
        <f ca="1">_xlfn.XLOOKUP(map_data[[#This Row],[image_id]],backgrounds[id],backgrounds[can_move])</f>
        <v>0</v>
      </c>
    </row>
    <row r="31" spans="1:5">
      <c r="A31" t="str">
        <f>map_data[[#This Row],[x]]&amp;"_"&amp;map_data[[#This Row],[y]]</f>
        <v>2_15</v>
      </c>
      <c r="B31">
        <f t="shared" si="0"/>
        <v>2</v>
      </c>
      <c r="C31">
        <f t="shared" si="1"/>
        <v>15</v>
      </c>
      <c r="D31">
        <f ca="1">OFFSET(map_dev!$A$2,map_data!C31,map_data!B31)</f>
        <v>9</v>
      </c>
      <c r="E31" t="b">
        <f ca="1">_xlfn.XLOOKUP(map_data[[#This Row],[image_id]],backgrounds[id],backgrounds[can_move])</f>
        <v>0</v>
      </c>
    </row>
    <row r="32" spans="1:5">
      <c r="A32" t="str">
        <f>map_data[[#This Row],[x]]&amp;"_"&amp;map_data[[#This Row],[y]]</f>
        <v>3_1</v>
      </c>
      <c r="B32">
        <f t="shared" si="0"/>
        <v>3</v>
      </c>
      <c r="C32">
        <f t="shared" si="1"/>
        <v>1</v>
      </c>
      <c r="D32">
        <f ca="1">OFFSET(map_dev!$A$2,map_data!C32,map_data!B32)</f>
        <v>9</v>
      </c>
      <c r="E32" t="b">
        <f ca="1">_xlfn.XLOOKUP(map_data[[#This Row],[image_id]],backgrounds[id],backgrounds[can_move])</f>
        <v>0</v>
      </c>
    </row>
    <row r="33" spans="1:5">
      <c r="A33" t="str">
        <f>map_data[[#This Row],[x]]&amp;"_"&amp;map_data[[#This Row],[y]]</f>
        <v>3_2</v>
      </c>
      <c r="B33">
        <f t="shared" si="0"/>
        <v>3</v>
      </c>
      <c r="C33">
        <f t="shared" si="1"/>
        <v>2</v>
      </c>
      <c r="D33">
        <f ca="1">OFFSET(map_dev!$A$2,map_data!C33,map_data!B33)</f>
        <v>9</v>
      </c>
      <c r="E33" t="b">
        <f ca="1">_xlfn.XLOOKUP(map_data[[#This Row],[image_id]],backgrounds[id],backgrounds[can_move])</f>
        <v>0</v>
      </c>
    </row>
    <row r="34" spans="1:5">
      <c r="A34" t="str">
        <f>map_data[[#This Row],[x]]&amp;"_"&amp;map_data[[#This Row],[y]]</f>
        <v>3_3</v>
      </c>
      <c r="B34">
        <f t="shared" ref="B34:B65" si="2">ROUNDUP(ROW(A33)/15,0)</f>
        <v>3</v>
      </c>
      <c r="C34">
        <f t="shared" ref="C34:C65" si="3">MOD(ROW()-2,15)+1</f>
        <v>3</v>
      </c>
      <c r="D34">
        <f ca="1">OFFSET(map_dev!$A$2,map_data!C34,map_data!B34)</f>
        <v>9</v>
      </c>
      <c r="E34" t="b">
        <f ca="1">_xlfn.XLOOKUP(map_data[[#This Row],[image_id]],backgrounds[id],backgrounds[can_move])</f>
        <v>0</v>
      </c>
    </row>
    <row r="35" spans="1:5">
      <c r="A35" t="str">
        <f>map_data[[#This Row],[x]]&amp;"_"&amp;map_data[[#This Row],[y]]</f>
        <v>3_4</v>
      </c>
      <c r="B35">
        <f t="shared" si="2"/>
        <v>3</v>
      </c>
      <c r="C35">
        <f t="shared" si="3"/>
        <v>4</v>
      </c>
      <c r="D35">
        <f ca="1">OFFSET(map_dev!$A$2,map_data!C35,map_data!B35)</f>
        <v>9</v>
      </c>
      <c r="E35" t="b">
        <f ca="1">_xlfn.XLOOKUP(map_data[[#This Row],[image_id]],backgrounds[id],backgrounds[can_move])</f>
        <v>0</v>
      </c>
    </row>
    <row r="36" spans="1:5">
      <c r="A36" t="str">
        <f>map_data[[#This Row],[x]]&amp;"_"&amp;map_data[[#This Row],[y]]</f>
        <v>3_5</v>
      </c>
      <c r="B36">
        <f t="shared" si="2"/>
        <v>3</v>
      </c>
      <c r="C36">
        <f t="shared" si="3"/>
        <v>5</v>
      </c>
      <c r="D36">
        <f ca="1">OFFSET(map_dev!$A$2,map_data!C36,map_data!B36)</f>
        <v>9</v>
      </c>
      <c r="E36" t="b">
        <f ca="1">_xlfn.XLOOKUP(map_data[[#This Row],[image_id]],backgrounds[id],backgrounds[can_move])</f>
        <v>0</v>
      </c>
    </row>
    <row r="37" spans="1:5">
      <c r="A37" t="str">
        <f>map_data[[#This Row],[x]]&amp;"_"&amp;map_data[[#This Row],[y]]</f>
        <v>3_6</v>
      </c>
      <c r="B37">
        <f t="shared" si="2"/>
        <v>3</v>
      </c>
      <c r="C37">
        <f t="shared" si="3"/>
        <v>6</v>
      </c>
      <c r="D37">
        <f ca="1">OFFSET(map_dev!$A$2,map_data!C37,map_data!B37)</f>
        <v>4</v>
      </c>
      <c r="E37" t="b">
        <f ca="1">_xlfn.XLOOKUP(map_data[[#This Row],[image_id]],backgrounds[id],backgrounds[can_move])</f>
        <v>0</v>
      </c>
    </row>
    <row r="38" spans="1:5">
      <c r="A38" t="str">
        <f>map_data[[#This Row],[x]]&amp;"_"&amp;map_data[[#This Row],[y]]</f>
        <v>3_7</v>
      </c>
      <c r="B38">
        <f t="shared" si="2"/>
        <v>3</v>
      </c>
      <c r="C38">
        <f t="shared" si="3"/>
        <v>7</v>
      </c>
      <c r="D38">
        <f ca="1">OFFSET(map_dev!$A$2,map_data!C38,map_data!B38)</f>
        <v>1</v>
      </c>
      <c r="E38" t="b">
        <f ca="1">_xlfn.XLOOKUP(map_data[[#This Row],[image_id]],backgrounds[id],backgrounds[can_move])</f>
        <v>1</v>
      </c>
    </row>
    <row r="39" spans="1:5">
      <c r="A39" t="str">
        <f>map_data[[#This Row],[x]]&amp;"_"&amp;map_data[[#This Row],[y]]</f>
        <v>3_8</v>
      </c>
      <c r="B39">
        <f t="shared" si="2"/>
        <v>3</v>
      </c>
      <c r="C39">
        <f t="shared" si="3"/>
        <v>8</v>
      </c>
      <c r="D39">
        <f ca="1">OFFSET(map_dev!$A$2,map_data!C39,map_data!B39)</f>
        <v>1</v>
      </c>
      <c r="E39" t="b">
        <f ca="1">_xlfn.XLOOKUP(map_data[[#This Row],[image_id]],backgrounds[id],backgrounds[can_move])</f>
        <v>1</v>
      </c>
    </row>
    <row r="40" spans="1:5">
      <c r="A40" t="str">
        <f>map_data[[#This Row],[x]]&amp;"_"&amp;map_data[[#This Row],[y]]</f>
        <v>3_9</v>
      </c>
      <c r="B40">
        <f t="shared" si="2"/>
        <v>3</v>
      </c>
      <c r="C40">
        <f t="shared" si="3"/>
        <v>9</v>
      </c>
      <c r="D40">
        <f ca="1">OFFSET(map_dev!$A$2,map_data!C40,map_data!B40)</f>
        <v>1</v>
      </c>
      <c r="E40" t="b">
        <f ca="1">_xlfn.XLOOKUP(map_data[[#This Row],[image_id]],backgrounds[id],backgrounds[can_move])</f>
        <v>1</v>
      </c>
    </row>
    <row r="41" spans="1:5">
      <c r="A41" t="str">
        <f>map_data[[#This Row],[x]]&amp;"_"&amp;map_data[[#This Row],[y]]</f>
        <v>3_10</v>
      </c>
      <c r="B41">
        <f t="shared" si="2"/>
        <v>3</v>
      </c>
      <c r="C41">
        <f t="shared" si="3"/>
        <v>10</v>
      </c>
      <c r="D41">
        <f ca="1">OFFSET(map_dev!$A$2,map_data!C41,map_data!B41)</f>
        <v>4</v>
      </c>
      <c r="E41" t="b">
        <f ca="1">_xlfn.XLOOKUP(map_data[[#This Row],[image_id]],backgrounds[id],backgrounds[can_move])</f>
        <v>0</v>
      </c>
    </row>
    <row r="42" spans="1:5">
      <c r="A42" t="str">
        <f>map_data[[#This Row],[x]]&amp;"_"&amp;map_data[[#This Row],[y]]</f>
        <v>3_11</v>
      </c>
      <c r="B42">
        <f t="shared" si="2"/>
        <v>3</v>
      </c>
      <c r="C42">
        <f t="shared" si="3"/>
        <v>11</v>
      </c>
      <c r="D42">
        <f ca="1">OFFSET(map_dev!$A$2,map_data!C42,map_data!B42)</f>
        <v>9</v>
      </c>
      <c r="E42" t="b">
        <f ca="1">_xlfn.XLOOKUP(map_data[[#This Row],[image_id]],backgrounds[id],backgrounds[can_move])</f>
        <v>0</v>
      </c>
    </row>
    <row r="43" spans="1:5">
      <c r="A43" t="str">
        <f>map_data[[#This Row],[x]]&amp;"_"&amp;map_data[[#This Row],[y]]</f>
        <v>3_12</v>
      </c>
      <c r="B43">
        <f t="shared" si="2"/>
        <v>3</v>
      </c>
      <c r="C43">
        <f t="shared" si="3"/>
        <v>12</v>
      </c>
      <c r="D43">
        <f ca="1">OFFSET(map_dev!$A$2,map_data!C43,map_data!B43)</f>
        <v>9</v>
      </c>
      <c r="E43" t="b">
        <f ca="1">_xlfn.XLOOKUP(map_data[[#This Row],[image_id]],backgrounds[id],backgrounds[can_move])</f>
        <v>0</v>
      </c>
    </row>
    <row r="44" spans="1:5">
      <c r="A44" t="str">
        <f>map_data[[#This Row],[x]]&amp;"_"&amp;map_data[[#This Row],[y]]</f>
        <v>3_13</v>
      </c>
      <c r="B44">
        <f t="shared" si="2"/>
        <v>3</v>
      </c>
      <c r="C44">
        <f t="shared" si="3"/>
        <v>13</v>
      </c>
      <c r="D44">
        <f ca="1">OFFSET(map_dev!$A$2,map_data!C44,map_data!B44)</f>
        <v>9</v>
      </c>
      <c r="E44" t="b">
        <f ca="1">_xlfn.XLOOKUP(map_data[[#This Row],[image_id]],backgrounds[id],backgrounds[can_move])</f>
        <v>0</v>
      </c>
    </row>
    <row r="45" spans="1:5">
      <c r="A45" t="str">
        <f>map_data[[#This Row],[x]]&amp;"_"&amp;map_data[[#This Row],[y]]</f>
        <v>3_14</v>
      </c>
      <c r="B45">
        <f t="shared" si="2"/>
        <v>3</v>
      </c>
      <c r="C45">
        <f t="shared" si="3"/>
        <v>14</v>
      </c>
      <c r="D45">
        <f ca="1">OFFSET(map_dev!$A$2,map_data!C45,map_data!B45)</f>
        <v>9</v>
      </c>
      <c r="E45" t="b">
        <f ca="1">_xlfn.XLOOKUP(map_data[[#This Row],[image_id]],backgrounds[id],backgrounds[can_move])</f>
        <v>0</v>
      </c>
    </row>
    <row r="46" spans="1:5">
      <c r="A46" t="str">
        <f>map_data[[#This Row],[x]]&amp;"_"&amp;map_data[[#This Row],[y]]</f>
        <v>3_15</v>
      </c>
      <c r="B46">
        <f t="shared" si="2"/>
        <v>3</v>
      </c>
      <c r="C46">
        <f t="shared" si="3"/>
        <v>15</v>
      </c>
      <c r="D46">
        <f ca="1">OFFSET(map_dev!$A$2,map_data!C46,map_data!B46)</f>
        <v>9</v>
      </c>
      <c r="E46" t="b">
        <f ca="1">_xlfn.XLOOKUP(map_data[[#This Row],[image_id]],backgrounds[id],backgrounds[can_move])</f>
        <v>0</v>
      </c>
    </row>
    <row r="47" spans="1:5">
      <c r="A47" t="str">
        <f>map_data[[#This Row],[x]]&amp;"_"&amp;map_data[[#This Row],[y]]</f>
        <v>4_1</v>
      </c>
      <c r="B47">
        <f t="shared" si="2"/>
        <v>4</v>
      </c>
      <c r="C47">
        <f t="shared" si="3"/>
        <v>1</v>
      </c>
      <c r="D47">
        <f ca="1">OFFSET(map_dev!$A$2,map_data!C47,map_data!B47)</f>
        <v>9</v>
      </c>
      <c r="E47" t="b">
        <f ca="1">_xlfn.XLOOKUP(map_data[[#This Row],[image_id]],backgrounds[id],backgrounds[can_move])</f>
        <v>0</v>
      </c>
    </row>
    <row r="48" spans="1:5">
      <c r="A48" t="str">
        <f>map_data[[#This Row],[x]]&amp;"_"&amp;map_data[[#This Row],[y]]</f>
        <v>4_2</v>
      </c>
      <c r="B48">
        <f t="shared" si="2"/>
        <v>4</v>
      </c>
      <c r="C48">
        <f t="shared" si="3"/>
        <v>2</v>
      </c>
      <c r="D48">
        <f ca="1">OFFSET(map_dev!$A$2,map_data!C48,map_data!B48)</f>
        <v>9</v>
      </c>
      <c r="E48" t="b">
        <f ca="1">_xlfn.XLOOKUP(map_data[[#This Row],[image_id]],backgrounds[id],backgrounds[can_move])</f>
        <v>0</v>
      </c>
    </row>
    <row r="49" spans="1:5">
      <c r="A49" t="str">
        <f>map_data[[#This Row],[x]]&amp;"_"&amp;map_data[[#This Row],[y]]</f>
        <v>4_3</v>
      </c>
      <c r="B49">
        <f t="shared" si="2"/>
        <v>4</v>
      </c>
      <c r="C49">
        <f t="shared" si="3"/>
        <v>3</v>
      </c>
      <c r="D49">
        <f ca="1">OFFSET(map_dev!$A$2,map_data!C49,map_data!B49)</f>
        <v>9</v>
      </c>
      <c r="E49" t="b">
        <f ca="1">_xlfn.XLOOKUP(map_data[[#This Row],[image_id]],backgrounds[id],backgrounds[can_move])</f>
        <v>0</v>
      </c>
    </row>
    <row r="50" spans="1:5">
      <c r="A50" t="str">
        <f>map_data[[#This Row],[x]]&amp;"_"&amp;map_data[[#This Row],[y]]</f>
        <v>4_4</v>
      </c>
      <c r="B50">
        <f t="shared" si="2"/>
        <v>4</v>
      </c>
      <c r="C50">
        <f t="shared" si="3"/>
        <v>4</v>
      </c>
      <c r="D50">
        <f ca="1">OFFSET(map_dev!$A$2,map_data!C50,map_data!B50)</f>
        <v>9</v>
      </c>
      <c r="E50" t="b">
        <f ca="1">_xlfn.XLOOKUP(map_data[[#This Row],[image_id]],backgrounds[id],backgrounds[can_move])</f>
        <v>0</v>
      </c>
    </row>
    <row r="51" spans="1:5">
      <c r="A51" t="str">
        <f>map_data[[#This Row],[x]]&amp;"_"&amp;map_data[[#This Row],[y]]</f>
        <v>4_5</v>
      </c>
      <c r="B51">
        <f t="shared" si="2"/>
        <v>4</v>
      </c>
      <c r="C51">
        <f t="shared" si="3"/>
        <v>5</v>
      </c>
      <c r="D51">
        <f ca="1">OFFSET(map_dev!$A$2,map_data!C51,map_data!B51)</f>
        <v>9</v>
      </c>
      <c r="E51" t="b">
        <f ca="1">_xlfn.XLOOKUP(map_data[[#This Row],[image_id]],backgrounds[id],backgrounds[can_move])</f>
        <v>0</v>
      </c>
    </row>
    <row r="52" spans="1:5">
      <c r="A52" t="str">
        <f>map_data[[#This Row],[x]]&amp;"_"&amp;map_data[[#This Row],[y]]</f>
        <v>4_6</v>
      </c>
      <c r="B52">
        <f t="shared" si="2"/>
        <v>4</v>
      </c>
      <c r="C52">
        <f t="shared" si="3"/>
        <v>6</v>
      </c>
      <c r="D52">
        <f ca="1">OFFSET(map_dev!$A$2,map_data!C52,map_data!B52)</f>
        <v>4</v>
      </c>
      <c r="E52" t="b">
        <f ca="1">_xlfn.XLOOKUP(map_data[[#This Row],[image_id]],backgrounds[id],backgrounds[can_move])</f>
        <v>0</v>
      </c>
    </row>
    <row r="53" spans="1:5">
      <c r="A53" t="str">
        <f>map_data[[#This Row],[x]]&amp;"_"&amp;map_data[[#This Row],[y]]</f>
        <v>4_7</v>
      </c>
      <c r="B53">
        <f t="shared" si="2"/>
        <v>4</v>
      </c>
      <c r="C53">
        <f t="shared" si="3"/>
        <v>7</v>
      </c>
      <c r="D53">
        <f ca="1">OFFSET(map_dev!$A$2,map_data!C53,map_data!B53)</f>
        <v>1</v>
      </c>
      <c r="E53" t="b">
        <f ca="1">_xlfn.XLOOKUP(map_data[[#This Row],[image_id]],backgrounds[id],backgrounds[can_move])</f>
        <v>1</v>
      </c>
    </row>
    <row r="54" spans="1:5">
      <c r="A54" t="str">
        <f>map_data[[#This Row],[x]]&amp;"_"&amp;map_data[[#This Row],[y]]</f>
        <v>4_8</v>
      </c>
      <c r="B54">
        <f t="shared" si="2"/>
        <v>4</v>
      </c>
      <c r="C54">
        <f t="shared" si="3"/>
        <v>8</v>
      </c>
      <c r="D54">
        <f ca="1">OFFSET(map_dev!$A$2,map_data!C54,map_data!B54)</f>
        <v>5</v>
      </c>
      <c r="E54" t="b">
        <f ca="1">_xlfn.XLOOKUP(map_data[[#This Row],[image_id]],backgrounds[id],backgrounds[can_move])</f>
        <v>0</v>
      </c>
    </row>
    <row r="55" spans="1:5">
      <c r="A55" t="str">
        <f>map_data[[#This Row],[x]]&amp;"_"&amp;map_data[[#This Row],[y]]</f>
        <v>4_9</v>
      </c>
      <c r="B55">
        <f t="shared" si="2"/>
        <v>4</v>
      </c>
      <c r="C55">
        <f t="shared" si="3"/>
        <v>9</v>
      </c>
      <c r="D55">
        <f ca="1">OFFSET(map_dev!$A$2,map_data!C55,map_data!B55)</f>
        <v>1</v>
      </c>
      <c r="E55" t="b">
        <f ca="1">_xlfn.XLOOKUP(map_data[[#This Row],[image_id]],backgrounds[id],backgrounds[can_move])</f>
        <v>1</v>
      </c>
    </row>
    <row r="56" spans="1:5">
      <c r="A56" t="str">
        <f>map_data[[#This Row],[x]]&amp;"_"&amp;map_data[[#This Row],[y]]</f>
        <v>4_10</v>
      </c>
      <c r="B56">
        <f t="shared" si="2"/>
        <v>4</v>
      </c>
      <c r="C56">
        <f t="shared" si="3"/>
        <v>10</v>
      </c>
      <c r="D56">
        <f ca="1">OFFSET(map_dev!$A$2,map_data!C56,map_data!B56)</f>
        <v>3</v>
      </c>
      <c r="E56" t="b">
        <f ca="1">_xlfn.XLOOKUP(map_data[[#This Row],[image_id]],backgrounds[id],backgrounds[can_move])</f>
        <v>0</v>
      </c>
    </row>
    <row r="57" spans="1:5">
      <c r="A57" t="str">
        <f>map_data[[#This Row],[x]]&amp;"_"&amp;map_data[[#This Row],[y]]</f>
        <v>4_11</v>
      </c>
      <c r="B57">
        <f t="shared" si="2"/>
        <v>4</v>
      </c>
      <c r="C57">
        <f t="shared" si="3"/>
        <v>11</v>
      </c>
      <c r="D57">
        <f ca="1">OFFSET(map_dev!$A$2,map_data!C57,map_data!B57)</f>
        <v>3</v>
      </c>
      <c r="E57" t="b">
        <f ca="1">_xlfn.XLOOKUP(map_data[[#This Row],[image_id]],backgrounds[id],backgrounds[can_move])</f>
        <v>0</v>
      </c>
    </row>
    <row r="58" spans="1:5">
      <c r="A58" t="str">
        <f>map_data[[#This Row],[x]]&amp;"_"&amp;map_data[[#This Row],[y]]</f>
        <v>4_12</v>
      </c>
      <c r="B58">
        <f t="shared" si="2"/>
        <v>4</v>
      </c>
      <c r="C58">
        <f t="shared" si="3"/>
        <v>12</v>
      </c>
      <c r="D58">
        <f ca="1">OFFSET(map_dev!$A$2,map_data!C58,map_data!B58)</f>
        <v>3</v>
      </c>
      <c r="E58" t="b">
        <f ca="1">_xlfn.XLOOKUP(map_data[[#This Row],[image_id]],backgrounds[id],backgrounds[can_move])</f>
        <v>0</v>
      </c>
    </row>
    <row r="59" spans="1:5">
      <c r="A59" t="str">
        <f>map_data[[#This Row],[x]]&amp;"_"&amp;map_data[[#This Row],[y]]</f>
        <v>4_13</v>
      </c>
      <c r="B59">
        <f t="shared" si="2"/>
        <v>4</v>
      </c>
      <c r="C59">
        <f t="shared" si="3"/>
        <v>13</v>
      </c>
      <c r="D59">
        <f ca="1">OFFSET(map_dev!$A$2,map_data!C59,map_data!B59)</f>
        <v>3</v>
      </c>
      <c r="E59" t="b">
        <f ca="1">_xlfn.XLOOKUP(map_data[[#This Row],[image_id]],backgrounds[id],backgrounds[can_move])</f>
        <v>0</v>
      </c>
    </row>
    <row r="60" spans="1:5">
      <c r="A60" t="str">
        <f>map_data[[#This Row],[x]]&amp;"_"&amp;map_data[[#This Row],[y]]</f>
        <v>4_14</v>
      </c>
      <c r="B60">
        <f t="shared" si="2"/>
        <v>4</v>
      </c>
      <c r="C60">
        <f t="shared" si="3"/>
        <v>14</v>
      </c>
      <c r="D60">
        <f ca="1">OFFSET(map_dev!$A$2,map_data!C60,map_data!B60)</f>
        <v>4</v>
      </c>
      <c r="E60" t="b">
        <f ca="1">_xlfn.XLOOKUP(map_data[[#This Row],[image_id]],backgrounds[id],backgrounds[can_move])</f>
        <v>0</v>
      </c>
    </row>
    <row r="61" spans="1:5">
      <c r="A61" t="str">
        <f>map_data[[#This Row],[x]]&amp;"_"&amp;map_data[[#This Row],[y]]</f>
        <v>4_15</v>
      </c>
      <c r="B61">
        <f t="shared" si="2"/>
        <v>4</v>
      </c>
      <c r="C61">
        <f t="shared" si="3"/>
        <v>15</v>
      </c>
      <c r="D61">
        <f ca="1">OFFSET(map_dev!$A$2,map_data!C61,map_data!B61)</f>
        <v>9</v>
      </c>
      <c r="E61" t="b">
        <f ca="1">_xlfn.XLOOKUP(map_data[[#This Row],[image_id]],backgrounds[id],backgrounds[can_move])</f>
        <v>0</v>
      </c>
    </row>
    <row r="62" spans="1:5">
      <c r="A62" t="str">
        <f>map_data[[#This Row],[x]]&amp;"_"&amp;map_data[[#This Row],[y]]</f>
        <v>5_1</v>
      </c>
      <c r="B62">
        <f t="shared" si="2"/>
        <v>5</v>
      </c>
      <c r="C62">
        <f t="shared" si="3"/>
        <v>1</v>
      </c>
      <c r="D62">
        <f ca="1">OFFSET(map_dev!$A$2,map_data!C62,map_data!B62)</f>
        <v>9</v>
      </c>
      <c r="E62" t="b">
        <f ca="1">_xlfn.XLOOKUP(map_data[[#This Row],[image_id]],backgrounds[id],backgrounds[can_move])</f>
        <v>0</v>
      </c>
    </row>
    <row r="63" spans="1:5">
      <c r="A63" t="str">
        <f>map_data[[#This Row],[x]]&amp;"_"&amp;map_data[[#This Row],[y]]</f>
        <v>5_2</v>
      </c>
      <c r="B63">
        <f t="shared" si="2"/>
        <v>5</v>
      </c>
      <c r="C63">
        <f t="shared" si="3"/>
        <v>2</v>
      </c>
      <c r="D63">
        <f ca="1">OFFSET(map_dev!$A$2,map_data!C63,map_data!B63)</f>
        <v>3</v>
      </c>
      <c r="E63" t="b">
        <f ca="1">_xlfn.XLOOKUP(map_data[[#This Row],[image_id]],backgrounds[id],backgrounds[can_move])</f>
        <v>0</v>
      </c>
    </row>
    <row r="64" spans="1:5">
      <c r="A64" t="str">
        <f>map_data[[#This Row],[x]]&amp;"_"&amp;map_data[[#This Row],[y]]</f>
        <v>5_3</v>
      </c>
      <c r="B64">
        <f t="shared" si="2"/>
        <v>5</v>
      </c>
      <c r="C64">
        <f t="shared" si="3"/>
        <v>3</v>
      </c>
      <c r="D64">
        <f ca="1">OFFSET(map_dev!$A$2,map_data!C64,map_data!B64)</f>
        <v>3</v>
      </c>
      <c r="E64" t="b">
        <f ca="1">_xlfn.XLOOKUP(map_data[[#This Row],[image_id]],backgrounds[id],backgrounds[can_move])</f>
        <v>0</v>
      </c>
    </row>
    <row r="65" spans="1:5">
      <c r="A65" t="str">
        <f>map_data[[#This Row],[x]]&amp;"_"&amp;map_data[[#This Row],[y]]</f>
        <v>5_4</v>
      </c>
      <c r="B65">
        <f t="shared" si="2"/>
        <v>5</v>
      </c>
      <c r="C65">
        <f t="shared" si="3"/>
        <v>4</v>
      </c>
      <c r="D65">
        <f ca="1">OFFSET(map_dev!$A$2,map_data!C65,map_data!B65)</f>
        <v>3</v>
      </c>
      <c r="E65" t="b">
        <f ca="1">_xlfn.XLOOKUP(map_data[[#This Row],[image_id]],backgrounds[id],backgrounds[can_move])</f>
        <v>0</v>
      </c>
    </row>
    <row r="66" spans="1:5">
      <c r="A66" t="str">
        <f>map_data[[#This Row],[x]]&amp;"_"&amp;map_data[[#This Row],[y]]</f>
        <v>5_5</v>
      </c>
      <c r="B66">
        <f t="shared" ref="B66:B97" si="4">ROUNDUP(ROW(A65)/15,0)</f>
        <v>5</v>
      </c>
      <c r="C66">
        <f t="shared" ref="C66:C97" si="5">MOD(ROW()-2,15)+1</f>
        <v>5</v>
      </c>
      <c r="D66">
        <f ca="1">OFFSET(map_dev!$A$2,map_data!C66,map_data!B66)</f>
        <v>3</v>
      </c>
      <c r="E66" t="b">
        <f ca="1">_xlfn.XLOOKUP(map_data[[#This Row],[image_id]],backgrounds[id],backgrounds[can_move])</f>
        <v>0</v>
      </c>
    </row>
    <row r="67" spans="1:5">
      <c r="A67" t="str">
        <f>map_data[[#This Row],[x]]&amp;"_"&amp;map_data[[#This Row],[y]]</f>
        <v>5_6</v>
      </c>
      <c r="B67">
        <f t="shared" si="4"/>
        <v>5</v>
      </c>
      <c r="C67">
        <f t="shared" si="5"/>
        <v>6</v>
      </c>
      <c r="D67">
        <f ca="1">OFFSET(map_dev!$A$2,map_data!C67,map_data!B67)</f>
        <v>4</v>
      </c>
      <c r="E67" t="b">
        <f ca="1">_xlfn.XLOOKUP(map_data[[#This Row],[image_id]],backgrounds[id],backgrounds[can_move])</f>
        <v>0</v>
      </c>
    </row>
    <row r="68" spans="1:5">
      <c r="A68" t="str">
        <f>map_data[[#This Row],[x]]&amp;"_"&amp;map_data[[#This Row],[y]]</f>
        <v>5_7</v>
      </c>
      <c r="B68">
        <f t="shared" si="4"/>
        <v>5</v>
      </c>
      <c r="C68">
        <f t="shared" si="5"/>
        <v>7</v>
      </c>
      <c r="D68">
        <f ca="1">OFFSET(map_dev!$A$2,map_data!C68,map_data!B68)</f>
        <v>1</v>
      </c>
      <c r="E68" t="b">
        <f ca="1">_xlfn.XLOOKUP(map_data[[#This Row],[image_id]],backgrounds[id],backgrounds[can_move])</f>
        <v>1</v>
      </c>
    </row>
    <row r="69" spans="1:5">
      <c r="A69" t="str">
        <f>map_data[[#This Row],[x]]&amp;"_"&amp;map_data[[#This Row],[y]]</f>
        <v>5_8</v>
      </c>
      <c r="B69">
        <f t="shared" si="4"/>
        <v>5</v>
      </c>
      <c r="C69">
        <f t="shared" si="5"/>
        <v>8</v>
      </c>
      <c r="D69">
        <f ca="1">OFFSET(map_dev!$A$2,map_data!C69,map_data!B69)</f>
        <v>1</v>
      </c>
      <c r="E69" t="b">
        <f ca="1">_xlfn.XLOOKUP(map_data[[#This Row],[image_id]],backgrounds[id],backgrounds[can_move])</f>
        <v>1</v>
      </c>
    </row>
    <row r="70" spans="1:5">
      <c r="A70" t="str">
        <f>map_data[[#This Row],[x]]&amp;"_"&amp;map_data[[#This Row],[y]]</f>
        <v>5_9</v>
      </c>
      <c r="B70">
        <f t="shared" si="4"/>
        <v>5</v>
      </c>
      <c r="C70">
        <f t="shared" si="5"/>
        <v>9</v>
      </c>
      <c r="D70">
        <f ca="1">OFFSET(map_dev!$A$2,map_data!C70,map_data!B70)</f>
        <v>1</v>
      </c>
      <c r="E70" t="b">
        <f ca="1">_xlfn.XLOOKUP(map_data[[#This Row],[image_id]],backgrounds[id],backgrounds[can_move])</f>
        <v>1</v>
      </c>
    </row>
    <row r="71" spans="1:5">
      <c r="A71" t="str">
        <f>map_data[[#This Row],[x]]&amp;"_"&amp;map_data[[#This Row],[y]]</f>
        <v>5_10</v>
      </c>
      <c r="B71">
        <f t="shared" si="4"/>
        <v>5</v>
      </c>
      <c r="C71">
        <f t="shared" si="5"/>
        <v>10</v>
      </c>
      <c r="D71">
        <f ca="1">OFFSET(map_dev!$A$2,map_data!C71,map_data!B71)</f>
        <v>1</v>
      </c>
      <c r="E71" t="b">
        <f ca="1">_xlfn.XLOOKUP(map_data[[#This Row],[image_id]],backgrounds[id],backgrounds[can_move])</f>
        <v>1</v>
      </c>
    </row>
    <row r="72" spans="1:5">
      <c r="A72" t="str">
        <f>map_data[[#This Row],[x]]&amp;"_"&amp;map_data[[#This Row],[y]]</f>
        <v>5_11</v>
      </c>
      <c r="B72">
        <f t="shared" si="4"/>
        <v>5</v>
      </c>
      <c r="C72">
        <f t="shared" si="5"/>
        <v>11</v>
      </c>
      <c r="D72">
        <f ca="1">OFFSET(map_dev!$A$2,map_data!C72,map_data!B72)</f>
        <v>1</v>
      </c>
      <c r="E72" t="b">
        <f ca="1">_xlfn.XLOOKUP(map_data[[#This Row],[image_id]],backgrounds[id],backgrounds[can_move])</f>
        <v>1</v>
      </c>
    </row>
    <row r="73" spans="1:5">
      <c r="A73" t="str">
        <f>map_data[[#This Row],[x]]&amp;"_"&amp;map_data[[#This Row],[y]]</f>
        <v>5_12</v>
      </c>
      <c r="B73">
        <f t="shared" si="4"/>
        <v>5</v>
      </c>
      <c r="C73">
        <f t="shared" si="5"/>
        <v>12</v>
      </c>
      <c r="D73">
        <f ca="1">OFFSET(map_dev!$A$2,map_data!C73,map_data!B73)</f>
        <v>1</v>
      </c>
      <c r="E73" t="b">
        <f ca="1">_xlfn.XLOOKUP(map_data[[#This Row],[image_id]],backgrounds[id],backgrounds[can_move])</f>
        <v>1</v>
      </c>
    </row>
    <row r="74" spans="1:5">
      <c r="A74" t="str">
        <f>map_data[[#This Row],[x]]&amp;"_"&amp;map_data[[#This Row],[y]]</f>
        <v>5_13</v>
      </c>
      <c r="B74">
        <f t="shared" si="4"/>
        <v>5</v>
      </c>
      <c r="C74">
        <f t="shared" si="5"/>
        <v>13</v>
      </c>
      <c r="D74">
        <f ca="1">OFFSET(map_dev!$A$2,map_data!C74,map_data!B74)</f>
        <v>1</v>
      </c>
      <c r="E74" t="b">
        <f ca="1">_xlfn.XLOOKUP(map_data[[#This Row],[image_id]],backgrounds[id],backgrounds[can_move])</f>
        <v>1</v>
      </c>
    </row>
    <row r="75" spans="1:5">
      <c r="A75" t="str">
        <f>map_data[[#This Row],[x]]&amp;"_"&amp;map_data[[#This Row],[y]]</f>
        <v>5_14</v>
      </c>
      <c r="B75">
        <f t="shared" si="4"/>
        <v>5</v>
      </c>
      <c r="C75">
        <f t="shared" si="5"/>
        <v>14</v>
      </c>
      <c r="D75">
        <f ca="1">OFFSET(map_dev!$A$2,map_data!C75,map_data!B75)</f>
        <v>4</v>
      </c>
      <c r="E75" t="b">
        <f ca="1">_xlfn.XLOOKUP(map_data[[#This Row],[image_id]],backgrounds[id],backgrounds[can_move])</f>
        <v>0</v>
      </c>
    </row>
    <row r="76" spans="1:5">
      <c r="A76" t="str">
        <f>map_data[[#This Row],[x]]&amp;"_"&amp;map_data[[#This Row],[y]]</f>
        <v>5_15</v>
      </c>
      <c r="B76">
        <f t="shared" si="4"/>
        <v>5</v>
      </c>
      <c r="C76">
        <f t="shared" si="5"/>
        <v>15</v>
      </c>
      <c r="D76">
        <f ca="1">OFFSET(map_dev!$A$2,map_data!C76,map_data!B76)</f>
        <v>9</v>
      </c>
      <c r="E76" t="b">
        <f ca="1">_xlfn.XLOOKUP(map_data[[#This Row],[image_id]],backgrounds[id],backgrounds[can_move])</f>
        <v>0</v>
      </c>
    </row>
    <row r="77" spans="1:5">
      <c r="A77" t="str">
        <f>map_data[[#This Row],[x]]&amp;"_"&amp;map_data[[#This Row],[y]]</f>
        <v>6_1</v>
      </c>
      <c r="B77">
        <f t="shared" si="4"/>
        <v>6</v>
      </c>
      <c r="C77">
        <f t="shared" si="5"/>
        <v>1</v>
      </c>
      <c r="D77">
        <f ca="1">OFFSET(map_dev!$A$2,map_data!C77,map_data!B77)</f>
        <v>9</v>
      </c>
      <c r="E77" t="b">
        <f ca="1">_xlfn.XLOOKUP(map_data[[#This Row],[image_id]],backgrounds[id],backgrounds[can_move])</f>
        <v>0</v>
      </c>
    </row>
    <row r="78" spans="1:5">
      <c r="A78" t="str">
        <f>map_data[[#This Row],[x]]&amp;"_"&amp;map_data[[#This Row],[y]]</f>
        <v>6_2</v>
      </c>
      <c r="B78">
        <f t="shared" si="4"/>
        <v>6</v>
      </c>
      <c r="C78">
        <f t="shared" si="5"/>
        <v>2</v>
      </c>
      <c r="D78">
        <f ca="1">OFFSET(map_dev!$A$2,map_data!C78,map_data!B78)</f>
        <v>4</v>
      </c>
      <c r="E78" t="b">
        <f ca="1">_xlfn.XLOOKUP(map_data[[#This Row],[image_id]],backgrounds[id],backgrounds[can_move])</f>
        <v>0</v>
      </c>
    </row>
    <row r="79" spans="1:5">
      <c r="A79" t="str">
        <f>map_data[[#This Row],[x]]&amp;"_"&amp;map_data[[#This Row],[y]]</f>
        <v>6_3</v>
      </c>
      <c r="B79">
        <f t="shared" si="4"/>
        <v>6</v>
      </c>
      <c r="C79">
        <f t="shared" si="5"/>
        <v>3</v>
      </c>
      <c r="D79">
        <f ca="1">OFFSET(map_dev!$A$2,map_data!C79,map_data!B79)</f>
        <v>2</v>
      </c>
      <c r="E79" t="b">
        <f ca="1">_xlfn.XLOOKUP(map_data[[#This Row],[image_id]],backgrounds[id],backgrounds[can_move])</f>
        <v>1</v>
      </c>
    </row>
    <row r="80" spans="1:5">
      <c r="A80" t="str">
        <f>map_data[[#This Row],[x]]&amp;"_"&amp;map_data[[#This Row],[y]]</f>
        <v>6_4</v>
      </c>
      <c r="B80">
        <f t="shared" si="4"/>
        <v>6</v>
      </c>
      <c r="C80">
        <f t="shared" si="5"/>
        <v>4</v>
      </c>
      <c r="D80">
        <f ca="1">OFFSET(map_dev!$A$2,map_data!C80,map_data!B80)</f>
        <v>1</v>
      </c>
      <c r="E80" t="b">
        <f ca="1">_xlfn.XLOOKUP(map_data[[#This Row],[image_id]],backgrounds[id],backgrounds[can_move])</f>
        <v>1</v>
      </c>
    </row>
    <row r="81" spans="1:5">
      <c r="A81" t="str">
        <f>map_data[[#This Row],[x]]&amp;"_"&amp;map_data[[#This Row],[y]]</f>
        <v>6_5</v>
      </c>
      <c r="B81">
        <f t="shared" si="4"/>
        <v>6</v>
      </c>
      <c r="C81">
        <f t="shared" si="5"/>
        <v>5</v>
      </c>
      <c r="D81">
        <f ca="1">OFFSET(map_dev!$A$2,map_data!C81,map_data!B81)</f>
        <v>1</v>
      </c>
      <c r="E81" t="b">
        <f ca="1">_xlfn.XLOOKUP(map_data[[#This Row],[image_id]],backgrounds[id],backgrounds[can_move])</f>
        <v>1</v>
      </c>
    </row>
    <row r="82" spans="1:5">
      <c r="A82" t="str">
        <f>map_data[[#This Row],[x]]&amp;"_"&amp;map_data[[#This Row],[y]]</f>
        <v>6_6</v>
      </c>
      <c r="B82">
        <f t="shared" si="4"/>
        <v>6</v>
      </c>
      <c r="C82">
        <f t="shared" si="5"/>
        <v>6</v>
      </c>
      <c r="D82">
        <f ca="1">OFFSET(map_dev!$A$2,map_data!C82,map_data!B82)</f>
        <v>4</v>
      </c>
      <c r="E82" t="b">
        <f ca="1">_xlfn.XLOOKUP(map_data[[#This Row],[image_id]],backgrounds[id],backgrounds[can_move])</f>
        <v>0</v>
      </c>
    </row>
    <row r="83" spans="1:5">
      <c r="A83" t="str">
        <f>map_data[[#This Row],[x]]&amp;"_"&amp;map_data[[#This Row],[y]]</f>
        <v>6_7</v>
      </c>
      <c r="B83">
        <f t="shared" si="4"/>
        <v>6</v>
      </c>
      <c r="C83">
        <f t="shared" si="5"/>
        <v>7</v>
      </c>
      <c r="D83">
        <f ca="1">OFFSET(map_dev!$A$2,map_data!C83,map_data!B83)</f>
        <v>1</v>
      </c>
      <c r="E83" t="b">
        <f ca="1">_xlfn.XLOOKUP(map_data[[#This Row],[image_id]],backgrounds[id],backgrounds[can_move])</f>
        <v>1</v>
      </c>
    </row>
    <row r="84" spans="1:5">
      <c r="A84" t="str">
        <f>map_data[[#This Row],[x]]&amp;"_"&amp;map_data[[#This Row],[y]]</f>
        <v>6_8</v>
      </c>
      <c r="B84">
        <f t="shared" si="4"/>
        <v>6</v>
      </c>
      <c r="C84">
        <f t="shared" si="5"/>
        <v>8</v>
      </c>
      <c r="D84">
        <f ca="1">OFFSET(map_dev!$A$2,map_data!C84,map_data!B84)</f>
        <v>1</v>
      </c>
      <c r="E84" t="b">
        <f ca="1">_xlfn.XLOOKUP(map_data[[#This Row],[image_id]],backgrounds[id],backgrounds[can_move])</f>
        <v>1</v>
      </c>
    </row>
    <row r="85" spans="1:5">
      <c r="A85" t="str">
        <f>map_data[[#This Row],[x]]&amp;"_"&amp;map_data[[#This Row],[y]]</f>
        <v>6_9</v>
      </c>
      <c r="B85">
        <f t="shared" si="4"/>
        <v>6</v>
      </c>
      <c r="C85">
        <f t="shared" si="5"/>
        <v>9</v>
      </c>
      <c r="D85">
        <f ca="1">OFFSET(map_dev!$A$2,map_data!C85,map_data!B85)</f>
        <v>3</v>
      </c>
      <c r="E85" t="b">
        <f ca="1">_xlfn.XLOOKUP(map_data[[#This Row],[image_id]],backgrounds[id],backgrounds[can_move])</f>
        <v>0</v>
      </c>
    </row>
    <row r="86" spans="1:5">
      <c r="A86" t="str">
        <f>map_data[[#This Row],[x]]&amp;"_"&amp;map_data[[#This Row],[y]]</f>
        <v>6_10</v>
      </c>
      <c r="B86">
        <f t="shared" si="4"/>
        <v>6</v>
      </c>
      <c r="C86">
        <f t="shared" si="5"/>
        <v>10</v>
      </c>
      <c r="D86">
        <f ca="1">OFFSET(map_dev!$A$2,map_data!C86,map_data!B86)</f>
        <v>3</v>
      </c>
      <c r="E86" t="b">
        <f ca="1">_xlfn.XLOOKUP(map_data[[#This Row],[image_id]],backgrounds[id],backgrounds[can_move])</f>
        <v>0</v>
      </c>
    </row>
    <row r="87" spans="1:5">
      <c r="A87" t="str">
        <f>map_data[[#This Row],[x]]&amp;"_"&amp;map_data[[#This Row],[y]]</f>
        <v>6_11</v>
      </c>
      <c r="B87">
        <f t="shared" si="4"/>
        <v>6</v>
      </c>
      <c r="C87">
        <f t="shared" si="5"/>
        <v>11</v>
      </c>
      <c r="D87">
        <f ca="1">OFFSET(map_dev!$A$2,map_data!C87,map_data!B87)</f>
        <v>4</v>
      </c>
      <c r="E87" t="b">
        <f ca="1">_xlfn.XLOOKUP(map_data[[#This Row],[image_id]],backgrounds[id],backgrounds[can_move])</f>
        <v>0</v>
      </c>
    </row>
    <row r="88" spans="1:5">
      <c r="A88" t="str">
        <f>map_data[[#This Row],[x]]&amp;"_"&amp;map_data[[#This Row],[y]]</f>
        <v>6_12</v>
      </c>
      <c r="B88">
        <f t="shared" si="4"/>
        <v>6</v>
      </c>
      <c r="C88">
        <f t="shared" si="5"/>
        <v>12</v>
      </c>
      <c r="D88">
        <f ca="1">OFFSET(map_dev!$A$2,map_data!C88,map_data!B88)</f>
        <v>1</v>
      </c>
      <c r="E88" t="b">
        <f ca="1">_xlfn.XLOOKUP(map_data[[#This Row],[image_id]],backgrounds[id],backgrounds[can_move])</f>
        <v>1</v>
      </c>
    </row>
    <row r="89" spans="1:5">
      <c r="A89" t="str">
        <f>map_data[[#This Row],[x]]&amp;"_"&amp;map_data[[#This Row],[y]]</f>
        <v>6_13</v>
      </c>
      <c r="B89">
        <f t="shared" si="4"/>
        <v>6</v>
      </c>
      <c r="C89">
        <f t="shared" si="5"/>
        <v>13</v>
      </c>
      <c r="D89">
        <f ca="1">OFFSET(map_dev!$A$2,map_data!C89,map_data!B89)</f>
        <v>1</v>
      </c>
      <c r="E89" t="b">
        <f ca="1">_xlfn.XLOOKUP(map_data[[#This Row],[image_id]],backgrounds[id],backgrounds[can_move])</f>
        <v>1</v>
      </c>
    </row>
    <row r="90" spans="1:5">
      <c r="A90" t="str">
        <f>map_data[[#This Row],[x]]&amp;"_"&amp;map_data[[#This Row],[y]]</f>
        <v>6_14</v>
      </c>
      <c r="B90">
        <f t="shared" si="4"/>
        <v>6</v>
      </c>
      <c r="C90">
        <f t="shared" si="5"/>
        <v>14</v>
      </c>
      <c r="D90">
        <f ca="1">OFFSET(map_dev!$A$2,map_data!C90,map_data!B90)</f>
        <v>4</v>
      </c>
      <c r="E90" t="b">
        <f ca="1">_xlfn.XLOOKUP(map_data[[#This Row],[image_id]],backgrounds[id],backgrounds[can_move])</f>
        <v>0</v>
      </c>
    </row>
    <row r="91" spans="1:5">
      <c r="A91" t="str">
        <f>map_data[[#This Row],[x]]&amp;"_"&amp;map_data[[#This Row],[y]]</f>
        <v>6_15</v>
      </c>
      <c r="B91">
        <f t="shared" si="4"/>
        <v>6</v>
      </c>
      <c r="C91">
        <f t="shared" si="5"/>
        <v>15</v>
      </c>
      <c r="D91">
        <f ca="1">OFFSET(map_dev!$A$2,map_data!C91,map_data!B91)</f>
        <v>9</v>
      </c>
      <c r="E91" t="b">
        <f ca="1">_xlfn.XLOOKUP(map_data[[#This Row],[image_id]],backgrounds[id],backgrounds[can_move])</f>
        <v>0</v>
      </c>
    </row>
    <row r="92" spans="1:5">
      <c r="A92" t="str">
        <f>map_data[[#This Row],[x]]&amp;"_"&amp;map_data[[#This Row],[y]]</f>
        <v>7_1</v>
      </c>
      <c r="B92">
        <f t="shared" si="4"/>
        <v>7</v>
      </c>
      <c r="C92">
        <f t="shared" si="5"/>
        <v>1</v>
      </c>
      <c r="D92">
        <f ca="1">OFFSET(map_dev!$A$2,map_data!C92,map_data!B92)</f>
        <v>9</v>
      </c>
      <c r="E92" t="b">
        <f ca="1">_xlfn.XLOOKUP(map_data[[#This Row],[image_id]],backgrounds[id],backgrounds[can_move])</f>
        <v>0</v>
      </c>
    </row>
    <row r="93" spans="1:5">
      <c r="A93" t="str">
        <f>map_data[[#This Row],[x]]&amp;"_"&amp;map_data[[#This Row],[y]]</f>
        <v>7_2</v>
      </c>
      <c r="B93">
        <f t="shared" si="4"/>
        <v>7</v>
      </c>
      <c r="C93">
        <f t="shared" si="5"/>
        <v>2</v>
      </c>
      <c r="D93">
        <f ca="1">OFFSET(map_dev!$A$2,map_data!C93,map_data!B93)</f>
        <v>4</v>
      </c>
      <c r="E93" t="b">
        <f ca="1">_xlfn.XLOOKUP(map_data[[#This Row],[image_id]],backgrounds[id],backgrounds[can_move])</f>
        <v>0</v>
      </c>
    </row>
    <row r="94" spans="1:5">
      <c r="A94" t="str">
        <f>map_data[[#This Row],[x]]&amp;"_"&amp;map_data[[#This Row],[y]]</f>
        <v>7_3</v>
      </c>
      <c r="B94">
        <f t="shared" si="4"/>
        <v>7</v>
      </c>
      <c r="C94">
        <f t="shared" si="5"/>
        <v>3</v>
      </c>
      <c r="D94">
        <f ca="1">OFFSET(map_dev!$A$2,map_data!C94,map_data!B94)</f>
        <v>2</v>
      </c>
      <c r="E94" t="b">
        <f ca="1">_xlfn.XLOOKUP(map_data[[#This Row],[image_id]],backgrounds[id],backgrounds[can_move])</f>
        <v>1</v>
      </c>
    </row>
    <row r="95" spans="1:5">
      <c r="A95" t="str">
        <f>map_data[[#This Row],[x]]&amp;"_"&amp;map_data[[#This Row],[y]]</f>
        <v>7_4</v>
      </c>
      <c r="B95">
        <f t="shared" si="4"/>
        <v>7</v>
      </c>
      <c r="C95">
        <f t="shared" si="5"/>
        <v>4</v>
      </c>
      <c r="D95">
        <f ca="1">OFFSET(map_dev!$A$2,map_data!C95,map_data!B95)</f>
        <v>1</v>
      </c>
      <c r="E95" t="b">
        <f ca="1">_xlfn.XLOOKUP(map_data[[#This Row],[image_id]],backgrounds[id],backgrounds[can_move])</f>
        <v>1</v>
      </c>
    </row>
    <row r="96" spans="1:5">
      <c r="A96" t="str">
        <f>map_data[[#This Row],[x]]&amp;"_"&amp;map_data[[#This Row],[y]]</f>
        <v>7_5</v>
      </c>
      <c r="B96">
        <f t="shared" si="4"/>
        <v>7</v>
      </c>
      <c r="C96">
        <f t="shared" si="5"/>
        <v>5</v>
      </c>
      <c r="D96">
        <f ca="1">OFFSET(map_dev!$A$2,map_data!C96,map_data!B96)</f>
        <v>1</v>
      </c>
      <c r="E96" t="b">
        <f ca="1">_xlfn.XLOOKUP(map_data[[#This Row],[image_id]],backgrounds[id],backgrounds[can_move])</f>
        <v>1</v>
      </c>
    </row>
    <row r="97" spans="1:5">
      <c r="A97" t="str">
        <f>map_data[[#This Row],[x]]&amp;"_"&amp;map_data[[#This Row],[y]]</f>
        <v>7_6</v>
      </c>
      <c r="B97">
        <f t="shared" si="4"/>
        <v>7</v>
      </c>
      <c r="C97">
        <f t="shared" si="5"/>
        <v>6</v>
      </c>
      <c r="D97">
        <f ca="1">OFFSET(map_dev!$A$2,map_data!C97,map_data!B97)</f>
        <v>1</v>
      </c>
      <c r="E97" t="b">
        <f ca="1">_xlfn.XLOOKUP(map_data[[#This Row],[image_id]],backgrounds[id],backgrounds[can_move])</f>
        <v>1</v>
      </c>
    </row>
    <row r="98" spans="1:5">
      <c r="A98" t="str">
        <f>map_data[[#This Row],[x]]&amp;"_"&amp;map_data[[#This Row],[y]]</f>
        <v>7_7</v>
      </c>
      <c r="B98">
        <f t="shared" ref="B98:B129" si="6">ROUNDUP(ROW(A97)/15,0)</f>
        <v>7</v>
      </c>
      <c r="C98">
        <f t="shared" ref="C98:C129" si="7">MOD(ROW()-2,15)+1</f>
        <v>7</v>
      </c>
      <c r="D98">
        <f ca="1">OFFSET(map_dev!$A$2,map_data!C98,map_data!B98)</f>
        <v>1</v>
      </c>
      <c r="E98" t="b">
        <f ca="1">_xlfn.XLOOKUP(map_data[[#This Row],[image_id]],backgrounds[id],backgrounds[can_move])</f>
        <v>1</v>
      </c>
    </row>
    <row r="99" spans="1:5">
      <c r="A99" t="str">
        <f>map_data[[#This Row],[x]]&amp;"_"&amp;map_data[[#This Row],[y]]</f>
        <v>7_8</v>
      </c>
      <c r="B99">
        <f t="shared" si="6"/>
        <v>7</v>
      </c>
      <c r="C99">
        <f t="shared" si="7"/>
        <v>8</v>
      </c>
      <c r="D99">
        <f ca="1">OFFSET(map_dev!$A$2,map_data!C99,map_data!B99)</f>
        <v>1</v>
      </c>
      <c r="E99" t="b">
        <f ca="1">_xlfn.XLOOKUP(map_data[[#This Row],[image_id]],backgrounds[id],backgrounds[can_move])</f>
        <v>1</v>
      </c>
    </row>
    <row r="100" spans="1:5">
      <c r="A100" t="str">
        <f>map_data[[#This Row],[x]]&amp;"_"&amp;map_data[[#This Row],[y]]</f>
        <v>7_9</v>
      </c>
      <c r="B100">
        <f t="shared" si="6"/>
        <v>7</v>
      </c>
      <c r="C100">
        <f t="shared" si="7"/>
        <v>9</v>
      </c>
      <c r="D100">
        <f ca="1">OFFSET(map_dev!$A$2,map_data!C100,map_data!B100)</f>
        <v>4</v>
      </c>
      <c r="E100" t="b">
        <f ca="1">_xlfn.XLOOKUP(map_data[[#This Row],[image_id]],backgrounds[id],backgrounds[can_move])</f>
        <v>0</v>
      </c>
    </row>
    <row r="101" spans="1:5">
      <c r="A101" t="str">
        <f>map_data[[#This Row],[x]]&amp;"_"&amp;map_data[[#This Row],[y]]</f>
        <v>7_10</v>
      </c>
      <c r="B101">
        <f t="shared" si="6"/>
        <v>7</v>
      </c>
      <c r="C101">
        <f t="shared" si="7"/>
        <v>10</v>
      </c>
      <c r="D101">
        <f ca="1">OFFSET(map_dev!$A$2,map_data!C101,map_data!B101)</f>
        <v>6</v>
      </c>
      <c r="E101" t="b">
        <f ca="1">_xlfn.XLOOKUP(map_data[[#This Row],[image_id]],backgrounds[id],backgrounds[can_move])</f>
        <v>1</v>
      </c>
    </row>
    <row r="102" spans="1:5">
      <c r="A102" t="str">
        <f>map_data[[#This Row],[x]]&amp;"_"&amp;map_data[[#This Row],[y]]</f>
        <v>7_11</v>
      </c>
      <c r="B102">
        <f t="shared" si="6"/>
        <v>7</v>
      </c>
      <c r="C102">
        <f t="shared" si="7"/>
        <v>11</v>
      </c>
      <c r="D102">
        <f ca="1">OFFSET(map_dev!$A$2,map_data!C102,map_data!B102)</f>
        <v>1</v>
      </c>
      <c r="E102" t="b">
        <f ca="1">_xlfn.XLOOKUP(map_data[[#This Row],[image_id]],backgrounds[id],backgrounds[can_move])</f>
        <v>1</v>
      </c>
    </row>
    <row r="103" spans="1:5">
      <c r="A103" t="str">
        <f>map_data[[#This Row],[x]]&amp;"_"&amp;map_data[[#This Row],[y]]</f>
        <v>7_12</v>
      </c>
      <c r="B103">
        <f t="shared" si="6"/>
        <v>7</v>
      </c>
      <c r="C103">
        <f t="shared" si="7"/>
        <v>12</v>
      </c>
      <c r="D103">
        <f ca="1">OFFSET(map_dev!$A$2,map_data!C103,map_data!B103)</f>
        <v>1</v>
      </c>
      <c r="E103" t="b">
        <f ca="1">_xlfn.XLOOKUP(map_data[[#This Row],[image_id]],backgrounds[id],backgrounds[can_move])</f>
        <v>1</v>
      </c>
    </row>
    <row r="104" spans="1:5">
      <c r="A104" t="str">
        <f>map_data[[#This Row],[x]]&amp;"_"&amp;map_data[[#This Row],[y]]</f>
        <v>7_13</v>
      </c>
      <c r="B104">
        <f t="shared" si="6"/>
        <v>7</v>
      </c>
      <c r="C104">
        <f t="shared" si="7"/>
        <v>13</v>
      </c>
      <c r="D104">
        <f ca="1">OFFSET(map_dev!$A$2,map_data!C104,map_data!B104)</f>
        <v>1</v>
      </c>
      <c r="E104" t="b">
        <f ca="1">_xlfn.XLOOKUP(map_data[[#This Row],[image_id]],backgrounds[id],backgrounds[can_move])</f>
        <v>1</v>
      </c>
    </row>
    <row r="105" spans="1:5">
      <c r="A105" t="str">
        <f>map_data[[#This Row],[x]]&amp;"_"&amp;map_data[[#This Row],[y]]</f>
        <v>7_14</v>
      </c>
      <c r="B105">
        <f t="shared" si="6"/>
        <v>7</v>
      </c>
      <c r="C105">
        <f t="shared" si="7"/>
        <v>14</v>
      </c>
      <c r="D105">
        <f ca="1">OFFSET(map_dev!$A$2,map_data!C105,map_data!B105)</f>
        <v>4</v>
      </c>
      <c r="E105" t="b">
        <f ca="1">_xlfn.XLOOKUP(map_data[[#This Row],[image_id]],backgrounds[id],backgrounds[can_move])</f>
        <v>0</v>
      </c>
    </row>
    <row r="106" spans="1:5">
      <c r="A106" t="str">
        <f>map_data[[#This Row],[x]]&amp;"_"&amp;map_data[[#This Row],[y]]</f>
        <v>7_15</v>
      </c>
      <c r="B106">
        <f t="shared" si="6"/>
        <v>7</v>
      </c>
      <c r="C106">
        <f t="shared" si="7"/>
        <v>15</v>
      </c>
      <c r="D106">
        <f ca="1">OFFSET(map_dev!$A$2,map_data!C106,map_data!B106)</f>
        <v>9</v>
      </c>
      <c r="E106" t="b">
        <f ca="1">_xlfn.XLOOKUP(map_data[[#This Row],[image_id]],backgrounds[id],backgrounds[can_move])</f>
        <v>0</v>
      </c>
    </row>
    <row r="107" spans="1:5">
      <c r="A107" t="str">
        <f>map_data[[#This Row],[x]]&amp;"_"&amp;map_data[[#This Row],[y]]</f>
        <v>8_1</v>
      </c>
      <c r="B107">
        <f t="shared" si="6"/>
        <v>8</v>
      </c>
      <c r="C107">
        <f t="shared" si="7"/>
        <v>1</v>
      </c>
      <c r="D107">
        <f ca="1">OFFSET(map_dev!$A$2,map_data!C107,map_data!B107)</f>
        <v>9</v>
      </c>
      <c r="E107" t="b">
        <f ca="1">_xlfn.XLOOKUP(map_data[[#This Row],[image_id]],backgrounds[id],backgrounds[can_move])</f>
        <v>0</v>
      </c>
    </row>
    <row r="108" spans="1:5">
      <c r="A108" t="str">
        <f>map_data[[#This Row],[x]]&amp;"_"&amp;map_data[[#This Row],[y]]</f>
        <v>8_2</v>
      </c>
      <c r="B108">
        <f t="shared" si="6"/>
        <v>8</v>
      </c>
      <c r="C108">
        <f t="shared" si="7"/>
        <v>2</v>
      </c>
      <c r="D108">
        <f ca="1">OFFSET(map_dev!$A$2,map_data!C108,map_data!B108)</f>
        <v>4</v>
      </c>
      <c r="E108" t="b">
        <f ca="1">_xlfn.XLOOKUP(map_data[[#This Row],[image_id]],backgrounds[id],backgrounds[can_move])</f>
        <v>0</v>
      </c>
    </row>
    <row r="109" spans="1:5">
      <c r="A109" t="str">
        <f>map_data[[#This Row],[x]]&amp;"_"&amp;map_data[[#This Row],[y]]</f>
        <v>8_3</v>
      </c>
      <c r="B109">
        <f t="shared" si="6"/>
        <v>8</v>
      </c>
      <c r="C109">
        <f t="shared" si="7"/>
        <v>3</v>
      </c>
      <c r="D109">
        <f ca="1">OFFSET(map_dev!$A$2,map_data!C109,map_data!B109)</f>
        <v>2</v>
      </c>
      <c r="E109" t="b">
        <f ca="1">_xlfn.XLOOKUP(map_data[[#This Row],[image_id]],backgrounds[id],backgrounds[can_move])</f>
        <v>1</v>
      </c>
    </row>
    <row r="110" spans="1:5">
      <c r="A110" t="str">
        <f>map_data[[#This Row],[x]]&amp;"_"&amp;map_data[[#This Row],[y]]</f>
        <v>8_4</v>
      </c>
      <c r="B110">
        <f t="shared" si="6"/>
        <v>8</v>
      </c>
      <c r="C110">
        <f t="shared" si="7"/>
        <v>4</v>
      </c>
      <c r="D110">
        <f ca="1">OFFSET(map_dev!$A$2,map_data!C110,map_data!B110)</f>
        <v>1</v>
      </c>
      <c r="E110" t="b">
        <f ca="1">_xlfn.XLOOKUP(map_data[[#This Row],[image_id]],backgrounds[id],backgrounds[can_move])</f>
        <v>1</v>
      </c>
    </row>
    <row r="111" spans="1:5">
      <c r="A111" t="str">
        <f>map_data[[#This Row],[x]]&amp;"_"&amp;map_data[[#This Row],[y]]</f>
        <v>8_5</v>
      </c>
      <c r="B111">
        <f t="shared" si="6"/>
        <v>8</v>
      </c>
      <c r="C111">
        <f t="shared" si="7"/>
        <v>5</v>
      </c>
      <c r="D111">
        <f ca="1">OFFSET(map_dev!$A$2,map_data!C111,map_data!B111)</f>
        <v>1</v>
      </c>
      <c r="E111" t="b">
        <f ca="1">_xlfn.XLOOKUP(map_data[[#This Row],[image_id]],backgrounds[id],backgrounds[can_move])</f>
        <v>1</v>
      </c>
    </row>
    <row r="112" spans="1:5">
      <c r="A112" t="str">
        <f>map_data[[#This Row],[x]]&amp;"_"&amp;map_data[[#This Row],[y]]</f>
        <v>8_6</v>
      </c>
      <c r="B112">
        <f t="shared" si="6"/>
        <v>8</v>
      </c>
      <c r="C112">
        <f t="shared" si="7"/>
        <v>6</v>
      </c>
      <c r="D112">
        <f ca="1">OFFSET(map_dev!$A$2,map_data!C112,map_data!B112)</f>
        <v>4</v>
      </c>
      <c r="E112" t="b">
        <f ca="1">_xlfn.XLOOKUP(map_data[[#This Row],[image_id]],backgrounds[id],backgrounds[can_move])</f>
        <v>0</v>
      </c>
    </row>
    <row r="113" spans="1:5">
      <c r="A113" t="str">
        <f>map_data[[#This Row],[x]]&amp;"_"&amp;map_data[[#This Row],[y]]</f>
        <v>8_7</v>
      </c>
      <c r="B113">
        <f t="shared" si="6"/>
        <v>8</v>
      </c>
      <c r="C113">
        <f t="shared" si="7"/>
        <v>7</v>
      </c>
      <c r="D113">
        <f ca="1">OFFSET(map_dev!$A$2,map_data!C113,map_data!B113)</f>
        <v>5</v>
      </c>
      <c r="E113" t="b">
        <f ca="1">_xlfn.XLOOKUP(map_data[[#This Row],[image_id]],backgrounds[id],backgrounds[can_move])</f>
        <v>0</v>
      </c>
    </row>
    <row r="114" spans="1:5">
      <c r="A114" t="str">
        <f>map_data[[#This Row],[x]]&amp;"_"&amp;map_data[[#This Row],[y]]</f>
        <v>8_8</v>
      </c>
      <c r="B114">
        <f t="shared" si="6"/>
        <v>8</v>
      </c>
      <c r="C114">
        <f t="shared" si="7"/>
        <v>8</v>
      </c>
      <c r="D114">
        <f ca="1">OFFSET(map_dev!$A$2,map_data!C114,map_data!B114)</f>
        <v>1</v>
      </c>
      <c r="E114" t="b">
        <f ca="1">_xlfn.XLOOKUP(map_data[[#This Row],[image_id]],backgrounds[id],backgrounds[can_move])</f>
        <v>1</v>
      </c>
    </row>
    <row r="115" spans="1:5">
      <c r="A115" t="str">
        <f>map_data[[#This Row],[x]]&amp;"_"&amp;map_data[[#This Row],[y]]</f>
        <v>8_9</v>
      </c>
      <c r="B115">
        <f t="shared" si="6"/>
        <v>8</v>
      </c>
      <c r="C115">
        <f t="shared" si="7"/>
        <v>9</v>
      </c>
      <c r="D115">
        <f ca="1">OFFSET(map_dev!$A$2,map_data!C115,map_data!B115)</f>
        <v>3</v>
      </c>
      <c r="E115" t="b">
        <f ca="1">_xlfn.XLOOKUP(map_data[[#This Row],[image_id]],backgrounds[id],backgrounds[can_move])</f>
        <v>0</v>
      </c>
    </row>
    <row r="116" spans="1:5">
      <c r="A116" t="str">
        <f>map_data[[#This Row],[x]]&amp;"_"&amp;map_data[[#This Row],[y]]</f>
        <v>8_10</v>
      </c>
      <c r="B116">
        <f t="shared" si="6"/>
        <v>8</v>
      </c>
      <c r="C116">
        <f t="shared" si="7"/>
        <v>10</v>
      </c>
      <c r="D116">
        <f ca="1">OFFSET(map_dev!$A$2,map_data!C116,map_data!B116)</f>
        <v>3</v>
      </c>
      <c r="E116" t="b">
        <f ca="1">_xlfn.XLOOKUP(map_data[[#This Row],[image_id]],backgrounds[id],backgrounds[can_move])</f>
        <v>0</v>
      </c>
    </row>
    <row r="117" spans="1:5">
      <c r="A117" t="str">
        <f>map_data[[#This Row],[x]]&amp;"_"&amp;map_data[[#This Row],[y]]</f>
        <v>8_11</v>
      </c>
      <c r="B117">
        <f t="shared" si="6"/>
        <v>8</v>
      </c>
      <c r="C117">
        <f t="shared" si="7"/>
        <v>11</v>
      </c>
      <c r="D117">
        <f ca="1">OFFSET(map_dev!$A$2,map_data!C117,map_data!B117)</f>
        <v>4</v>
      </c>
      <c r="E117" t="b">
        <f ca="1">_xlfn.XLOOKUP(map_data[[#This Row],[image_id]],backgrounds[id],backgrounds[can_move])</f>
        <v>0</v>
      </c>
    </row>
    <row r="118" spans="1:5">
      <c r="A118" t="str">
        <f>map_data[[#This Row],[x]]&amp;"_"&amp;map_data[[#This Row],[y]]</f>
        <v>8_12</v>
      </c>
      <c r="B118">
        <f t="shared" si="6"/>
        <v>8</v>
      </c>
      <c r="C118">
        <f t="shared" si="7"/>
        <v>12</v>
      </c>
      <c r="D118">
        <f ca="1">OFFSET(map_dev!$A$2,map_data!C118,map_data!B118)</f>
        <v>1</v>
      </c>
      <c r="E118" t="b">
        <f ca="1">_xlfn.XLOOKUP(map_data[[#This Row],[image_id]],backgrounds[id],backgrounds[can_move])</f>
        <v>1</v>
      </c>
    </row>
    <row r="119" spans="1:5">
      <c r="A119" t="str">
        <f>map_data[[#This Row],[x]]&amp;"_"&amp;map_data[[#This Row],[y]]</f>
        <v>8_13</v>
      </c>
      <c r="B119">
        <f t="shared" si="6"/>
        <v>8</v>
      </c>
      <c r="C119">
        <f t="shared" si="7"/>
        <v>13</v>
      </c>
      <c r="D119">
        <f ca="1">OFFSET(map_dev!$A$2,map_data!C119,map_data!B119)</f>
        <v>1</v>
      </c>
      <c r="E119" t="b">
        <f ca="1">_xlfn.XLOOKUP(map_data[[#This Row],[image_id]],backgrounds[id],backgrounds[can_move])</f>
        <v>1</v>
      </c>
    </row>
    <row r="120" spans="1:5">
      <c r="A120" t="str">
        <f>map_data[[#This Row],[x]]&amp;"_"&amp;map_data[[#This Row],[y]]</f>
        <v>8_14</v>
      </c>
      <c r="B120">
        <f t="shared" si="6"/>
        <v>8</v>
      </c>
      <c r="C120">
        <f t="shared" si="7"/>
        <v>14</v>
      </c>
      <c r="D120">
        <f ca="1">OFFSET(map_dev!$A$2,map_data!C120,map_data!B120)</f>
        <v>4</v>
      </c>
      <c r="E120" t="b">
        <f ca="1">_xlfn.XLOOKUP(map_data[[#This Row],[image_id]],backgrounds[id],backgrounds[can_move])</f>
        <v>0</v>
      </c>
    </row>
    <row r="121" spans="1:5">
      <c r="A121" t="str">
        <f>map_data[[#This Row],[x]]&amp;"_"&amp;map_data[[#This Row],[y]]</f>
        <v>8_15</v>
      </c>
      <c r="B121">
        <f t="shared" si="6"/>
        <v>8</v>
      </c>
      <c r="C121">
        <f t="shared" si="7"/>
        <v>15</v>
      </c>
      <c r="D121">
        <f ca="1">OFFSET(map_dev!$A$2,map_data!C121,map_data!B121)</f>
        <v>9</v>
      </c>
      <c r="E121" t="b">
        <f ca="1">_xlfn.XLOOKUP(map_data[[#This Row],[image_id]],backgrounds[id],backgrounds[can_move])</f>
        <v>0</v>
      </c>
    </row>
    <row r="122" spans="1:5">
      <c r="A122" t="str">
        <f>map_data[[#This Row],[x]]&amp;"_"&amp;map_data[[#This Row],[y]]</f>
        <v>9_1</v>
      </c>
      <c r="B122">
        <f t="shared" si="6"/>
        <v>9</v>
      </c>
      <c r="C122">
        <f t="shared" si="7"/>
        <v>1</v>
      </c>
      <c r="D122">
        <f ca="1">OFFSET(map_dev!$A$2,map_data!C122,map_data!B122)</f>
        <v>9</v>
      </c>
      <c r="E122" t="b">
        <f ca="1">_xlfn.XLOOKUP(map_data[[#This Row],[image_id]],backgrounds[id],backgrounds[can_move])</f>
        <v>0</v>
      </c>
    </row>
    <row r="123" spans="1:5">
      <c r="A123" t="str">
        <f>map_data[[#This Row],[x]]&amp;"_"&amp;map_data[[#This Row],[y]]</f>
        <v>9_2</v>
      </c>
      <c r="B123">
        <f t="shared" si="6"/>
        <v>9</v>
      </c>
      <c r="C123">
        <f t="shared" si="7"/>
        <v>2</v>
      </c>
      <c r="D123">
        <f ca="1">OFFSET(map_dev!$A$2,map_data!C123,map_data!B123)</f>
        <v>3</v>
      </c>
      <c r="E123" t="b">
        <f ca="1">_xlfn.XLOOKUP(map_data[[#This Row],[image_id]],backgrounds[id],backgrounds[can_move])</f>
        <v>0</v>
      </c>
    </row>
    <row r="124" spans="1:5">
      <c r="A124" t="str">
        <f>map_data[[#This Row],[x]]&amp;"_"&amp;map_data[[#This Row],[y]]</f>
        <v>9_3</v>
      </c>
      <c r="B124">
        <f t="shared" si="6"/>
        <v>9</v>
      </c>
      <c r="C124">
        <f t="shared" si="7"/>
        <v>3</v>
      </c>
      <c r="D124">
        <f ca="1">OFFSET(map_dev!$A$2,map_data!C124,map_data!B124)</f>
        <v>3</v>
      </c>
      <c r="E124" t="b">
        <f ca="1">_xlfn.XLOOKUP(map_data[[#This Row],[image_id]],backgrounds[id],backgrounds[can_move])</f>
        <v>0</v>
      </c>
    </row>
    <row r="125" spans="1:5">
      <c r="A125" t="str">
        <f>map_data[[#This Row],[x]]&amp;"_"&amp;map_data[[#This Row],[y]]</f>
        <v>9_4</v>
      </c>
      <c r="B125">
        <f t="shared" si="6"/>
        <v>9</v>
      </c>
      <c r="C125">
        <f t="shared" si="7"/>
        <v>4</v>
      </c>
      <c r="D125">
        <f ca="1">OFFSET(map_dev!$A$2,map_data!C125,map_data!B125)</f>
        <v>3</v>
      </c>
      <c r="E125" t="b">
        <f ca="1">_xlfn.XLOOKUP(map_data[[#This Row],[image_id]],backgrounds[id],backgrounds[can_move])</f>
        <v>0</v>
      </c>
    </row>
    <row r="126" spans="1:5">
      <c r="A126" t="str">
        <f>map_data[[#This Row],[x]]&amp;"_"&amp;map_data[[#This Row],[y]]</f>
        <v>9_5</v>
      </c>
      <c r="B126">
        <f t="shared" si="6"/>
        <v>9</v>
      </c>
      <c r="C126">
        <f t="shared" si="7"/>
        <v>5</v>
      </c>
      <c r="D126">
        <f ca="1">OFFSET(map_dev!$A$2,map_data!C126,map_data!B126)</f>
        <v>3</v>
      </c>
      <c r="E126" t="b">
        <f ca="1">_xlfn.XLOOKUP(map_data[[#This Row],[image_id]],backgrounds[id],backgrounds[can_move])</f>
        <v>0</v>
      </c>
    </row>
    <row r="127" spans="1:5">
      <c r="A127" t="str">
        <f>map_data[[#This Row],[x]]&amp;"_"&amp;map_data[[#This Row],[y]]</f>
        <v>9_6</v>
      </c>
      <c r="B127">
        <f t="shared" si="6"/>
        <v>9</v>
      </c>
      <c r="C127">
        <f t="shared" si="7"/>
        <v>6</v>
      </c>
      <c r="D127">
        <f ca="1">OFFSET(map_dev!$A$2,map_data!C127,map_data!B127)</f>
        <v>4</v>
      </c>
      <c r="E127" t="b">
        <f ca="1">_xlfn.XLOOKUP(map_data[[#This Row],[image_id]],backgrounds[id],backgrounds[can_move])</f>
        <v>0</v>
      </c>
    </row>
    <row r="128" spans="1:5">
      <c r="A128" t="str">
        <f>map_data[[#This Row],[x]]&amp;"_"&amp;map_data[[#This Row],[y]]</f>
        <v>9_7</v>
      </c>
      <c r="B128">
        <f t="shared" si="6"/>
        <v>9</v>
      </c>
      <c r="C128">
        <f t="shared" si="7"/>
        <v>7</v>
      </c>
      <c r="D128">
        <f ca="1">OFFSET(map_dev!$A$2,map_data!C128,map_data!B128)</f>
        <v>1</v>
      </c>
      <c r="E128" t="b">
        <f ca="1">_xlfn.XLOOKUP(map_data[[#This Row],[image_id]],backgrounds[id],backgrounds[can_move])</f>
        <v>1</v>
      </c>
    </row>
    <row r="129" spans="1:5">
      <c r="A129" t="str">
        <f>map_data[[#This Row],[x]]&amp;"_"&amp;map_data[[#This Row],[y]]</f>
        <v>9_8</v>
      </c>
      <c r="B129">
        <f t="shared" si="6"/>
        <v>9</v>
      </c>
      <c r="C129">
        <f t="shared" si="7"/>
        <v>8</v>
      </c>
      <c r="D129">
        <f ca="1">OFFSET(map_dev!$A$2,map_data!C129,map_data!B129)</f>
        <v>1</v>
      </c>
      <c r="E129" t="b">
        <f ca="1">_xlfn.XLOOKUP(map_data[[#This Row],[image_id]],backgrounds[id],backgrounds[can_move])</f>
        <v>1</v>
      </c>
    </row>
    <row r="130" spans="1:5">
      <c r="A130" t="str">
        <f>map_data[[#This Row],[x]]&amp;"_"&amp;map_data[[#This Row],[y]]</f>
        <v>9_9</v>
      </c>
      <c r="B130">
        <f t="shared" ref="B130:B161" si="8">ROUNDUP(ROW(A129)/15,0)</f>
        <v>9</v>
      </c>
      <c r="C130">
        <f t="shared" ref="C130:C161" si="9">MOD(ROW()-2,15)+1</f>
        <v>9</v>
      </c>
      <c r="D130">
        <f ca="1">OFFSET(map_dev!$A$2,map_data!C130,map_data!B130)</f>
        <v>1</v>
      </c>
      <c r="E130" t="b">
        <f ca="1">_xlfn.XLOOKUP(map_data[[#This Row],[image_id]],backgrounds[id],backgrounds[can_move])</f>
        <v>1</v>
      </c>
    </row>
    <row r="131" spans="1:5">
      <c r="A131" t="str">
        <f>map_data[[#This Row],[x]]&amp;"_"&amp;map_data[[#This Row],[y]]</f>
        <v>9_10</v>
      </c>
      <c r="B131">
        <f t="shared" si="8"/>
        <v>9</v>
      </c>
      <c r="C131">
        <f t="shared" si="9"/>
        <v>10</v>
      </c>
      <c r="D131">
        <f ca="1">OFFSET(map_dev!$A$2,map_data!C131,map_data!B131)</f>
        <v>1</v>
      </c>
      <c r="E131" t="b">
        <f ca="1">_xlfn.XLOOKUP(map_data[[#This Row],[image_id]],backgrounds[id],backgrounds[can_move])</f>
        <v>1</v>
      </c>
    </row>
    <row r="132" spans="1:5">
      <c r="A132" t="str">
        <f>map_data[[#This Row],[x]]&amp;"_"&amp;map_data[[#This Row],[y]]</f>
        <v>9_11</v>
      </c>
      <c r="B132">
        <f t="shared" si="8"/>
        <v>9</v>
      </c>
      <c r="C132">
        <f t="shared" si="9"/>
        <v>11</v>
      </c>
      <c r="D132">
        <f ca="1">OFFSET(map_dev!$A$2,map_data!C132,map_data!B132)</f>
        <v>1</v>
      </c>
      <c r="E132" t="b">
        <f ca="1">_xlfn.XLOOKUP(map_data[[#This Row],[image_id]],backgrounds[id],backgrounds[can_move])</f>
        <v>1</v>
      </c>
    </row>
    <row r="133" spans="1:5">
      <c r="A133" t="str">
        <f>map_data[[#This Row],[x]]&amp;"_"&amp;map_data[[#This Row],[y]]</f>
        <v>9_12</v>
      </c>
      <c r="B133">
        <f t="shared" si="8"/>
        <v>9</v>
      </c>
      <c r="C133">
        <f t="shared" si="9"/>
        <v>12</v>
      </c>
      <c r="D133">
        <f ca="1">OFFSET(map_dev!$A$2,map_data!C133,map_data!B133)</f>
        <v>1</v>
      </c>
      <c r="E133" t="b">
        <f ca="1">_xlfn.XLOOKUP(map_data[[#This Row],[image_id]],backgrounds[id],backgrounds[can_move])</f>
        <v>1</v>
      </c>
    </row>
    <row r="134" spans="1:5">
      <c r="A134" t="str">
        <f>map_data[[#This Row],[x]]&amp;"_"&amp;map_data[[#This Row],[y]]</f>
        <v>9_13</v>
      </c>
      <c r="B134">
        <f t="shared" si="8"/>
        <v>9</v>
      </c>
      <c r="C134">
        <f t="shared" si="9"/>
        <v>13</v>
      </c>
      <c r="D134">
        <f ca="1">OFFSET(map_dev!$A$2,map_data!C134,map_data!B134)</f>
        <v>1</v>
      </c>
      <c r="E134" t="b">
        <f ca="1">_xlfn.XLOOKUP(map_data[[#This Row],[image_id]],backgrounds[id],backgrounds[can_move])</f>
        <v>1</v>
      </c>
    </row>
    <row r="135" spans="1:5">
      <c r="A135" t="str">
        <f>map_data[[#This Row],[x]]&amp;"_"&amp;map_data[[#This Row],[y]]</f>
        <v>9_14</v>
      </c>
      <c r="B135">
        <f t="shared" si="8"/>
        <v>9</v>
      </c>
      <c r="C135">
        <f t="shared" si="9"/>
        <v>14</v>
      </c>
      <c r="D135">
        <f ca="1">OFFSET(map_dev!$A$2,map_data!C135,map_data!B135)</f>
        <v>4</v>
      </c>
      <c r="E135" t="b">
        <f ca="1">_xlfn.XLOOKUP(map_data[[#This Row],[image_id]],backgrounds[id],backgrounds[can_move])</f>
        <v>0</v>
      </c>
    </row>
    <row r="136" spans="1:5">
      <c r="A136" t="str">
        <f>map_data[[#This Row],[x]]&amp;"_"&amp;map_data[[#This Row],[y]]</f>
        <v>9_15</v>
      </c>
      <c r="B136">
        <f t="shared" si="8"/>
        <v>9</v>
      </c>
      <c r="C136">
        <f t="shared" si="9"/>
        <v>15</v>
      </c>
      <c r="D136">
        <f ca="1">OFFSET(map_dev!$A$2,map_data!C136,map_data!B136)</f>
        <v>9</v>
      </c>
      <c r="E136" t="b">
        <f ca="1">_xlfn.XLOOKUP(map_data[[#This Row],[image_id]],backgrounds[id],backgrounds[can_move])</f>
        <v>0</v>
      </c>
    </row>
    <row r="137" spans="1:5">
      <c r="A137" t="str">
        <f>map_data[[#This Row],[x]]&amp;"_"&amp;map_data[[#This Row],[y]]</f>
        <v>10_1</v>
      </c>
      <c r="B137">
        <f t="shared" si="8"/>
        <v>10</v>
      </c>
      <c r="C137">
        <f t="shared" si="9"/>
        <v>1</v>
      </c>
      <c r="D137">
        <f ca="1">OFFSET(map_dev!$A$2,map_data!C137,map_data!B137)</f>
        <v>9</v>
      </c>
      <c r="E137" t="b">
        <f ca="1">_xlfn.XLOOKUP(map_data[[#This Row],[image_id]],backgrounds[id],backgrounds[can_move])</f>
        <v>0</v>
      </c>
    </row>
    <row r="138" spans="1:5">
      <c r="A138" t="str">
        <f>map_data[[#This Row],[x]]&amp;"_"&amp;map_data[[#This Row],[y]]</f>
        <v>10_2</v>
      </c>
      <c r="B138">
        <f t="shared" si="8"/>
        <v>10</v>
      </c>
      <c r="C138">
        <f t="shared" si="9"/>
        <v>2</v>
      </c>
      <c r="D138">
        <f ca="1">OFFSET(map_dev!$A$2,map_data!C138,map_data!B138)</f>
        <v>9</v>
      </c>
      <c r="E138" t="b">
        <f ca="1">_xlfn.XLOOKUP(map_data[[#This Row],[image_id]],backgrounds[id],backgrounds[can_move])</f>
        <v>0</v>
      </c>
    </row>
    <row r="139" spans="1:5">
      <c r="A139" t="str">
        <f>map_data[[#This Row],[x]]&amp;"_"&amp;map_data[[#This Row],[y]]</f>
        <v>10_3</v>
      </c>
      <c r="B139">
        <f t="shared" si="8"/>
        <v>10</v>
      </c>
      <c r="C139">
        <f t="shared" si="9"/>
        <v>3</v>
      </c>
      <c r="D139">
        <f ca="1">OFFSET(map_dev!$A$2,map_data!C139,map_data!B139)</f>
        <v>9</v>
      </c>
      <c r="E139" t="b">
        <f ca="1">_xlfn.XLOOKUP(map_data[[#This Row],[image_id]],backgrounds[id],backgrounds[can_move])</f>
        <v>0</v>
      </c>
    </row>
    <row r="140" spans="1:5">
      <c r="A140" t="str">
        <f>map_data[[#This Row],[x]]&amp;"_"&amp;map_data[[#This Row],[y]]</f>
        <v>10_4</v>
      </c>
      <c r="B140">
        <f t="shared" si="8"/>
        <v>10</v>
      </c>
      <c r="C140">
        <f t="shared" si="9"/>
        <v>4</v>
      </c>
      <c r="D140">
        <f ca="1">OFFSET(map_dev!$A$2,map_data!C140,map_data!B140)</f>
        <v>9</v>
      </c>
      <c r="E140" t="b">
        <f ca="1">_xlfn.XLOOKUP(map_data[[#This Row],[image_id]],backgrounds[id],backgrounds[can_move])</f>
        <v>0</v>
      </c>
    </row>
    <row r="141" spans="1:5">
      <c r="A141" t="str">
        <f>map_data[[#This Row],[x]]&amp;"_"&amp;map_data[[#This Row],[y]]</f>
        <v>10_5</v>
      </c>
      <c r="B141">
        <f t="shared" si="8"/>
        <v>10</v>
      </c>
      <c r="C141">
        <f t="shared" si="9"/>
        <v>5</v>
      </c>
      <c r="D141">
        <f ca="1">OFFSET(map_dev!$A$2,map_data!C141,map_data!B141)</f>
        <v>9</v>
      </c>
      <c r="E141" t="b">
        <f ca="1">_xlfn.XLOOKUP(map_data[[#This Row],[image_id]],backgrounds[id],backgrounds[can_move])</f>
        <v>0</v>
      </c>
    </row>
    <row r="142" spans="1:5">
      <c r="A142" t="str">
        <f>map_data[[#This Row],[x]]&amp;"_"&amp;map_data[[#This Row],[y]]</f>
        <v>10_6</v>
      </c>
      <c r="B142">
        <f t="shared" si="8"/>
        <v>10</v>
      </c>
      <c r="C142">
        <f t="shared" si="9"/>
        <v>6</v>
      </c>
      <c r="D142">
        <f ca="1">OFFSET(map_dev!$A$2,map_data!C142,map_data!B142)</f>
        <v>4</v>
      </c>
      <c r="E142" t="b">
        <f ca="1">_xlfn.XLOOKUP(map_data[[#This Row],[image_id]],backgrounds[id],backgrounds[can_move])</f>
        <v>0</v>
      </c>
    </row>
    <row r="143" spans="1:5">
      <c r="A143" t="str">
        <f>map_data[[#This Row],[x]]&amp;"_"&amp;map_data[[#This Row],[y]]</f>
        <v>10_7</v>
      </c>
      <c r="B143">
        <f t="shared" si="8"/>
        <v>10</v>
      </c>
      <c r="C143">
        <f t="shared" si="9"/>
        <v>7</v>
      </c>
      <c r="D143">
        <f ca="1">OFFSET(map_dev!$A$2,map_data!C143,map_data!B143)</f>
        <v>1</v>
      </c>
      <c r="E143" t="b">
        <f ca="1">_xlfn.XLOOKUP(map_data[[#This Row],[image_id]],backgrounds[id],backgrounds[can_move])</f>
        <v>1</v>
      </c>
    </row>
    <row r="144" spans="1:5">
      <c r="A144" t="str">
        <f>map_data[[#This Row],[x]]&amp;"_"&amp;map_data[[#This Row],[y]]</f>
        <v>10_8</v>
      </c>
      <c r="B144">
        <f t="shared" si="8"/>
        <v>10</v>
      </c>
      <c r="C144">
        <f t="shared" si="9"/>
        <v>8</v>
      </c>
      <c r="D144">
        <f ca="1">OFFSET(map_dev!$A$2,map_data!C144,map_data!B144)</f>
        <v>1</v>
      </c>
      <c r="E144" t="b">
        <f ca="1">_xlfn.XLOOKUP(map_data[[#This Row],[image_id]],backgrounds[id],backgrounds[can_move])</f>
        <v>1</v>
      </c>
    </row>
    <row r="145" spans="1:5">
      <c r="A145" t="str">
        <f>map_data[[#This Row],[x]]&amp;"_"&amp;map_data[[#This Row],[y]]</f>
        <v>10_9</v>
      </c>
      <c r="B145">
        <f t="shared" si="8"/>
        <v>10</v>
      </c>
      <c r="C145">
        <f t="shared" si="9"/>
        <v>9</v>
      </c>
      <c r="D145">
        <f ca="1">OFFSET(map_dev!$A$2,map_data!C145,map_data!B145)</f>
        <v>1</v>
      </c>
      <c r="E145" t="b">
        <f ca="1">_xlfn.XLOOKUP(map_data[[#This Row],[image_id]],backgrounds[id],backgrounds[can_move])</f>
        <v>1</v>
      </c>
    </row>
    <row r="146" spans="1:5">
      <c r="A146" t="str">
        <f>map_data[[#This Row],[x]]&amp;"_"&amp;map_data[[#This Row],[y]]</f>
        <v>10_10</v>
      </c>
      <c r="B146">
        <f t="shared" si="8"/>
        <v>10</v>
      </c>
      <c r="C146">
        <f t="shared" si="9"/>
        <v>10</v>
      </c>
      <c r="D146">
        <f ca="1">OFFSET(map_dev!$A$2,map_data!C146,map_data!B146)</f>
        <v>3</v>
      </c>
      <c r="E146" t="b">
        <f ca="1">_xlfn.XLOOKUP(map_data[[#This Row],[image_id]],backgrounds[id],backgrounds[can_move])</f>
        <v>0</v>
      </c>
    </row>
    <row r="147" spans="1:5">
      <c r="A147" t="str">
        <f>map_data[[#This Row],[x]]&amp;"_"&amp;map_data[[#This Row],[y]]</f>
        <v>10_11</v>
      </c>
      <c r="B147">
        <f t="shared" si="8"/>
        <v>10</v>
      </c>
      <c r="C147">
        <f t="shared" si="9"/>
        <v>11</v>
      </c>
      <c r="D147">
        <f ca="1">OFFSET(map_dev!$A$2,map_data!C147,map_data!B147)</f>
        <v>3</v>
      </c>
      <c r="E147" t="b">
        <f ca="1">_xlfn.XLOOKUP(map_data[[#This Row],[image_id]],backgrounds[id],backgrounds[can_move])</f>
        <v>0</v>
      </c>
    </row>
    <row r="148" spans="1:5">
      <c r="A148" t="str">
        <f>map_data[[#This Row],[x]]&amp;"_"&amp;map_data[[#This Row],[y]]</f>
        <v>10_12</v>
      </c>
      <c r="B148">
        <f t="shared" si="8"/>
        <v>10</v>
      </c>
      <c r="C148">
        <f t="shared" si="9"/>
        <v>12</v>
      </c>
      <c r="D148">
        <f ca="1">OFFSET(map_dev!$A$2,map_data!C148,map_data!B148)</f>
        <v>3</v>
      </c>
      <c r="E148" t="b">
        <f ca="1">_xlfn.XLOOKUP(map_data[[#This Row],[image_id]],backgrounds[id],backgrounds[can_move])</f>
        <v>0</v>
      </c>
    </row>
    <row r="149" spans="1:5">
      <c r="A149" t="str">
        <f>map_data[[#This Row],[x]]&amp;"_"&amp;map_data[[#This Row],[y]]</f>
        <v>10_13</v>
      </c>
      <c r="B149">
        <f t="shared" si="8"/>
        <v>10</v>
      </c>
      <c r="C149">
        <f t="shared" si="9"/>
        <v>13</v>
      </c>
      <c r="D149">
        <f ca="1">OFFSET(map_dev!$A$2,map_data!C149,map_data!B149)</f>
        <v>3</v>
      </c>
      <c r="E149" t="b">
        <f ca="1">_xlfn.XLOOKUP(map_data[[#This Row],[image_id]],backgrounds[id],backgrounds[can_move])</f>
        <v>0</v>
      </c>
    </row>
    <row r="150" spans="1:5">
      <c r="A150" t="str">
        <f>map_data[[#This Row],[x]]&amp;"_"&amp;map_data[[#This Row],[y]]</f>
        <v>10_14</v>
      </c>
      <c r="B150">
        <f t="shared" si="8"/>
        <v>10</v>
      </c>
      <c r="C150">
        <f t="shared" si="9"/>
        <v>14</v>
      </c>
      <c r="D150">
        <f ca="1">OFFSET(map_dev!$A$2,map_data!C150,map_data!B150)</f>
        <v>4</v>
      </c>
      <c r="E150" t="b">
        <f ca="1">_xlfn.XLOOKUP(map_data[[#This Row],[image_id]],backgrounds[id],backgrounds[can_move])</f>
        <v>0</v>
      </c>
    </row>
    <row r="151" spans="1:5">
      <c r="A151" t="str">
        <f>map_data[[#This Row],[x]]&amp;"_"&amp;map_data[[#This Row],[y]]</f>
        <v>10_15</v>
      </c>
      <c r="B151">
        <f t="shared" si="8"/>
        <v>10</v>
      </c>
      <c r="C151">
        <f t="shared" si="9"/>
        <v>15</v>
      </c>
      <c r="D151">
        <f ca="1">OFFSET(map_dev!$A$2,map_data!C151,map_data!B151)</f>
        <v>9</v>
      </c>
      <c r="E151" t="b">
        <f ca="1">_xlfn.XLOOKUP(map_data[[#This Row],[image_id]],backgrounds[id],backgrounds[can_move])</f>
        <v>0</v>
      </c>
    </row>
    <row r="152" spans="1:5">
      <c r="A152" t="str">
        <f>map_data[[#This Row],[x]]&amp;"_"&amp;map_data[[#This Row],[y]]</f>
        <v>11_1</v>
      </c>
      <c r="B152">
        <f t="shared" si="8"/>
        <v>11</v>
      </c>
      <c r="C152">
        <f t="shared" si="9"/>
        <v>1</v>
      </c>
      <c r="D152">
        <f ca="1">OFFSET(map_dev!$A$2,map_data!C152,map_data!B152)</f>
        <v>9</v>
      </c>
      <c r="E152" t="b">
        <f ca="1">_xlfn.XLOOKUP(map_data[[#This Row],[image_id]],backgrounds[id],backgrounds[can_move])</f>
        <v>0</v>
      </c>
    </row>
    <row r="153" spans="1:5">
      <c r="A153" t="str">
        <f>map_data[[#This Row],[x]]&amp;"_"&amp;map_data[[#This Row],[y]]</f>
        <v>11_2</v>
      </c>
      <c r="B153">
        <f t="shared" si="8"/>
        <v>11</v>
      </c>
      <c r="C153">
        <f t="shared" si="9"/>
        <v>2</v>
      </c>
      <c r="D153">
        <f ca="1">OFFSET(map_dev!$A$2,map_data!C153,map_data!B153)</f>
        <v>9</v>
      </c>
      <c r="E153" t="b">
        <f ca="1">_xlfn.XLOOKUP(map_data[[#This Row],[image_id]],backgrounds[id],backgrounds[can_move])</f>
        <v>0</v>
      </c>
    </row>
    <row r="154" spans="1:5">
      <c r="A154" t="str">
        <f>map_data[[#This Row],[x]]&amp;"_"&amp;map_data[[#This Row],[y]]</f>
        <v>11_3</v>
      </c>
      <c r="B154">
        <f t="shared" si="8"/>
        <v>11</v>
      </c>
      <c r="C154">
        <f t="shared" si="9"/>
        <v>3</v>
      </c>
      <c r="D154">
        <f ca="1">OFFSET(map_dev!$A$2,map_data!C154,map_data!B154)</f>
        <v>9</v>
      </c>
      <c r="E154" t="b">
        <f ca="1">_xlfn.XLOOKUP(map_data[[#This Row],[image_id]],backgrounds[id],backgrounds[can_move])</f>
        <v>0</v>
      </c>
    </row>
    <row r="155" spans="1:5">
      <c r="A155" t="str">
        <f>map_data[[#This Row],[x]]&amp;"_"&amp;map_data[[#This Row],[y]]</f>
        <v>11_4</v>
      </c>
      <c r="B155">
        <f t="shared" si="8"/>
        <v>11</v>
      </c>
      <c r="C155">
        <f t="shared" si="9"/>
        <v>4</v>
      </c>
      <c r="D155">
        <f ca="1">OFFSET(map_dev!$A$2,map_data!C155,map_data!B155)</f>
        <v>9</v>
      </c>
      <c r="E155" t="b">
        <f ca="1">_xlfn.XLOOKUP(map_data[[#This Row],[image_id]],backgrounds[id],backgrounds[can_move])</f>
        <v>0</v>
      </c>
    </row>
    <row r="156" spans="1:5">
      <c r="A156" t="str">
        <f>map_data[[#This Row],[x]]&amp;"_"&amp;map_data[[#This Row],[y]]</f>
        <v>11_5</v>
      </c>
      <c r="B156">
        <f t="shared" si="8"/>
        <v>11</v>
      </c>
      <c r="C156">
        <f t="shared" si="9"/>
        <v>5</v>
      </c>
      <c r="D156">
        <f ca="1">OFFSET(map_dev!$A$2,map_data!C156,map_data!B156)</f>
        <v>9</v>
      </c>
      <c r="E156" t="b">
        <f ca="1">_xlfn.XLOOKUP(map_data[[#This Row],[image_id]],backgrounds[id],backgrounds[can_move])</f>
        <v>0</v>
      </c>
    </row>
    <row r="157" spans="1:5">
      <c r="A157" t="str">
        <f>map_data[[#This Row],[x]]&amp;"_"&amp;map_data[[#This Row],[y]]</f>
        <v>11_6</v>
      </c>
      <c r="B157">
        <f t="shared" si="8"/>
        <v>11</v>
      </c>
      <c r="C157">
        <f t="shared" si="9"/>
        <v>6</v>
      </c>
      <c r="D157">
        <f ca="1">OFFSET(map_dev!$A$2,map_data!C157,map_data!B157)</f>
        <v>4</v>
      </c>
      <c r="E157" t="b">
        <f ca="1">_xlfn.XLOOKUP(map_data[[#This Row],[image_id]],backgrounds[id],backgrounds[can_move])</f>
        <v>0</v>
      </c>
    </row>
    <row r="158" spans="1:5">
      <c r="A158" t="str">
        <f>map_data[[#This Row],[x]]&amp;"_"&amp;map_data[[#This Row],[y]]</f>
        <v>11_7</v>
      </c>
      <c r="B158">
        <f t="shared" si="8"/>
        <v>11</v>
      </c>
      <c r="C158">
        <f t="shared" si="9"/>
        <v>7</v>
      </c>
      <c r="D158">
        <f ca="1">OFFSET(map_dev!$A$2,map_data!C158,map_data!B158)</f>
        <v>5</v>
      </c>
      <c r="E158" t="b">
        <f ca="1">_xlfn.XLOOKUP(map_data[[#This Row],[image_id]],backgrounds[id],backgrounds[can_move])</f>
        <v>0</v>
      </c>
    </row>
    <row r="159" spans="1:5">
      <c r="A159" t="str">
        <f>map_data[[#This Row],[x]]&amp;"_"&amp;map_data[[#This Row],[y]]</f>
        <v>11_8</v>
      </c>
      <c r="B159">
        <f t="shared" si="8"/>
        <v>11</v>
      </c>
      <c r="C159">
        <f t="shared" si="9"/>
        <v>8</v>
      </c>
      <c r="D159">
        <f ca="1">OFFSET(map_dev!$A$2,map_data!C159,map_data!B159)</f>
        <v>5</v>
      </c>
      <c r="E159" t="b">
        <f ca="1">_xlfn.XLOOKUP(map_data[[#This Row],[image_id]],backgrounds[id],backgrounds[can_move])</f>
        <v>0</v>
      </c>
    </row>
    <row r="160" spans="1:5">
      <c r="A160" t="str">
        <f>map_data[[#This Row],[x]]&amp;"_"&amp;map_data[[#This Row],[y]]</f>
        <v>11_9</v>
      </c>
      <c r="B160">
        <f t="shared" si="8"/>
        <v>11</v>
      </c>
      <c r="C160">
        <f t="shared" si="9"/>
        <v>9</v>
      </c>
      <c r="D160">
        <f ca="1">OFFSET(map_dev!$A$2,map_data!C160,map_data!B160)</f>
        <v>5</v>
      </c>
      <c r="E160" t="b">
        <f ca="1">_xlfn.XLOOKUP(map_data[[#This Row],[image_id]],backgrounds[id],backgrounds[can_move])</f>
        <v>0</v>
      </c>
    </row>
    <row r="161" spans="1:5">
      <c r="A161" t="str">
        <f>map_data[[#This Row],[x]]&amp;"_"&amp;map_data[[#This Row],[y]]</f>
        <v>11_10</v>
      </c>
      <c r="B161">
        <f t="shared" si="8"/>
        <v>11</v>
      </c>
      <c r="C161">
        <f t="shared" si="9"/>
        <v>10</v>
      </c>
      <c r="D161">
        <f ca="1">OFFSET(map_dev!$A$2,map_data!C161,map_data!B161)</f>
        <v>4</v>
      </c>
      <c r="E161" t="b">
        <f ca="1">_xlfn.XLOOKUP(map_data[[#This Row],[image_id]],backgrounds[id],backgrounds[can_move])</f>
        <v>0</v>
      </c>
    </row>
    <row r="162" spans="1:5">
      <c r="A162" t="str">
        <f>map_data[[#This Row],[x]]&amp;"_"&amp;map_data[[#This Row],[y]]</f>
        <v>11_11</v>
      </c>
      <c r="B162">
        <f t="shared" ref="B162:B196" si="10">ROUNDUP(ROW(A161)/15,0)</f>
        <v>11</v>
      </c>
      <c r="C162">
        <f t="shared" ref="C162:C196" si="11">MOD(ROW()-2,15)+1</f>
        <v>11</v>
      </c>
      <c r="D162">
        <f ca="1">OFFSET(map_dev!$A$2,map_data!C162,map_data!B162)</f>
        <v>9</v>
      </c>
      <c r="E162" t="b">
        <f ca="1">_xlfn.XLOOKUP(map_data[[#This Row],[image_id]],backgrounds[id],backgrounds[can_move])</f>
        <v>0</v>
      </c>
    </row>
    <row r="163" spans="1:5">
      <c r="A163" t="str">
        <f>map_data[[#This Row],[x]]&amp;"_"&amp;map_data[[#This Row],[y]]</f>
        <v>11_12</v>
      </c>
      <c r="B163">
        <f t="shared" si="10"/>
        <v>11</v>
      </c>
      <c r="C163">
        <f t="shared" si="11"/>
        <v>12</v>
      </c>
      <c r="D163">
        <f ca="1">OFFSET(map_dev!$A$2,map_data!C163,map_data!B163)</f>
        <v>9</v>
      </c>
      <c r="E163" t="b">
        <f ca="1">_xlfn.XLOOKUP(map_data[[#This Row],[image_id]],backgrounds[id],backgrounds[can_move])</f>
        <v>0</v>
      </c>
    </row>
    <row r="164" spans="1:5">
      <c r="A164" t="str">
        <f>map_data[[#This Row],[x]]&amp;"_"&amp;map_data[[#This Row],[y]]</f>
        <v>11_13</v>
      </c>
      <c r="B164">
        <f t="shared" si="10"/>
        <v>11</v>
      </c>
      <c r="C164">
        <f t="shared" si="11"/>
        <v>13</v>
      </c>
      <c r="D164">
        <f ca="1">OFFSET(map_dev!$A$2,map_data!C164,map_data!B164)</f>
        <v>9</v>
      </c>
      <c r="E164" t="b">
        <f ca="1">_xlfn.XLOOKUP(map_data[[#This Row],[image_id]],backgrounds[id],backgrounds[can_move])</f>
        <v>0</v>
      </c>
    </row>
    <row r="165" spans="1:5">
      <c r="A165" t="str">
        <f>map_data[[#This Row],[x]]&amp;"_"&amp;map_data[[#This Row],[y]]</f>
        <v>11_14</v>
      </c>
      <c r="B165">
        <f t="shared" si="10"/>
        <v>11</v>
      </c>
      <c r="C165">
        <f t="shared" si="11"/>
        <v>14</v>
      </c>
      <c r="D165">
        <f ca="1">OFFSET(map_dev!$A$2,map_data!C165,map_data!B165)</f>
        <v>9</v>
      </c>
      <c r="E165" t="b">
        <f ca="1">_xlfn.XLOOKUP(map_data[[#This Row],[image_id]],backgrounds[id],backgrounds[can_move])</f>
        <v>0</v>
      </c>
    </row>
    <row r="166" spans="1:5">
      <c r="A166" t="str">
        <f>map_data[[#This Row],[x]]&amp;"_"&amp;map_data[[#This Row],[y]]</f>
        <v>11_15</v>
      </c>
      <c r="B166">
        <f t="shared" si="10"/>
        <v>11</v>
      </c>
      <c r="C166">
        <f t="shared" si="11"/>
        <v>15</v>
      </c>
      <c r="D166">
        <f ca="1">OFFSET(map_dev!$A$2,map_data!C166,map_data!B166)</f>
        <v>9</v>
      </c>
      <c r="E166" t="b">
        <f ca="1">_xlfn.XLOOKUP(map_data[[#This Row],[image_id]],backgrounds[id],backgrounds[can_move])</f>
        <v>0</v>
      </c>
    </row>
    <row r="167" spans="1:5">
      <c r="A167" t="str">
        <f>map_data[[#This Row],[x]]&amp;"_"&amp;map_data[[#This Row],[y]]</f>
        <v>12_1</v>
      </c>
      <c r="B167">
        <f t="shared" si="10"/>
        <v>12</v>
      </c>
      <c r="C167">
        <f t="shared" si="11"/>
        <v>1</v>
      </c>
      <c r="D167">
        <f ca="1">OFFSET(map_dev!$A$2,map_data!C167,map_data!B167)</f>
        <v>9</v>
      </c>
      <c r="E167" t="b">
        <f ca="1">_xlfn.XLOOKUP(map_data[[#This Row],[image_id]],backgrounds[id],backgrounds[can_move])</f>
        <v>0</v>
      </c>
    </row>
    <row r="168" spans="1:5">
      <c r="A168" t="str">
        <f>map_data[[#This Row],[x]]&amp;"_"&amp;map_data[[#This Row],[y]]</f>
        <v>12_2</v>
      </c>
      <c r="B168">
        <f t="shared" si="10"/>
        <v>12</v>
      </c>
      <c r="C168">
        <f t="shared" si="11"/>
        <v>2</v>
      </c>
      <c r="D168">
        <f ca="1">OFFSET(map_dev!$A$2,map_data!C168,map_data!B168)</f>
        <v>9</v>
      </c>
      <c r="E168" t="b">
        <f ca="1">_xlfn.XLOOKUP(map_data[[#This Row],[image_id]],backgrounds[id],backgrounds[can_move])</f>
        <v>0</v>
      </c>
    </row>
    <row r="169" spans="1:5">
      <c r="A169" t="str">
        <f>map_data[[#This Row],[x]]&amp;"_"&amp;map_data[[#This Row],[y]]</f>
        <v>12_3</v>
      </c>
      <c r="B169">
        <f t="shared" si="10"/>
        <v>12</v>
      </c>
      <c r="C169">
        <f t="shared" si="11"/>
        <v>3</v>
      </c>
      <c r="D169">
        <f ca="1">OFFSET(map_dev!$A$2,map_data!C169,map_data!B169)</f>
        <v>9</v>
      </c>
      <c r="E169" t="b">
        <f ca="1">_xlfn.XLOOKUP(map_data[[#This Row],[image_id]],backgrounds[id],backgrounds[can_move])</f>
        <v>0</v>
      </c>
    </row>
    <row r="170" spans="1:5">
      <c r="A170" t="str">
        <f>map_data[[#This Row],[x]]&amp;"_"&amp;map_data[[#This Row],[y]]</f>
        <v>12_4</v>
      </c>
      <c r="B170">
        <f t="shared" si="10"/>
        <v>12</v>
      </c>
      <c r="C170">
        <f t="shared" si="11"/>
        <v>4</v>
      </c>
      <c r="D170">
        <f ca="1">OFFSET(map_dev!$A$2,map_data!C170,map_data!B170)</f>
        <v>9</v>
      </c>
      <c r="E170" t="b">
        <f ca="1">_xlfn.XLOOKUP(map_data[[#This Row],[image_id]],backgrounds[id],backgrounds[can_move])</f>
        <v>0</v>
      </c>
    </row>
    <row r="171" spans="1:5">
      <c r="A171" t="str">
        <f>map_data[[#This Row],[x]]&amp;"_"&amp;map_data[[#This Row],[y]]</f>
        <v>12_5</v>
      </c>
      <c r="B171">
        <f t="shared" si="10"/>
        <v>12</v>
      </c>
      <c r="C171">
        <f t="shared" si="11"/>
        <v>5</v>
      </c>
      <c r="D171">
        <f ca="1">OFFSET(map_dev!$A$2,map_data!C171,map_data!B171)</f>
        <v>9</v>
      </c>
      <c r="E171" t="b">
        <f ca="1">_xlfn.XLOOKUP(map_data[[#This Row],[image_id]],backgrounds[id],backgrounds[can_move])</f>
        <v>0</v>
      </c>
    </row>
    <row r="172" spans="1:5">
      <c r="A172" t="str">
        <f>map_data[[#This Row],[x]]&amp;"_"&amp;map_data[[#This Row],[y]]</f>
        <v>12_6</v>
      </c>
      <c r="B172">
        <f t="shared" si="10"/>
        <v>12</v>
      </c>
      <c r="C172">
        <f t="shared" si="11"/>
        <v>6</v>
      </c>
      <c r="D172">
        <f ca="1">OFFSET(map_dev!$A$2,map_data!C172,map_data!B172)</f>
        <v>3</v>
      </c>
      <c r="E172" t="b">
        <f ca="1">_xlfn.XLOOKUP(map_data[[#This Row],[image_id]],backgrounds[id],backgrounds[can_move])</f>
        <v>0</v>
      </c>
    </row>
    <row r="173" spans="1:5">
      <c r="A173" t="str">
        <f>map_data[[#This Row],[x]]&amp;"_"&amp;map_data[[#This Row],[y]]</f>
        <v>12_7</v>
      </c>
      <c r="B173">
        <f t="shared" si="10"/>
        <v>12</v>
      </c>
      <c r="C173">
        <f t="shared" si="11"/>
        <v>7</v>
      </c>
      <c r="D173">
        <f ca="1">OFFSET(map_dev!$A$2,map_data!C173,map_data!B173)</f>
        <v>3</v>
      </c>
      <c r="E173" t="b">
        <f ca="1">_xlfn.XLOOKUP(map_data[[#This Row],[image_id]],backgrounds[id],backgrounds[can_move])</f>
        <v>0</v>
      </c>
    </row>
    <row r="174" spans="1:5">
      <c r="A174" t="str">
        <f>map_data[[#This Row],[x]]&amp;"_"&amp;map_data[[#This Row],[y]]</f>
        <v>12_8</v>
      </c>
      <c r="B174">
        <f t="shared" si="10"/>
        <v>12</v>
      </c>
      <c r="C174">
        <f t="shared" si="11"/>
        <v>8</v>
      </c>
      <c r="D174">
        <f ca="1">OFFSET(map_dev!$A$2,map_data!C174,map_data!B174)</f>
        <v>3</v>
      </c>
      <c r="E174" t="b">
        <f ca="1">_xlfn.XLOOKUP(map_data[[#This Row],[image_id]],backgrounds[id],backgrounds[can_move])</f>
        <v>0</v>
      </c>
    </row>
    <row r="175" spans="1:5">
      <c r="A175" t="str">
        <f>map_data[[#This Row],[x]]&amp;"_"&amp;map_data[[#This Row],[y]]</f>
        <v>12_9</v>
      </c>
      <c r="B175">
        <f t="shared" si="10"/>
        <v>12</v>
      </c>
      <c r="C175">
        <f t="shared" si="11"/>
        <v>9</v>
      </c>
      <c r="D175">
        <f ca="1">OFFSET(map_dev!$A$2,map_data!C175,map_data!B175)</f>
        <v>3</v>
      </c>
      <c r="E175" t="b">
        <f ca="1">_xlfn.XLOOKUP(map_data[[#This Row],[image_id]],backgrounds[id],backgrounds[can_move])</f>
        <v>0</v>
      </c>
    </row>
    <row r="176" spans="1:5">
      <c r="A176" t="str">
        <f>map_data[[#This Row],[x]]&amp;"_"&amp;map_data[[#This Row],[y]]</f>
        <v>12_10</v>
      </c>
      <c r="B176">
        <f t="shared" si="10"/>
        <v>12</v>
      </c>
      <c r="C176">
        <f t="shared" si="11"/>
        <v>10</v>
      </c>
      <c r="D176">
        <f ca="1">OFFSET(map_dev!$A$2,map_data!C176,map_data!B176)</f>
        <v>4</v>
      </c>
      <c r="E176" t="b">
        <f ca="1">_xlfn.XLOOKUP(map_data[[#This Row],[image_id]],backgrounds[id],backgrounds[can_move])</f>
        <v>0</v>
      </c>
    </row>
    <row r="177" spans="1:5">
      <c r="A177" t="str">
        <f>map_data[[#This Row],[x]]&amp;"_"&amp;map_data[[#This Row],[y]]</f>
        <v>12_11</v>
      </c>
      <c r="B177">
        <f t="shared" si="10"/>
        <v>12</v>
      </c>
      <c r="C177">
        <f t="shared" si="11"/>
        <v>11</v>
      </c>
      <c r="D177">
        <f ca="1">OFFSET(map_dev!$A$2,map_data!C177,map_data!B177)</f>
        <v>9</v>
      </c>
      <c r="E177" t="b">
        <f ca="1">_xlfn.XLOOKUP(map_data[[#This Row],[image_id]],backgrounds[id],backgrounds[can_move])</f>
        <v>0</v>
      </c>
    </row>
    <row r="178" spans="1:5">
      <c r="A178" t="str">
        <f>map_data[[#This Row],[x]]&amp;"_"&amp;map_data[[#This Row],[y]]</f>
        <v>12_12</v>
      </c>
      <c r="B178">
        <f t="shared" si="10"/>
        <v>12</v>
      </c>
      <c r="C178">
        <f t="shared" si="11"/>
        <v>12</v>
      </c>
      <c r="D178">
        <f ca="1">OFFSET(map_dev!$A$2,map_data!C178,map_data!B178)</f>
        <v>9</v>
      </c>
      <c r="E178" t="b">
        <f ca="1">_xlfn.XLOOKUP(map_data[[#This Row],[image_id]],backgrounds[id],backgrounds[can_move])</f>
        <v>0</v>
      </c>
    </row>
    <row r="179" spans="1:5">
      <c r="A179" t="str">
        <f>map_data[[#This Row],[x]]&amp;"_"&amp;map_data[[#This Row],[y]]</f>
        <v>12_13</v>
      </c>
      <c r="B179">
        <f t="shared" si="10"/>
        <v>12</v>
      </c>
      <c r="C179">
        <f t="shared" si="11"/>
        <v>13</v>
      </c>
      <c r="D179">
        <f ca="1">OFFSET(map_dev!$A$2,map_data!C179,map_data!B179)</f>
        <v>9</v>
      </c>
      <c r="E179" t="b">
        <f ca="1">_xlfn.XLOOKUP(map_data[[#This Row],[image_id]],backgrounds[id],backgrounds[can_move])</f>
        <v>0</v>
      </c>
    </row>
    <row r="180" spans="1:5">
      <c r="A180" t="str">
        <f>map_data[[#This Row],[x]]&amp;"_"&amp;map_data[[#This Row],[y]]</f>
        <v>12_14</v>
      </c>
      <c r="B180">
        <f t="shared" si="10"/>
        <v>12</v>
      </c>
      <c r="C180">
        <f t="shared" si="11"/>
        <v>14</v>
      </c>
      <c r="D180">
        <f ca="1">OFFSET(map_dev!$A$2,map_data!C180,map_data!B180)</f>
        <v>9</v>
      </c>
      <c r="E180" t="b">
        <f ca="1">_xlfn.XLOOKUP(map_data[[#This Row],[image_id]],backgrounds[id],backgrounds[can_move])</f>
        <v>0</v>
      </c>
    </row>
    <row r="181" spans="1:5">
      <c r="A181" t="str">
        <f>map_data[[#This Row],[x]]&amp;"_"&amp;map_data[[#This Row],[y]]</f>
        <v>12_15</v>
      </c>
      <c r="B181">
        <f t="shared" si="10"/>
        <v>12</v>
      </c>
      <c r="C181">
        <f t="shared" si="11"/>
        <v>15</v>
      </c>
      <c r="D181">
        <f ca="1">OFFSET(map_dev!$A$2,map_data!C181,map_data!B181)</f>
        <v>9</v>
      </c>
      <c r="E181" t="b">
        <f ca="1">_xlfn.XLOOKUP(map_data[[#This Row],[image_id]],backgrounds[id],backgrounds[can_move])</f>
        <v>0</v>
      </c>
    </row>
    <row r="182" spans="1:5">
      <c r="A182" t="str">
        <f>map_data[[#This Row],[x]]&amp;"_"&amp;map_data[[#This Row],[y]]</f>
        <v>13_1</v>
      </c>
      <c r="B182">
        <f t="shared" si="10"/>
        <v>13</v>
      </c>
      <c r="C182">
        <f t="shared" si="11"/>
        <v>1</v>
      </c>
      <c r="D182">
        <f ca="1">OFFSET(map_dev!$A$2,map_data!C182,map_data!B182)</f>
        <v>9</v>
      </c>
      <c r="E182" t="b">
        <f ca="1">_xlfn.XLOOKUP(map_data[[#This Row],[image_id]],backgrounds[id],backgrounds[can_move])</f>
        <v>0</v>
      </c>
    </row>
    <row r="183" spans="1:5">
      <c r="A183" t="str">
        <f>map_data[[#This Row],[x]]&amp;"_"&amp;map_data[[#This Row],[y]]</f>
        <v>13_2</v>
      </c>
      <c r="B183">
        <f t="shared" si="10"/>
        <v>13</v>
      </c>
      <c r="C183">
        <f t="shared" si="11"/>
        <v>2</v>
      </c>
      <c r="D183">
        <f ca="1">OFFSET(map_dev!$A$2,map_data!C183,map_data!B183)</f>
        <v>9</v>
      </c>
      <c r="E183" t="b">
        <f ca="1">_xlfn.XLOOKUP(map_data[[#This Row],[image_id]],backgrounds[id],backgrounds[can_move])</f>
        <v>0</v>
      </c>
    </row>
    <row r="184" spans="1:5">
      <c r="A184" t="str">
        <f>map_data[[#This Row],[x]]&amp;"_"&amp;map_data[[#This Row],[y]]</f>
        <v>13_3</v>
      </c>
      <c r="B184">
        <f t="shared" si="10"/>
        <v>13</v>
      </c>
      <c r="C184">
        <f t="shared" si="11"/>
        <v>3</v>
      </c>
      <c r="D184">
        <f ca="1">OFFSET(map_dev!$A$2,map_data!C184,map_data!B184)</f>
        <v>9</v>
      </c>
      <c r="E184" t="b">
        <f ca="1">_xlfn.XLOOKUP(map_data[[#This Row],[image_id]],backgrounds[id],backgrounds[can_move])</f>
        <v>0</v>
      </c>
    </row>
    <row r="185" spans="1:5">
      <c r="A185" t="str">
        <f>map_data[[#This Row],[x]]&amp;"_"&amp;map_data[[#This Row],[y]]</f>
        <v>13_4</v>
      </c>
      <c r="B185">
        <f t="shared" si="10"/>
        <v>13</v>
      </c>
      <c r="C185">
        <f t="shared" si="11"/>
        <v>4</v>
      </c>
      <c r="D185">
        <f ca="1">OFFSET(map_dev!$A$2,map_data!C185,map_data!B185)</f>
        <v>9</v>
      </c>
      <c r="E185" t="b">
        <f ca="1">_xlfn.XLOOKUP(map_data[[#This Row],[image_id]],backgrounds[id],backgrounds[can_move])</f>
        <v>0</v>
      </c>
    </row>
    <row r="186" spans="1:5">
      <c r="A186" t="str">
        <f>map_data[[#This Row],[x]]&amp;"_"&amp;map_data[[#This Row],[y]]</f>
        <v>13_5</v>
      </c>
      <c r="B186">
        <f t="shared" si="10"/>
        <v>13</v>
      </c>
      <c r="C186">
        <f t="shared" si="11"/>
        <v>5</v>
      </c>
      <c r="D186">
        <f ca="1">OFFSET(map_dev!$A$2,map_data!C186,map_data!B186)</f>
        <v>9</v>
      </c>
      <c r="E186" t="b">
        <f ca="1">_xlfn.XLOOKUP(map_data[[#This Row],[image_id]],backgrounds[id],backgrounds[can_move])</f>
        <v>0</v>
      </c>
    </row>
    <row r="187" spans="1:5">
      <c r="A187" t="str">
        <f>map_data[[#This Row],[x]]&amp;"_"&amp;map_data[[#This Row],[y]]</f>
        <v>13_6</v>
      </c>
      <c r="B187">
        <f t="shared" si="10"/>
        <v>13</v>
      </c>
      <c r="C187">
        <f t="shared" si="11"/>
        <v>6</v>
      </c>
      <c r="D187">
        <f ca="1">OFFSET(map_dev!$A$2,map_data!C187,map_data!B187)</f>
        <v>9</v>
      </c>
      <c r="E187" t="b">
        <f ca="1">_xlfn.XLOOKUP(map_data[[#This Row],[image_id]],backgrounds[id],backgrounds[can_move])</f>
        <v>0</v>
      </c>
    </row>
    <row r="188" spans="1:5">
      <c r="A188" t="str">
        <f>map_data[[#This Row],[x]]&amp;"_"&amp;map_data[[#This Row],[y]]</f>
        <v>13_7</v>
      </c>
      <c r="B188">
        <f t="shared" si="10"/>
        <v>13</v>
      </c>
      <c r="C188">
        <f t="shared" si="11"/>
        <v>7</v>
      </c>
      <c r="D188">
        <f ca="1">OFFSET(map_dev!$A$2,map_data!C188,map_data!B188)</f>
        <v>9</v>
      </c>
      <c r="E188" t="b">
        <f ca="1">_xlfn.XLOOKUP(map_data[[#This Row],[image_id]],backgrounds[id],backgrounds[can_move])</f>
        <v>0</v>
      </c>
    </row>
    <row r="189" spans="1:5">
      <c r="A189" t="str">
        <f>map_data[[#This Row],[x]]&amp;"_"&amp;map_data[[#This Row],[y]]</f>
        <v>13_8</v>
      </c>
      <c r="B189">
        <f t="shared" si="10"/>
        <v>13</v>
      </c>
      <c r="C189">
        <f t="shared" si="11"/>
        <v>8</v>
      </c>
      <c r="D189">
        <f ca="1">OFFSET(map_dev!$A$2,map_data!C189,map_data!B189)</f>
        <v>9</v>
      </c>
      <c r="E189" t="b">
        <f ca="1">_xlfn.XLOOKUP(map_data[[#This Row],[image_id]],backgrounds[id],backgrounds[can_move])</f>
        <v>0</v>
      </c>
    </row>
    <row r="190" spans="1:5">
      <c r="A190" t="str">
        <f>map_data[[#This Row],[x]]&amp;"_"&amp;map_data[[#This Row],[y]]</f>
        <v>13_9</v>
      </c>
      <c r="B190">
        <f t="shared" si="10"/>
        <v>13</v>
      </c>
      <c r="C190">
        <f t="shared" si="11"/>
        <v>9</v>
      </c>
      <c r="D190">
        <f ca="1">OFFSET(map_dev!$A$2,map_data!C190,map_data!B190)</f>
        <v>9</v>
      </c>
      <c r="E190" t="b">
        <f ca="1">_xlfn.XLOOKUP(map_data[[#This Row],[image_id]],backgrounds[id],backgrounds[can_move])</f>
        <v>0</v>
      </c>
    </row>
    <row r="191" spans="1:5">
      <c r="A191" t="str">
        <f>map_data[[#This Row],[x]]&amp;"_"&amp;map_data[[#This Row],[y]]</f>
        <v>13_10</v>
      </c>
      <c r="B191">
        <f t="shared" si="10"/>
        <v>13</v>
      </c>
      <c r="C191">
        <f t="shared" si="11"/>
        <v>10</v>
      </c>
      <c r="D191">
        <f ca="1">OFFSET(map_dev!$A$2,map_data!C191,map_data!B191)</f>
        <v>9</v>
      </c>
      <c r="E191" t="b">
        <f ca="1">_xlfn.XLOOKUP(map_data[[#This Row],[image_id]],backgrounds[id],backgrounds[can_move])</f>
        <v>0</v>
      </c>
    </row>
    <row r="192" spans="1:5">
      <c r="A192" t="str">
        <f>map_data[[#This Row],[x]]&amp;"_"&amp;map_data[[#This Row],[y]]</f>
        <v>13_11</v>
      </c>
      <c r="B192">
        <f t="shared" si="10"/>
        <v>13</v>
      </c>
      <c r="C192">
        <f t="shared" si="11"/>
        <v>11</v>
      </c>
      <c r="D192">
        <f ca="1">OFFSET(map_dev!$A$2,map_data!C192,map_data!B192)</f>
        <v>9</v>
      </c>
      <c r="E192" t="b">
        <f ca="1">_xlfn.XLOOKUP(map_data[[#This Row],[image_id]],backgrounds[id],backgrounds[can_move])</f>
        <v>0</v>
      </c>
    </row>
    <row r="193" spans="1:5">
      <c r="A193" t="str">
        <f>map_data[[#This Row],[x]]&amp;"_"&amp;map_data[[#This Row],[y]]</f>
        <v>13_12</v>
      </c>
      <c r="B193">
        <f t="shared" si="10"/>
        <v>13</v>
      </c>
      <c r="C193">
        <f t="shared" si="11"/>
        <v>12</v>
      </c>
      <c r="D193">
        <f ca="1">OFFSET(map_dev!$A$2,map_data!C193,map_data!B193)</f>
        <v>9</v>
      </c>
      <c r="E193" t="b">
        <f ca="1">_xlfn.XLOOKUP(map_data[[#This Row],[image_id]],backgrounds[id],backgrounds[can_move])</f>
        <v>0</v>
      </c>
    </row>
    <row r="194" spans="1:5">
      <c r="A194" t="str">
        <f>map_data[[#This Row],[x]]&amp;"_"&amp;map_data[[#This Row],[y]]</f>
        <v>13_13</v>
      </c>
      <c r="B194">
        <f t="shared" si="10"/>
        <v>13</v>
      </c>
      <c r="C194">
        <f t="shared" si="11"/>
        <v>13</v>
      </c>
      <c r="D194">
        <f ca="1">OFFSET(map_dev!$A$2,map_data!C194,map_data!B194)</f>
        <v>9</v>
      </c>
      <c r="E194" t="b">
        <f ca="1">_xlfn.XLOOKUP(map_data[[#This Row],[image_id]],backgrounds[id],backgrounds[can_move])</f>
        <v>0</v>
      </c>
    </row>
    <row r="195" spans="1:5">
      <c r="A195" t="str">
        <f>map_data[[#This Row],[x]]&amp;"_"&amp;map_data[[#This Row],[y]]</f>
        <v>13_14</v>
      </c>
      <c r="B195">
        <f t="shared" si="10"/>
        <v>13</v>
      </c>
      <c r="C195">
        <f t="shared" si="11"/>
        <v>14</v>
      </c>
      <c r="D195">
        <f ca="1">OFFSET(map_dev!$A$2,map_data!C195,map_data!B195)</f>
        <v>9</v>
      </c>
      <c r="E195" t="b">
        <f ca="1">_xlfn.XLOOKUP(map_data[[#This Row],[image_id]],backgrounds[id],backgrounds[can_move])</f>
        <v>0</v>
      </c>
    </row>
    <row r="196" spans="1:5">
      <c r="A196" t="str">
        <f>map_data[[#This Row],[x]]&amp;"_"&amp;map_data[[#This Row],[y]]</f>
        <v>13_15</v>
      </c>
      <c r="B196">
        <f t="shared" si="10"/>
        <v>13</v>
      </c>
      <c r="C196">
        <f t="shared" si="11"/>
        <v>15</v>
      </c>
      <c r="D196">
        <f ca="1">OFFSET(map_dev!$A$2,map_data!C196,map_data!B196)</f>
        <v>9</v>
      </c>
      <c r="E196" t="b">
        <f ca="1">_xlfn.XLOOKUP(map_data[[#This Row],[image_id]],backgrounds[id],backgrounds[can_move])</f>
        <v>0</v>
      </c>
    </row>
  </sheetData>
  <phoneticPr fontId="1"/>
  <pageMargins left="0.7" right="0.7" top="0.75" bottom="0.75" header="0.3" footer="0.3"/>
  <pageSetup paperSize="9"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86723-1C38-4C1C-9143-9BB7A8F40F4F}">
  <dimension ref="A1:AI1"/>
  <sheetViews>
    <sheetView workbookViewId="0"/>
  </sheetViews>
  <sheetFormatPr defaultRowHeight="18.75"/>
  <cols>
    <col min="1" max="1" width="9.375" bestFit="1" customWidth="1"/>
    <col min="2" max="3" width="9.875" customWidth="1"/>
    <col min="4" max="4" width="10" customWidth="1"/>
    <col min="5" max="10" width="9.625" customWidth="1"/>
    <col min="11" max="11" width="10" customWidth="1"/>
    <col min="12" max="13" width="9.75" customWidth="1"/>
    <col min="14" max="14" width="14.75" customWidth="1"/>
    <col min="15" max="23" width="14.5" customWidth="1"/>
    <col min="24" max="24" width="14.875" style="7" customWidth="1"/>
    <col min="25" max="26" width="14.875" customWidth="1"/>
    <col min="27" max="32" width="14.625" customWidth="1"/>
  </cols>
  <sheetData>
    <row r="1" spans="1:35">
      <c r="A1" s="2" t="s">
        <v>0</v>
      </c>
      <c r="B1" s="2" t="s">
        <v>7</v>
      </c>
      <c r="C1" s="2" t="s">
        <v>8</v>
      </c>
      <c r="D1" s="2" t="s">
        <v>9</v>
      </c>
      <c r="E1" s="2" t="s">
        <v>15</v>
      </c>
      <c r="F1" s="2" t="s">
        <v>16</v>
      </c>
      <c r="G1" s="2" t="s">
        <v>17</v>
      </c>
      <c r="H1" s="2" t="s">
        <v>18</v>
      </c>
      <c r="I1" s="2" t="s">
        <v>19</v>
      </c>
      <c r="J1" s="2" t="s">
        <v>20</v>
      </c>
      <c r="K1" t="s">
        <v>6</v>
      </c>
      <c r="L1" s="3" t="s">
        <v>13</v>
      </c>
      <c r="M1" s="3" t="s">
        <v>14</v>
      </c>
      <c r="N1" s="3" t="s">
        <v>84</v>
      </c>
      <c r="O1" s="3" t="s">
        <v>85</v>
      </c>
      <c r="P1" s="3" t="s">
        <v>86</v>
      </c>
      <c r="Q1" s="3" t="s">
        <v>87</v>
      </c>
      <c r="R1" s="3" t="s">
        <v>88</v>
      </c>
      <c r="S1" s="3" t="s">
        <v>89</v>
      </c>
      <c r="T1" s="3" t="s">
        <v>90</v>
      </c>
      <c r="U1" s="3" t="s">
        <v>91</v>
      </c>
      <c r="V1" s="3" t="s">
        <v>12</v>
      </c>
      <c r="W1" s="3" t="s">
        <v>71</v>
      </c>
      <c r="X1" s="7" t="s">
        <v>10</v>
      </c>
      <c r="Y1" t="s">
        <v>11</v>
      </c>
      <c r="Z1" t="s">
        <v>29</v>
      </c>
      <c r="AA1" t="s">
        <v>21</v>
      </c>
      <c r="AB1" t="s">
        <v>22</v>
      </c>
      <c r="AC1" t="s">
        <v>23</v>
      </c>
      <c r="AD1" t="s">
        <v>24</v>
      </c>
      <c r="AE1" t="s">
        <v>25</v>
      </c>
      <c r="AF1" t="s">
        <v>26</v>
      </c>
      <c r="AG1" t="s">
        <v>72</v>
      </c>
      <c r="AI1" t="s">
        <v>100</v>
      </c>
    </row>
  </sheetData>
  <phoneticPr fontId="1"/>
  <pageMargins left="0.7" right="0.7" top="0.75" bottom="0.75" header="0.3" footer="0.3"/>
  <pageSetup paperSize="9" orientation="portrait" horizontalDpi="4294967293" verticalDpi="0"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3B17-847A-4693-9118-6134E51EF6B7}">
  <dimension ref="A1:AR24"/>
  <sheetViews>
    <sheetView tabSelected="1" workbookViewId="0"/>
  </sheetViews>
  <sheetFormatPr defaultColWidth="3" defaultRowHeight="18" customHeight="1"/>
  <cols>
    <col min="1" max="1" width="3.125" bestFit="1" customWidth="1"/>
    <col min="2" max="14" width="3" customWidth="1"/>
    <col min="34" max="34" width="6.375" bestFit="1" customWidth="1"/>
    <col min="35" max="35" width="14.625" bestFit="1" customWidth="1"/>
    <col min="36" max="36" width="9.375" bestFit="1" customWidth="1"/>
    <col min="37" max="37" width="8.375" bestFit="1" customWidth="1"/>
    <col min="38" max="38" width="9.125" bestFit="1" customWidth="1"/>
    <col min="39" max="40" width="9.75" customWidth="1"/>
    <col min="41" max="41" width="9.125" customWidth="1"/>
    <col min="42" max="42" width="3" customWidth="1"/>
    <col min="43" max="43" width="13" bestFit="1" customWidth="1"/>
    <col min="44" max="44" width="4.625" bestFit="1" customWidth="1"/>
  </cols>
  <sheetData>
    <row r="1" spans="1:44" ht="18" customHeight="1">
      <c r="B1">
        <v>1</v>
      </c>
      <c r="C1">
        <v>2</v>
      </c>
      <c r="D1">
        <v>3</v>
      </c>
      <c r="E1">
        <v>4</v>
      </c>
      <c r="F1">
        <v>5</v>
      </c>
      <c r="G1">
        <v>6</v>
      </c>
      <c r="H1">
        <v>7</v>
      </c>
      <c r="I1">
        <v>8</v>
      </c>
      <c r="J1">
        <v>9</v>
      </c>
      <c r="K1">
        <v>10</v>
      </c>
      <c r="L1">
        <v>11</v>
      </c>
      <c r="M1">
        <v>12</v>
      </c>
      <c r="N1">
        <v>13</v>
      </c>
      <c r="AQ1" t="s">
        <v>77</v>
      </c>
      <c r="AR1">
        <f>COUNT(mapping[id])</f>
        <v>0</v>
      </c>
    </row>
    <row r="2" spans="1:44" ht="18" customHeight="1">
      <c r="A2">
        <v>1</v>
      </c>
      <c r="B2" t="e" vm="26">
        <f ca="1">IFERROR(_xlfn.XLOOKUP(B$1&amp;"_"&amp;$A2,chara_output_positions[id],chara_output_positions[chara_image]),_xlfn.XLOOKUP(_xlfn.XLOOKUP(B$1&amp;"_"&amp;$A2,map_data[id],map_data[image_id]),backgrounds[id],backgrounds[image]))</f>
        <v>#VALUE!</v>
      </c>
      <c r="C2" t="e" vm="26">
        <f ca="1">IFERROR(_xlfn.XLOOKUP(C$1&amp;"_"&amp;$A2,chara_output_positions[id],chara_output_positions[chara_image]),_xlfn.XLOOKUP(_xlfn.XLOOKUP(C$1&amp;"_"&amp;$A2,map_data[id],map_data[image_id]),backgrounds[id],backgrounds[image]))</f>
        <v>#VALUE!</v>
      </c>
      <c r="D2" t="e" vm="26">
        <f ca="1">IFERROR(_xlfn.XLOOKUP(D$1&amp;"_"&amp;$A2,chara_output_positions[id],chara_output_positions[chara_image]),_xlfn.XLOOKUP(_xlfn.XLOOKUP(D$1&amp;"_"&amp;$A2,map_data[id],map_data[image_id]),backgrounds[id],backgrounds[image]))</f>
        <v>#VALUE!</v>
      </c>
      <c r="E2" t="e" vm="26">
        <f ca="1">IFERROR(_xlfn.XLOOKUP(E$1&amp;"_"&amp;$A2,chara_output_positions[id],chara_output_positions[chara_image]),_xlfn.XLOOKUP(_xlfn.XLOOKUP(E$1&amp;"_"&amp;$A2,map_data[id],map_data[image_id]),backgrounds[id],backgrounds[image]))</f>
        <v>#VALUE!</v>
      </c>
      <c r="F2" t="e" vm="26">
        <f ca="1">IFERROR(_xlfn.XLOOKUP(F$1&amp;"_"&amp;$A2,chara_output_positions[id],chara_output_positions[chara_image]),_xlfn.XLOOKUP(_xlfn.XLOOKUP(F$1&amp;"_"&amp;$A2,map_data[id],map_data[image_id]),backgrounds[id],backgrounds[image]))</f>
        <v>#VALUE!</v>
      </c>
      <c r="G2" t="e" vm="26">
        <f ca="1">IFERROR(_xlfn.XLOOKUP(G$1&amp;"_"&amp;$A2,chara_output_positions[id],chara_output_positions[chara_image]),_xlfn.XLOOKUP(_xlfn.XLOOKUP(G$1&amp;"_"&amp;$A2,map_data[id],map_data[image_id]),backgrounds[id],backgrounds[image]))</f>
        <v>#VALUE!</v>
      </c>
      <c r="H2" t="e" vm="26">
        <f ca="1">IFERROR(_xlfn.XLOOKUP(H$1&amp;"_"&amp;$A2,chara_output_positions[id],chara_output_positions[chara_image]),_xlfn.XLOOKUP(_xlfn.XLOOKUP(H$1&amp;"_"&amp;$A2,map_data[id],map_data[image_id]),backgrounds[id],backgrounds[image]))</f>
        <v>#VALUE!</v>
      </c>
      <c r="I2" t="e" vm="26">
        <f ca="1">IFERROR(_xlfn.XLOOKUP(I$1&amp;"_"&amp;$A2,chara_output_positions[id],chara_output_positions[chara_image]),_xlfn.XLOOKUP(_xlfn.XLOOKUP(I$1&amp;"_"&amp;$A2,map_data[id],map_data[image_id]),backgrounds[id],backgrounds[image]))</f>
        <v>#VALUE!</v>
      </c>
      <c r="J2" t="e" vm="26">
        <f ca="1">IFERROR(_xlfn.XLOOKUP(J$1&amp;"_"&amp;$A2,chara_output_positions[id],chara_output_positions[chara_image]),_xlfn.XLOOKUP(_xlfn.XLOOKUP(J$1&amp;"_"&amp;$A2,map_data[id],map_data[image_id]),backgrounds[id],backgrounds[image]))</f>
        <v>#VALUE!</v>
      </c>
      <c r="K2" t="e" vm="26">
        <f ca="1">IFERROR(_xlfn.XLOOKUP(K$1&amp;"_"&amp;$A2,chara_output_positions[id],chara_output_positions[chara_image]),_xlfn.XLOOKUP(_xlfn.XLOOKUP(K$1&amp;"_"&amp;$A2,map_data[id],map_data[image_id]),backgrounds[id],backgrounds[image]))</f>
        <v>#VALUE!</v>
      </c>
      <c r="L2" t="e" vm="26">
        <f ca="1">IFERROR(_xlfn.XLOOKUP(L$1&amp;"_"&amp;$A2,chara_output_positions[id],chara_output_positions[chara_image]),_xlfn.XLOOKUP(_xlfn.XLOOKUP(L$1&amp;"_"&amp;$A2,map_data[id],map_data[image_id]),backgrounds[id],backgrounds[image]))</f>
        <v>#VALUE!</v>
      </c>
      <c r="M2" t="e" vm="26">
        <f ca="1">IFERROR(_xlfn.XLOOKUP(M$1&amp;"_"&amp;$A2,chara_output_positions[id],chara_output_positions[chara_image]),_xlfn.XLOOKUP(_xlfn.XLOOKUP(M$1&amp;"_"&amp;$A2,map_data[id],map_data[image_id]),backgrounds[id],backgrounds[image]))</f>
        <v>#VALUE!</v>
      </c>
      <c r="N2" t="e" vm="26">
        <f ca="1">IFERROR(_xlfn.XLOOKUP(N$1&amp;"_"&amp;$A2,chara_output_positions[id],chara_output_positions[chara_image]),_xlfn.XLOOKUP(_xlfn.XLOOKUP(N$1&amp;"_"&amp;$A2,map_data[id],map_data[image_id]),backgrounds[id],backgrounds[image]))</f>
        <v>#VALUE!</v>
      </c>
      <c r="AH2" t="s">
        <v>36</v>
      </c>
      <c r="AQ2" t="s">
        <v>35</v>
      </c>
      <c r="AR2">
        <f ca="1">VALUE(RIGHT(TEXT(NOW(),"ss.000"),3))</f>
        <v>900</v>
      </c>
    </row>
    <row r="3" spans="1:44" ht="18" customHeight="1">
      <c r="A3">
        <v>2</v>
      </c>
      <c r="B3" t="e" vm="26">
        <f ca="1">IFERROR(_xlfn.XLOOKUP(B$1&amp;"_"&amp;$A3,chara_output_positions[id],chara_output_positions[chara_image]),_xlfn.XLOOKUP(_xlfn.XLOOKUP(B$1&amp;"_"&amp;$A3,map_data[id],map_data[image_id]),backgrounds[id],backgrounds[image]))</f>
        <v>#VALUE!</v>
      </c>
      <c r="C3" t="e" vm="26">
        <f ca="1">IFERROR(_xlfn.XLOOKUP(C$1&amp;"_"&amp;$A3,chara_output_positions[id],chara_output_positions[chara_image]),_xlfn.XLOOKUP(_xlfn.XLOOKUP(C$1&amp;"_"&amp;$A3,map_data[id],map_data[image_id]),backgrounds[id],backgrounds[image]))</f>
        <v>#VALUE!</v>
      </c>
      <c r="D3" t="e" vm="26">
        <f ca="1">IFERROR(_xlfn.XLOOKUP(D$1&amp;"_"&amp;$A3,chara_output_positions[id],chara_output_positions[chara_image]),_xlfn.XLOOKUP(_xlfn.XLOOKUP(D$1&amp;"_"&amp;$A3,map_data[id],map_data[image_id]),backgrounds[id],backgrounds[image]))</f>
        <v>#VALUE!</v>
      </c>
      <c r="E3" t="e" vm="26">
        <f ca="1">IFERROR(_xlfn.XLOOKUP(E$1&amp;"_"&amp;$A3,chara_output_positions[id],chara_output_positions[chara_image]),_xlfn.XLOOKUP(_xlfn.XLOOKUP(E$1&amp;"_"&amp;$A3,map_data[id],map_data[image_id]),backgrounds[id],backgrounds[image]))</f>
        <v>#VALUE!</v>
      </c>
      <c r="F3" t="e" vm="27">
        <f ca="1">IFERROR(_xlfn.XLOOKUP(F$1&amp;"_"&amp;$A3,chara_output_positions[id],chara_output_positions[chara_image]),_xlfn.XLOOKUP(_xlfn.XLOOKUP(F$1&amp;"_"&amp;$A3,map_data[id],map_data[image_id]),backgrounds[id],backgrounds[image]))</f>
        <v>#VALUE!</v>
      </c>
      <c r="G3" t="e" vm="28">
        <f ca="1">IFERROR(_xlfn.XLOOKUP(G$1&amp;"_"&amp;$A3,chara_output_positions[id],chara_output_positions[chara_image]),_xlfn.XLOOKUP(_xlfn.XLOOKUP(G$1&amp;"_"&amp;$A3,map_data[id],map_data[image_id]),backgrounds[id],backgrounds[image]))</f>
        <v>#VALUE!</v>
      </c>
      <c r="H3" t="e" vm="28">
        <f ca="1">IFERROR(_xlfn.XLOOKUP(H$1&amp;"_"&amp;$A3,chara_output_positions[id],chara_output_positions[chara_image]),_xlfn.XLOOKUP(_xlfn.XLOOKUP(H$1&amp;"_"&amp;$A3,map_data[id],map_data[image_id]),backgrounds[id],backgrounds[image]))</f>
        <v>#VALUE!</v>
      </c>
      <c r="I3" t="e" vm="28">
        <f ca="1">IFERROR(_xlfn.XLOOKUP(I$1&amp;"_"&amp;$A3,chara_output_positions[id],chara_output_positions[chara_image]),_xlfn.XLOOKUP(_xlfn.XLOOKUP(I$1&amp;"_"&amp;$A3,map_data[id],map_data[image_id]),backgrounds[id],backgrounds[image]))</f>
        <v>#VALUE!</v>
      </c>
      <c r="J3" t="e" vm="27">
        <f ca="1">IFERROR(_xlfn.XLOOKUP(J$1&amp;"_"&amp;$A3,chara_output_positions[id],chara_output_positions[chara_image]),_xlfn.XLOOKUP(_xlfn.XLOOKUP(J$1&amp;"_"&amp;$A3,map_data[id],map_data[image_id]),backgrounds[id],backgrounds[image]))</f>
        <v>#VALUE!</v>
      </c>
      <c r="K3" t="e" vm="26">
        <f ca="1">IFERROR(_xlfn.XLOOKUP(K$1&amp;"_"&amp;$A3,chara_output_positions[id],chara_output_positions[chara_image]),_xlfn.XLOOKUP(_xlfn.XLOOKUP(K$1&amp;"_"&amp;$A3,map_data[id],map_data[image_id]),backgrounds[id],backgrounds[image]))</f>
        <v>#VALUE!</v>
      </c>
      <c r="L3" t="e" vm="26">
        <f ca="1">IFERROR(_xlfn.XLOOKUP(L$1&amp;"_"&amp;$A3,chara_output_positions[id],chara_output_positions[chara_image]),_xlfn.XLOOKUP(_xlfn.XLOOKUP(L$1&amp;"_"&amp;$A3,map_data[id],map_data[image_id]),backgrounds[id],backgrounds[image]))</f>
        <v>#VALUE!</v>
      </c>
      <c r="M3" t="e" vm="26">
        <f ca="1">IFERROR(_xlfn.XLOOKUP(M$1&amp;"_"&amp;$A3,chara_output_positions[id],chara_output_positions[chara_image]),_xlfn.XLOOKUP(_xlfn.XLOOKUP(M$1&amp;"_"&amp;$A3,map_data[id],map_data[image_id]),backgrounds[id],backgrounds[image]))</f>
        <v>#VALUE!</v>
      </c>
      <c r="N3" t="e" vm="26">
        <f ca="1">IFERROR(_xlfn.XLOOKUP(N$1&amp;"_"&amp;$A3,chara_output_positions[id],chara_output_positions[chara_image]),_xlfn.XLOOKUP(_xlfn.XLOOKUP(N$1&amp;"_"&amp;$A3,map_data[id],map_data[image_id]),backgrounds[id],backgrounds[image]))</f>
        <v>#VALUE!</v>
      </c>
      <c r="AH3" t="s">
        <v>0</v>
      </c>
      <c r="AI3" t="s">
        <v>76</v>
      </c>
      <c r="AJ3" t="s">
        <v>28</v>
      </c>
      <c r="AK3" t="s">
        <v>27</v>
      </c>
      <c r="AL3" t="s">
        <v>34</v>
      </c>
      <c r="AM3" t="s">
        <v>40</v>
      </c>
      <c r="AN3" t="s">
        <v>41</v>
      </c>
      <c r="AO3" t="s">
        <v>42</v>
      </c>
      <c r="AQ3" t="s">
        <v>78</v>
      </c>
      <c r="AR3">
        <f ca="1">IF(AR2&lt;500,1,2)</f>
        <v>2</v>
      </c>
    </row>
    <row r="4" spans="1:44" ht="18" customHeight="1">
      <c r="A4">
        <v>3</v>
      </c>
      <c r="B4" t="e" vm="26">
        <f ca="1">IFERROR(_xlfn.XLOOKUP(B$1&amp;"_"&amp;$A4,chara_output_positions[id],chara_output_positions[chara_image]),_xlfn.XLOOKUP(_xlfn.XLOOKUP(B$1&amp;"_"&amp;$A4,map_data[id],map_data[image_id]),backgrounds[id],backgrounds[image]))</f>
        <v>#VALUE!</v>
      </c>
      <c r="C4" t="e" vm="26">
        <f ca="1">IFERROR(_xlfn.XLOOKUP(C$1&amp;"_"&amp;$A4,chara_output_positions[id],chara_output_positions[chara_image]),_xlfn.XLOOKUP(_xlfn.XLOOKUP(C$1&amp;"_"&amp;$A4,map_data[id],map_data[image_id]),backgrounds[id],backgrounds[image]))</f>
        <v>#VALUE!</v>
      </c>
      <c r="D4" t="e" vm="26">
        <f ca="1">IFERROR(_xlfn.XLOOKUP(D$1&amp;"_"&amp;$A4,chara_output_positions[id],chara_output_positions[chara_image]),_xlfn.XLOOKUP(_xlfn.XLOOKUP(D$1&amp;"_"&amp;$A4,map_data[id],map_data[image_id]),backgrounds[id],backgrounds[image]))</f>
        <v>#VALUE!</v>
      </c>
      <c r="E4" t="e" vm="26">
        <f ca="1">IFERROR(_xlfn.XLOOKUP(E$1&amp;"_"&amp;$A4,chara_output_positions[id],chara_output_positions[chara_image]),_xlfn.XLOOKUP(_xlfn.XLOOKUP(E$1&amp;"_"&amp;$A4,map_data[id],map_data[image_id]),backgrounds[id],backgrounds[image]))</f>
        <v>#VALUE!</v>
      </c>
      <c r="F4" t="e" vm="27">
        <f ca="1">IFERROR(_xlfn.XLOOKUP(F$1&amp;"_"&amp;$A4,chara_output_positions[id],chara_output_positions[chara_image]),_xlfn.XLOOKUP(_xlfn.XLOOKUP(F$1&amp;"_"&amp;$A4,map_data[id],map_data[image_id]),backgrounds[id],backgrounds[image]))</f>
        <v>#VALUE!</v>
      </c>
      <c r="G4" t="e" vm="29">
        <f ca="1">IFERROR(_xlfn.XLOOKUP(G$1&amp;"_"&amp;$A4,chara_output_positions[id],chara_output_positions[chara_image]),_xlfn.XLOOKUP(_xlfn.XLOOKUP(G$1&amp;"_"&amp;$A4,map_data[id],map_data[image_id]),backgrounds[id],backgrounds[image]))</f>
        <v>#VALUE!</v>
      </c>
      <c r="H4" t="e" vm="29">
        <f ca="1">IFERROR(_xlfn.XLOOKUP(H$1&amp;"_"&amp;$A4,chara_output_positions[id],chara_output_positions[chara_image]),_xlfn.XLOOKUP(_xlfn.XLOOKUP(H$1&amp;"_"&amp;$A4,map_data[id],map_data[image_id]),backgrounds[id],backgrounds[image]))</f>
        <v>#VALUE!</v>
      </c>
      <c r="I4" t="e" vm="29">
        <f ca="1">IFERROR(_xlfn.XLOOKUP(I$1&amp;"_"&amp;$A4,chara_output_positions[id],chara_output_positions[chara_image]),_xlfn.XLOOKUP(_xlfn.XLOOKUP(I$1&amp;"_"&amp;$A4,map_data[id],map_data[image_id]),backgrounds[id],backgrounds[image]))</f>
        <v>#VALUE!</v>
      </c>
      <c r="J4" t="e" vm="27">
        <f ca="1">IFERROR(_xlfn.XLOOKUP(J$1&amp;"_"&amp;$A4,chara_output_positions[id],chara_output_positions[chara_image]),_xlfn.XLOOKUP(_xlfn.XLOOKUP(J$1&amp;"_"&amp;$A4,map_data[id],map_data[image_id]),backgrounds[id],backgrounds[image]))</f>
        <v>#VALUE!</v>
      </c>
      <c r="K4" t="e" vm="26">
        <f ca="1">IFERROR(_xlfn.XLOOKUP(K$1&amp;"_"&amp;$A4,chara_output_positions[id],chara_output_positions[chara_image]),_xlfn.XLOOKUP(_xlfn.XLOOKUP(K$1&amp;"_"&amp;$A4,map_data[id],map_data[image_id]),backgrounds[id],backgrounds[image]))</f>
        <v>#VALUE!</v>
      </c>
      <c r="L4" t="e" vm="26">
        <f ca="1">IFERROR(_xlfn.XLOOKUP(L$1&amp;"_"&amp;$A4,chara_output_positions[id],chara_output_positions[chara_image]),_xlfn.XLOOKUP(_xlfn.XLOOKUP(L$1&amp;"_"&amp;$A4,map_data[id],map_data[image_id]),backgrounds[id],backgrounds[image]))</f>
        <v>#VALUE!</v>
      </c>
      <c r="M4" t="e" vm="26">
        <f ca="1">IFERROR(_xlfn.XLOOKUP(M$1&amp;"_"&amp;$A4,chara_output_positions[id],chara_output_positions[chara_image]),_xlfn.XLOOKUP(_xlfn.XLOOKUP(M$1&amp;"_"&amp;$A4,map_data[id],map_data[image_id]),backgrounds[id],backgrounds[image]))</f>
        <v>#VALUE!</v>
      </c>
      <c r="N4" t="e" vm="26">
        <f ca="1">IFERROR(_xlfn.XLOOKUP(N$1&amp;"_"&amp;$A4,chara_output_positions[id],chara_output_positions[chara_image]),_xlfn.XLOOKUP(_xlfn.XLOOKUP(N$1&amp;"_"&amp;$A4,map_data[id],map_data[image_id]),backgrounds[id],backgrounds[image]))</f>
        <v>#VALUE!</v>
      </c>
      <c r="AH4" t="str">
        <f>AJ4&amp;"_"&amp;AK4</f>
        <v>7_10</v>
      </c>
      <c r="AI4" t="s">
        <v>30</v>
      </c>
      <c r="AJ4">
        <f>IF(click_count=0,init_chara_x,_xlfn.XLOOKUP(click_count,mapping[id],mapping[next_chara_x]))</f>
        <v>7</v>
      </c>
      <c r="AK4">
        <f>IF(click_count=0,init_chara_y,_xlfn.XLOOKUP(click_count,mapping[id],mapping[next_chara_y],,0))</f>
        <v>10</v>
      </c>
      <c r="AL4">
        <f>IF(click_count=0,init_chara_d,_xlfn.XLOOKUP(click_count,mapping[id],mapping[next_chara_d],,0))</f>
        <v>4</v>
      </c>
      <c r="AM4">
        <f ca="1">_xlfn.XLOOKUP(chara_output_positions[[#This Row],[id]],map_data[id],map_data[image_id],,0)</f>
        <v>6</v>
      </c>
      <c r="AN4">
        <f ca="1">IF(chara_output_positions[[#This Row],[chara_name]]="chara", (chara_output_positions[[#This Row],[d]]-1)*2 + timer_id, rock_image_id) + 100*(chara_output_positions[[#This Row],[on_image_id]]=goal_image_id)</f>
        <v>8</v>
      </c>
      <c r="AO4" t="e" vm="30">
        <f ca="1">_xlfn.XLOOKUP(chara_output_positions[[#This Row],[chara_image_id]],charas[id],charas[image])</f>
        <v>#VALUE!</v>
      </c>
    </row>
    <row r="5" spans="1:44" ht="18" customHeight="1">
      <c r="A5">
        <v>4</v>
      </c>
      <c r="B5" t="e" vm="26">
        <f ca="1">IFERROR(_xlfn.XLOOKUP(B$1&amp;"_"&amp;$A5,chara_output_positions[id],chara_output_positions[chara_image]),_xlfn.XLOOKUP(_xlfn.XLOOKUP(B$1&amp;"_"&amp;$A5,map_data[id],map_data[image_id]),backgrounds[id],backgrounds[image]))</f>
        <v>#VALUE!</v>
      </c>
      <c r="C5" t="e" vm="26">
        <f ca="1">IFERROR(_xlfn.XLOOKUP(C$1&amp;"_"&amp;$A5,chara_output_positions[id],chara_output_positions[chara_image]),_xlfn.XLOOKUP(_xlfn.XLOOKUP(C$1&amp;"_"&amp;$A5,map_data[id],map_data[image_id]),backgrounds[id],backgrounds[image]))</f>
        <v>#VALUE!</v>
      </c>
      <c r="D5" t="e" vm="26">
        <f ca="1">IFERROR(_xlfn.XLOOKUP(D$1&amp;"_"&amp;$A5,chara_output_positions[id],chara_output_positions[chara_image]),_xlfn.XLOOKUP(_xlfn.XLOOKUP(D$1&amp;"_"&amp;$A5,map_data[id],map_data[image_id]),backgrounds[id],backgrounds[image]))</f>
        <v>#VALUE!</v>
      </c>
      <c r="E5" t="e" vm="26">
        <f ca="1">IFERROR(_xlfn.XLOOKUP(E$1&amp;"_"&amp;$A5,chara_output_positions[id],chara_output_positions[chara_image]),_xlfn.XLOOKUP(_xlfn.XLOOKUP(E$1&amp;"_"&amp;$A5,map_data[id],map_data[image_id]),backgrounds[id],backgrounds[image]))</f>
        <v>#VALUE!</v>
      </c>
      <c r="F5" t="e" vm="27">
        <f ca="1">IFERROR(_xlfn.XLOOKUP(F$1&amp;"_"&amp;$A5,chara_output_positions[id],chara_output_positions[chara_image]),_xlfn.XLOOKUP(_xlfn.XLOOKUP(F$1&amp;"_"&amp;$A5,map_data[id],map_data[image_id]),backgrounds[id],backgrounds[image]))</f>
        <v>#VALUE!</v>
      </c>
      <c r="G5" t="e" vm="31">
        <f ca="1">IFERROR(_xlfn.XLOOKUP(G$1&amp;"_"&amp;$A5,chara_output_positions[id],chara_output_positions[chara_image]),_xlfn.XLOOKUP(_xlfn.XLOOKUP(G$1&amp;"_"&amp;$A5,map_data[id],map_data[image_id]),backgrounds[id],backgrounds[image]))</f>
        <v>#VALUE!</v>
      </c>
      <c r="H5" t="e" vm="31">
        <f ca="1">IFERROR(_xlfn.XLOOKUP(H$1&amp;"_"&amp;$A5,chara_output_positions[id],chara_output_positions[chara_image]),_xlfn.XLOOKUP(_xlfn.XLOOKUP(H$1&amp;"_"&amp;$A5,map_data[id],map_data[image_id]),backgrounds[id],backgrounds[image]))</f>
        <v>#VALUE!</v>
      </c>
      <c r="I5" t="e" vm="31">
        <f ca="1">IFERROR(_xlfn.XLOOKUP(I$1&amp;"_"&amp;$A5,chara_output_positions[id],chara_output_positions[chara_image]),_xlfn.XLOOKUP(_xlfn.XLOOKUP(I$1&amp;"_"&amp;$A5,map_data[id],map_data[image_id]),backgrounds[id],backgrounds[image]))</f>
        <v>#VALUE!</v>
      </c>
      <c r="J5" t="e" vm="27">
        <f ca="1">IFERROR(_xlfn.XLOOKUP(J$1&amp;"_"&amp;$A5,chara_output_positions[id],chara_output_positions[chara_image]),_xlfn.XLOOKUP(_xlfn.XLOOKUP(J$1&amp;"_"&amp;$A5,map_data[id],map_data[image_id]),backgrounds[id],backgrounds[image]))</f>
        <v>#VALUE!</v>
      </c>
      <c r="K5" t="e" vm="26">
        <f ca="1">IFERROR(_xlfn.XLOOKUP(K$1&amp;"_"&amp;$A5,chara_output_positions[id],chara_output_positions[chara_image]),_xlfn.XLOOKUP(_xlfn.XLOOKUP(K$1&amp;"_"&amp;$A5,map_data[id],map_data[image_id]),backgrounds[id],backgrounds[image]))</f>
        <v>#VALUE!</v>
      </c>
      <c r="L5" t="e" vm="26">
        <f ca="1">IFERROR(_xlfn.XLOOKUP(L$1&amp;"_"&amp;$A5,chara_output_positions[id],chara_output_positions[chara_image]),_xlfn.XLOOKUP(_xlfn.XLOOKUP(L$1&amp;"_"&amp;$A5,map_data[id],map_data[image_id]),backgrounds[id],backgrounds[image]))</f>
        <v>#VALUE!</v>
      </c>
      <c r="M5" t="e" vm="26">
        <f ca="1">IFERROR(_xlfn.XLOOKUP(M$1&amp;"_"&amp;$A5,chara_output_positions[id],chara_output_positions[chara_image]),_xlfn.XLOOKUP(_xlfn.XLOOKUP(M$1&amp;"_"&amp;$A5,map_data[id],map_data[image_id]),backgrounds[id],backgrounds[image]))</f>
        <v>#VALUE!</v>
      </c>
      <c r="N5" t="e" vm="26">
        <f ca="1">IFERROR(_xlfn.XLOOKUP(N$1&amp;"_"&amp;$A5,chara_output_positions[id],chara_output_positions[chara_image]),_xlfn.XLOOKUP(_xlfn.XLOOKUP(N$1&amp;"_"&amp;$A5,map_data[id],map_data[image_id]),backgrounds[id],backgrounds[image]))</f>
        <v>#VALUE!</v>
      </c>
      <c r="AH5" t="str">
        <f t="shared" ref="AH5:AH7" si="0">AJ5&amp;"_"&amp;AK5</f>
        <v>5_8</v>
      </c>
      <c r="AI5" t="s">
        <v>31</v>
      </c>
      <c r="AJ5">
        <f>IF(click_count=0,init_rock1_x,_xlfn.XLOOKUP(click_count,mapping[id],mapping[next_rock1_x],,0))</f>
        <v>5</v>
      </c>
      <c r="AK5">
        <f>IF(click_count=0,init_rock1_y,_xlfn.XLOOKUP(click_count,mapping[id],mapping[next_rock1_y],,0))</f>
        <v>8</v>
      </c>
      <c r="AM5">
        <f ca="1">_xlfn.XLOOKUP(chara_output_positions[[#This Row],[id]],map_data[id],map_data[image_id],,0)</f>
        <v>1</v>
      </c>
      <c r="AN5">
        <f ca="1">IF(chara_output_positions[[#This Row],[chara_name]]="chara", (chara_output_positions[[#This Row],[d]]-1)*2 + timer_id, rock_image_id) + 100*(chara_output_positions[[#This Row],[on_image_id]]=goal_image_id)</f>
        <v>9</v>
      </c>
      <c r="AO5" t="e" vm="32">
        <f ca="1">_xlfn.XLOOKUP(chara_output_positions[[#This Row],[chara_image_id]],charas[id],charas[image])</f>
        <v>#VALUE!</v>
      </c>
    </row>
    <row r="6" spans="1:44" ht="18" customHeight="1">
      <c r="A6">
        <v>5</v>
      </c>
      <c r="B6" t="e" vm="26">
        <f ca="1">IFERROR(_xlfn.XLOOKUP(B$1&amp;"_"&amp;$A6,chara_output_positions[id],chara_output_positions[chara_image]),_xlfn.XLOOKUP(_xlfn.XLOOKUP(B$1&amp;"_"&amp;$A6,map_data[id],map_data[image_id]),backgrounds[id],backgrounds[image]))</f>
        <v>#VALUE!</v>
      </c>
      <c r="C6" t="e" vm="26">
        <f ca="1">IFERROR(_xlfn.XLOOKUP(C$1&amp;"_"&amp;$A6,chara_output_positions[id],chara_output_positions[chara_image]),_xlfn.XLOOKUP(_xlfn.XLOOKUP(C$1&amp;"_"&amp;$A6,map_data[id],map_data[image_id]),backgrounds[id],backgrounds[image]))</f>
        <v>#VALUE!</v>
      </c>
      <c r="D6" t="e" vm="26">
        <f ca="1">IFERROR(_xlfn.XLOOKUP(D$1&amp;"_"&amp;$A6,chara_output_positions[id],chara_output_positions[chara_image]),_xlfn.XLOOKUP(_xlfn.XLOOKUP(D$1&amp;"_"&amp;$A6,map_data[id],map_data[image_id]),backgrounds[id],backgrounds[image]))</f>
        <v>#VALUE!</v>
      </c>
      <c r="E6" t="e" vm="26">
        <f ca="1">IFERROR(_xlfn.XLOOKUP(E$1&amp;"_"&amp;$A6,chara_output_positions[id],chara_output_positions[chara_image]),_xlfn.XLOOKUP(_xlfn.XLOOKUP(E$1&amp;"_"&amp;$A6,map_data[id],map_data[image_id]),backgrounds[id],backgrounds[image]))</f>
        <v>#VALUE!</v>
      </c>
      <c r="F6" t="e" vm="27">
        <f ca="1">IFERROR(_xlfn.XLOOKUP(F$1&amp;"_"&amp;$A6,chara_output_positions[id],chara_output_positions[chara_image]),_xlfn.XLOOKUP(_xlfn.XLOOKUP(F$1&amp;"_"&amp;$A6,map_data[id],map_data[image_id]),backgrounds[id],backgrounds[image]))</f>
        <v>#VALUE!</v>
      </c>
      <c r="G6" t="e" vm="31">
        <f ca="1">IFERROR(_xlfn.XLOOKUP(G$1&amp;"_"&amp;$A6,chara_output_positions[id],chara_output_positions[chara_image]),_xlfn.XLOOKUP(_xlfn.XLOOKUP(G$1&amp;"_"&amp;$A6,map_data[id],map_data[image_id]),backgrounds[id],backgrounds[image]))</f>
        <v>#VALUE!</v>
      </c>
      <c r="H6" t="e" vm="31">
        <f ca="1">IFERROR(_xlfn.XLOOKUP(H$1&amp;"_"&amp;$A6,chara_output_positions[id],chara_output_positions[chara_image]),_xlfn.XLOOKUP(_xlfn.XLOOKUP(H$1&amp;"_"&amp;$A6,map_data[id],map_data[image_id]),backgrounds[id],backgrounds[image]))</f>
        <v>#VALUE!</v>
      </c>
      <c r="I6" t="e" vm="31">
        <f ca="1">IFERROR(_xlfn.XLOOKUP(I$1&amp;"_"&amp;$A6,chara_output_positions[id],chara_output_positions[chara_image]),_xlfn.XLOOKUP(_xlfn.XLOOKUP(I$1&amp;"_"&amp;$A6,map_data[id],map_data[image_id]),backgrounds[id],backgrounds[image]))</f>
        <v>#VALUE!</v>
      </c>
      <c r="J6" t="e" vm="27">
        <f ca="1">IFERROR(_xlfn.XLOOKUP(J$1&amp;"_"&amp;$A6,chara_output_positions[id],chara_output_positions[chara_image]),_xlfn.XLOOKUP(_xlfn.XLOOKUP(J$1&amp;"_"&amp;$A6,map_data[id],map_data[image_id]),backgrounds[id],backgrounds[image]))</f>
        <v>#VALUE!</v>
      </c>
      <c r="K6" t="e" vm="26">
        <f ca="1">IFERROR(_xlfn.XLOOKUP(K$1&amp;"_"&amp;$A6,chara_output_positions[id],chara_output_positions[chara_image]),_xlfn.XLOOKUP(_xlfn.XLOOKUP(K$1&amp;"_"&amp;$A6,map_data[id],map_data[image_id]),backgrounds[id],backgrounds[image]))</f>
        <v>#VALUE!</v>
      </c>
      <c r="L6" t="e" vm="26">
        <f ca="1">IFERROR(_xlfn.XLOOKUP(L$1&amp;"_"&amp;$A6,chara_output_positions[id],chara_output_positions[chara_image]),_xlfn.XLOOKUP(_xlfn.XLOOKUP(L$1&amp;"_"&amp;$A6,map_data[id],map_data[image_id]),backgrounds[id],backgrounds[image]))</f>
        <v>#VALUE!</v>
      </c>
      <c r="M6" t="e" vm="26">
        <f ca="1">IFERROR(_xlfn.XLOOKUP(M$1&amp;"_"&amp;$A6,chara_output_positions[id],chara_output_positions[chara_image]),_xlfn.XLOOKUP(_xlfn.XLOOKUP(M$1&amp;"_"&amp;$A6,map_data[id],map_data[image_id]),backgrounds[id],backgrounds[image]))</f>
        <v>#VALUE!</v>
      </c>
      <c r="N6" t="e" vm="26">
        <f ca="1">IFERROR(_xlfn.XLOOKUP(N$1&amp;"_"&amp;$A6,chara_output_positions[id],chara_output_positions[chara_image]),_xlfn.XLOOKUP(_xlfn.XLOOKUP(N$1&amp;"_"&amp;$A6,map_data[id],map_data[image_id]),backgrounds[id],backgrounds[image]))</f>
        <v>#VALUE!</v>
      </c>
      <c r="AH6" t="str">
        <f t="shared" si="0"/>
        <v>7_8</v>
      </c>
      <c r="AI6" t="s">
        <v>32</v>
      </c>
      <c r="AJ6">
        <f>IF(click_count=0,init_rock2_x,_xlfn.XLOOKUP(click_count,mapping[id],mapping[next_rock2_x],,0))</f>
        <v>7</v>
      </c>
      <c r="AK6">
        <f>IF(click_count=0,init_rock2_y,_xlfn.XLOOKUP(click_count,mapping[id],mapping[next_rock2_y],,0))</f>
        <v>8</v>
      </c>
      <c r="AM6">
        <f ca="1">_xlfn.XLOOKUP(chara_output_positions[[#This Row],[id]],map_data[id],map_data[image_id],,0)</f>
        <v>1</v>
      </c>
      <c r="AN6">
        <f ca="1">IF(chara_output_positions[[#This Row],[chara_name]]="chara", (chara_output_positions[[#This Row],[d]]-1)*2 + timer_id, rock_image_id) + 100*(chara_output_positions[[#This Row],[on_image_id]]=goal_image_id)</f>
        <v>9</v>
      </c>
      <c r="AO6" t="e" vm="32">
        <f ca="1">_xlfn.XLOOKUP(chara_output_positions[[#This Row],[chara_image_id]],charas[id],charas[image])</f>
        <v>#VALUE!</v>
      </c>
    </row>
    <row r="7" spans="1:44" ht="18" customHeight="1">
      <c r="A7">
        <v>6</v>
      </c>
      <c r="B7" t="e" vm="26">
        <f ca="1">IFERROR(_xlfn.XLOOKUP(B$1&amp;"_"&amp;$A7,chara_output_positions[id],chara_output_positions[chara_image]),_xlfn.XLOOKUP(_xlfn.XLOOKUP(B$1&amp;"_"&amp;$A7,map_data[id],map_data[image_id]),backgrounds[id],backgrounds[image]))</f>
        <v>#VALUE!</v>
      </c>
      <c r="C7" t="e" vm="27">
        <f ca="1">IFERROR(_xlfn.XLOOKUP(C$1&amp;"_"&amp;$A7,chara_output_positions[id],chara_output_positions[chara_image]),_xlfn.XLOOKUP(_xlfn.XLOOKUP(C$1&amp;"_"&amp;$A7,map_data[id],map_data[image_id]),backgrounds[id],backgrounds[image]))</f>
        <v>#VALUE!</v>
      </c>
      <c r="D7" t="e" vm="28">
        <f ca="1">IFERROR(_xlfn.XLOOKUP(D$1&amp;"_"&amp;$A7,chara_output_positions[id],chara_output_positions[chara_image]),_xlfn.XLOOKUP(_xlfn.XLOOKUP(D$1&amp;"_"&amp;$A7,map_data[id],map_data[image_id]),backgrounds[id],backgrounds[image]))</f>
        <v>#VALUE!</v>
      </c>
      <c r="E7" t="e" vm="28">
        <f ca="1">IFERROR(_xlfn.XLOOKUP(E$1&amp;"_"&amp;$A7,chara_output_positions[id],chara_output_positions[chara_image]),_xlfn.XLOOKUP(_xlfn.XLOOKUP(E$1&amp;"_"&amp;$A7,map_data[id],map_data[image_id]),backgrounds[id],backgrounds[image]))</f>
        <v>#VALUE!</v>
      </c>
      <c r="F7" t="e" vm="28">
        <f ca="1">IFERROR(_xlfn.XLOOKUP(F$1&amp;"_"&amp;$A7,chara_output_positions[id],chara_output_positions[chara_image]),_xlfn.XLOOKUP(_xlfn.XLOOKUP(F$1&amp;"_"&amp;$A7,map_data[id],map_data[image_id]),backgrounds[id],backgrounds[image]))</f>
        <v>#VALUE!</v>
      </c>
      <c r="G7" t="e" vm="28">
        <f ca="1">IFERROR(_xlfn.XLOOKUP(G$1&amp;"_"&amp;$A7,chara_output_positions[id],chara_output_positions[chara_image]),_xlfn.XLOOKUP(_xlfn.XLOOKUP(G$1&amp;"_"&amp;$A7,map_data[id],map_data[image_id]),backgrounds[id],backgrounds[image]))</f>
        <v>#VALUE!</v>
      </c>
      <c r="H7" t="e" vm="31">
        <f ca="1">IFERROR(_xlfn.XLOOKUP(H$1&amp;"_"&amp;$A7,chara_output_positions[id],chara_output_positions[chara_image]),_xlfn.XLOOKUP(_xlfn.XLOOKUP(H$1&amp;"_"&amp;$A7,map_data[id],map_data[image_id]),backgrounds[id],backgrounds[image]))</f>
        <v>#VALUE!</v>
      </c>
      <c r="I7" t="e" vm="28">
        <f ca="1">IFERROR(_xlfn.XLOOKUP(I$1&amp;"_"&amp;$A7,chara_output_positions[id],chara_output_positions[chara_image]),_xlfn.XLOOKUP(_xlfn.XLOOKUP(I$1&amp;"_"&amp;$A7,map_data[id],map_data[image_id]),backgrounds[id],backgrounds[image]))</f>
        <v>#VALUE!</v>
      </c>
      <c r="J7" t="e" vm="28">
        <f ca="1">IFERROR(_xlfn.XLOOKUP(J$1&amp;"_"&amp;$A7,chara_output_positions[id],chara_output_positions[chara_image]),_xlfn.XLOOKUP(_xlfn.XLOOKUP(J$1&amp;"_"&amp;$A7,map_data[id],map_data[image_id]),backgrounds[id],backgrounds[image]))</f>
        <v>#VALUE!</v>
      </c>
      <c r="K7" t="e" vm="28">
        <f ca="1">IFERROR(_xlfn.XLOOKUP(K$1&amp;"_"&amp;$A7,chara_output_positions[id],chara_output_positions[chara_image]),_xlfn.XLOOKUP(_xlfn.XLOOKUP(K$1&amp;"_"&amp;$A7,map_data[id],map_data[image_id]),backgrounds[id],backgrounds[image]))</f>
        <v>#VALUE!</v>
      </c>
      <c r="L7" t="e" vm="28">
        <f ca="1">IFERROR(_xlfn.XLOOKUP(L$1&amp;"_"&amp;$A7,chara_output_positions[id],chara_output_positions[chara_image]),_xlfn.XLOOKUP(_xlfn.XLOOKUP(L$1&amp;"_"&amp;$A7,map_data[id],map_data[image_id]),backgrounds[id],backgrounds[image]))</f>
        <v>#VALUE!</v>
      </c>
      <c r="M7" t="e" vm="27">
        <f ca="1">IFERROR(_xlfn.XLOOKUP(M$1&amp;"_"&amp;$A7,chara_output_positions[id],chara_output_positions[chara_image]),_xlfn.XLOOKUP(_xlfn.XLOOKUP(M$1&amp;"_"&amp;$A7,map_data[id],map_data[image_id]),backgrounds[id],backgrounds[image]))</f>
        <v>#VALUE!</v>
      </c>
      <c r="N7" t="e" vm="26">
        <f ca="1">IFERROR(_xlfn.XLOOKUP(N$1&amp;"_"&amp;$A7,chara_output_positions[id],chara_output_positions[chara_image]),_xlfn.XLOOKUP(_xlfn.XLOOKUP(N$1&amp;"_"&amp;$A7,map_data[id],map_data[image_id]),backgrounds[id],backgrounds[image]))</f>
        <v>#VALUE!</v>
      </c>
      <c r="AH7" t="str">
        <f t="shared" si="0"/>
        <v>9_8</v>
      </c>
      <c r="AI7" t="s">
        <v>33</v>
      </c>
      <c r="AJ7">
        <f>IF(click_count=0,init_rock3_x,_xlfn.XLOOKUP(click_count,mapping[id],mapping[next_rock3_x],,0))</f>
        <v>9</v>
      </c>
      <c r="AK7">
        <f>IF(click_count=0,init_rock3_y,_xlfn.XLOOKUP(click_count,mapping[id],mapping[next_rock3_y],,0))</f>
        <v>8</v>
      </c>
      <c r="AM7">
        <f ca="1">_xlfn.XLOOKUP(chara_output_positions[[#This Row],[id]],map_data[id],map_data[image_id],,0)</f>
        <v>1</v>
      </c>
      <c r="AN7">
        <f ca="1">IF(chara_output_positions[[#This Row],[chara_name]]="chara", (chara_output_positions[[#This Row],[d]]-1)*2 + timer_id, rock_image_id) + 100*(chara_output_positions[[#This Row],[on_image_id]]=goal_image_id)</f>
        <v>9</v>
      </c>
      <c r="AO7" t="e" vm="32">
        <f ca="1">_xlfn.XLOOKUP(chara_output_positions[[#This Row],[chara_image_id]],charas[id],charas[image])</f>
        <v>#VALUE!</v>
      </c>
    </row>
    <row r="8" spans="1:44" ht="18" customHeight="1">
      <c r="A8">
        <v>7</v>
      </c>
      <c r="B8" t="e" vm="26">
        <f ca="1">IFERROR(_xlfn.XLOOKUP(B$1&amp;"_"&amp;$A8,chara_output_positions[id],chara_output_positions[chara_image]),_xlfn.XLOOKUP(_xlfn.XLOOKUP(B$1&amp;"_"&amp;$A8,map_data[id],map_data[image_id]),backgrounds[id],backgrounds[image]))</f>
        <v>#VALUE!</v>
      </c>
      <c r="C8" t="e" vm="27">
        <f ca="1">IFERROR(_xlfn.XLOOKUP(C$1&amp;"_"&amp;$A8,chara_output_positions[id],chara_output_positions[chara_image]),_xlfn.XLOOKUP(_xlfn.XLOOKUP(C$1&amp;"_"&amp;$A8,map_data[id],map_data[image_id]),backgrounds[id],backgrounds[image]))</f>
        <v>#VALUE!</v>
      </c>
      <c r="D8" t="e" vm="31">
        <f ca="1">IFERROR(_xlfn.XLOOKUP(D$1&amp;"_"&amp;$A8,chara_output_positions[id],chara_output_positions[chara_image]),_xlfn.XLOOKUP(_xlfn.XLOOKUP(D$1&amp;"_"&amp;$A8,map_data[id],map_data[image_id]),backgrounds[id],backgrounds[image]))</f>
        <v>#VALUE!</v>
      </c>
      <c r="E8" t="e" vm="31">
        <f ca="1">IFERROR(_xlfn.XLOOKUP(E$1&amp;"_"&amp;$A8,chara_output_positions[id],chara_output_positions[chara_image]),_xlfn.XLOOKUP(_xlfn.XLOOKUP(E$1&amp;"_"&amp;$A8,map_data[id],map_data[image_id]),backgrounds[id],backgrounds[image]))</f>
        <v>#VALUE!</v>
      </c>
      <c r="F8" t="e" vm="31">
        <f ca="1">IFERROR(_xlfn.XLOOKUP(F$1&amp;"_"&amp;$A8,chara_output_positions[id],chara_output_positions[chara_image]),_xlfn.XLOOKUP(_xlfn.XLOOKUP(F$1&amp;"_"&amp;$A8,map_data[id],map_data[image_id]),backgrounds[id],backgrounds[image]))</f>
        <v>#VALUE!</v>
      </c>
      <c r="G8" t="e" vm="31">
        <f ca="1">IFERROR(_xlfn.XLOOKUP(G$1&amp;"_"&amp;$A8,chara_output_positions[id],chara_output_positions[chara_image]),_xlfn.XLOOKUP(_xlfn.XLOOKUP(G$1&amp;"_"&amp;$A8,map_data[id],map_data[image_id]),backgrounds[id],backgrounds[image]))</f>
        <v>#VALUE!</v>
      </c>
      <c r="H8" t="e" vm="31">
        <f ca="1">IFERROR(_xlfn.XLOOKUP(H$1&amp;"_"&amp;$A8,chara_output_positions[id],chara_output_positions[chara_image]),_xlfn.XLOOKUP(_xlfn.XLOOKUP(H$1&amp;"_"&amp;$A8,map_data[id],map_data[image_id]),backgrounds[id],backgrounds[image]))</f>
        <v>#VALUE!</v>
      </c>
      <c r="I8" t="e" vm="33">
        <f ca="1">IFERROR(_xlfn.XLOOKUP(I$1&amp;"_"&amp;$A8,chara_output_positions[id],chara_output_positions[chara_image]),_xlfn.XLOOKUP(_xlfn.XLOOKUP(I$1&amp;"_"&amp;$A8,map_data[id],map_data[image_id]),backgrounds[id],backgrounds[image]))</f>
        <v>#VALUE!</v>
      </c>
      <c r="J8" t="e" vm="31">
        <f ca="1">IFERROR(_xlfn.XLOOKUP(J$1&amp;"_"&amp;$A8,chara_output_positions[id],chara_output_positions[chara_image]),_xlfn.XLOOKUP(_xlfn.XLOOKUP(J$1&amp;"_"&amp;$A8,map_data[id],map_data[image_id]),backgrounds[id],backgrounds[image]))</f>
        <v>#VALUE!</v>
      </c>
      <c r="K8" t="e" vm="31">
        <f ca="1">IFERROR(_xlfn.XLOOKUP(K$1&amp;"_"&amp;$A8,chara_output_positions[id],chara_output_positions[chara_image]),_xlfn.XLOOKUP(_xlfn.XLOOKUP(K$1&amp;"_"&amp;$A8,map_data[id],map_data[image_id]),backgrounds[id],backgrounds[image]))</f>
        <v>#VALUE!</v>
      </c>
      <c r="L8" t="e" vm="33">
        <f ca="1">IFERROR(_xlfn.XLOOKUP(L$1&amp;"_"&amp;$A8,chara_output_positions[id],chara_output_positions[chara_image]),_xlfn.XLOOKUP(_xlfn.XLOOKUP(L$1&amp;"_"&amp;$A8,map_data[id],map_data[image_id]),backgrounds[id],backgrounds[image]))</f>
        <v>#VALUE!</v>
      </c>
      <c r="M8" t="e" vm="27">
        <f ca="1">IFERROR(_xlfn.XLOOKUP(M$1&amp;"_"&amp;$A8,chara_output_positions[id],chara_output_positions[chara_image]),_xlfn.XLOOKUP(_xlfn.XLOOKUP(M$1&amp;"_"&amp;$A8,map_data[id],map_data[image_id]),backgrounds[id],backgrounds[image]))</f>
        <v>#VALUE!</v>
      </c>
      <c r="N8" t="e" vm="26">
        <f ca="1">IFERROR(_xlfn.XLOOKUP(N$1&amp;"_"&amp;$A8,chara_output_positions[id],chara_output_positions[chara_image]),_xlfn.XLOOKUP(_xlfn.XLOOKUP(N$1&amp;"_"&amp;$A8,map_data[id],map_data[image_id]),backgrounds[id],backgrounds[image]))</f>
        <v>#VALUE!</v>
      </c>
    </row>
    <row r="9" spans="1:44" ht="18" customHeight="1">
      <c r="A9">
        <v>8</v>
      </c>
      <c r="B9" t="e" vm="26">
        <f ca="1">IFERROR(_xlfn.XLOOKUP(B$1&amp;"_"&amp;$A9,chara_output_positions[id],chara_output_positions[chara_image]),_xlfn.XLOOKUP(_xlfn.XLOOKUP(B$1&amp;"_"&amp;$A9,map_data[id],map_data[image_id]),backgrounds[id],backgrounds[image]))</f>
        <v>#VALUE!</v>
      </c>
      <c r="C9" t="e" vm="27">
        <f ca="1">IFERROR(_xlfn.XLOOKUP(C$1&amp;"_"&amp;$A9,chara_output_positions[id],chara_output_positions[chara_image]),_xlfn.XLOOKUP(_xlfn.XLOOKUP(C$1&amp;"_"&amp;$A9,map_data[id],map_data[image_id]),backgrounds[id],backgrounds[image]))</f>
        <v>#VALUE!</v>
      </c>
      <c r="D9" t="e" vm="31">
        <f ca="1">IFERROR(_xlfn.XLOOKUP(D$1&amp;"_"&amp;$A9,chara_output_positions[id],chara_output_positions[chara_image]),_xlfn.XLOOKUP(_xlfn.XLOOKUP(D$1&amp;"_"&amp;$A9,map_data[id],map_data[image_id]),backgrounds[id],backgrounds[image]))</f>
        <v>#VALUE!</v>
      </c>
      <c r="E9" t="e" vm="33">
        <f ca="1">IFERROR(_xlfn.XLOOKUP(E$1&amp;"_"&amp;$A9,chara_output_positions[id],chara_output_positions[chara_image]),_xlfn.XLOOKUP(_xlfn.XLOOKUP(E$1&amp;"_"&amp;$A9,map_data[id],map_data[image_id]),backgrounds[id],backgrounds[image]))</f>
        <v>#VALUE!</v>
      </c>
      <c r="F9" t="e" vm="32">
        <f ca="1">IFERROR(_xlfn.XLOOKUP(F$1&amp;"_"&amp;$A9,chara_output_positions[id],chara_output_positions[chara_image]),_xlfn.XLOOKUP(_xlfn.XLOOKUP(F$1&amp;"_"&amp;$A9,map_data[id],map_data[image_id]),backgrounds[id],backgrounds[image]))</f>
        <v>#VALUE!</v>
      </c>
      <c r="G9" t="e" vm="31">
        <f ca="1">IFERROR(_xlfn.XLOOKUP(G$1&amp;"_"&amp;$A9,chara_output_positions[id],chara_output_positions[chara_image]),_xlfn.XLOOKUP(_xlfn.XLOOKUP(G$1&amp;"_"&amp;$A9,map_data[id],map_data[image_id]),backgrounds[id],backgrounds[image]))</f>
        <v>#VALUE!</v>
      </c>
      <c r="H9" t="e" vm="32">
        <f ca="1">IFERROR(_xlfn.XLOOKUP(H$1&amp;"_"&amp;$A9,chara_output_positions[id],chara_output_positions[chara_image]),_xlfn.XLOOKUP(_xlfn.XLOOKUP(H$1&amp;"_"&amp;$A9,map_data[id],map_data[image_id]),backgrounds[id],backgrounds[image]))</f>
        <v>#VALUE!</v>
      </c>
      <c r="I9" t="e" vm="31">
        <f ca="1">IFERROR(_xlfn.XLOOKUP(I$1&amp;"_"&amp;$A9,chara_output_positions[id],chara_output_positions[chara_image]),_xlfn.XLOOKUP(_xlfn.XLOOKUP(I$1&amp;"_"&amp;$A9,map_data[id],map_data[image_id]),backgrounds[id],backgrounds[image]))</f>
        <v>#VALUE!</v>
      </c>
      <c r="J9" t="e" vm="32">
        <f ca="1">IFERROR(_xlfn.XLOOKUP(J$1&amp;"_"&amp;$A9,chara_output_positions[id],chara_output_positions[chara_image]),_xlfn.XLOOKUP(_xlfn.XLOOKUP(J$1&amp;"_"&amp;$A9,map_data[id],map_data[image_id]),backgrounds[id],backgrounds[image]))</f>
        <v>#VALUE!</v>
      </c>
      <c r="K9" t="e" vm="31">
        <f ca="1">IFERROR(_xlfn.XLOOKUP(K$1&amp;"_"&amp;$A9,chara_output_positions[id],chara_output_positions[chara_image]),_xlfn.XLOOKUP(_xlfn.XLOOKUP(K$1&amp;"_"&amp;$A9,map_data[id],map_data[image_id]),backgrounds[id],backgrounds[image]))</f>
        <v>#VALUE!</v>
      </c>
      <c r="L9" t="e" vm="33">
        <f ca="1">IFERROR(_xlfn.XLOOKUP(L$1&amp;"_"&amp;$A9,chara_output_positions[id],chara_output_positions[chara_image]),_xlfn.XLOOKUP(_xlfn.XLOOKUP(L$1&amp;"_"&amp;$A9,map_data[id],map_data[image_id]),backgrounds[id],backgrounds[image]))</f>
        <v>#VALUE!</v>
      </c>
      <c r="M9" t="e" vm="27">
        <f ca="1">IFERROR(_xlfn.XLOOKUP(M$1&amp;"_"&amp;$A9,chara_output_positions[id],chara_output_positions[chara_image]),_xlfn.XLOOKUP(_xlfn.XLOOKUP(M$1&amp;"_"&amp;$A9,map_data[id],map_data[image_id]),backgrounds[id],backgrounds[image]))</f>
        <v>#VALUE!</v>
      </c>
      <c r="N9" t="e" vm="26">
        <f ca="1">IFERROR(_xlfn.XLOOKUP(N$1&amp;"_"&amp;$A9,chara_output_positions[id],chara_output_positions[chara_image]),_xlfn.XLOOKUP(_xlfn.XLOOKUP(N$1&amp;"_"&amp;$A9,map_data[id],map_data[image_id]),backgrounds[id],backgrounds[image]))</f>
        <v>#VALUE!</v>
      </c>
      <c r="AH9" t="s">
        <v>37</v>
      </c>
      <c r="AI9" t="b">
        <f ca="1">AND(AK11:AK13)</f>
        <v>0</v>
      </c>
      <c r="AJ9" t="str">
        <f ca="1">IF(AI9,"おみごと！","")</f>
        <v/>
      </c>
    </row>
    <row r="10" spans="1:44" ht="18" customHeight="1">
      <c r="A10">
        <v>9</v>
      </c>
      <c r="B10" t="e" vm="26">
        <f ca="1">IFERROR(_xlfn.XLOOKUP(B$1&amp;"_"&amp;$A10,chara_output_positions[id],chara_output_positions[chara_image]),_xlfn.XLOOKUP(_xlfn.XLOOKUP(B$1&amp;"_"&amp;$A10,map_data[id],map_data[image_id]),backgrounds[id],backgrounds[image]))</f>
        <v>#VALUE!</v>
      </c>
      <c r="C10" t="e" vm="27">
        <f ca="1">IFERROR(_xlfn.XLOOKUP(C$1&amp;"_"&amp;$A10,chara_output_positions[id],chara_output_positions[chara_image]),_xlfn.XLOOKUP(_xlfn.XLOOKUP(C$1&amp;"_"&amp;$A10,map_data[id],map_data[image_id]),backgrounds[id],backgrounds[image]))</f>
        <v>#VALUE!</v>
      </c>
      <c r="D10" t="e" vm="31">
        <f ca="1">IFERROR(_xlfn.XLOOKUP(D$1&amp;"_"&amp;$A10,chara_output_positions[id],chara_output_positions[chara_image]),_xlfn.XLOOKUP(_xlfn.XLOOKUP(D$1&amp;"_"&amp;$A10,map_data[id],map_data[image_id]),backgrounds[id],backgrounds[image]))</f>
        <v>#VALUE!</v>
      </c>
      <c r="E10" t="e" vm="31">
        <f ca="1">IFERROR(_xlfn.XLOOKUP(E$1&amp;"_"&amp;$A10,chara_output_positions[id],chara_output_positions[chara_image]),_xlfn.XLOOKUP(_xlfn.XLOOKUP(E$1&amp;"_"&amp;$A10,map_data[id],map_data[image_id]),backgrounds[id],backgrounds[image]))</f>
        <v>#VALUE!</v>
      </c>
      <c r="F10" t="e" vm="31">
        <f ca="1">IFERROR(_xlfn.XLOOKUP(F$1&amp;"_"&amp;$A10,chara_output_positions[id],chara_output_positions[chara_image]),_xlfn.XLOOKUP(_xlfn.XLOOKUP(F$1&amp;"_"&amp;$A10,map_data[id],map_data[image_id]),backgrounds[id],backgrounds[image]))</f>
        <v>#VALUE!</v>
      </c>
      <c r="G10" t="e" vm="27">
        <f ca="1">IFERROR(_xlfn.XLOOKUP(G$1&amp;"_"&amp;$A10,chara_output_positions[id],chara_output_positions[chara_image]),_xlfn.XLOOKUP(_xlfn.XLOOKUP(G$1&amp;"_"&amp;$A10,map_data[id],map_data[image_id]),backgrounds[id],backgrounds[image]))</f>
        <v>#VALUE!</v>
      </c>
      <c r="H10" t="e" vm="28">
        <f ca="1">IFERROR(_xlfn.XLOOKUP(H$1&amp;"_"&amp;$A10,chara_output_positions[id],chara_output_positions[chara_image]),_xlfn.XLOOKUP(_xlfn.XLOOKUP(H$1&amp;"_"&amp;$A10,map_data[id],map_data[image_id]),backgrounds[id],backgrounds[image]))</f>
        <v>#VALUE!</v>
      </c>
      <c r="I10" t="e" vm="27">
        <f ca="1">IFERROR(_xlfn.XLOOKUP(I$1&amp;"_"&amp;$A10,chara_output_positions[id],chara_output_positions[chara_image]),_xlfn.XLOOKUP(_xlfn.XLOOKUP(I$1&amp;"_"&amp;$A10,map_data[id],map_data[image_id]),backgrounds[id],backgrounds[image]))</f>
        <v>#VALUE!</v>
      </c>
      <c r="J10" t="e" vm="31">
        <f ca="1">IFERROR(_xlfn.XLOOKUP(J$1&amp;"_"&amp;$A10,chara_output_positions[id],chara_output_positions[chara_image]),_xlfn.XLOOKUP(_xlfn.XLOOKUP(J$1&amp;"_"&amp;$A10,map_data[id],map_data[image_id]),backgrounds[id],backgrounds[image]))</f>
        <v>#VALUE!</v>
      </c>
      <c r="K10" t="e" vm="31">
        <f ca="1">IFERROR(_xlfn.XLOOKUP(K$1&amp;"_"&amp;$A10,chara_output_positions[id],chara_output_positions[chara_image]),_xlfn.XLOOKUP(_xlfn.XLOOKUP(K$1&amp;"_"&amp;$A10,map_data[id],map_data[image_id]),backgrounds[id],backgrounds[image]))</f>
        <v>#VALUE!</v>
      </c>
      <c r="L10" t="e" vm="33">
        <f ca="1">IFERROR(_xlfn.XLOOKUP(L$1&amp;"_"&amp;$A10,chara_output_positions[id],chara_output_positions[chara_image]),_xlfn.XLOOKUP(_xlfn.XLOOKUP(L$1&amp;"_"&amp;$A10,map_data[id],map_data[image_id]),backgrounds[id],backgrounds[image]))</f>
        <v>#VALUE!</v>
      </c>
      <c r="M10" t="e" vm="27">
        <f ca="1">IFERROR(_xlfn.XLOOKUP(M$1&amp;"_"&amp;$A10,chara_output_positions[id],chara_output_positions[chara_image]),_xlfn.XLOOKUP(_xlfn.XLOOKUP(M$1&amp;"_"&amp;$A10,map_data[id],map_data[image_id]),backgrounds[id],backgrounds[image]))</f>
        <v>#VALUE!</v>
      </c>
      <c r="N10" t="e" vm="26">
        <f ca="1">IFERROR(_xlfn.XLOOKUP(N$1&amp;"_"&amp;$A10,chara_output_positions[id],chara_output_positions[chara_image]),_xlfn.XLOOKUP(_xlfn.XLOOKUP(N$1&amp;"_"&amp;$A10,map_data[id],map_data[image_id]),backgrounds[id],backgrounds[image]))</f>
        <v>#VALUE!</v>
      </c>
      <c r="AH10" s="4" t="s">
        <v>38</v>
      </c>
      <c r="AI10" s="4" t="s">
        <v>79</v>
      </c>
      <c r="AJ10" s="4" t="s">
        <v>80</v>
      </c>
      <c r="AK10" s="4" t="s">
        <v>39</v>
      </c>
    </row>
    <row r="11" spans="1:44" ht="18" customHeight="1">
      <c r="A11">
        <v>10</v>
      </c>
      <c r="B11" t="e" vm="26">
        <f ca="1">IFERROR(_xlfn.XLOOKUP(B$1&amp;"_"&amp;$A11,chara_output_positions[id],chara_output_positions[chara_image]),_xlfn.XLOOKUP(_xlfn.XLOOKUP(B$1&amp;"_"&amp;$A11,map_data[id],map_data[image_id]),backgrounds[id],backgrounds[image]))</f>
        <v>#VALUE!</v>
      </c>
      <c r="C11" t="e" vm="28">
        <f ca="1">IFERROR(_xlfn.XLOOKUP(C$1&amp;"_"&amp;$A11,chara_output_positions[id],chara_output_positions[chara_image]),_xlfn.XLOOKUP(_xlfn.XLOOKUP(C$1&amp;"_"&amp;$A11,map_data[id],map_data[image_id]),backgrounds[id],backgrounds[image]))</f>
        <v>#VALUE!</v>
      </c>
      <c r="D11" t="e" vm="28">
        <f ca="1">IFERROR(_xlfn.XLOOKUP(D$1&amp;"_"&amp;$A11,chara_output_positions[id],chara_output_positions[chara_image]),_xlfn.XLOOKUP(_xlfn.XLOOKUP(D$1&amp;"_"&amp;$A11,map_data[id],map_data[image_id]),backgrounds[id],backgrounds[image]))</f>
        <v>#VALUE!</v>
      </c>
      <c r="E11" t="e" vm="27">
        <f ca="1">IFERROR(_xlfn.XLOOKUP(E$1&amp;"_"&amp;$A11,chara_output_positions[id],chara_output_positions[chara_image]),_xlfn.XLOOKUP(_xlfn.XLOOKUP(E$1&amp;"_"&amp;$A11,map_data[id],map_data[image_id]),backgrounds[id],backgrounds[image]))</f>
        <v>#VALUE!</v>
      </c>
      <c r="F11" t="e" vm="31">
        <f ca="1">IFERROR(_xlfn.XLOOKUP(F$1&amp;"_"&amp;$A11,chara_output_positions[id],chara_output_positions[chara_image]),_xlfn.XLOOKUP(_xlfn.XLOOKUP(F$1&amp;"_"&amp;$A11,map_data[id],map_data[image_id]),backgrounds[id],backgrounds[image]))</f>
        <v>#VALUE!</v>
      </c>
      <c r="G11" t="e" vm="27">
        <f ca="1">IFERROR(_xlfn.XLOOKUP(G$1&amp;"_"&amp;$A11,chara_output_positions[id],chara_output_positions[chara_image]),_xlfn.XLOOKUP(_xlfn.XLOOKUP(G$1&amp;"_"&amp;$A11,map_data[id],map_data[image_id]),backgrounds[id],backgrounds[image]))</f>
        <v>#VALUE!</v>
      </c>
      <c r="H11" t="e" vm="30">
        <f ca="1">IFERROR(_xlfn.XLOOKUP(H$1&amp;"_"&amp;$A11,chara_output_positions[id],chara_output_positions[chara_image]),_xlfn.XLOOKUP(_xlfn.XLOOKUP(H$1&amp;"_"&amp;$A11,map_data[id],map_data[image_id]),backgrounds[id],backgrounds[image]))</f>
        <v>#VALUE!</v>
      </c>
      <c r="I11" t="e" vm="27">
        <f ca="1">IFERROR(_xlfn.XLOOKUP(I$1&amp;"_"&amp;$A11,chara_output_positions[id],chara_output_positions[chara_image]),_xlfn.XLOOKUP(_xlfn.XLOOKUP(I$1&amp;"_"&amp;$A11,map_data[id],map_data[image_id]),backgrounds[id],backgrounds[image]))</f>
        <v>#VALUE!</v>
      </c>
      <c r="J11" t="e" vm="31">
        <f ca="1">IFERROR(_xlfn.XLOOKUP(J$1&amp;"_"&amp;$A11,chara_output_positions[id],chara_output_positions[chara_image]),_xlfn.XLOOKUP(_xlfn.XLOOKUP(J$1&amp;"_"&amp;$A11,map_data[id],map_data[image_id]),backgrounds[id],backgrounds[image]))</f>
        <v>#VALUE!</v>
      </c>
      <c r="K11" t="e" vm="27">
        <f ca="1">IFERROR(_xlfn.XLOOKUP(K$1&amp;"_"&amp;$A11,chara_output_positions[id],chara_output_positions[chara_image]),_xlfn.XLOOKUP(_xlfn.XLOOKUP(K$1&amp;"_"&amp;$A11,map_data[id],map_data[image_id]),backgrounds[id],backgrounds[image]))</f>
        <v>#VALUE!</v>
      </c>
      <c r="L11" t="e" vm="28">
        <f ca="1">IFERROR(_xlfn.XLOOKUP(L$1&amp;"_"&amp;$A11,chara_output_positions[id],chara_output_positions[chara_image]),_xlfn.XLOOKUP(_xlfn.XLOOKUP(L$1&amp;"_"&amp;$A11,map_data[id],map_data[image_id]),backgrounds[id],backgrounds[image]))</f>
        <v>#VALUE!</v>
      </c>
      <c r="M11" t="e" vm="28">
        <f ca="1">IFERROR(_xlfn.XLOOKUP(M$1&amp;"_"&amp;$A11,chara_output_positions[id],chara_output_positions[chara_image]),_xlfn.XLOOKUP(_xlfn.XLOOKUP(M$1&amp;"_"&amp;$A11,map_data[id],map_data[image_id]),backgrounds[id],backgrounds[image]))</f>
        <v>#VALUE!</v>
      </c>
      <c r="N11" t="e" vm="26">
        <f ca="1">IFERROR(_xlfn.XLOOKUP(N$1&amp;"_"&amp;$A11,chara_output_positions[id],chara_output_positions[chara_image]),_xlfn.XLOOKUP(_xlfn.XLOOKUP(N$1&amp;"_"&amp;$A11,map_data[id],map_data[image_id]),backgrounds[id],backgrounds[image]))</f>
        <v>#VALUE!</v>
      </c>
      <c r="AH11">
        <v>1</v>
      </c>
      <c r="AI11" cm="1">
        <f t="array" aca="1" ref="AI11:AJ13" ca="1">_xlfn._xlws.FILTER(map_data[[x]:[y]],map_data[image_id]=goal_image_id)</f>
        <v>6</v>
      </c>
      <c r="AJ11">
        <f ca="1"/>
        <v>3</v>
      </c>
      <c r="AK11" t="b">
        <f ca="1">NOT(ISERROR(MATCH(AI11&amp;"_"&amp;AJ11,$AH$5:$AH$7,0)))</f>
        <v>0</v>
      </c>
    </row>
    <row r="12" spans="1:44" ht="18" customHeight="1">
      <c r="A12">
        <v>11</v>
      </c>
      <c r="B12" t="e" vm="26">
        <f ca="1">IFERROR(_xlfn.XLOOKUP(B$1&amp;"_"&amp;$A12,chara_output_positions[id],chara_output_positions[chara_image]),_xlfn.XLOOKUP(_xlfn.XLOOKUP(B$1&amp;"_"&amp;$A12,map_data[id],map_data[image_id]),backgrounds[id],backgrounds[image]))</f>
        <v>#VALUE!</v>
      </c>
      <c r="C12" t="e" vm="26">
        <f ca="1">IFERROR(_xlfn.XLOOKUP(C$1&amp;"_"&amp;$A12,chara_output_positions[id],chara_output_positions[chara_image]),_xlfn.XLOOKUP(_xlfn.XLOOKUP(C$1&amp;"_"&amp;$A12,map_data[id],map_data[image_id]),backgrounds[id],backgrounds[image]))</f>
        <v>#VALUE!</v>
      </c>
      <c r="D12" t="e" vm="26">
        <f ca="1">IFERROR(_xlfn.XLOOKUP(D$1&amp;"_"&amp;$A12,chara_output_positions[id],chara_output_positions[chara_image]),_xlfn.XLOOKUP(_xlfn.XLOOKUP(D$1&amp;"_"&amp;$A12,map_data[id],map_data[image_id]),backgrounds[id],backgrounds[image]))</f>
        <v>#VALUE!</v>
      </c>
      <c r="E12" t="e" vm="27">
        <f ca="1">IFERROR(_xlfn.XLOOKUP(E$1&amp;"_"&amp;$A12,chara_output_positions[id],chara_output_positions[chara_image]),_xlfn.XLOOKUP(_xlfn.XLOOKUP(E$1&amp;"_"&amp;$A12,map_data[id],map_data[image_id]),backgrounds[id],backgrounds[image]))</f>
        <v>#VALUE!</v>
      </c>
      <c r="F12" t="e" vm="31">
        <f ca="1">IFERROR(_xlfn.XLOOKUP(F$1&amp;"_"&amp;$A12,chara_output_positions[id],chara_output_positions[chara_image]),_xlfn.XLOOKUP(_xlfn.XLOOKUP(F$1&amp;"_"&amp;$A12,map_data[id],map_data[image_id]),backgrounds[id],backgrounds[image]))</f>
        <v>#VALUE!</v>
      </c>
      <c r="G12" t="e" vm="28">
        <f ca="1">IFERROR(_xlfn.XLOOKUP(G$1&amp;"_"&amp;$A12,chara_output_positions[id],chara_output_positions[chara_image]),_xlfn.XLOOKUP(_xlfn.XLOOKUP(G$1&amp;"_"&amp;$A12,map_data[id],map_data[image_id]),backgrounds[id],backgrounds[image]))</f>
        <v>#VALUE!</v>
      </c>
      <c r="H12" t="e" vm="31">
        <f ca="1">IFERROR(_xlfn.XLOOKUP(H$1&amp;"_"&amp;$A12,chara_output_positions[id],chara_output_positions[chara_image]),_xlfn.XLOOKUP(_xlfn.XLOOKUP(H$1&amp;"_"&amp;$A12,map_data[id],map_data[image_id]),backgrounds[id],backgrounds[image]))</f>
        <v>#VALUE!</v>
      </c>
      <c r="I12" t="e" vm="28">
        <f ca="1">IFERROR(_xlfn.XLOOKUP(I$1&amp;"_"&amp;$A12,chara_output_positions[id],chara_output_positions[chara_image]),_xlfn.XLOOKUP(_xlfn.XLOOKUP(I$1&amp;"_"&amp;$A12,map_data[id],map_data[image_id]),backgrounds[id],backgrounds[image]))</f>
        <v>#VALUE!</v>
      </c>
      <c r="J12" t="e" vm="31">
        <f ca="1">IFERROR(_xlfn.XLOOKUP(J$1&amp;"_"&amp;$A12,chara_output_positions[id],chara_output_positions[chara_image]),_xlfn.XLOOKUP(_xlfn.XLOOKUP(J$1&amp;"_"&amp;$A12,map_data[id],map_data[image_id]),backgrounds[id],backgrounds[image]))</f>
        <v>#VALUE!</v>
      </c>
      <c r="K12" t="e" vm="27">
        <f ca="1">IFERROR(_xlfn.XLOOKUP(K$1&amp;"_"&amp;$A12,chara_output_positions[id],chara_output_positions[chara_image]),_xlfn.XLOOKUP(_xlfn.XLOOKUP(K$1&amp;"_"&amp;$A12,map_data[id],map_data[image_id]),backgrounds[id],backgrounds[image]))</f>
        <v>#VALUE!</v>
      </c>
      <c r="L12" t="e" vm="26">
        <f ca="1">IFERROR(_xlfn.XLOOKUP(L$1&amp;"_"&amp;$A12,chara_output_positions[id],chara_output_positions[chara_image]),_xlfn.XLOOKUP(_xlfn.XLOOKUP(L$1&amp;"_"&amp;$A12,map_data[id],map_data[image_id]),backgrounds[id],backgrounds[image]))</f>
        <v>#VALUE!</v>
      </c>
      <c r="M12" t="e" vm="26">
        <f ca="1">IFERROR(_xlfn.XLOOKUP(M$1&amp;"_"&amp;$A12,chara_output_positions[id],chara_output_positions[chara_image]),_xlfn.XLOOKUP(_xlfn.XLOOKUP(M$1&amp;"_"&amp;$A12,map_data[id],map_data[image_id]),backgrounds[id],backgrounds[image]))</f>
        <v>#VALUE!</v>
      </c>
      <c r="N12" t="e" vm="26">
        <f ca="1">IFERROR(_xlfn.XLOOKUP(N$1&amp;"_"&amp;$A12,chara_output_positions[id],chara_output_positions[chara_image]),_xlfn.XLOOKUP(_xlfn.XLOOKUP(N$1&amp;"_"&amp;$A12,map_data[id],map_data[image_id]),backgrounds[id],backgrounds[image]))</f>
        <v>#VALUE!</v>
      </c>
      <c r="AH12">
        <v>2</v>
      </c>
      <c r="AI12">
        <f ca="1"/>
        <v>7</v>
      </c>
      <c r="AJ12">
        <f ca="1"/>
        <v>3</v>
      </c>
      <c r="AK12" t="b">
        <f ca="1">NOT(ISERROR(MATCH(AI12&amp;"_"&amp;AJ12,$AH$5:$AH$7,0)))</f>
        <v>0</v>
      </c>
    </row>
    <row r="13" spans="1:44" ht="18" customHeight="1">
      <c r="A13">
        <v>12</v>
      </c>
      <c r="B13" t="e" vm="26">
        <f ca="1">IFERROR(_xlfn.XLOOKUP(B$1&amp;"_"&amp;$A13,chara_output_positions[id],chara_output_positions[chara_image]),_xlfn.XLOOKUP(_xlfn.XLOOKUP(B$1&amp;"_"&amp;$A13,map_data[id],map_data[image_id]),backgrounds[id],backgrounds[image]))</f>
        <v>#VALUE!</v>
      </c>
      <c r="C13" t="e" vm="26">
        <f ca="1">IFERROR(_xlfn.XLOOKUP(C$1&amp;"_"&amp;$A13,chara_output_positions[id],chara_output_positions[chara_image]),_xlfn.XLOOKUP(_xlfn.XLOOKUP(C$1&amp;"_"&amp;$A13,map_data[id],map_data[image_id]),backgrounds[id],backgrounds[image]))</f>
        <v>#VALUE!</v>
      </c>
      <c r="D13" t="e" vm="26">
        <f ca="1">IFERROR(_xlfn.XLOOKUP(D$1&amp;"_"&amp;$A13,chara_output_positions[id],chara_output_positions[chara_image]),_xlfn.XLOOKUP(_xlfn.XLOOKUP(D$1&amp;"_"&amp;$A13,map_data[id],map_data[image_id]),backgrounds[id],backgrounds[image]))</f>
        <v>#VALUE!</v>
      </c>
      <c r="E13" t="e" vm="27">
        <f ca="1">IFERROR(_xlfn.XLOOKUP(E$1&amp;"_"&amp;$A13,chara_output_positions[id],chara_output_positions[chara_image]),_xlfn.XLOOKUP(_xlfn.XLOOKUP(E$1&amp;"_"&amp;$A13,map_data[id],map_data[image_id]),backgrounds[id],backgrounds[image]))</f>
        <v>#VALUE!</v>
      </c>
      <c r="F13" t="e" vm="31">
        <f ca="1">IFERROR(_xlfn.XLOOKUP(F$1&amp;"_"&amp;$A13,chara_output_positions[id],chara_output_positions[chara_image]),_xlfn.XLOOKUP(_xlfn.XLOOKUP(F$1&amp;"_"&amp;$A13,map_data[id],map_data[image_id]),backgrounds[id],backgrounds[image]))</f>
        <v>#VALUE!</v>
      </c>
      <c r="G13" t="e" vm="31">
        <f ca="1">IFERROR(_xlfn.XLOOKUP(G$1&amp;"_"&amp;$A13,chara_output_positions[id],chara_output_positions[chara_image]),_xlfn.XLOOKUP(_xlfn.XLOOKUP(G$1&amp;"_"&amp;$A13,map_data[id],map_data[image_id]),backgrounds[id],backgrounds[image]))</f>
        <v>#VALUE!</v>
      </c>
      <c r="H13" t="e" vm="31">
        <f ca="1">IFERROR(_xlfn.XLOOKUP(H$1&amp;"_"&amp;$A13,chara_output_positions[id],chara_output_positions[chara_image]),_xlfn.XLOOKUP(_xlfn.XLOOKUP(H$1&amp;"_"&amp;$A13,map_data[id],map_data[image_id]),backgrounds[id],backgrounds[image]))</f>
        <v>#VALUE!</v>
      </c>
      <c r="I13" t="e" vm="31">
        <f ca="1">IFERROR(_xlfn.XLOOKUP(I$1&amp;"_"&amp;$A13,chara_output_positions[id],chara_output_positions[chara_image]),_xlfn.XLOOKUP(_xlfn.XLOOKUP(I$1&amp;"_"&amp;$A13,map_data[id],map_data[image_id]),backgrounds[id],backgrounds[image]))</f>
        <v>#VALUE!</v>
      </c>
      <c r="J13" t="e" vm="31">
        <f ca="1">IFERROR(_xlfn.XLOOKUP(J$1&amp;"_"&amp;$A13,chara_output_positions[id],chara_output_positions[chara_image]),_xlfn.XLOOKUP(_xlfn.XLOOKUP(J$1&amp;"_"&amp;$A13,map_data[id],map_data[image_id]),backgrounds[id],backgrounds[image]))</f>
        <v>#VALUE!</v>
      </c>
      <c r="K13" t="e" vm="27">
        <f ca="1">IFERROR(_xlfn.XLOOKUP(K$1&amp;"_"&amp;$A13,chara_output_positions[id],chara_output_positions[chara_image]),_xlfn.XLOOKUP(_xlfn.XLOOKUP(K$1&amp;"_"&amp;$A13,map_data[id],map_data[image_id]),backgrounds[id],backgrounds[image]))</f>
        <v>#VALUE!</v>
      </c>
      <c r="L13" t="e" vm="26">
        <f ca="1">IFERROR(_xlfn.XLOOKUP(L$1&amp;"_"&amp;$A13,chara_output_positions[id],chara_output_positions[chara_image]),_xlfn.XLOOKUP(_xlfn.XLOOKUP(L$1&amp;"_"&amp;$A13,map_data[id],map_data[image_id]),backgrounds[id],backgrounds[image]))</f>
        <v>#VALUE!</v>
      </c>
      <c r="M13" t="e" vm="26">
        <f ca="1">IFERROR(_xlfn.XLOOKUP(M$1&amp;"_"&amp;$A13,chara_output_positions[id],chara_output_positions[chara_image]),_xlfn.XLOOKUP(_xlfn.XLOOKUP(M$1&amp;"_"&amp;$A13,map_data[id],map_data[image_id]),backgrounds[id],backgrounds[image]))</f>
        <v>#VALUE!</v>
      </c>
      <c r="N13" t="e" vm="26">
        <f ca="1">IFERROR(_xlfn.XLOOKUP(N$1&amp;"_"&amp;$A13,chara_output_positions[id],chara_output_positions[chara_image]),_xlfn.XLOOKUP(_xlfn.XLOOKUP(N$1&amp;"_"&amp;$A13,map_data[id],map_data[image_id]),backgrounds[id],backgrounds[image]))</f>
        <v>#VALUE!</v>
      </c>
      <c r="AH13">
        <v>3</v>
      </c>
      <c r="AI13">
        <f ca="1"/>
        <v>8</v>
      </c>
      <c r="AJ13">
        <f ca="1"/>
        <v>3</v>
      </c>
      <c r="AK13" t="b">
        <f ca="1">NOT(ISERROR(MATCH(AI13&amp;"_"&amp;AJ13,$AH$5:$AH$7,0)))</f>
        <v>0</v>
      </c>
    </row>
    <row r="14" spans="1:44" ht="18" customHeight="1">
      <c r="A14">
        <v>13</v>
      </c>
      <c r="B14" t="e" vm="26">
        <f ca="1">IFERROR(_xlfn.XLOOKUP(B$1&amp;"_"&amp;$A14,chara_output_positions[id],chara_output_positions[chara_image]),_xlfn.XLOOKUP(_xlfn.XLOOKUP(B$1&amp;"_"&amp;$A14,map_data[id],map_data[image_id]),backgrounds[id],backgrounds[image]))</f>
        <v>#VALUE!</v>
      </c>
      <c r="C14" t="e" vm="26">
        <f ca="1">IFERROR(_xlfn.XLOOKUP(C$1&amp;"_"&amp;$A14,chara_output_positions[id],chara_output_positions[chara_image]),_xlfn.XLOOKUP(_xlfn.XLOOKUP(C$1&amp;"_"&amp;$A14,map_data[id],map_data[image_id]),backgrounds[id],backgrounds[image]))</f>
        <v>#VALUE!</v>
      </c>
      <c r="D14" t="e" vm="26">
        <f ca="1">IFERROR(_xlfn.XLOOKUP(D$1&amp;"_"&amp;$A14,chara_output_positions[id],chara_output_positions[chara_image]),_xlfn.XLOOKUP(_xlfn.XLOOKUP(D$1&amp;"_"&amp;$A14,map_data[id],map_data[image_id]),backgrounds[id],backgrounds[image]))</f>
        <v>#VALUE!</v>
      </c>
      <c r="E14" t="e" vm="27">
        <f ca="1">IFERROR(_xlfn.XLOOKUP(E$1&amp;"_"&amp;$A14,chara_output_positions[id],chara_output_positions[chara_image]),_xlfn.XLOOKUP(_xlfn.XLOOKUP(E$1&amp;"_"&amp;$A14,map_data[id],map_data[image_id]),backgrounds[id],backgrounds[image]))</f>
        <v>#VALUE!</v>
      </c>
      <c r="F14" t="e" vm="31">
        <f ca="1">IFERROR(_xlfn.XLOOKUP(F$1&amp;"_"&amp;$A14,chara_output_positions[id],chara_output_positions[chara_image]),_xlfn.XLOOKUP(_xlfn.XLOOKUP(F$1&amp;"_"&amp;$A14,map_data[id],map_data[image_id]),backgrounds[id],backgrounds[image]))</f>
        <v>#VALUE!</v>
      </c>
      <c r="G14" t="e" vm="31">
        <f ca="1">IFERROR(_xlfn.XLOOKUP(G$1&amp;"_"&amp;$A14,chara_output_positions[id],chara_output_positions[chara_image]),_xlfn.XLOOKUP(_xlfn.XLOOKUP(G$1&amp;"_"&amp;$A14,map_data[id],map_data[image_id]),backgrounds[id],backgrounds[image]))</f>
        <v>#VALUE!</v>
      </c>
      <c r="H14" t="e" vm="31">
        <f ca="1">IFERROR(_xlfn.XLOOKUP(H$1&amp;"_"&amp;$A14,chara_output_positions[id],chara_output_positions[chara_image]),_xlfn.XLOOKUP(_xlfn.XLOOKUP(H$1&amp;"_"&amp;$A14,map_data[id],map_data[image_id]),backgrounds[id],backgrounds[image]))</f>
        <v>#VALUE!</v>
      </c>
      <c r="I14" t="e" vm="31">
        <f ca="1">IFERROR(_xlfn.XLOOKUP(I$1&amp;"_"&amp;$A14,chara_output_positions[id],chara_output_positions[chara_image]),_xlfn.XLOOKUP(_xlfn.XLOOKUP(I$1&amp;"_"&amp;$A14,map_data[id],map_data[image_id]),backgrounds[id],backgrounds[image]))</f>
        <v>#VALUE!</v>
      </c>
      <c r="J14" t="e" vm="31">
        <f ca="1">IFERROR(_xlfn.XLOOKUP(J$1&amp;"_"&amp;$A14,chara_output_positions[id],chara_output_positions[chara_image]),_xlfn.XLOOKUP(_xlfn.XLOOKUP(J$1&amp;"_"&amp;$A14,map_data[id],map_data[image_id]),backgrounds[id],backgrounds[image]))</f>
        <v>#VALUE!</v>
      </c>
      <c r="K14" t="e" vm="27">
        <f ca="1">IFERROR(_xlfn.XLOOKUP(K$1&amp;"_"&amp;$A14,chara_output_positions[id],chara_output_positions[chara_image]),_xlfn.XLOOKUP(_xlfn.XLOOKUP(K$1&amp;"_"&amp;$A14,map_data[id],map_data[image_id]),backgrounds[id],backgrounds[image]))</f>
        <v>#VALUE!</v>
      </c>
      <c r="L14" t="e" vm="26">
        <f ca="1">IFERROR(_xlfn.XLOOKUP(L$1&amp;"_"&amp;$A14,chara_output_positions[id],chara_output_positions[chara_image]),_xlfn.XLOOKUP(_xlfn.XLOOKUP(L$1&amp;"_"&amp;$A14,map_data[id],map_data[image_id]),backgrounds[id],backgrounds[image]))</f>
        <v>#VALUE!</v>
      </c>
      <c r="M14" t="e" vm="26">
        <f ca="1">IFERROR(_xlfn.XLOOKUP(M$1&amp;"_"&amp;$A14,chara_output_positions[id],chara_output_positions[chara_image]),_xlfn.XLOOKUP(_xlfn.XLOOKUP(M$1&amp;"_"&amp;$A14,map_data[id],map_data[image_id]),backgrounds[id],backgrounds[image]))</f>
        <v>#VALUE!</v>
      </c>
      <c r="N14" t="e" vm="26">
        <f ca="1">IFERROR(_xlfn.XLOOKUP(N$1&amp;"_"&amp;$A14,chara_output_positions[id],chara_output_positions[chara_image]),_xlfn.XLOOKUP(_xlfn.XLOOKUP(N$1&amp;"_"&amp;$A14,map_data[id],map_data[image_id]),backgrounds[id],backgrounds[image]))</f>
        <v>#VALUE!</v>
      </c>
    </row>
    <row r="15" spans="1:44" ht="18" customHeight="1">
      <c r="A15">
        <v>14</v>
      </c>
      <c r="B15" t="e" vm="26">
        <f ca="1">IFERROR(_xlfn.XLOOKUP(B$1&amp;"_"&amp;$A15,chara_output_positions[id],chara_output_positions[chara_image]),_xlfn.XLOOKUP(_xlfn.XLOOKUP(B$1&amp;"_"&amp;$A15,map_data[id],map_data[image_id]),backgrounds[id],backgrounds[image]))</f>
        <v>#VALUE!</v>
      </c>
      <c r="C15" t="e" vm="26">
        <f ca="1">IFERROR(_xlfn.XLOOKUP(C$1&amp;"_"&amp;$A15,chara_output_positions[id],chara_output_positions[chara_image]),_xlfn.XLOOKUP(_xlfn.XLOOKUP(C$1&amp;"_"&amp;$A15,map_data[id],map_data[image_id]),backgrounds[id],backgrounds[image]))</f>
        <v>#VALUE!</v>
      </c>
      <c r="D15" t="e" vm="26">
        <f ca="1">IFERROR(_xlfn.XLOOKUP(D$1&amp;"_"&amp;$A15,chara_output_positions[id],chara_output_positions[chara_image]),_xlfn.XLOOKUP(_xlfn.XLOOKUP(D$1&amp;"_"&amp;$A15,map_data[id],map_data[image_id]),backgrounds[id],backgrounds[image]))</f>
        <v>#VALUE!</v>
      </c>
      <c r="E15" t="e" vm="28">
        <f ca="1">IFERROR(_xlfn.XLOOKUP(E$1&amp;"_"&amp;$A15,chara_output_positions[id],chara_output_positions[chara_image]),_xlfn.XLOOKUP(_xlfn.XLOOKUP(E$1&amp;"_"&amp;$A15,map_data[id],map_data[image_id]),backgrounds[id],backgrounds[image]))</f>
        <v>#VALUE!</v>
      </c>
      <c r="F15" t="e" vm="28">
        <f ca="1">IFERROR(_xlfn.XLOOKUP(F$1&amp;"_"&amp;$A15,chara_output_positions[id],chara_output_positions[chara_image]),_xlfn.XLOOKUP(_xlfn.XLOOKUP(F$1&amp;"_"&amp;$A15,map_data[id],map_data[image_id]),backgrounds[id],backgrounds[image]))</f>
        <v>#VALUE!</v>
      </c>
      <c r="G15" t="e" vm="28">
        <f ca="1">IFERROR(_xlfn.XLOOKUP(G$1&amp;"_"&amp;$A15,chara_output_positions[id],chara_output_positions[chara_image]),_xlfn.XLOOKUP(_xlfn.XLOOKUP(G$1&amp;"_"&amp;$A15,map_data[id],map_data[image_id]),backgrounds[id],backgrounds[image]))</f>
        <v>#VALUE!</v>
      </c>
      <c r="H15" t="e" vm="28">
        <f ca="1">IFERROR(_xlfn.XLOOKUP(H$1&amp;"_"&amp;$A15,chara_output_positions[id],chara_output_positions[chara_image]),_xlfn.XLOOKUP(_xlfn.XLOOKUP(H$1&amp;"_"&amp;$A15,map_data[id],map_data[image_id]),backgrounds[id],backgrounds[image]))</f>
        <v>#VALUE!</v>
      </c>
      <c r="I15" t="e" vm="28">
        <f ca="1">IFERROR(_xlfn.XLOOKUP(I$1&amp;"_"&amp;$A15,chara_output_positions[id],chara_output_positions[chara_image]),_xlfn.XLOOKUP(_xlfn.XLOOKUP(I$1&amp;"_"&amp;$A15,map_data[id],map_data[image_id]),backgrounds[id],backgrounds[image]))</f>
        <v>#VALUE!</v>
      </c>
      <c r="J15" t="e" vm="28">
        <f ca="1">IFERROR(_xlfn.XLOOKUP(J$1&amp;"_"&amp;$A15,chara_output_positions[id],chara_output_positions[chara_image]),_xlfn.XLOOKUP(_xlfn.XLOOKUP(J$1&amp;"_"&amp;$A15,map_data[id],map_data[image_id]),backgrounds[id],backgrounds[image]))</f>
        <v>#VALUE!</v>
      </c>
      <c r="K15" t="e" vm="28">
        <f ca="1">IFERROR(_xlfn.XLOOKUP(K$1&amp;"_"&amp;$A15,chara_output_positions[id],chara_output_positions[chara_image]),_xlfn.XLOOKUP(_xlfn.XLOOKUP(K$1&amp;"_"&amp;$A15,map_data[id],map_data[image_id]),backgrounds[id],backgrounds[image]))</f>
        <v>#VALUE!</v>
      </c>
      <c r="L15" t="e" vm="26">
        <f ca="1">IFERROR(_xlfn.XLOOKUP(L$1&amp;"_"&amp;$A15,chara_output_positions[id],chara_output_positions[chara_image]),_xlfn.XLOOKUP(_xlfn.XLOOKUP(L$1&amp;"_"&amp;$A15,map_data[id],map_data[image_id]),backgrounds[id],backgrounds[image]))</f>
        <v>#VALUE!</v>
      </c>
      <c r="M15" t="e" vm="26">
        <f ca="1">IFERROR(_xlfn.XLOOKUP(M$1&amp;"_"&amp;$A15,chara_output_positions[id],chara_output_positions[chara_image]),_xlfn.XLOOKUP(_xlfn.XLOOKUP(M$1&amp;"_"&amp;$A15,map_data[id],map_data[image_id]),backgrounds[id],backgrounds[image]))</f>
        <v>#VALUE!</v>
      </c>
      <c r="N15" t="e" vm="26">
        <f ca="1">IFERROR(_xlfn.XLOOKUP(N$1&amp;"_"&amp;$A15,chara_output_positions[id],chara_output_positions[chara_image]),_xlfn.XLOOKUP(_xlfn.XLOOKUP(N$1&amp;"_"&amp;$A15,map_data[id],map_data[image_id]),backgrounds[id],backgrounds[image]))</f>
        <v>#VALUE!</v>
      </c>
    </row>
    <row r="16" spans="1:44" ht="18" customHeight="1">
      <c r="A16">
        <v>15</v>
      </c>
      <c r="B16" t="e" vm="26">
        <f ca="1">IFERROR(_xlfn.XLOOKUP(B$1&amp;"_"&amp;$A16,chara_output_positions[id],chara_output_positions[chara_image]),_xlfn.XLOOKUP(_xlfn.XLOOKUP(B$1&amp;"_"&amp;$A16,map_data[id],map_data[image_id]),backgrounds[id],backgrounds[image]))</f>
        <v>#VALUE!</v>
      </c>
      <c r="C16" t="e" vm="26">
        <f ca="1">IFERROR(_xlfn.XLOOKUP(C$1&amp;"_"&amp;$A16,chara_output_positions[id],chara_output_positions[chara_image]),_xlfn.XLOOKUP(_xlfn.XLOOKUP(C$1&amp;"_"&amp;$A16,map_data[id],map_data[image_id]),backgrounds[id],backgrounds[image]))</f>
        <v>#VALUE!</v>
      </c>
      <c r="D16" t="e" vm="26">
        <f ca="1">IFERROR(_xlfn.XLOOKUP(D$1&amp;"_"&amp;$A16,chara_output_positions[id],chara_output_positions[chara_image]),_xlfn.XLOOKUP(_xlfn.XLOOKUP(D$1&amp;"_"&amp;$A16,map_data[id],map_data[image_id]),backgrounds[id],backgrounds[image]))</f>
        <v>#VALUE!</v>
      </c>
      <c r="E16" t="e" vm="26">
        <f ca="1">IFERROR(_xlfn.XLOOKUP(E$1&amp;"_"&amp;$A16,chara_output_positions[id],chara_output_positions[chara_image]),_xlfn.XLOOKUP(_xlfn.XLOOKUP(E$1&amp;"_"&amp;$A16,map_data[id],map_data[image_id]),backgrounds[id],backgrounds[image]))</f>
        <v>#VALUE!</v>
      </c>
      <c r="F16" t="e" vm="26">
        <f ca="1">IFERROR(_xlfn.XLOOKUP(F$1&amp;"_"&amp;$A16,chara_output_positions[id],chara_output_positions[chara_image]),_xlfn.XLOOKUP(_xlfn.XLOOKUP(F$1&amp;"_"&amp;$A16,map_data[id],map_data[image_id]),backgrounds[id],backgrounds[image]))</f>
        <v>#VALUE!</v>
      </c>
      <c r="G16" t="e" vm="26">
        <f ca="1">IFERROR(_xlfn.XLOOKUP(G$1&amp;"_"&amp;$A16,chara_output_positions[id],chara_output_positions[chara_image]),_xlfn.XLOOKUP(_xlfn.XLOOKUP(G$1&amp;"_"&amp;$A16,map_data[id],map_data[image_id]),backgrounds[id],backgrounds[image]))</f>
        <v>#VALUE!</v>
      </c>
      <c r="H16" t="e" vm="26">
        <f ca="1">IFERROR(_xlfn.XLOOKUP(H$1&amp;"_"&amp;$A16,chara_output_positions[id],chara_output_positions[chara_image]),_xlfn.XLOOKUP(_xlfn.XLOOKUP(H$1&amp;"_"&amp;$A16,map_data[id],map_data[image_id]),backgrounds[id],backgrounds[image]))</f>
        <v>#VALUE!</v>
      </c>
      <c r="I16" t="e" vm="26">
        <f ca="1">IFERROR(_xlfn.XLOOKUP(I$1&amp;"_"&amp;$A16,chara_output_positions[id],chara_output_positions[chara_image]),_xlfn.XLOOKUP(_xlfn.XLOOKUP(I$1&amp;"_"&amp;$A16,map_data[id],map_data[image_id]),backgrounds[id],backgrounds[image]))</f>
        <v>#VALUE!</v>
      </c>
      <c r="J16" t="e" vm="26">
        <f ca="1">IFERROR(_xlfn.XLOOKUP(J$1&amp;"_"&amp;$A16,chara_output_positions[id],chara_output_positions[chara_image]),_xlfn.XLOOKUP(_xlfn.XLOOKUP(J$1&amp;"_"&amp;$A16,map_data[id],map_data[image_id]),backgrounds[id],backgrounds[image]))</f>
        <v>#VALUE!</v>
      </c>
      <c r="K16" t="e" vm="26">
        <f ca="1">IFERROR(_xlfn.XLOOKUP(K$1&amp;"_"&amp;$A16,chara_output_positions[id],chara_output_positions[chara_image]),_xlfn.XLOOKUP(_xlfn.XLOOKUP(K$1&amp;"_"&amp;$A16,map_data[id],map_data[image_id]),backgrounds[id],backgrounds[image]))</f>
        <v>#VALUE!</v>
      </c>
      <c r="L16" t="e" vm="26">
        <f ca="1">IFERROR(_xlfn.XLOOKUP(L$1&amp;"_"&amp;$A16,chara_output_positions[id],chara_output_positions[chara_image]),_xlfn.XLOOKUP(_xlfn.XLOOKUP(L$1&amp;"_"&amp;$A16,map_data[id],map_data[image_id]),backgrounds[id],backgrounds[image]))</f>
        <v>#VALUE!</v>
      </c>
      <c r="M16" t="e" vm="26">
        <f ca="1">IFERROR(_xlfn.XLOOKUP(M$1&amp;"_"&amp;$A16,chara_output_positions[id],chara_output_positions[chara_image]),_xlfn.XLOOKUP(_xlfn.XLOOKUP(M$1&amp;"_"&amp;$A16,map_data[id],map_data[image_id]),backgrounds[id],backgrounds[image]))</f>
        <v>#VALUE!</v>
      </c>
      <c r="N16" t="e" vm="26">
        <f ca="1">IFERROR(_xlfn.XLOOKUP(N$1&amp;"_"&amp;$A16,chara_output_positions[id],chara_output_positions[chara_image]),_xlfn.XLOOKUP(_xlfn.XLOOKUP(N$1&amp;"_"&amp;$A16,map_data[id],map_data[image_id]),backgrounds[id],backgrounds[image]))</f>
        <v>#VALUE!</v>
      </c>
    </row>
    <row r="19" spans="2:3" ht="18" customHeight="1">
      <c r="B19" s="6" t="s">
        <v>101</v>
      </c>
    </row>
    <row r="20" spans="2:3" ht="18" customHeight="1">
      <c r="C20" t="s">
        <v>102</v>
      </c>
    </row>
    <row r="21" spans="2:3" ht="18" customHeight="1">
      <c r="C21" t="s">
        <v>103</v>
      </c>
    </row>
    <row r="22" spans="2:3" ht="18" customHeight="1">
      <c r="C22" t="s">
        <v>105</v>
      </c>
    </row>
    <row r="23" spans="2:3" ht="18" customHeight="1">
      <c r="C23" t="s">
        <v>106</v>
      </c>
    </row>
    <row r="24" spans="2:3" ht="18" customHeight="1">
      <c r="C24" t="s">
        <v>104</v>
      </c>
    </row>
  </sheetData>
  <phoneticPr fontId="1"/>
  <pageMargins left="0.7" right="0.7" top="0.75" bottom="0.75" header="0.3" footer="0.3"/>
  <pageSetup paperSize="9"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Option Button 1">
              <controlPr defaultSize="0" autoFill="0" autoLine="0" autoPict="0">
                <anchor moveWithCells="1">
                  <from>
                    <xdr:col>19</xdr:col>
                    <xdr:colOff>152400</xdr:colOff>
                    <xdr:row>6</xdr:row>
                    <xdr:rowOff>180975</xdr:rowOff>
                  </from>
                  <to>
                    <xdr:col>22</xdr:col>
                    <xdr:colOff>190500</xdr:colOff>
                    <xdr:row>9</xdr:row>
                    <xdr:rowOff>171450</xdr:rowOff>
                  </to>
                </anchor>
              </controlPr>
            </control>
          </mc:Choice>
        </mc:AlternateContent>
        <mc:AlternateContent xmlns:mc="http://schemas.openxmlformats.org/markup-compatibility/2006">
          <mc:Choice Requires="x14">
            <control shapeId="3074" r:id="rId5" name="Option Button 2">
              <controlPr defaultSize="0" autoFill="0" autoLine="0" autoPict="0">
                <anchor moveWithCells="1">
                  <from>
                    <xdr:col>17</xdr:col>
                    <xdr:colOff>133350</xdr:colOff>
                    <xdr:row>4</xdr:row>
                    <xdr:rowOff>161925</xdr:rowOff>
                  </from>
                  <to>
                    <xdr:col>20</xdr:col>
                    <xdr:colOff>95250</xdr:colOff>
                    <xdr:row>7</xdr:row>
                    <xdr:rowOff>152400</xdr:rowOff>
                  </to>
                </anchor>
              </controlPr>
            </control>
          </mc:Choice>
        </mc:AlternateContent>
        <mc:AlternateContent xmlns:mc="http://schemas.openxmlformats.org/markup-compatibility/2006">
          <mc:Choice Requires="x14">
            <control shapeId="3075" r:id="rId6" name="Option Button 3">
              <controlPr defaultSize="0" autoFill="0" autoLine="0" autoPict="0">
                <anchor moveWithCells="1">
                  <from>
                    <xdr:col>15</xdr:col>
                    <xdr:colOff>161925</xdr:colOff>
                    <xdr:row>6</xdr:row>
                    <xdr:rowOff>180975</xdr:rowOff>
                  </from>
                  <to>
                    <xdr:col>18</xdr:col>
                    <xdr:colOff>171450</xdr:colOff>
                    <xdr:row>9</xdr:row>
                    <xdr:rowOff>180975</xdr:rowOff>
                  </to>
                </anchor>
              </controlPr>
            </control>
          </mc:Choice>
        </mc:AlternateContent>
        <mc:AlternateContent xmlns:mc="http://schemas.openxmlformats.org/markup-compatibility/2006">
          <mc:Choice Requires="x14">
            <control shapeId="3076" r:id="rId7" name="Option Button 4">
              <controlPr defaultSize="0" autoFill="0" autoLine="0" autoPict="0">
                <anchor moveWithCells="1">
                  <from>
                    <xdr:col>17</xdr:col>
                    <xdr:colOff>133350</xdr:colOff>
                    <xdr:row>8</xdr:row>
                    <xdr:rowOff>171450</xdr:rowOff>
                  </from>
                  <to>
                    <xdr:col>20</xdr:col>
                    <xdr:colOff>85725</xdr:colOff>
                    <xdr:row>11</xdr:row>
                    <xdr:rowOff>171450</xdr:rowOff>
                  </to>
                </anchor>
              </controlPr>
            </control>
          </mc:Choice>
        </mc:AlternateContent>
        <mc:AlternateContent xmlns:mc="http://schemas.openxmlformats.org/markup-compatibility/2006">
          <mc:Choice Requires="x14">
            <control shapeId="3077" r:id="rId8" name="Option Button 5">
              <controlPr defaultSize="0" autoFill="0" autoLine="0" autoPict="0">
                <anchor moveWithCells="1">
                  <from>
                    <xdr:col>26</xdr:col>
                    <xdr:colOff>142875</xdr:colOff>
                    <xdr:row>1</xdr:row>
                    <xdr:rowOff>142875</xdr:rowOff>
                  </from>
                  <to>
                    <xdr:col>31</xdr:col>
                    <xdr:colOff>47625</xdr:colOff>
                    <xdr:row>3</xdr:row>
                    <xdr:rowOff>209550</xdr:rowOff>
                  </to>
                </anchor>
              </controlPr>
            </control>
          </mc:Choice>
        </mc:AlternateContent>
        <mc:AlternateContent xmlns:mc="http://schemas.openxmlformats.org/markup-compatibility/2006">
          <mc:Choice Requires="x14">
            <control shapeId="3078" r:id="rId9" name="Option Button 6">
              <controlPr defaultSize="0" autoFill="0" autoLine="0" autoPict="0">
                <anchor moveWithCells="1">
                  <from>
                    <xdr:col>27</xdr:col>
                    <xdr:colOff>0</xdr:colOff>
                    <xdr:row>5</xdr:row>
                    <xdr:rowOff>0</xdr:rowOff>
                  </from>
                  <to>
                    <xdr:col>31</xdr:col>
                    <xdr:colOff>133350</xdr:colOff>
                    <xdr:row>6</xdr:row>
                    <xdr:rowOff>0</xdr:rowOff>
                  </to>
                </anchor>
              </controlPr>
            </control>
          </mc:Choice>
        </mc:AlternateContent>
        <mc:AlternateContent xmlns:mc="http://schemas.openxmlformats.org/markup-compatibility/2006">
          <mc:Choice Requires="x14">
            <control shapeId="3079" r:id="rId10" name="Option Button 7">
              <controlPr defaultSize="0" autoFill="0" autoLine="0" autoPict="0">
                <anchor moveWithCells="1">
                  <from>
                    <xdr:col>27</xdr:col>
                    <xdr:colOff>0</xdr:colOff>
                    <xdr:row>7</xdr:row>
                    <xdr:rowOff>0</xdr:rowOff>
                  </from>
                  <to>
                    <xdr:col>31</xdr:col>
                    <xdr:colOff>133350</xdr:colOff>
                    <xdr:row>8</xdr:row>
                    <xdr:rowOff>0</xdr:rowOff>
                  </to>
                </anchor>
              </controlPr>
            </control>
          </mc:Choice>
        </mc:AlternateContent>
        <mc:AlternateContent xmlns:mc="http://schemas.openxmlformats.org/markup-compatibility/2006">
          <mc:Choice Requires="x14">
            <control shapeId="3080" r:id="rId11" name="Option Button 8">
              <controlPr defaultSize="0" autoFill="0" autoLine="0" autoPict="0">
                <anchor moveWithCells="1">
                  <from>
                    <xdr:col>27</xdr:col>
                    <xdr:colOff>0</xdr:colOff>
                    <xdr:row>9</xdr:row>
                    <xdr:rowOff>0</xdr:rowOff>
                  </from>
                  <to>
                    <xdr:col>31</xdr:col>
                    <xdr:colOff>133350</xdr:colOff>
                    <xdr:row>10</xdr:row>
                    <xdr:rowOff>0</xdr:rowOff>
                  </to>
                </anchor>
              </controlPr>
            </control>
          </mc:Choice>
        </mc:AlternateContent>
      </controls>
    </mc:Choice>
  </mc:AlternateContent>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17</vt:i4>
      </vt:variant>
    </vt:vector>
  </HeadingPairs>
  <TitlesOfParts>
    <vt:vector size="23" baseType="lpstr">
      <vt:lpstr>charas</vt:lpstr>
      <vt:lpstr>backgrounds</vt:lpstr>
      <vt:lpstr>map_dev</vt:lpstr>
      <vt:lpstr>map_data</vt:lpstr>
      <vt:lpstr>mapping</vt:lpstr>
      <vt:lpstr>output</vt:lpstr>
      <vt:lpstr>click_count</vt:lpstr>
      <vt:lpstr>init_chara_d</vt:lpstr>
      <vt:lpstr>init_chara_x</vt:lpstr>
      <vt:lpstr>init_chara_y</vt:lpstr>
      <vt:lpstr>init_rock1_x</vt:lpstr>
      <vt:lpstr>init_rock1_y</vt:lpstr>
      <vt:lpstr>init_rock2_x</vt:lpstr>
      <vt:lpstr>init_rock2_y</vt:lpstr>
      <vt:lpstr>init_rock3_x</vt:lpstr>
      <vt:lpstr>init_rock3_y</vt:lpstr>
      <vt:lpstr>stage_1</vt:lpstr>
      <vt:lpstr>stage_1_chara</vt:lpstr>
      <vt:lpstr>stage_2</vt:lpstr>
      <vt:lpstr>stage_2_chara</vt:lpstr>
      <vt:lpstr>stage_3</vt:lpstr>
      <vt:lpstr>stage_3_chara</vt:lpstr>
      <vt:lpstr>timer_id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2024-12-13T08:50:48Z</dcterms:created>
  <dcterms:modified xsi:type="dcterms:W3CDTF">2024-12-13T09:01:57Z</dcterms:modified>
</cp:coreProperties>
</file>