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harts/chart1.xml" ContentType="application/vnd.openxmlformats-officedocument.drawingml.chart+xml"/>
  <Override PartName="/xl/theme/themeOverride1.xml" ContentType="application/vnd.openxmlformats-officedocument.themeOverride+xml"/>
  <Override PartName="/xl/charts/chart2.xml" ContentType="application/vnd.openxmlformats-officedocument.drawingml.chart+xml"/>
  <Override PartName="/xl/charts/chart3.xml" ContentType="application/vnd.openxmlformats-officedocument.drawingml.chart+xml"/>
  <Override PartName="/xl/theme/themeOverride2.xml" ContentType="application/vnd.openxmlformats-officedocument.themeOverride+xml"/>
  <Override PartName="/xl/charts/chart4.xml" ContentType="application/vnd.openxmlformats-officedocument.drawingml.chart+xml"/>
  <Override PartName="/xl/charts/chart5.xml" ContentType="application/vnd.openxmlformats-officedocument.drawingml.chart+xml"/>
  <Override PartName="/xl/theme/themeOverride3.xml" ContentType="application/vnd.openxmlformats-officedocument.themeOverride+xml"/>
  <Override PartName="/xl/drawings/drawing2.xml" ContentType="application/vnd.openxmlformats-officedocument.drawing+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DieseArbeitsmappe" defaultThemeVersion="124226"/>
  <mc:AlternateContent xmlns:mc="http://schemas.openxmlformats.org/markup-compatibility/2006">
    <mc:Choice Requires="x15">
      <x15ac:absPath xmlns:x15ac="http://schemas.microsoft.com/office/spreadsheetml/2010/11/ac" url="L:\Projekte\NC_DE_Pre-Benchmark_DT_2019\Tools_Software_PlugIns\DE Templates\"/>
    </mc:Choice>
  </mc:AlternateContent>
  <xr:revisionPtr revIDLastSave="0" documentId="13_ncr:1_{251B09C9-C739-4525-A47A-1E2134E6F846}" xr6:coauthVersionLast="36" xr6:coauthVersionMax="36" xr10:uidLastSave="{00000000-0000-0000-0000-000000000000}"/>
  <bookViews>
    <workbookView xWindow="-120" yWindow="-120" windowWidth="29040" windowHeight="15990" tabRatio="790" xr2:uid="{00000000-000D-0000-FFFF-FFFF00000000}"/>
  </bookViews>
  <sheets>
    <sheet name="MASTER" sheetId="38" r:id="rId1"/>
    <sheet name="KPI Definition" sheetId="33" r:id="rId2"/>
    <sheet name="RANKING" sheetId="32" r:id="rId3"/>
    <sheet name="Operator1" sheetId="19" r:id="rId4"/>
    <sheet name="Operator2" sheetId="34" r:id="rId5"/>
    <sheet name="Operator3" sheetId="35" r:id="rId6"/>
    <sheet name="Operator4" sheetId="36" r:id="rId7"/>
    <sheet name="Operator5" sheetId="37" r:id="rId8"/>
    <sheet name="Lists" sheetId="26" r:id="rId9"/>
    <sheet name="SetupEnviroment" sheetId="31" r:id="rId10"/>
  </sheets>
  <definedNames>
    <definedName name="_FilterDatabase" localSheetId="3" hidden="1">Operator1!$A$1:$GO$2</definedName>
    <definedName name="_FilterDatabase" localSheetId="4" hidden="1">Operator2!$A$1:$GO$2</definedName>
    <definedName name="_FilterDatabase" localSheetId="5" hidden="1">Operator3!$A$1:$GO$2</definedName>
    <definedName name="_FilterDatabase" localSheetId="6" hidden="1">Operator4!$A$1:$GO$2</definedName>
    <definedName name="_FilterDatabase" localSheetId="7" hidden="1">Operator5!$A$1:$GO$2</definedName>
    <definedName name="_xlnm._FilterDatabase" localSheetId="3" hidden="1">Operator1!$A$1:$GO$11336</definedName>
    <definedName name="_xlnm._FilterDatabase" localSheetId="4" hidden="1">Operator2!$A$1:$GQ$11280</definedName>
    <definedName name="_xlnm._FilterDatabase" localSheetId="5" hidden="1">Operator3!$A$1:$GO$11246</definedName>
    <definedName name="_xlnm._FilterDatabase" localSheetId="6" hidden="1">Operator4!$A$1:$GO$2</definedName>
    <definedName name="_xlnm._FilterDatabase" localSheetId="7" hidden="1">Operator5!$A$1:$GO$2</definedName>
    <definedName name="lists1">Lists!$G$2</definedName>
    <definedName name="lists10">Lists!$L$2</definedName>
    <definedName name="lists11">Lists!$M$2</definedName>
    <definedName name="lists12">Lists!$P$2</definedName>
    <definedName name="lists13">Lists!$R$2</definedName>
    <definedName name="lists14">Lists!$Q$2</definedName>
    <definedName name="lists15">Lists!$S$2</definedName>
    <definedName name="lists16">Lists!$T$2</definedName>
    <definedName name="lists17">Lists!$B$2</definedName>
    <definedName name="lists18">Lists!$C$2</definedName>
    <definedName name="lists19">Lists!$D$2</definedName>
    <definedName name="lists2">Lists!$H$2</definedName>
    <definedName name="lists20">Lists!$E$2</definedName>
    <definedName name="lists21">Lists!$F$2</definedName>
    <definedName name="lists22">Lists!$W$2</definedName>
    <definedName name="lists23">Lists!$X$2</definedName>
    <definedName name="lists24">Lists!$Y$2</definedName>
    <definedName name="lists25">Lists!$Z$2</definedName>
    <definedName name="lists26">Lists!$AA$2</definedName>
    <definedName name="lists27">Lists!$AB$2</definedName>
    <definedName name="lists28">Lists!$AC$2</definedName>
    <definedName name="lists3">Lists!$N$2</definedName>
    <definedName name="lists4">Lists!$O$2</definedName>
    <definedName name="lists5">Lists!$U$2</definedName>
    <definedName name="lists6">Lists!$V$2</definedName>
    <definedName name="lists7">Lists!$I$2</definedName>
    <definedName name="lists8">Lists!$K$2</definedName>
    <definedName name="lists9">Lists!$J$2</definedName>
    <definedName name="Operator1CallStatus">Operator1!$E$2</definedName>
    <definedName name="Operator1CallStatusStart">Operator1!$E$2</definedName>
    <definedName name="Operator1CST">Operator1!$AX$2</definedName>
    <definedName name="Operator1CSTStart">Operator1!$AX$2</definedName>
    <definedName name="Operator1SessionType">Operator1!$C$2</definedName>
    <definedName name="Operator1SessionTypeStart">Operator1!$C$2</definedName>
    <definedName name="Operator1VoLTEA">Operator1!$AT$2</definedName>
    <definedName name="Operator1VoLTEB">Operator1!$AV$2</definedName>
    <definedName name="Operator1VoLTEStartA">Operator1!$AT$2</definedName>
    <definedName name="Operator1VoLTEStartB">Operator1!$AV$2</definedName>
    <definedName name="Operator1VtV">Operator1!$AR$2</definedName>
    <definedName name="Operator1VtVe">Operator1!$AS$2</definedName>
    <definedName name="Operator1VtVestart">Operator1!$AS$2</definedName>
    <definedName name="Operator1VtVstart">Operator1!$AR$2</definedName>
    <definedName name="Operator2CallStatus">Operator2!$E$2</definedName>
    <definedName name="Operator2CallStatusStart">Operator2!$E$2</definedName>
    <definedName name="Operator2CST">Operator2!$AX$2</definedName>
    <definedName name="Operator2CSTStart">Operator2!$AX$2</definedName>
    <definedName name="Operator2SessionType">Operator2!$C$2</definedName>
    <definedName name="Operator2SessionTypeStart">Operator2!$C$2</definedName>
    <definedName name="Operator2VoLTEA">Operator2!$AT$2</definedName>
    <definedName name="Operator2VoLTEB">Operator2!$AV$2</definedName>
    <definedName name="Operator2VoLTEStartA">Operator2!$AT$2</definedName>
    <definedName name="Operator2VoLTEStartB">Operator2!$AV$2</definedName>
    <definedName name="Operator2VtV">Operator2!$AR$2</definedName>
    <definedName name="Operator2VtVe">Operator2!$AS$2</definedName>
    <definedName name="Operator2VtVestart">Operator2!$AS$2</definedName>
    <definedName name="Operator2VtVstart">Operator2!$AR$2</definedName>
    <definedName name="Operator3CallStatus">Operator3!$E$2</definedName>
    <definedName name="Operator3CallStatusStart">Operator3!$E$2</definedName>
    <definedName name="Operator3CST">Operator3!$AX$2</definedName>
    <definedName name="Operator3CSTStart">Operator3!$AX$2</definedName>
    <definedName name="Operator3SessionType">Operator3!$C$2</definedName>
    <definedName name="Operator3SessionTypeStart">Operator3!$C$2</definedName>
    <definedName name="Operator3VoLTEA">Operator3!$AT$2</definedName>
    <definedName name="Operator3VoLTEB">Operator3!$AV$2</definedName>
    <definedName name="Operator3VoLTEStartA">Operator3!$AT$2</definedName>
    <definedName name="Operator3VoLTEStartB">Operator3!$AV$2</definedName>
    <definedName name="Operator3VtV">Operator3!$AR$2</definedName>
    <definedName name="Operator3VtVe">Operator3!$AS$2</definedName>
    <definedName name="Operator3VtVestart">Operator3!$AS$2</definedName>
    <definedName name="Operator3VtVstart">Operator3!$AR$2</definedName>
    <definedName name="Operator4CallStatus">Operator4!$E$2</definedName>
    <definedName name="Operator4CallStatusStart">Operator4!$E$2</definedName>
    <definedName name="Operator4CST">Operator4!$AX$2</definedName>
    <definedName name="Operator4CSTStart">Operator4!$AX$2</definedName>
    <definedName name="Operator4SessionType">Operator4!$C$2</definedName>
    <definedName name="Operator4SessionTypeStart">Operator4!$C$2</definedName>
    <definedName name="Operator4VoLTEA">Operator4!$AT$2</definedName>
    <definedName name="Operator4VoLTEB">Operator4!$AV$2</definedName>
    <definedName name="Operator4VoLTEStartA">Operator4!$AT$2</definedName>
    <definedName name="Operator4VoLTEStartB">Operator4!$AV$2</definedName>
    <definedName name="Operator4VtV">Operator4!$AR$2</definedName>
    <definedName name="Operator4VtVe">Operator4!$AS$2</definedName>
    <definedName name="Operator4VtVestart">Operator4!$AS$2</definedName>
    <definedName name="Operator4VtVstart">Operator4!$AR$2</definedName>
    <definedName name="Operator5CallStatus">Operator5!$E$2</definedName>
    <definedName name="Operator5CallStatusStart">Operator5!$E$2</definedName>
    <definedName name="Operator5CST">Operator5!$AX$2</definedName>
    <definedName name="Operator5CSTStart">Operator5!$AX$2</definedName>
    <definedName name="Operator5SessionType">Operator5!$C$2</definedName>
    <definedName name="Operator5SessionTypeStart">Operator5!$C$2</definedName>
    <definedName name="Operator5VoLTEA">Operator5!$AT$2</definedName>
    <definedName name="Operator5VoLTEB">Operator5!$AV$2</definedName>
    <definedName name="Operator5VoLTEStartA">Operator5!$AT$2</definedName>
    <definedName name="Operator5VoLTEStartB">Operator5!$AV$2</definedName>
    <definedName name="Operator5VtV">Operator5!$AR$2</definedName>
    <definedName name="Operator5VtVe">Operator5!$AS$2</definedName>
    <definedName name="Operator5VtVestart">Operator5!$AS$2</definedName>
    <definedName name="Operator5VtVstart">Operator5!$AR$2</definedName>
  </definedNames>
  <calcPr calcId="191029" calcMode="manual" iterate="1" calcCompleted="0" calcOnSave="0"/>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J78" i="32" l="1"/>
  <c r="J77" i="32"/>
  <c r="J76" i="32"/>
  <c r="J75" i="32"/>
  <c r="J73" i="32"/>
  <c r="J72" i="32"/>
  <c r="J71" i="32"/>
  <c r="J70" i="32"/>
  <c r="J67" i="32"/>
  <c r="J66" i="32"/>
  <c r="J65" i="32"/>
  <c r="J64" i="32"/>
  <c r="J62" i="32"/>
  <c r="J61" i="32"/>
  <c r="J60" i="32"/>
  <c r="J59" i="32"/>
  <c r="E18" i="38" l="1" a="1"/>
  <c r="E18" i="38"/>
  <c r="E19" i="38" a="1"/>
  <c r="E19" i="38"/>
  <c r="E20" i="38" a="1"/>
  <c r="E20" i="38"/>
  <c r="E21" i="38"/>
  <c r="E22" i="38"/>
  <c r="E23" i="38"/>
  <c r="E24" i="38"/>
  <c r="E25" i="38" a="1"/>
  <c r="E25" i="38"/>
  <c r="E26" i="38" a="1"/>
  <c r="E26" i="38"/>
  <c r="E27" i="38" a="1"/>
  <c r="E27" i="38"/>
  <c r="E28" i="38" a="1"/>
  <c r="E28" i="38"/>
  <c r="E29" i="38" a="1"/>
  <c r="E29" i="38"/>
  <c r="E30" i="38" a="1"/>
  <c r="E30" i="38"/>
  <c r="E31" i="38" a="1"/>
  <c r="E31" i="38"/>
  <c r="E32" i="38" a="1"/>
  <c r="E32" i="38"/>
  <c r="E33" i="38"/>
  <c r="E34" i="38"/>
  <c r="E35" i="38"/>
  <c r="E36" i="38" a="1"/>
  <c r="E36" i="38"/>
  <c r="E37" i="38" a="1"/>
  <c r="E37" i="38"/>
  <c r="E38" i="38"/>
  <c r="E39" i="38"/>
  <c r="E40" i="38"/>
  <c r="E41" i="38"/>
  <c r="E42" i="38"/>
  <c r="E43" i="38"/>
  <c r="E45" i="38" a="1"/>
  <c r="E45" i="38"/>
  <c r="E46" i="38" a="1"/>
  <c r="E46" i="38"/>
  <c r="E47" i="38" a="1"/>
  <c r="E47" i="38"/>
  <c r="E48" i="38"/>
  <c r="E49" i="38"/>
  <c r="E50" i="38"/>
  <c r="E51" i="38"/>
  <c r="E52" i="38" a="1"/>
  <c r="E52" i="38"/>
  <c r="E53" i="38" a="1"/>
  <c r="E53" i="38"/>
  <c r="E54" i="38" a="1"/>
  <c r="E54" i="38"/>
  <c r="E55" i="38" a="1"/>
  <c r="E55" i="38"/>
  <c r="E56" i="38" a="1"/>
  <c r="E56" i="38"/>
  <c r="E57" i="38" a="1"/>
  <c r="E57" i="38"/>
  <c r="E58" i="38" a="1"/>
  <c r="E58" i="38"/>
  <c r="E59" i="38" a="1"/>
  <c r="E59" i="38"/>
  <c r="E60" i="38"/>
  <c r="D18" i="38" a="1"/>
  <c r="D18" i="38"/>
  <c r="D19" i="38" a="1"/>
  <c r="D19" i="38"/>
  <c r="D20" i="38" a="1"/>
  <c r="D20" i="38"/>
  <c r="D21" i="38"/>
  <c r="D22" i="38"/>
  <c r="D23" i="38"/>
  <c r="D24" i="38"/>
  <c r="D25" i="38" a="1"/>
  <c r="D25" i="38"/>
  <c r="D26" i="38" a="1"/>
  <c r="D26" i="38"/>
  <c r="D27" i="38" a="1"/>
  <c r="D27" i="38"/>
  <c r="D28" i="38" a="1"/>
  <c r="D28" i="38"/>
  <c r="D29" i="38" a="1"/>
  <c r="D29" i="38"/>
  <c r="D30" i="38" a="1"/>
  <c r="D30" i="38"/>
  <c r="D31" i="38" a="1"/>
  <c r="D31" i="38"/>
  <c r="D32" i="38" a="1"/>
  <c r="D32" i="38"/>
  <c r="D33" i="38"/>
  <c r="D34" i="38"/>
  <c r="D35" i="38"/>
  <c r="D36" i="38" a="1"/>
  <c r="D36" i="38"/>
  <c r="D37" i="38" a="1"/>
  <c r="D37" i="38"/>
  <c r="D38" i="38"/>
  <c r="D39" i="38"/>
  <c r="D40" i="38"/>
  <c r="D41" i="38"/>
  <c r="D42" i="38"/>
  <c r="D43" i="38"/>
  <c r="D45" i="38" a="1"/>
  <c r="D45" i="38"/>
  <c r="D46" i="38" a="1"/>
  <c r="D46" i="38"/>
  <c r="D47" i="38" a="1"/>
  <c r="D47" i="38"/>
  <c r="D48" i="38"/>
  <c r="D49" i="38"/>
  <c r="D50" i="38"/>
  <c r="D51" i="38"/>
  <c r="D52" i="38" a="1"/>
  <c r="D52" i="38"/>
  <c r="D53" i="38" a="1"/>
  <c r="D53" i="38"/>
  <c r="D54" i="38" a="1"/>
  <c r="D54" i="38"/>
  <c r="D55" i="38" a="1"/>
  <c r="D55" i="38"/>
  <c r="D56" i="38" a="1"/>
  <c r="D56" i="38"/>
  <c r="D57" i="38" a="1"/>
  <c r="D57" i="38"/>
  <c r="D58" i="38" a="1"/>
  <c r="D58" i="38"/>
  <c r="D59" i="38" a="1"/>
  <c r="D59" i="38"/>
  <c r="D60" i="38"/>
  <c r="C18" i="38" a="1"/>
  <c r="C18" i="38"/>
  <c r="C19" i="38" a="1"/>
  <c r="C19" i="38"/>
  <c r="C20" i="38" a="1"/>
  <c r="C20" i="38"/>
  <c r="C21" i="38"/>
  <c r="C22" i="38"/>
  <c r="C23" i="38"/>
  <c r="C24" i="38"/>
  <c r="C25" i="38" a="1"/>
  <c r="C25" i="38"/>
  <c r="C26" i="38" a="1"/>
  <c r="C26" i="38"/>
  <c r="C27" i="38" a="1"/>
  <c r="C27" i="38"/>
  <c r="C28" i="38" a="1"/>
  <c r="C28" i="38"/>
  <c r="C29" i="38" a="1"/>
  <c r="C29" i="38"/>
  <c r="C30" i="38" a="1"/>
  <c r="C30" i="38"/>
  <c r="C31" i="38" a="1"/>
  <c r="C31" i="38"/>
  <c r="C32" i="38" a="1"/>
  <c r="C32" i="38"/>
  <c r="C33" i="38"/>
  <c r="C34" i="38"/>
  <c r="C35" i="38"/>
  <c r="C36" i="38" a="1"/>
  <c r="C36" i="38"/>
  <c r="C37" i="38" a="1"/>
  <c r="C37" i="38"/>
  <c r="C38" i="38"/>
  <c r="C39" i="38"/>
  <c r="C40" i="38"/>
  <c r="C41" i="38"/>
  <c r="C42" i="38"/>
  <c r="C43" i="38"/>
  <c r="C45" i="38" a="1"/>
  <c r="C45" i="38"/>
  <c r="C46" i="38" a="1"/>
  <c r="C46" i="38"/>
  <c r="C47" i="38" a="1"/>
  <c r="C47" i="38"/>
  <c r="C48" i="38"/>
  <c r="C49" i="38"/>
  <c r="C50" i="38"/>
  <c r="C51" i="38"/>
  <c r="C52" i="38" a="1"/>
  <c r="C52" i="38"/>
  <c r="C53" i="38" a="1"/>
  <c r="C53" i="38"/>
  <c r="C54" i="38" a="1"/>
  <c r="C54" i="38"/>
  <c r="C55" i="38" a="1"/>
  <c r="C55" i="38"/>
  <c r="C56" i="38" a="1"/>
  <c r="C56" i="38"/>
  <c r="C57" i="38" a="1"/>
  <c r="C57" i="38"/>
  <c r="C58" i="38" a="1"/>
  <c r="C58" i="38"/>
  <c r="C59" i="38" a="1"/>
  <c r="C59" i="38"/>
  <c r="C60" i="38"/>
  <c r="M78" i="32"/>
  <c r="L78" i="32"/>
  <c r="K78" i="32"/>
  <c r="M77" i="32"/>
  <c r="L77" i="32"/>
  <c r="K77" i="32"/>
  <c r="M76" i="32"/>
  <c r="L76" i="32"/>
  <c r="K76" i="32"/>
  <c r="M75" i="32"/>
  <c r="L75" i="32"/>
  <c r="K75" i="32"/>
  <c r="M73" i="32"/>
  <c r="L73" i="32"/>
  <c r="K73" i="32"/>
  <c r="M72" i="32"/>
  <c r="L72" i="32"/>
  <c r="K72" i="32"/>
  <c r="M71" i="32"/>
  <c r="L71" i="32"/>
  <c r="K71" i="32"/>
  <c r="M70" i="32"/>
  <c r="L70" i="32"/>
  <c r="K70" i="32"/>
  <c r="M67" i="32"/>
  <c r="L67" i="32"/>
  <c r="K67" i="32"/>
  <c r="M66" i="32"/>
  <c r="L66" i="32"/>
  <c r="K66" i="32"/>
  <c r="M65" i="32"/>
  <c r="L65" i="32"/>
  <c r="K65" i="32"/>
  <c r="M64" i="32"/>
  <c r="L64" i="32"/>
  <c r="K64" i="32"/>
  <c r="M62" i="32"/>
  <c r="L62" i="32"/>
  <c r="K62" i="32"/>
  <c r="M61" i="32"/>
  <c r="L61" i="32"/>
  <c r="K61" i="32"/>
  <c r="M60" i="32"/>
  <c r="L60" i="32"/>
  <c r="K60" i="32"/>
  <c r="M59" i="32"/>
  <c r="L59" i="32"/>
  <c r="K59" i="32"/>
  <c r="M50" i="32"/>
  <c r="L50" i="32"/>
  <c r="K50" i="32"/>
  <c r="M49" i="32"/>
  <c r="L49" i="32"/>
  <c r="K49" i="32"/>
  <c r="M48" i="32"/>
  <c r="L48" i="32"/>
  <c r="K48" i="32"/>
  <c r="M47" i="32"/>
  <c r="L47" i="32"/>
  <c r="K47" i="32"/>
  <c r="M45" i="32"/>
  <c r="L45" i="32"/>
  <c r="K45" i="32"/>
  <c r="M44" i="32"/>
  <c r="L44" i="32"/>
  <c r="K44" i="32"/>
  <c r="M43" i="32"/>
  <c r="L43" i="32"/>
  <c r="K43" i="32"/>
  <c r="M42" i="32"/>
  <c r="L42" i="32"/>
  <c r="K42" i="32"/>
  <c r="M39" i="32"/>
  <c r="L39" i="32"/>
  <c r="K39" i="32"/>
  <c r="M38" i="32"/>
  <c r="L38" i="32"/>
  <c r="K38" i="32"/>
  <c r="M37" i="32"/>
  <c r="L37" i="32"/>
  <c r="K37" i="32"/>
  <c r="M36" i="32"/>
  <c r="L36" i="32"/>
  <c r="K36" i="32"/>
  <c r="M34" i="32"/>
  <c r="L34" i="32"/>
  <c r="K34" i="32"/>
  <c r="M33" i="32"/>
  <c r="L33" i="32"/>
  <c r="K33" i="32"/>
  <c r="M32" i="32"/>
  <c r="L32" i="32"/>
  <c r="K32" i="32"/>
  <c r="M31" i="32"/>
  <c r="L31" i="32"/>
  <c r="K31" i="32"/>
  <c r="M28" i="32"/>
  <c r="L28" i="32"/>
  <c r="K28" i="32"/>
  <c r="M27" i="32"/>
  <c r="L27" i="32"/>
  <c r="K27" i="32"/>
  <c r="M26" i="32"/>
  <c r="L26" i="32"/>
  <c r="K26" i="32"/>
  <c r="M25" i="32"/>
  <c r="L25" i="32"/>
  <c r="K25" i="32"/>
  <c r="M23" i="32"/>
  <c r="L23" i="32"/>
  <c r="K23" i="32"/>
  <c r="M22" i="32"/>
  <c r="L22" i="32"/>
  <c r="K22" i="32"/>
  <c r="M21" i="32"/>
  <c r="L21" i="32"/>
  <c r="K21" i="32"/>
  <c r="M20" i="32"/>
  <c r="L20" i="32"/>
  <c r="K20" i="32"/>
  <c r="M17" i="32"/>
  <c r="L17" i="32"/>
  <c r="M16" i="32"/>
  <c r="L16" i="32"/>
  <c r="M15" i="32"/>
  <c r="L15" i="32"/>
  <c r="M14" i="32"/>
  <c r="L14" i="32"/>
  <c r="K17" i="32"/>
  <c r="K16" i="32"/>
  <c r="K15" i="32"/>
  <c r="K14" i="32"/>
  <c r="M12" i="32"/>
  <c r="L12" i="32"/>
  <c r="M11" i="32"/>
  <c r="L11" i="32"/>
  <c r="K12" i="32"/>
  <c r="K11" i="32"/>
  <c r="M10" i="32"/>
  <c r="L10" i="32"/>
  <c r="K10" i="32"/>
  <c r="M9" i="32"/>
  <c r="L9" i="32"/>
  <c r="K9" i="32"/>
  <c r="M57" i="32" l="1"/>
  <c r="L68" i="32"/>
  <c r="M68" i="32"/>
  <c r="K18" i="32"/>
  <c r="K57" i="32"/>
  <c r="L57" i="32"/>
  <c r="K68" i="32"/>
  <c r="M40" i="32"/>
  <c r="L7" i="32"/>
  <c r="L29" i="32"/>
  <c r="M7" i="32"/>
  <c r="L18" i="32"/>
  <c r="K29" i="32"/>
  <c r="M18" i="32"/>
  <c r="K40" i="32"/>
  <c r="K7" i="32"/>
  <c r="M29" i="32"/>
  <c r="L40" i="32"/>
  <c r="J68" i="32"/>
  <c r="J57" i="32"/>
  <c r="J7" i="32" l="1"/>
  <c r="J50" i="32"/>
  <c r="J49" i="32"/>
  <c r="J48" i="32"/>
  <c r="J47" i="32"/>
  <c r="J45" i="32"/>
  <c r="J44" i="32"/>
  <c r="J43" i="32"/>
  <c r="J42" i="32"/>
  <c r="J28" i="32"/>
  <c r="J27" i="32"/>
  <c r="J26" i="32"/>
  <c r="J25" i="32"/>
  <c r="J23" i="32"/>
  <c r="J22" i="32"/>
  <c r="J21" i="32"/>
  <c r="J20" i="32"/>
  <c r="J39" i="32"/>
  <c r="J38" i="32"/>
  <c r="J37" i="32"/>
  <c r="J36" i="32"/>
  <c r="J34" i="32"/>
  <c r="J33" i="32"/>
  <c r="J32" i="32"/>
  <c r="J31" i="32"/>
  <c r="J29" i="32" l="1"/>
  <c r="J18" i="32"/>
  <c r="J40" i="32"/>
  <c r="D6" i="31" l="1"/>
  <c r="D7" i="31"/>
  <c r="N34" i="32" l="1"/>
  <c r="N33" i="32"/>
  <c r="N32" i="32"/>
  <c r="N31" i="32"/>
  <c r="N23" i="32"/>
  <c r="N22" i="32"/>
  <c r="N21" i="32"/>
  <c r="N20" i="32"/>
  <c r="O23" i="32"/>
  <c r="O22" i="32"/>
  <c r="O21" i="32"/>
  <c r="O20" i="32"/>
  <c r="O34" i="32"/>
  <c r="O33" i="32"/>
  <c r="O32" i="32"/>
  <c r="O31" i="32"/>
  <c r="O45" i="32"/>
  <c r="O44" i="32"/>
  <c r="O43" i="32"/>
  <c r="O42" i="32"/>
  <c r="N45" i="32"/>
  <c r="N44" i="32"/>
  <c r="N43" i="32"/>
  <c r="N42" i="32"/>
  <c r="O73" i="32"/>
  <c r="N73" i="32"/>
  <c r="O72" i="32"/>
  <c r="N72" i="32"/>
  <c r="O71" i="32"/>
  <c r="N71" i="32"/>
  <c r="O70" i="32"/>
  <c r="N70" i="32"/>
  <c r="O62" i="32" l="1"/>
  <c r="N62" i="32"/>
  <c r="O61" i="32"/>
  <c r="N61" i="32"/>
  <c r="O60" i="32"/>
  <c r="N60" i="32"/>
  <c r="O59" i="32"/>
  <c r="N59" i="32"/>
  <c r="J54" i="32" l="1"/>
  <c r="O68" i="32"/>
  <c r="N57" i="32"/>
  <c r="O57" i="32"/>
  <c r="N68" i="32"/>
  <c r="O9" i="32"/>
  <c r="O10" i="32"/>
  <c r="O11" i="32"/>
  <c r="O12" i="32"/>
  <c r="N9" i="32"/>
  <c r="N10" i="32"/>
  <c r="N11" i="32"/>
  <c r="N12" i="32"/>
  <c r="L54" i="32" l="1"/>
  <c r="K54" i="32"/>
  <c r="O54" i="32"/>
  <c r="M54" i="32"/>
  <c r="N54" i="32"/>
  <c r="N18" i="32"/>
  <c r="O18" i="32"/>
  <c r="O40" i="32"/>
  <c r="N40" i="32"/>
  <c r="O7" i="32"/>
  <c r="N7" i="32"/>
  <c r="N29" i="32"/>
  <c r="O29" i="32"/>
  <c r="J4" i="32"/>
  <c r="N6" i="32"/>
  <c r="F6" i="32"/>
  <c r="O6" i="32" s="1"/>
  <c r="L4" i="32" l="1"/>
  <c r="M4" i="32"/>
  <c r="K4" i="32"/>
  <c r="N4" i="32"/>
  <c r="O4" i="32"/>
  <c r="E56" i="32" l="1"/>
  <c r="N56" i="32" s="1"/>
  <c r="F56" i="32"/>
  <c r="O56" i="32"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Speech12" type="6" refreshedVersion="3" background="1" saveData="1">
    <textPr codePage="850" sourceFile="C:\Users\tmiksa\Desktop\Speech.csv" tab="0" semicolon="1">
      <textFields count="214">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<sst xmlns="http://schemas.openxmlformats.org/spreadsheetml/2006/main" count="1485" uniqueCount="390">
  <si>
    <t>Operator</t>
  </si>
  <si>
    <t>G_Level_1</t>
  </si>
  <si>
    <t>G_Level_2</t>
  </si>
  <si>
    <t>G_Level_3</t>
  </si>
  <si>
    <t>G_Level_4</t>
  </si>
  <si>
    <t>Month</t>
  </si>
  <si>
    <t>Week</t>
  </si>
  <si>
    <t>Day</t>
  </si>
  <si>
    <t>All</t>
  </si>
  <si>
    <t>Session_Type</t>
  </si>
  <si>
    <t>Call_Direction</t>
  </si>
  <si>
    <t>Call_Status</t>
  </si>
  <si>
    <t>File_Name_A</t>
  </si>
  <si>
    <t>File_Name_B</t>
  </si>
  <si>
    <t>FileID_A</t>
  </si>
  <si>
    <t>FileId_B</t>
  </si>
  <si>
    <t>Sequenz_ID_per_File_A</t>
  </si>
  <si>
    <t>SessionID_A</t>
  </si>
  <si>
    <t>SessionId_B</t>
  </si>
  <si>
    <t>Channel_A</t>
  </si>
  <si>
    <t>Channel_Description_A</t>
  </si>
  <si>
    <t>Channel_B</t>
  </si>
  <si>
    <t>Channel_Description_B</t>
  </si>
  <si>
    <t>G_Level_5</t>
  </si>
  <si>
    <t>Year</t>
  </si>
  <si>
    <t>Hour</t>
  </si>
  <si>
    <t>Call_Start_Time</t>
  </si>
  <si>
    <t>Call_End_Time</t>
  </si>
  <si>
    <t>Call_Start_Longitude_A</t>
  </si>
  <si>
    <t>Call_Start_Latitude_A</t>
  </si>
  <si>
    <t>Call_End_Longitude_A</t>
  </si>
  <si>
    <t>Call_End_Latitude_A</t>
  </si>
  <si>
    <t>Call_Start_Longitude_B</t>
  </si>
  <si>
    <t>Call_Start_Latitude_B</t>
  </si>
  <si>
    <t>Call_End_Longitude_B</t>
  </si>
  <si>
    <t>Call_End_Latitude_B</t>
  </si>
  <si>
    <t>Failure_Phase</t>
  </si>
  <si>
    <t>Failure_Side</t>
  </si>
  <si>
    <t>Failure_Technology</t>
  </si>
  <si>
    <t>Failure_Class</t>
  </si>
  <si>
    <t>Failure_Category</t>
  </si>
  <si>
    <t>Failure_Subcategory</t>
  </si>
  <si>
    <t>Failure_Comment</t>
  </si>
  <si>
    <t>L1_callMode_A</t>
  </si>
  <si>
    <t>L2_callMode_A</t>
  </si>
  <si>
    <t>L1_callMode_B</t>
  </si>
  <si>
    <t>L2_callMode_B</t>
  </si>
  <si>
    <t>CST(Dial-&gt;ConnAck)</t>
  </si>
  <si>
    <t>DialedNumber</t>
  </si>
  <si>
    <t>Dial_Timestamp</t>
  </si>
  <si>
    <t>MO-ExtendedServiceRequest-CSFB</t>
  </si>
  <si>
    <t>MO-CMServiceRequest</t>
  </si>
  <si>
    <t>MO-CC:Setup/SIP:Invite</t>
  </si>
  <si>
    <t>MO-CC:CallProceeding/SIP:Trying</t>
  </si>
  <si>
    <t>MO-CC:Alerting/SIP:Ringing</t>
  </si>
  <si>
    <t>MO-CC:Connect/SIP:200Ok</t>
  </si>
  <si>
    <t>MO-CC:ConnectAck/SIP:Ack</t>
  </si>
  <si>
    <t>MO-CC:Disconnect/SIPBye</t>
  </si>
  <si>
    <t>MT-ExtendedServiceRequest-CSFB</t>
  </si>
  <si>
    <t>MT-CC:Setup/SIP:Invite</t>
  </si>
  <si>
    <t>MT-CC:CallConfirmed/SIP:Trying</t>
  </si>
  <si>
    <t>MT-CC:Alerting/SIP:Ringing</t>
  </si>
  <si>
    <t>MT-CC:Connect/SIP:200Ok</t>
  </si>
  <si>
    <t>MT-CC:ConnectAck/SIP:Ack</t>
  </si>
  <si>
    <t>MT-CC:Disconnect/SIPBye</t>
  </si>
  <si>
    <t>POLQA_LQ_MIN</t>
  </si>
  <si>
    <t>POLQA_LQ_AVG</t>
  </si>
  <si>
    <t>POLQA_LQ_MEDIAN</t>
  </si>
  <si>
    <t>POLQA_LQ_MAX</t>
  </si>
  <si>
    <t>RAT_A</t>
  </si>
  <si>
    <t>RAT_Timeline_A</t>
  </si>
  <si>
    <t>RAT_B</t>
  </si>
  <si>
    <t>RAT_Timeline_B</t>
  </si>
  <si>
    <t>IMEI_A</t>
  </si>
  <si>
    <t>IMSI_A</t>
  </si>
  <si>
    <t>MSISDN_A</t>
  </si>
  <si>
    <t>IMEI_B</t>
  </si>
  <si>
    <t>IMSI_B</t>
  </si>
  <si>
    <t>MSISDN_B</t>
  </si>
  <si>
    <t>UE_A</t>
  </si>
  <si>
    <t>FW_A</t>
  </si>
  <si>
    <t>UE_B</t>
  </si>
  <si>
    <t>FW_B</t>
  </si>
  <si>
    <t>System_A</t>
  </si>
  <si>
    <t>System_Software_A</t>
  </si>
  <si>
    <t>System_B</t>
  </si>
  <si>
    <t>System_Software_B</t>
  </si>
  <si>
    <t>Home_Operator_A</t>
  </si>
  <si>
    <t>Home_MCC_A</t>
  </si>
  <si>
    <t>Home_MNC_A</t>
  </si>
  <si>
    <t>Home_Operator_B</t>
  </si>
  <si>
    <t>Home_MCC_B</t>
  </si>
  <si>
    <t>Home_MNC_B</t>
  </si>
  <si>
    <t>MCC_A</t>
  </si>
  <si>
    <t>MNC_A</t>
  </si>
  <si>
    <t>LAC,CId,BCCH_A</t>
  </si>
  <si>
    <t>E/U/ARFCN_A</t>
  </si>
  <si>
    <t>LAC_A</t>
  </si>
  <si>
    <t>CellID_A</t>
  </si>
  <si>
    <t>BSIC_A</t>
  </si>
  <si>
    <t>SC1_A</t>
  </si>
  <si>
    <t>SC2_A</t>
  </si>
  <si>
    <t>SC3_A</t>
  </si>
  <si>
    <t>SC4_A</t>
  </si>
  <si>
    <t>PCI_A</t>
  </si>
  <si>
    <t>MinRxLev_A</t>
  </si>
  <si>
    <t>AvgRxLev_A</t>
  </si>
  <si>
    <t>MaxRxLev_A</t>
  </si>
  <si>
    <t>MinRxQual_A</t>
  </si>
  <si>
    <t>AvgRxQual_A</t>
  </si>
  <si>
    <t>MaxRxQual_A</t>
  </si>
  <si>
    <t>MinRSCP_A</t>
  </si>
  <si>
    <t>AvgRSCP_A</t>
  </si>
  <si>
    <t>MaxRSCP_A</t>
  </si>
  <si>
    <t>minEcIo_A</t>
  </si>
  <si>
    <t>AvgEcIo_A</t>
  </si>
  <si>
    <t>maxEcIo_A</t>
  </si>
  <si>
    <t>MinTxPwr3G_A</t>
  </si>
  <si>
    <t>AvgTxPwr3G_A</t>
  </si>
  <si>
    <t>MaxTxPwr3G_A</t>
  </si>
  <si>
    <t>MinRSRP_A</t>
  </si>
  <si>
    <t>AvgRSRP_A</t>
  </si>
  <si>
    <t>MaxRSRP_A</t>
  </si>
  <si>
    <t>MinRSRQ_A</t>
  </si>
  <si>
    <t>AvgRSRQ_A</t>
  </si>
  <si>
    <t>MaxRSRQ_A</t>
  </si>
  <si>
    <t>MinSINR0_A</t>
  </si>
  <si>
    <t>SINR0_A</t>
  </si>
  <si>
    <t>MaxSINR0_A</t>
  </si>
  <si>
    <t>MinSINR1_A</t>
  </si>
  <si>
    <t>SINR1_A</t>
  </si>
  <si>
    <t>MaxSINR1_A</t>
  </si>
  <si>
    <t>MinTxPwr4G_A</t>
  </si>
  <si>
    <t>AvgTxPwr4G_A</t>
  </si>
  <si>
    <t>MaxTxPwr4G_A</t>
  </si>
  <si>
    <t>HandoversInfo_A</t>
  </si>
  <si>
    <t>RRCState_A</t>
  </si>
  <si>
    <t>MCC_B</t>
  </si>
  <si>
    <t>MNC_B</t>
  </si>
  <si>
    <t>LAC,CId,BCCH_B</t>
  </si>
  <si>
    <t>E/U/ARFCN_B</t>
  </si>
  <si>
    <t>LAC_B</t>
  </si>
  <si>
    <t>CellID_B</t>
  </si>
  <si>
    <t>BSIC_B</t>
  </si>
  <si>
    <t>SC1_B</t>
  </si>
  <si>
    <t>SC2_B</t>
  </si>
  <si>
    <t>SC3_B</t>
  </si>
  <si>
    <t>SC4_B</t>
  </si>
  <si>
    <t>PCI_B</t>
  </si>
  <si>
    <t>MinRxLev_B</t>
  </si>
  <si>
    <t>AvgRxLev_B</t>
  </si>
  <si>
    <t>MaxRxLev_B</t>
  </si>
  <si>
    <t>MinRxQual_B</t>
  </si>
  <si>
    <t>AvgRxQual_B</t>
  </si>
  <si>
    <t>MaxRxQual_B</t>
  </si>
  <si>
    <t>MinRSCP_B</t>
  </si>
  <si>
    <t>AvgRSCP_B</t>
  </si>
  <si>
    <t>MaxRSCP_B</t>
  </si>
  <si>
    <t>minEcIo_B</t>
  </si>
  <si>
    <t>AvgEcIo_B</t>
  </si>
  <si>
    <t>maxEcIo_B</t>
  </si>
  <si>
    <t>MinTxPwr3G_B</t>
  </si>
  <si>
    <t>AvgTxPwr3G_B</t>
  </si>
  <si>
    <t>MaxTxPwr3G_B</t>
  </si>
  <si>
    <t>MinRSRP_B</t>
  </si>
  <si>
    <t>AvgRSRP_B</t>
  </si>
  <si>
    <t>MaxRSRP_B</t>
  </si>
  <si>
    <t>MinRSRQ_B</t>
  </si>
  <si>
    <t>AvgRSRQ_B</t>
  </si>
  <si>
    <t>MaxRSRQ_B</t>
  </si>
  <si>
    <t>MinSINR0_B</t>
  </si>
  <si>
    <t>SINR0_B</t>
  </si>
  <si>
    <t>MaxSINR0_B</t>
  </si>
  <si>
    <t>MinSINR1_B</t>
  </si>
  <si>
    <t>SINR1_B</t>
  </si>
  <si>
    <t>MaxSINR1_B</t>
  </si>
  <si>
    <t>MinTxPwr4G_B</t>
  </si>
  <si>
    <t>AvgTxPwr4G_B</t>
  </si>
  <si>
    <t>MaxTxPwr4G_B</t>
  </si>
  <si>
    <t>HandoversInfo_B</t>
  </si>
  <si>
    <t>RRCState_B</t>
  </si>
  <si>
    <t>TrainType</t>
  </si>
  <si>
    <t>Fleet</t>
  </si>
  <si>
    <t>WagonNumber</t>
  </si>
  <si>
    <t>WagonRepeter</t>
  </si>
  <si>
    <t>rnk</t>
  </si>
  <si>
    <t>Failed Calls Count</t>
  </si>
  <si>
    <t>Dropped Calls Count</t>
  </si>
  <si>
    <t>Call Setup Success Ratio</t>
  </si>
  <si>
    <t>Call Attempts</t>
  </si>
  <si>
    <t>Filtered</t>
  </si>
  <si>
    <t>Color Marker</t>
  </si>
  <si>
    <t>Campaign</t>
  </si>
  <si>
    <t>CST 10 PCTL</t>
  </si>
  <si>
    <t>CST 90 PCTL</t>
  </si>
  <si>
    <t>MIN CST</t>
  </si>
  <si>
    <t>Dropped Call Ratio</t>
  </si>
  <si>
    <t>Bad CST Ratio (&gt; 15 s)</t>
  </si>
  <si>
    <t>Avg CST</t>
  </si>
  <si>
    <t>Median CST</t>
  </si>
  <si>
    <t>Completed Calls Count</t>
  </si>
  <si>
    <t>Completed Call Ratio</t>
  </si>
  <si>
    <t>Call Setup Time &gt; 15 s count</t>
  </si>
  <si>
    <t>Key Performance Indicators</t>
  </si>
  <si>
    <t>CALL STATUS</t>
  </si>
  <si>
    <t>L1 Call Mode A</t>
  </si>
  <si>
    <t>L2 Call Mode A</t>
  </si>
  <si>
    <t>L1 Call Mode B</t>
  </si>
  <si>
    <t>L2 Call Mode B</t>
  </si>
  <si>
    <t>DIALED NUMBER</t>
  </si>
  <si>
    <t xml:space="preserve">System_A </t>
  </si>
  <si>
    <t xml:space="preserve">UE_A     </t>
  </si>
  <si>
    <t xml:space="preserve">IMEI_A   </t>
  </si>
  <si>
    <t xml:space="preserve">IMSI_A   </t>
  </si>
  <si>
    <t xml:space="preserve">System_B </t>
  </si>
  <si>
    <t xml:space="preserve">UE_B     </t>
  </si>
  <si>
    <t xml:space="preserve">IMEI_B   </t>
  </si>
  <si>
    <t xml:space="preserve">IMSI_B   </t>
  </si>
  <si>
    <t>CST(Dial-&gt;Alerting)</t>
  </si>
  <si>
    <t>CST(SQ Delay)</t>
  </si>
  <si>
    <t>MAX CST</t>
  </si>
  <si>
    <t>Call Setup Time &lt;= 15 s count</t>
  </si>
  <si>
    <t>G_Level_1_A</t>
  </si>
  <si>
    <t>G_Level_2_A</t>
  </si>
  <si>
    <t>G_Level_3_A</t>
  </si>
  <si>
    <t>G_Level_4_A</t>
  </si>
  <si>
    <t>G_Level_5_A</t>
  </si>
  <si>
    <t>A:Sip:Bye:Reason</t>
  </si>
  <si>
    <t>B:Sip:Bye:Reason</t>
  </si>
  <si>
    <t>Call_Duration</t>
  </si>
  <si>
    <t>Region</t>
  </si>
  <si>
    <t>Vendor</t>
  </si>
  <si>
    <t>PCAP_File_Name_A</t>
  </si>
  <si>
    <t>PCAP_File_Name_B</t>
  </si>
  <si>
    <t>JOIN_ID</t>
  </si>
  <si>
    <t>High Threshold</t>
  </si>
  <si>
    <t>Low Threshold</t>
  </si>
  <si>
    <t>Device A VoLTE Call Mode Count</t>
  </si>
  <si>
    <t>Device B VoLTE Call Mode Count</t>
  </si>
  <si>
    <t>VoLTE Call Mode Share</t>
  </si>
  <si>
    <t>Device A CSFB Call Mode Count</t>
  </si>
  <si>
    <t>Device B CSFB Call Mode Count</t>
  </si>
  <si>
    <t>CSFB Call Mode Share</t>
  </si>
  <si>
    <t>Operators List</t>
  </si>
  <si>
    <t>Name</t>
  </si>
  <si>
    <t>ColorPreview</t>
  </si>
  <si>
    <t>Operator 1</t>
  </si>
  <si>
    <t>Operator 2</t>
  </si>
  <si>
    <t>Operator 3</t>
  </si>
  <si>
    <t>Operator 4</t>
  </si>
  <si>
    <t>Operator 5</t>
  </si>
  <si>
    <t>Visible</t>
  </si>
  <si>
    <t>Background Color R</t>
  </si>
  <si>
    <t>Background Color G</t>
  </si>
  <si>
    <t>Background Color B</t>
  </si>
  <si>
    <t>Font Color R</t>
  </si>
  <si>
    <t>Font Color G</t>
  </si>
  <si>
    <t>Font Color B</t>
  </si>
  <si>
    <t>Ranking KPI-s</t>
  </si>
  <si>
    <t>Ranking Parameters</t>
  </si>
  <si>
    <t>DriveCity</t>
  </si>
  <si>
    <t>Accessibility - Call Setup Success Ratio</t>
  </si>
  <si>
    <t>Retainability - Call Drop Ratio</t>
  </si>
  <si>
    <t>Call Setup Time - Average</t>
  </si>
  <si>
    <t>Call Setup Time - (&gt;15 sec Ratio)</t>
  </si>
  <si>
    <t>BEST Network Overall</t>
  </si>
  <si>
    <t>DriveConnectingRoads</t>
  </si>
  <si>
    <t>WalkCity</t>
  </si>
  <si>
    <t>WalkTrain</t>
  </si>
  <si>
    <t>RANKING POINTS</t>
  </si>
  <si>
    <t>Defintion Key Performance Indicator</t>
  </si>
  <si>
    <t>D</t>
  </si>
  <si>
    <t>Call Success KPI-s</t>
  </si>
  <si>
    <t>KPI Name</t>
  </si>
  <si>
    <t>Abbrev.</t>
  </si>
  <si>
    <t>Unit</t>
  </si>
  <si>
    <t>Direction</t>
  </si>
  <si>
    <t>Definition</t>
  </si>
  <si>
    <t>Abstract Equation</t>
  </si>
  <si>
    <t>Start Trigger Event</t>
  </si>
  <si>
    <t>Stop Trigger Event</t>
  </si>
  <si>
    <t>CA</t>
  </si>
  <si>
    <t>[#]</t>
  </si>
  <si>
    <t>Downlink / Uplink</t>
  </si>
  <si>
    <t>Number of all valid voice call attempts. Absolute number of all voice calls attempts is set to 100 %.</t>
  </si>
  <si>
    <t>-</t>
  </si>
  <si>
    <t>FCC</t>
  </si>
  <si>
    <t>Dial Trigger</t>
  </si>
  <si>
    <t>CC Connect Ack
SIP Ack</t>
  </si>
  <si>
    <t>Droped Calls Count</t>
  </si>
  <si>
    <t>DCC</t>
  </si>
  <si>
    <t>CC Disconnect
SIP BYE</t>
  </si>
  <si>
    <t>CCC</t>
  </si>
  <si>
    <t>Number of data tests with status «Completed». The criterion for a Completed is: Both start trigger point reached and end trigger point reached.</t>
  </si>
  <si>
    <t>CSSR</t>
  </si>
  <si>
    <t>[%]</t>
  </si>
  <si>
    <t>Call setup success ratio (CSSR) is the fraction of the attempts to make a call that result in a connection to the dialled number (due to various reasons not all call attempts end with a connection to the dialled number). This fraction is usually measured as a percentage of all call attempts made.</t>
  </si>
  <si>
    <t>CSSR [%] = (CA - FCC) / CA * 100) [%]</t>
  </si>
  <si>
    <t>DCR</t>
  </si>
  <si>
    <t>Dropped-call ratio (DCR) is the fraction of the telephone calls which, due to technical reasons, were cut off before the speaking parties had finished their conversational tone and before one of them had hung up (dropped calls) This fraction is usually measured as a percentage of all calls.</t>
  </si>
  <si>
    <t>DCR [%] = DCC / (CA - FCC) * 100) [%]</t>
  </si>
  <si>
    <t>Test Start</t>
  </si>
  <si>
    <t>Last packet received / Test End</t>
  </si>
  <si>
    <t>CCR</t>
  </si>
  <si>
    <t>Completed-call ratio (CCR) is the fraction of the telephone calls which were connected and cleared correctly in regard to all call ateempts. This fraction is usually measured as a percentage of all calls.</t>
  </si>
  <si>
    <t>TFR [%] = (TFC / AC * 100) [%]</t>
  </si>
  <si>
    <t>Call Setup Time KPI-s</t>
  </si>
  <si>
    <t>Min Call Setup Time</t>
  </si>
  <si>
    <t>minCST</t>
  </si>
  <si>
    <t>[s]</t>
  </si>
  <si>
    <t>Lowest CST measured in successfully connected calls. NET CHECK measures CST between Dial and CC: Connect Ack and/or SIP: Ack Trigger points</t>
  </si>
  <si>
    <t>Dial</t>
  </si>
  <si>
    <t>CC: Connect Ack
SIP: Ack</t>
  </si>
  <si>
    <t>Average Call Setup Time</t>
  </si>
  <si>
    <t>avgCST</t>
  </si>
  <si>
    <t>Averege CST measured in successfully connected calls. NET CHECK measures CST between Dial and CC: Connect Ack and/or SIP: Ack Trigger points</t>
  </si>
  <si>
    <t>Max Call Setup Time</t>
  </si>
  <si>
    <t>maxCST</t>
  </si>
  <si>
    <t>Largest CST measured in successfully connected calls. NET CHECK measures CST between Dial and CC: Connect Ack and/or SIP: Ack Trigger points</t>
  </si>
  <si>
    <t>10 PCTL Call Setup Time</t>
  </si>
  <si>
    <t>10pCST</t>
  </si>
  <si>
    <t>CST value bellow which 10% of measured samples in sorted array of CST-s in successfully connected calls. Bellow 10 PCTL CST value 10 % of measured CST-s may be observed. NET CHECK measures CST between Dial and CC: Connect Ack and/or SIP: Ack Trigger points</t>
  </si>
  <si>
    <t>90 PCTL Call Setup Time</t>
  </si>
  <si>
    <t>90pCST</t>
  </si>
  <si>
    <t>CST value bellow which 90% of measured samples in sorted array of CST-s in successfully connected calls. Bellow 10 PCTL CST value 90 % of measured CST-s may be observed. NET CHECK measures CST between Dial and CC: Connect Ack and/or SIP: Ack Trigger points</t>
  </si>
  <si>
    <t>Median Call Setup Time</t>
  </si>
  <si>
    <t>50pCST</t>
  </si>
  <si>
    <t>CST value bellow which 50% of measured samples in sorted array of CST-s in successfully connected calls. Bellow 10 PCTL CST value 50 % of measured CST-s may be observed. NET CHECK measures CST between Dial and CC: Connect Ack and/or SIP: Ack Trigger points</t>
  </si>
  <si>
    <t>Call Setup Time &gt; 15 s
count</t>
  </si>
  <si>
    <t>bcCST</t>
  </si>
  <si>
    <t>Count of samples where measured CST was above 15.0 seconds is successfully connected calls.</t>
  </si>
  <si>
    <t>Call Setup Time &lt;= 15 s
count</t>
  </si>
  <si>
    <t>gsCST</t>
  </si>
  <si>
    <t>Count of samples where measured CST was bellow of equal 15.0 seconds is successfully connected calls.</t>
  </si>
  <si>
    <t>Bad Call Setup Time 
Ratio (&gt; 15s)</t>
  </si>
  <si>
    <t>brCST</t>
  </si>
  <si>
    <t>Bad Call Setup Time Ratio (&gt; 15s) or brCST is the fraction of the telephone calls which had CST higher than 15.0 s in regard to all successfully connected calls. This fraction is usually measured as a percentage of all calls.</t>
  </si>
  <si>
    <t>brCST = bcCST/(bcCST + gsCST) * 100 [%]</t>
  </si>
  <si>
    <t>VoLTE to VoLTE Call 
Mode Count</t>
  </si>
  <si>
    <t>VoLTE to VoLTE Call 
Mode Ratio</t>
  </si>
  <si>
    <t>Number of voice calls which failed to reach call Active Phase. The criteria for a Failed call is: Start trigger point reached but end trigger point is missing.
For definition of Active Phase please refer to Call phases lower in sheet.</t>
  </si>
  <si>
    <t>Number of voice calls which reached active Phase but failed to clear call succesfully. The criterion for a Dropped call is: Start trigger point reached but end trigger point is missing.
For definition of Active Phase please refer to Call phases lower in sheet.</t>
  </si>
  <si>
    <t>Number of all calls where both MO and MT sides made  VoLTE call based on Call Mode Layer 1 Criteria. If SRVCC in Active Phase was performed, call is still consodered to be VoLTE call as it started in PS domain.</t>
  </si>
  <si>
    <t>VoLTE to VoLTE Call Mode Ratio is the fraction of the telephone calls where both MO and MT sides made and  VoLTE call in regards to all call attempts. If SRVCC in Active Phase was performed, call is still consodered to be VoLTE call as it started in PS domain. This fraction is usually measured as a percentage of all calls.</t>
  </si>
  <si>
    <t>Number of calls where A Side side made  VoLTE call based on Call Mode Layer 1 Criteria. If SRVCC in Active Phase was performed, call is still consodered to be VoLTE call as it started in PS domain.</t>
  </si>
  <si>
    <t>Number of calls where B Side side made  VoLTE call based on Call Mode Layer 1 Criteria. If SRVCC in Active Phase was performed, call is still consodered to be VoLTE call as it started in PS domain.</t>
  </si>
  <si>
    <t>CMVVC</t>
  </si>
  <si>
    <t>CMVV</t>
  </si>
  <si>
    <t>CMVV = CMVVC / CA * 100%</t>
  </si>
  <si>
    <t>CMVa</t>
  </si>
  <si>
    <t>CMVb</t>
  </si>
  <si>
    <t>VoLTE Call 
Mode Ratio</t>
  </si>
  <si>
    <t>VoLTE Call Mode Ratio is the fraction of the telephone calls where MO or MT sides made VoLTE call in regards to all MO or MT call attempts. If SRVCC in Active Phase was performed, call is still consodered to be VoLTE call as it started in PS domain. This fraction is usually measured as a percentage of all calls.</t>
  </si>
  <si>
    <t>CMV</t>
  </si>
  <si>
    <t>CMV = 0.5*(CMVa+CMVb) / CA * 100%</t>
  </si>
  <si>
    <t>Call Mode related KPIs</t>
  </si>
  <si>
    <t>Number of calls where A Side side made  CSFB call based on Call Mode Layer 1 Criteria.</t>
  </si>
  <si>
    <t xml:space="preserve">Number of calls where B Side side made  CSFB call based on Call Mode Layer 1 Criteria. </t>
  </si>
  <si>
    <t>CMCFa</t>
  </si>
  <si>
    <t>CMCFb</t>
  </si>
  <si>
    <t>CSFB Call 
Mode Ratio</t>
  </si>
  <si>
    <t>CMCF</t>
  </si>
  <si>
    <t>SCFB Call Mode Ratio is the fraction of the telephone calls where MO or MT sides made CSFB call in regards to all MO or MT call attempts. This fraction is usually measured as a percentage of all calls.</t>
  </si>
  <si>
    <t>CMCB = 0.5*(CMCBa+CMCBb) / CA * 100%</t>
  </si>
  <si>
    <t>Voice Call Phases</t>
  </si>
  <si>
    <t>VoLTE_to_VoLTE_Call_Start_Mode</t>
  </si>
  <si>
    <t>VoLTE_to_VoLTE_Call_End_Mode</t>
  </si>
  <si>
    <t>VoLTE to VoLTE Call Start Mode Ratio</t>
  </si>
  <si>
    <t>VoLTE to VoLTE Call End Mode Ratio</t>
  </si>
  <si>
    <t>VoLTE to VoLTE Call Start Mode Count</t>
  </si>
  <si>
    <t>VoLTE to VoLTE Call End Mode Count</t>
  </si>
  <si>
    <t>BEST Network in City (A74)</t>
  </si>
  <si>
    <t>Region_A</t>
  </si>
  <si>
    <t>Vendor_A</t>
  </si>
  <si>
    <t>Vodafone</t>
  </si>
  <si>
    <t>WhatsApp Calls</t>
  </si>
  <si>
    <t>Classic Calls</t>
  </si>
  <si>
    <t>Telekom</t>
  </si>
  <si>
    <t>Telefonica</t>
  </si>
  <si>
    <t>A_VDF_CELL_NAMES</t>
  </si>
  <si>
    <t>B_VDF_CELL_NAMES</t>
  </si>
  <si>
    <t>Berlin</t>
  </si>
  <si>
    <t>Retainability - Dropped Call Ratio</t>
  </si>
  <si>
    <t>CLASSIC CALLS ATTEMPTS</t>
  </si>
  <si>
    <t>WHATSAPP CALLS ATTEMPTS</t>
  </si>
  <si>
    <t>Medium Threshold</t>
  </si>
  <si>
    <t>Operator1</t>
  </si>
  <si>
    <t>Operator2</t>
  </si>
  <si>
    <t>Operator3</t>
  </si>
  <si>
    <t>MAX POINTS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</si>
</sst>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3" formatCode="_-* #,##0.00\ _€_-;\-* #,##0.00\ _€_-;_-* &quot;-&quot;??\ _€_-;_-@_-"/>
    <numFmt numFmtId="164" formatCode="dd/mm/yyyy\ hh:mm:ss.000"/>
    <numFmt numFmtId="165" formatCode="0.000&quot; [s]&quot;"/>
    <numFmt numFmtId="166" formatCode="0.0"/>
    <numFmt numFmtId="167" formatCode="0.000"/>
    <numFmt numFmtId="168" formatCode="0.000%"/>
    <numFmt numFmtId="169" formatCode="0.000\ %"/>
    <numFmt numFmtId="170" formatCode="_-* #,##0.0\ _€_-;\-* #,##0.0\ _€_-;_-* &quot;-&quot;?\ _€_-;_-@_-"/>
    <numFmt numFmtId="171" formatCode="_-* #,##0.00\ _D_M_-;\-* #,##0.00\ _D_M_-;_-* &quot;-&quot;??\ _D_M_-;_-@_-"/>
    <numFmt numFmtId="172" formatCode="_([$€-2]* #,##0.00_);_([$€-2]* \(#,##0.00\);_([$€-2]* &quot;-&quot;??_)"/>
    <numFmt numFmtId="173" formatCode="_-* #,##0.00\ [$€-1]_-;\-* #,##0.00\ [$€-1]_-;_-* &quot;-&quot;??\ [$€-1]_-"/>
    <numFmt numFmtId="174" formatCode="_-* #,##0.00\ [$€]_-;\-* #,##0.00\ [$€]_-;_-* &quot;-&quot;??\ [$€]_-;_-@_-"/>
    <numFmt numFmtId="175" formatCode="_-* #,##0.00\ &quot;DM&quot;_-;\-* #,##0.00\ &quot;DM&quot;_-;_-* &quot;-&quot;??\ &quot;DM&quot;_-;_-@_-"/>
    <numFmt numFmtId="176" formatCode="0.00&quot; [s]&quot;"/>
  </numFmts>
  <fonts count="79" x14ac:knownFonts="1">
    <font>
      <sz val="11"/>
      <color theme="1"/>
      <name val="Calibri"/>
      <family val="2"/>
      <scheme val="minor"/>
    </font>
    <font>
      <b/>
      <sz val="11"/>
      <color theme="1"/>
      <name val="Calibri"/>
      <family val="2"/>
      <scheme val="minor"/>
    </font>
    <font>
      <b/>
      <sz val="11"/>
      <color rgb="FF3F3F3F"/>
      <name val="Calibri"/>
      <family val="2"/>
      <scheme val="minor"/>
    </font>
    <font>
      <b/>
      <sz val="11"/>
      <color theme="0"/>
      <name val="Calibri"/>
      <family val="2"/>
      <scheme val="minor"/>
    </font>
    <font>
      <b/>
      <sz val="12"/>
      <color theme="1"/>
      <name val="Calibri"/>
      <family val="2"/>
      <scheme val="minor"/>
    </font>
    <font>
      <sz val="11"/>
      <color theme="1"/>
      <name val="Calibri"/>
      <family val="2"/>
      <scheme val="minor"/>
    </font>
    <font>
      <b/>
      <sz val="14"/>
      <color theme="0"/>
      <name val="Trebuchet MS"/>
      <family val="2"/>
    </font>
    <font>
      <b/>
      <sz val="16"/>
      <color theme="0"/>
      <name val="Trebuchet MS"/>
      <family val="2"/>
    </font>
    <font>
      <sz val="11"/>
      <color theme="0"/>
      <name val="Calibri"/>
      <family val="2"/>
      <scheme val="minor"/>
    </font>
    <font>
      <b/>
      <sz val="16"/>
      <color theme="3" tint="0.39997558519241921"/>
      <name val="Verdana"/>
      <family val="2"/>
    </font>
    <font>
      <sz val="11"/>
      <color rgb="FF3F3F3F"/>
      <name val="Calibri"/>
      <family val="2"/>
      <scheme val="minor"/>
    </font>
    <font>
      <sz val="11"/>
      <color rgb="FF000000"/>
      <name val="Calibri"/>
      <family val="2"/>
      <scheme val="minor"/>
    </font>
    <font>
      <b/>
      <sz val="18"/>
      <color theme="0"/>
      <name val="Calibri"/>
      <family val="2"/>
      <scheme val="minor"/>
    </font>
    <font>
      <b/>
      <i/>
      <sz val="11"/>
      <color theme="1"/>
      <name val="Calibri"/>
      <family val="2"/>
      <scheme val="minor"/>
    </font>
    <font>
      <b/>
      <i/>
      <sz val="11"/>
      <name val="Calibri"/>
      <family val="2"/>
      <scheme val="minor"/>
    </font>
    <font>
      <b/>
      <sz val="12"/>
      <color rgb="FFFFFFFF"/>
      <name val="Calibri"/>
      <family val="2"/>
      <scheme val="minor"/>
    </font>
    <font>
      <b/>
      <sz val="12"/>
      <color rgb="FF000000"/>
      <name val="Calibri"/>
      <family val="2"/>
      <scheme val="minor"/>
    </font>
    <font>
      <b/>
      <sz val="20"/>
      <color rgb="FFFFFFFF"/>
      <name val="Trebuchet MS"/>
      <family val="2"/>
    </font>
    <font>
      <sz val="14"/>
      <color rgb="FF000000"/>
      <name val="Trebuchet MS"/>
      <family val="2"/>
    </font>
    <font>
      <b/>
      <sz val="16"/>
      <name val="Calibri"/>
      <family val="2"/>
      <scheme val="minor"/>
    </font>
    <font>
      <sz val="11"/>
      <name val="Calibri"/>
      <family val="2"/>
      <scheme val="minor"/>
    </font>
    <font>
      <b/>
      <i/>
      <sz val="14"/>
      <name val="Calibri"/>
      <family val="2"/>
      <scheme val="minor"/>
    </font>
    <font>
      <b/>
      <sz val="14"/>
      <color theme="7" tint="-0.249977111117893"/>
      <name val="Calibri"/>
      <family val="2"/>
      <scheme val="minor"/>
    </font>
    <font>
      <b/>
      <i/>
      <sz val="14"/>
      <color theme="7" tint="-0.249977111117893"/>
      <name val="Calibri"/>
      <family val="2"/>
      <scheme val="minor"/>
    </font>
    <font>
      <b/>
      <sz val="1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6"/>
      <color theme="4" tint="-0.249977111117893"/>
      <name val="Calibri"/>
      <family val="2"/>
      <scheme val="minor"/>
    </font>
    <font>
      <b/>
      <sz val="40"/>
      <color theme="0"/>
      <name val="Calibri"/>
      <family val="2"/>
    </font>
    <font>
      <b/>
      <sz val="24"/>
      <color theme="0"/>
      <name val="Calibri"/>
      <family val="2"/>
      <scheme val="minor"/>
    </font>
    <font>
      <b/>
      <sz val="24"/>
      <color theme="1"/>
      <name val="Calibri"/>
      <family val="2"/>
      <scheme val="minor"/>
    </font>
    <font>
      <sz val="24"/>
      <color theme="1"/>
      <name val="Calibri"/>
      <family val="2"/>
      <scheme val="minor"/>
    </font>
    <font>
      <sz val="14"/>
      <color theme="1"/>
      <name val="Calibri"/>
      <family val="2"/>
      <scheme val="minor"/>
    </font>
    <font>
      <sz val="11"/>
      <color indexed="8"/>
      <name val="Calibri"/>
      <family val="2"/>
    </font>
    <font>
      <sz val="11"/>
      <color indexed="9"/>
      <name val="Calibri"/>
      <family val="2"/>
    </font>
    <font>
      <b/>
      <sz val="11"/>
      <color indexed="63"/>
      <name val="Calibri"/>
      <family val="2"/>
    </font>
    <font>
      <sz val="11"/>
      <color indexed="20"/>
      <name val="Calibri"/>
      <family val="2"/>
    </font>
    <font>
      <b/>
      <sz val="11"/>
      <color indexed="52"/>
      <name val="Calibri"/>
      <family val="2"/>
    </font>
    <font>
      <b/>
      <sz val="11"/>
      <color indexed="9"/>
      <name val="Calibri"/>
      <family val="2"/>
    </font>
    <font>
      <sz val="8"/>
      <name val="Arial"/>
      <family val="2"/>
    </font>
    <font>
      <sz val="10"/>
      <name val="Arial"/>
      <family val="2"/>
    </font>
    <font>
      <sz val="11"/>
      <color indexed="62"/>
      <name val="Calibri"/>
      <family val="2"/>
    </font>
    <font>
      <b/>
      <sz val="11"/>
      <color indexed="8"/>
      <name val="Calibri"/>
      <family val="2"/>
    </font>
    <font>
      <i/>
      <sz val="11"/>
      <color indexed="23"/>
      <name val="Calibri"/>
      <family val="2"/>
    </font>
    <font>
      <sz val="10"/>
      <name val="Verdana"/>
      <family val="2"/>
    </font>
    <font>
      <sz val="11"/>
      <color indexed="17"/>
      <name val="Calibri"/>
      <family val="2"/>
    </font>
    <font>
      <b/>
      <sz val="11"/>
      <color indexed="56"/>
      <name val="Calibri"/>
      <family val="2"/>
    </font>
    <font>
      <u/>
      <sz val="10"/>
      <color theme="10"/>
      <name val="Arial"/>
      <family val="2"/>
    </font>
    <font>
      <sz val="11"/>
      <color indexed="52"/>
      <name val="Calibri"/>
      <family val="2"/>
    </font>
    <font>
      <sz val="11"/>
      <color indexed="60"/>
      <name val="Calibri"/>
      <family val="2"/>
    </font>
    <font>
      <b/>
      <sz val="18"/>
      <color indexed="56"/>
      <name val="Cambria"/>
      <family val="2"/>
    </font>
    <font>
      <b/>
      <sz val="15"/>
      <color indexed="56"/>
      <name val="Calibri"/>
      <family val="2"/>
    </font>
    <font>
      <b/>
      <sz val="13"/>
      <color indexed="56"/>
      <name val="Calibri"/>
      <family val="2"/>
    </font>
    <font>
      <sz val="11"/>
      <color indexed="10"/>
      <name val="Calibri"/>
      <family val="2"/>
    </font>
    <font>
      <b/>
      <sz val="10"/>
      <color theme="6" tint="0.59999389629810485"/>
      <name val="Trebuchet MS"/>
      <family val="2"/>
    </font>
    <font>
      <b/>
      <sz val="14"/>
      <color theme="6" tint="0.59999389629810485"/>
      <name val="Trebuchet MS"/>
      <family val="2"/>
    </font>
    <font>
      <b/>
      <sz val="10"/>
      <color theme="5" tint="0.59999389629810485"/>
      <name val="Trebuchet MS"/>
      <family val="2"/>
    </font>
    <font>
      <b/>
      <sz val="14"/>
      <color theme="5" tint="0.59999389629810485"/>
      <name val="Trebuchet MS"/>
      <family val="2"/>
    </font>
    <font>
      <b/>
      <sz val="16"/>
      <color rgb="FF000000"/>
      <name val="Trebuchet MS"/>
      <family val="2"/>
    </font>
    <font>
      <b/>
      <sz val="18"/>
      <name val="Calibri"/>
      <family val="2"/>
      <scheme val="minor"/>
    </font>
    <font>
      <b/>
      <sz val="20"/>
      <color theme="0"/>
      <name val="Trebuchet MS"/>
      <family val="2"/>
    </font>
    <font>
      <b/>
      <sz val="18"/>
      <color theme="4" tint="-0.249977111117893"/>
      <name val="Calibri"/>
      <family val="2"/>
      <scheme val="minor"/>
    </font>
    <font>
      <b/>
      <sz val="20"/>
      <color rgb="FFFF0000"/>
      <name val="Trebuchet MS"/>
      <family val="2"/>
    </font>
    <font>
      <b/>
      <sz val="22"/>
      <name val="Calibri"/>
      <family val="2"/>
      <scheme val="minor"/>
    </font>
    <font>
      <b/>
      <sz val="14"/>
      <color rgb="FF000000"/>
      <name val="Calibri"/>
      <family val="2"/>
    </font>
    <font>
      <b/>
      <sz val="18"/>
      <color rgb="FF000000"/>
      <name val="Calibri"/>
      <family val="2"/>
    </font>
    <font>
      <sz val="11"/>
      <color rgb="FF000000"/>
      <name val="Calibri"/>
      <family val="2"/>
    </font>
    <font>
      <sz val="10"/>
      <color rgb="FF000000"/>
      <name val="Calibri"/>
      <family val="2"/>
    </font>
    <font>
      <b/>
      <sz val="16"/>
      <color rgb="FFFFFFFF"/>
      <name val="Calibri"/>
      <family val="2"/>
      <scheme val="minor"/>
    </font>
  </fonts>
  <fills count="78">
    <fill>
      <patternFill patternType="none"/>
    </fill>
    <fill>
      <patternFill patternType="gray125"/>
    </fill>
    <fill>
      <patternFill patternType="solid">
        <fgColor rgb="FFF2F2F2"/>
      </patternFill>
    </fill>
    <fill>
      <patternFill patternType="solid">
        <fgColor theme="6" tint="0.79998168889431442"/>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2"/>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A5A5A5"/>
      </patternFill>
    </fill>
    <fill>
      <patternFill patternType="solid">
        <fgColor rgb="FF005091"/>
        <bgColor indexed="64"/>
      </patternFill>
    </fill>
    <fill>
      <patternFill patternType="darkTrellis">
        <bgColor rgb="FF1F4B7D"/>
      </patternFill>
    </fill>
    <fill>
      <patternFill patternType="solid">
        <fgColor rgb="FF1F4B7D"/>
        <bgColor indexed="64"/>
      </patternFill>
    </fill>
    <fill>
      <patternFill patternType="solid">
        <fgColor theme="4" tint="-0.249977111117893"/>
        <bgColor indexed="64"/>
      </patternFill>
    </fill>
    <fill>
      <patternFill patternType="solid">
        <fgColor rgb="FF366092"/>
        <bgColor indexed="64"/>
      </patternFill>
    </fill>
    <fill>
      <patternFill patternType="solid">
        <fgColor theme="0"/>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8" tint="0.399975585192419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FFFCC"/>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0"/>
        <bgColor indexed="36"/>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6"/>
        <bgColor indexed="64"/>
      </patternFill>
    </fill>
    <fill>
      <patternFill patternType="solid">
        <fgColor rgb="FFDA291C"/>
        <bgColor indexed="64"/>
      </patternFill>
    </fill>
    <fill>
      <patternFill patternType="solid">
        <fgColor rgb="FFE20074"/>
        <bgColor indexed="64"/>
      </patternFill>
    </fill>
    <fill>
      <patternFill patternType="solid">
        <fgColor rgb="FF014268"/>
        <bgColor indexed="64"/>
      </patternFill>
    </fill>
  </fills>
  <borders count="88">
    <border>
      <left/>
      <right/>
      <top/>
      <bottom/>
      <diagonal/>
    </border>
    <border>
      <left style="thin">
        <color rgb="FF3F3F3F"/>
      </left>
      <right style="thin">
        <color rgb="FF3F3F3F"/>
      </right>
      <top style="thin">
        <color rgb="FF3F3F3F"/>
      </top>
      <bottom style="thin">
        <color rgb="FF3F3F3F"/>
      </bottom>
      <diagonal/>
    </border>
    <border>
      <left style="thin">
        <color indexed="64"/>
      </left>
      <right style="thin">
        <color indexed="64"/>
      </right>
      <top style="thin">
        <color indexed="64"/>
      </top>
      <bottom style="thin">
        <color indexed="64"/>
      </bottom>
      <diagonal/>
    </border>
    <border>
      <left style="double">
        <color rgb="FF3F3F3F"/>
      </left>
      <right style="double">
        <color rgb="FF3F3F3F"/>
      </right>
      <top style="double">
        <color rgb="FF3F3F3F"/>
      </top>
      <bottom style="double">
        <color rgb="FF3F3F3F"/>
      </bottom>
      <diagonal/>
    </border>
    <border>
      <left style="medium">
        <color indexed="64"/>
      </left>
      <right/>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right style="medium">
        <color theme="0"/>
      </right>
      <top/>
      <bottom style="medium">
        <color indexed="64"/>
      </bottom>
      <diagonal/>
    </border>
    <border>
      <left style="medium">
        <color indexed="64"/>
      </left>
      <right/>
      <top style="medium">
        <color indexed="64"/>
      </top>
      <bottom/>
      <diagonal/>
    </border>
    <border>
      <left style="medium">
        <color indexed="64"/>
      </left>
      <right style="medium">
        <color indexed="64"/>
      </right>
      <top style="thin">
        <color indexed="64"/>
      </top>
      <bottom style="medium">
        <color indexed="64"/>
      </bottom>
      <diagonal/>
    </border>
    <border>
      <left style="medium">
        <color indexed="64"/>
      </left>
      <right style="medium">
        <color theme="0"/>
      </right>
      <top/>
      <bottom style="medium">
        <color indexed="64"/>
      </bottom>
      <diagonal/>
    </border>
    <border>
      <left style="thin">
        <color indexed="64"/>
      </left>
      <right style="thin">
        <color indexed="64"/>
      </right>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top style="thin">
        <color indexed="64"/>
      </top>
      <bottom style="thin">
        <color indexed="64"/>
      </bottom>
      <diagonal/>
    </border>
    <border>
      <left/>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rgb="FF3F3F3F"/>
      </left>
      <right/>
      <top style="thin">
        <color rgb="FF3F3F3F"/>
      </top>
      <bottom style="thin">
        <color rgb="FF3F3F3F"/>
      </bottom>
      <diagonal/>
    </border>
    <border>
      <left style="medium">
        <color indexed="64"/>
      </left>
      <right style="thin">
        <color indexed="64"/>
      </right>
      <top style="medium">
        <color indexed="64"/>
      </top>
      <bottom style="thin">
        <color indexed="64"/>
      </bottom>
      <diagonal/>
    </border>
    <border>
      <left/>
      <right/>
      <top style="medium">
        <color indexed="64"/>
      </top>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right/>
      <top/>
      <bottom style="medium">
        <color indexed="64"/>
      </bottom>
      <diagonal/>
    </border>
    <border>
      <left style="medium">
        <color indexed="64"/>
      </left>
      <right style="thin">
        <color rgb="FF3F3F3F"/>
      </right>
      <top/>
      <bottom/>
      <diagonal/>
    </border>
    <border>
      <left style="thin">
        <color rgb="FF3F3F3F"/>
      </left>
      <right style="thin">
        <color rgb="FF3F3F3F"/>
      </right>
      <top/>
      <bottom/>
      <diagonal/>
    </border>
    <border>
      <left style="thin">
        <color rgb="FF3F3F3F"/>
      </left>
      <right style="medium">
        <color indexed="64"/>
      </right>
      <top/>
      <bottom/>
      <diagonal/>
    </border>
    <border>
      <left style="medium">
        <color indexed="64"/>
      </left>
      <right style="thin">
        <color indexed="64"/>
      </right>
      <top/>
      <bottom style="thin">
        <color indexed="64"/>
      </bottom>
      <diagonal/>
    </border>
    <border>
      <left/>
      <right style="medium">
        <color indexed="64"/>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diagonal/>
    </border>
    <border>
      <left/>
      <right/>
      <top style="thin">
        <color indexed="64"/>
      </top>
      <bottom/>
      <diagonal/>
    </border>
    <border>
      <left/>
      <right/>
      <top/>
      <bottom style="hair">
        <color auto="1"/>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style="thin">
        <color indexed="64"/>
      </left>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right style="medium">
        <color indexed="64"/>
      </right>
      <top style="thin">
        <color indexed="64"/>
      </top>
      <bottom/>
      <diagonal/>
    </border>
    <border>
      <left/>
      <right style="thin">
        <color indexed="64"/>
      </right>
      <top/>
      <bottom style="thin">
        <color indexed="64"/>
      </bottom>
      <diagonal/>
    </border>
    <border>
      <left/>
      <right style="thin">
        <color indexed="64"/>
      </right>
      <top style="thin">
        <color indexed="64"/>
      </top>
      <bottom/>
      <diagonal/>
    </border>
    <border>
      <left/>
      <right style="hair">
        <color indexed="64"/>
      </right>
      <top style="hair">
        <color indexed="64"/>
      </top>
      <bottom style="hair">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diagonal/>
    </border>
    <border>
      <left style="medium">
        <color indexed="64"/>
      </left>
      <right style="thin">
        <color indexed="64"/>
      </right>
      <top/>
      <bottom/>
      <diagonal/>
    </border>
    <border>
      <left style="thin">
        <color indexed="64"/>
      </left>
      <right style="thin">
        <color indexed="64"/>
      </right>
      <top/>
      <bottom/>
      <diagonal/>
    </border>
    <border>
      <left/>
      <right style="thin">
        <color rgb="FF3F3F3F"/>
      </right>
      <top/>
      <bottom/>
      <diagonal/>
    </border>
  </borders>
  <cellStyleXfs count="8397">
    <xf numFmtId="0" fontId="0" fillId="0" borderId="0"/>
    <xf numFmtId="0" fontId="2" fillId="2" borderId="1" applyNumberFormat="0" applyAlignment="0" applyProtection="0"/>
    <xf numFmtId="0" fontId="3" fillId="12" borderId="3" applyNumberFormat="0" applyAlignment="0" applyProtection="0"/>
    <xf numFmtId="9" fontId="5" fillId="0" borderId="0" applyFont="0" applyFill="0" applyBorder="0" applyAlignment="0" applyProtection="0"/>
    <xf numFmtId="0" fontId="43" fillId="51" borderId="0" applyNumberFormat="0" applyBorder="0" applyAlignment="0" applyProtection="0"/>
    <xf numFmtId="0" fontId="43" fillId="51" borderId="0" applyNumberFormat="0" applyBorder="0" applyAlignment="0" applyProtection="0"/>
    <xf numFmtId="0" fontId="43" fillId="51" borderId="0" applyNumberFormat="0" applyBorder="0" applyAlignment="0" applyProtection="0"/>
    <xf numFmtId="0" fontId="43" fillId="51" borderId="0" applyNumberFormat="0" applyBorder="0" applyAlignment="0" applyProtection="0"/>
    <xf numFmtId="0" fontId="43" fillId="51" borderId="0" applyNumberFormat="0" applyBorder="0" applyAlignment="0" applyProtection="0"/>
    <xf numFmtId="0" fontId="43" fillId="51" borderId="0" applyNumberFormat="0" applyBorder="0" applyAlignment="0" applyProtection="0"/>
    <xf numFmtId="0" fontId="43" fillId="51" borderId="0" applyNumberFormat="0" applyBorder="0" applyAlignment="0" applyProtection="0"/>
    <xf numFmtId="0" fontId="43" fillId="51" borderId="0" applyNumberFormat="0" applyBorder="0" applyAlignment="0" applyProtection="0"/>
    <xf numFmtId="0" fontId="43" fillId="51" borderId="0" applyNumberFormat="0" applyBorder="0" applyAlignment="0" applyProtection="0"/>
    <xf numFmtId="0" fontId="43" fillId="51" borderId="0" applyNumberFormat="0" applyBorder="0" applyAlignment="0" applyProtection="0"/>
    <xf numFmtId="0" fontId="43" fillId="51" borderId="0" applyNumberFormat="0" applyBorder="0" applyAlignment="0" applyProtection="0"/>
    <xf numFmtId="0" fontId="43" fillId="51" borderId="0" applyNumberFormat="0" applyBorder="0" applyAlignment="0" applyProtection="0"/>
    <xf numFmtId="0" fontId="43" fillId="52" borderId="0" applyNumberFormat="0" applyBorder="0" applyAlignment="0" applyProtection="0"/>
    <xf numFmtId="0" fontId="43" fillId="52" borderId="0" applyNumberFormat="0" applyBorder="0" applyAlignment="0" applyProtection="0"/>
    <xf numFmtId="0" fontId="43" fillId="52" borderId="0" applyNumberFormat="0" applyBorder="0" applyAlignment="0" applyProtection="0"/>
    <xf numFmtId="0" fontId="43" fillId="52" borderId="0" applyNumberFormat="0" applyBorder="0" applyAlignment="0" applyProtection="0"/>
    <xf numFmtId="0" fontId="43" fillId="52" borderId="0" applyNumberFormat="0" applyBorder="0" applyAlignment="0" applyProtection="0"/>
    <xf numFmtId="0" fontId="43" fillId="52" borderId="0" applyNumberFormat="0" applyBorder="0" applyAlignment="0" applyProtection="0"/>
    <xf numFmtId="0" fontId="43" fillId="52" borderId="0" applyNumberFormat="0" applyBorder="0" applyAlignment="0" applyProtection="0"/>
    <xf numFmtId="0" fontId="43" fillId="52" borderId="0" applyNumberFormat="0" applyBorder="0" applyAlignment="0" applyProtection="0"/>
    <xf numFmtId="0" fontId="43" fillId="52" borderId="0" applyNumberFormat="0" applyBorder="0" applyAlignment="0" applyProtection="0"/>
    <xf numFmtId="0" fontId="43" fillId="52" borderId="0" applyNumberFormat="0" applyBorder="0" applyAlignment="0" applyProtection="0"/>
    <xf numFmtId="0" fontId="43" fillId="52" borderId="0" applyNumberFormat="0" applyBorder="0" applyAlignment="0" applyProtection="0"/>
    <xf numFmtId="0" fontId="43" fillId="52" borderId="0" applyNumberFormat="0" applyBorder="0" applyAlignment="0" applyProtection="0"/>
    <xf numFmtId="0" fontId="43" fillId="53" borderId="0" applyNumberFormat="0" applyBorder="0" applyAlignment="0" applyProtection="0"/>
    <xf numFmtId="0" fontId="43" fillId="53" borderId="0" applyNumberFormat="0" applyBorder="0" applyAlignment="0" applyProtection="0"/>
    <xf numFmtId="0" fontId="43" fillId="53" borderId="0" applyNumberFormat="0" applyBorder="0" applyAlignment="0" applyProtection="0"/>
    <xf numFmtId="0" fontId="43" fillId="53" borderId="0" applyNumberFormat="0" applyBorder="0" applyAlignment="0" applyProtection="0"/>
    <xf numFmtId="0" fontId="43" fillId="53" borderId="0" applyNumberFormat="0" applyBorder="0" applyAlignment="0" applyProtection="0"/>
    <xf numFmtId="0" fontId="43" fillId="53" borderId="0" applyNumberFormat="0" applyBorder="0" applyAlignment="0" applyProtection="0"/>
    <xf numFmtId="0" fontId="43" fillId="53" borderId="0" applyNumberFormat="0" applyBorder="0" applyAlignment="0" applyProtection="0"/>
    <xf numFmtId="0" fontId="43" fillId="53" borderId="0" applyNumberFormat="0" applyBorder="0" applyAlignment="0" applyProtection="0"/>
    <xf numFmtId="0" fontId="43" fillId="53" borderId="0" applyNumberFormat="0" applyBorder="0" applyAlignment="0" applyProtection="0"/>
    <xf numFmtId="0" fontId="43" fillId="53" borderId="0" applyNumberFormat="0" applyBorder="0" applyAlignment="0" applyProtection="0"/>
    <xf numFmtId="0" fontId="43" fillId="53" borderId="0" applyNumberFormat="0" applyBorder="0" applyAlignment="0" applyProtection="0"/>
    <xf numFmtId="0" fontId="43" fillId="53"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5" borderId="0" applyNumberFormat="0" applyBorder="0" applyAlignment="0" applyProtection="0"/>
    <xf numFmtId="0" fontId="43" fillId="55" borderId="0" applyNumberFormat="0" applyBorder="0" applyAlignment="0" applyProtection="0"/>
    <xf numFmtId="0" fontId="43" fillId="55" borderId="0" applyNumberFormat="0" applyBorder="0" applyAlignment="0" applyProtection="0"/>
    <xf numFmtId="0" fontId="43" fillId="55" borderId="0" applyNumberFormat="0" applyBorder="0" applyAlignment="0" applyProtection="0"/>
    <xf numFmtId="0" fontId="43" fillId="55" borderId="0" applyNumberFormat="0" applyBorder="0" applyAlignment="0" applyProtection="0"/>
    <xf numFmtId="0" fontId="43" fillId="55" borderId="0" applyNumberFormat="0" applyBorder="0" applyAlignment="0" applyProtection="0"/>
    <xf numFmtId="0" fontId="43" fillId="55" borderId="0" applyNumberFormat="0" applyBorder="0" applyAlignment="0" applyProtection="0"/>
    <xf numFmtId="0" fontId="43" fillId="55" borderId="0" applyNumberFormat="0" applyBorder="0" applyAlignment="0" applyProtection="0"/>
    <xf numFmtId="0" fontId="43" fillId="55" borderId="0" applyNumberFormat="0" applyBorder="0" applyAlignment="0" applyProtection="0"/>
    <xf numFmtId="0" fontId="43" fillId="55" borderId="0" applyNumberFormat="0" applyBorder="0" applyAlignment="0" applyProtection="0"/>
    <xf numFmtId="0" fontId="43" fillId="55" borderId="0" applyNumberFormat="0" applyBorder="0" applyAlignment="0" applyProtection="0"/>
    <xf numFmtId="0" fontId="43" fillId="55" borderId="0" applyNumberFormat="0" applyBorder="0" applyAlignment="0" applyProtection="0"/>
    <xf numFmtId="0" fontId="43" fillId="56" borderId="0" applyNumberFormat="0" applyBorder="0" applyAlignment="0" applyProtection="0"/>
    <xf numFmtId="0" fontId="43" fillId="56" borderId="0" applyNumberFormat="0" applyBorder="0" applyAlignment="0" applyProtection="0"/>
    <xf numFmtId="0" fontId="43" fillId="56" borderId="0" applyNumberFormat="0" applyBorder="0" applyAlignment="0" applyProtection="0"/>
    <xf numFmtId="0" fontId="43" fillId="56" borderId="0" applyNumberFormat="0" applyBorder="0" applyAlignment="0" applyProtection="0"/>
    <xf numFmtId="0" fontId="43" fillId="56" borderId="0" applyNumberFormat="0" applyBorder="0" applyAlignment="0" applyProtection="0"/>
    <xf numFmtId="0" fontId="43" fillId="56" borderId="0" applyNumberFormat="0" applyBorder="0" applyAlignment="0" applyProtection="0"/>
    <xf numFmtId="0" fontId="43" fillId="56" borderId="0" applyNumberFormat="0" applyBorder="0" applyAlignment="0" applyProtection="0"/>
    <xf numFmtId="0" fontId="43" fillId="56" borderId="0" applyNumberFormat="0" applyBorder="0" applyAlignment="0" applyProtection="0"/>
    <xf numFmtId="0" fontId="43" fillId="56" borderId="0" applyNumberFormat="0" applyBorder="0" applyAlignment="0" applyProtection="0"/>
    <xf numFmtId="0" fontId="43" fillId="56" borderId="0" applyNumberFormat="0" applyBorder="0" applyAlignment="0" applyProtection="0"/>
    <xf numFmtId="0" fontId="43" fillId="56" borderId="0" applyNumberFormat="0" applyBorder="0" applyAlignment="0" applyProtection="0"/>
    <xf numFmtId="0" fontId="43" fillId="56" borderId="0" applyNumberFormat="0" applyBorder="0" applyAlignment="0" applyProtection="0"/>
    <xf numFmtId="0" fontId="43" fillId="51" borderId="0" applyNumberFormat="0" applyBorder="0" applyAlignment="0" applyProtection="0"/>
    <xf numFmtId="0" fontId="43"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43" fillId="51" borderId="0" applyNumberFormat="0" applyBorder="0" applyAlignment="0" applyProtection="0"/>
    <xf numFmtId="0" fontId="43"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43" fillId="51" borderId="0" applyNumberFormat="0" applyBorder="0" applyAlignment="0" applyProtection="0"/>
    <xf numFmtId="0" fontId="43" fillId="51" borderId="0" applyNumberFormat="0" applyBorder="0" applyAlignment="0" applyProtection="0"/>
    <xf numFmtId="0" fontId="43" fillId="51" borderId="0" applyNumberFormat="0" applyBorder="0" applyAlignment="0" applyProtection="0"/>
    <xf numFmtId="0" fontId="43" fillId="51" borderId="0" applyNumberFormat="0" applyBorder="0" applyAlignment="0" applyProtection="0"/>
    <xf numFmtId="0" fontId="43" fillId="51" borderId="0" applyNumberFormat="0" applyBorder="0" applyAlignment="0" applyProtection="0"/>
    <xf numFmtId="0" fontId="43" fillId="51" borderId="0" applyNumberFormat="0" applyBorder="0" applyAlignment="0" applyProtection="0"/>
    <xf numFmtId="0" fontId="43" fillId="51" borderId="0" applyNumberFormat="0" applyBorder="0" applyAlignment="0" applyProtection="0"/>
    <xf numFmtId="0" fontId="43" fillId="51" borderId="0" applyNumberFormat="0" applyBorder="0" applyAlignment="0" applyProtection="0"/>
    <xf numFmtId="0" fontId="43" fillId="51" borderId="0" applyNumberFormat="0" applyBorder="0" applyAlignment="0" applyProtection="0"/>
    <xf numFmtId="0" fontId="43" fillId="51" borderId="0" applyNumberFormat="0" applyBorder="0" applyAlignment="0" applyProtection="0"/>
    <xf numFmtId="0" fontId="43" fillId="51" borderId="0" applyNumberFormat="0" applyBorder="0" applyAlignment="0" applyProtection="0"/>
    <xf numFmtId="0" fontId="43"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43" fillId="51" borderId="0" applyNumberFormat="0" applyBorder="0" applyAlignment="0" applyProtection="0"/>
    <xf numFmtId="0" fontId="43" fillId="51" borderId="0" applyNumberFormat="0" applyBorder="0" applyAlignment="0" applyProtection="0"/>
    <xf numFmtId="0" fontId="43" fillId="51" borderId="0" applyNumberFormat="0" applyBorder="0" applyAlignment="0" applyProtection="0"/>
    <xf numFmtId="0" fontId="43" fillId="51" borderId="0" applyNumberFormat="0" applyBorder="0" applyAlignment="0" applyProtection="0"/>
    <xf numFmtId="0" fontId="43" fillId="51" borderId="0" applyNumberFormat="0" applyBorder="0" applyAlignment="0" applyProtection="0"/>
    <xf numFmtId="0" fontId="43" fillId="51" borderId="0" applyNumberFormat="0" applyBorder="0" applyAlignment="0" applyProtection="0"/>
    <xf numFmtId="0" fontId="43" fillId="51" borderId="0" applyNumberFormat="0" applyBorder="0" applyAlignment="0" applyProtection="0"/>
    <xf numFmtId="0" fontId="43" fillId="51" borderId="0" applyNumberFormat="0" applyBorder="0" applyAlignment="0" applyProtection="0"/>
    <xf numFmtId="0" fontId="43" fillId="51" borderId="0" applyNumberFormat="0" applyBorder="0" applyAlignment="0" applyProtection="0"/>
    <xf numFmtId="0" fontId="43" fillId="51" borderId="0" applyNumberFormat="0" applyBorder="0" applyAlignment="0" applyProtection="0"/>
    <xf numFmtId="0" fontId="43" fillId="51" borderId="0" applyNumberFormat="0" applyBorder="0" applyAlignment="0" applyProtection="0"/>
    <xf numFmtId="0" fontId="5" fillId="51" borderId="0" applyNumberFormat="0" applyBorder="0" applyAlignment="0" applyProtection="0"/>
    <xf numFmtId="0" fontId="43" fillId="51" borderId="0" applyNumberFormat="0" applyBorder="0" applyAlignment="0" applyProtection="0"/>
    <xf numFmtId="0" fontId="43" fillId="51" borderId="0" applyNumberFormat="0" applyBorder="0" applyAlignment="0" applyProtection="0"/>
    <xf numFmtId="0" fontId="43" fillId="51" borderId="0" applyNumberFormat="0" applyBorder="0" applyAlignment="0" applyProtection="0"/>
    <xf numFmtId="0" fontId="43" fillId="51" borderId="0" applyNumberFormat="0" applyBorder="0" applyAlignment="0" applyProtection="0"/>
    <xf numFmtId="0" fontId="43" fillId="51" borderId="0" applyNumberFormat="0" applyBorder="0" applyAlignment="0" applyProtection="0"/>
    <xf numFmtId="0" fontId="43" fillId="51" borderId="0" applyNumberFormat="0" applyBorder="0" applyAlignment="0" applyProtection="0"/>
    <xf numFmtId="0" fontId="43" fillId="51" borderId="0" applyNumberFormat="0" applyBorder="0" applyAlignment="0" applyProtection="0"/>
    <xf numFmtId="0" fontId="43" fillId="51" borderId="0" applyNumberFormat="0" applyBorder="0" applyAlignment="0" applyProtection="0"/>
    <xf numFmtId="0" fontId="43" fillId="51" borderId="0" applyNumberFormat="0" applyBorder="0" applyAlignment="0" applyProtection="0"/>
    <xf numFmtId="0" fontId="43" fillId="51" borderId="0" applyNumberFormat="0" applyBorder="0" applyAlignment="0" applyProtection="0"/>
    <xf numFmtId="0" fontId="43" fillId="51" borderId="0" applyNumberFormat="0" applyBorder="0" applyAlignment="0" applyProtection="0"/>
    <xf numFmtId="0" fontId="5" fillId="51" borderId="0" applyNumberFormat="0" applyBorder="0" applyAlignment="0" applyProtection="0"/>
    <xf numFmtId="0" fontId="43" fillId="51" borderId="0" applyNumberFormat="0" applyBorder="0" applyAlignment="0" applyProtection="0"/>
    <xf numFmtId="0" fontId="43" fillId="51" borderId="0" applyNumberFormat="0" applyBorder="0" applyAlignment="0" applyProtection="0"/>
    <xf numFmtId="0" fontId="43" fillId="51" borderId="0" applyNumberFormat="0" applyBorder="0" applyAlignment="0" applyProtection="0"/>
    <xf numFmtId="0" fontId="43" fillId="51" borderId="0" applyNumberFormat="0" applyBorder="0" applyAlignment="0" applyProtection="0"/>
    <xf numFmtId="0" fontId="43"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43" fillId="51" borderId="0" applyNumberFormat="0" applyBorder="0" applyAlignment="0" applyProtection="0"/>
    <xf numFmtId="0" fontId="43"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43" fillId="51" borderId="0" applyNumberFormat="0" applyBorder="0" applyAlignment="0" applyProtection="0"/>
    <xf numFmtId="0" fontId="5" fillId="51" borderId="0" applyNumberFormat="0" applyBorder="0" applyAlignment="0" applyProtection="0"/>
    <xf numFmtId="0" fontId="43" fillId="51" borderId="0" applyNumberFormat="0" applyBorder="0" applyAlignment="0" applyProtection="0"/>
    <xf numFmtId="0" fontId="43" fillId="51" borderId="0" applyNumberFormat="0" applyBorder="0" applyAlignment="0" applyProtection="0"/>
    <xf numFmtId="0" fontId="43" fillId="51" borderId="0" applyNumberFormat="0" applyBorder="0" applyAlignment="0" applyProtection="0"/>
    <xf numFmtId="0" fontId="43" fillId="51" borderId="0" applyNumberFormat="0" applyBorder="0" applyAlignment="0" applyProtection="0"/>
    <xf numFmtId="0" fontId="43" fillId="51" borderId="0" applyNumberFormat="0" applyBorder="0" applyAlignment="0" applyProtection="0"/>
    <xf numFmtId="0" fontId="5" fillId="51" borderId="0" applyNumberFormat="0" applyBorder="0" applyAlignment="0" applyProtection="0"/>
    <xf numFmtId="0" fontId="43" fillId="51" borderId="0" applyNumberFormat="0" applyBorder="0" applyAlignment="0" applyProtection="0"/>
    <xf numFmtId="0" fontId="43"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43" fillId="51" borderId="0" applyNumberFormat="0" applyBorder="0" applyAlignment="0" applyProtection="0"/>
    <xf numFmtId="0" fontId="5" fillId="51" borderId="0" applyNumberFormat="0" applyBorder="0" applyAlignment="0" applyProtection="0"/>
    <xf numFmtId="0" fontId="43" fillId="51" borderId="0" applyNumberFormat="0" applyBorder="0" applyAlignment="0" applyProtection="0"/>
    <xf numFmtId="0" fontId="43" fillId="51" borderId="0" applyNumberFormat="0" applyBorder="0" applyAlignment="0" applyProtection="0"/>
    <xf numFmtId="0" fontId="43" fillId="51" borderId="0" applyNumberFormat="0" applyBorder="0" applyAlignment="0" applyProtection="0"/>
    <xf numFmtId="0" fontId="43" fillId="51" borderId="0" applyNumberFormat="0" applyBorder="0" applyAlignment="0" applyProtection="0"/>
    <xf numFmtId="0" fontId="43" fillId="51" borderId="0" applyNumberFormat="0" applyBorder="0" applyAlignment="0" applyProtection="0"/>
    <xf numFmtId="0" fontId="5" fillId="51" borderId="0" applyNumberFormat="0" applyBorder="0" applyAlignment="0" applyProtection="0"/>
    <xf numFmtId="0" fontId="43" fillId="51" borderId="0" applyNumberFormat="0" applyBorder="0" applyAlignment="0" applyProtection="0"/>
    <xf numFmtId="0" fontId="43"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43" fillId="51" borderId="0" applyNumberFormat="0" applyBorder="0" applyAlignment="0" applyProtection="0"/>
    <xf numFmtId="0" fontId="43"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43" fillId="51" borderId="0" applyNumberFormat="0" applyBorder="0" applyAlignment="0" applyProtection="0"/>
    <xf numFmtId="0" fontId="43"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43" fillId="51" borderId="0" applyNumberFormat="0" applyBorder="0" applyAlignment="0" applyProtection="0"/>
    <xf numFmtId="0" fontId="43" fillId="51" borderId="0" applyNumberFormat="0" applyBorder="0" applyAlignment="0" applyProtection="0"/>
    <xf numFmtId="0" fontId="43" fillId="51" borderId="0" applyNumberFormat="0" applyBorder="0" applyAlignment="0" applyProtection="0"/>
    <xf numFmtId="0" fontId="43"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43" fillId="52" borderId="0" applyNumberFormat="0" applyBorder="0" applyAlignment="0" applyProtection="0"/>
    <xf numFmtId="0" fontId="43" fillId="52"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43" fillId="52" borderId="0" applyNumberFormat="0" applyBorder="0" applyAlignment="0" applyProtection="0"/>
    <xf numFmtId="0" fontId="43" fillId="52"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43" fillId="52" borderId="0" applyNumberFormat="0" applyBorder="0" applyAlignment="0" applyProtection="0"/>
    <xf numFmtId="0" fontId="43" fillId="52" borderId="0" applyNumberFormat="0" applyBorder="0" applyAlignment="0" applyProtection="0"/>
    <xf numFmtId="0" fontId="43" fillId="52" borderId="0" applyNumberFormat="0" applyBorder="0" applyAlignment="0" applyProtection="0"/>
    <xf numFmtId="0" fontId="43" fillId="52" borderId="0" applyNumberFormat="0" applyBorder="0" applyAlignment="0" applyProtection="0"/>
    <xf numFmtId="0" fontId="43" fillId="52" borderId="0" applyNumberFormat="0" applyBorder="0" applyAlignment="0" applyProtection="0"/>
    <xf numFmtId="0" fontId="43" fillId="52" borderId="0" applyNumberFormat="0" applyBorder="0" applyAlignment="0" applyProtection="0"/>
    <xf numFmtId="0" fontId="43" fillId="52" borderId="0" applyNumberFormat="0" applyBorder="0" applyAlignment="0" applyProtection="0"/>
    <xf numFmtId="0" fontId="43" fillId="52" borderId="0" applyNumberFormat="0" applyBorder="0" applyAlignment="0" applyProtection="0"/>
    <xf numFmtId="0" fontId="43" fillId="52" borderId="0" applyNumberFormat="0" applyBorder="0" applyAlignment="0" applyProtection="0"/>
    <xf numFmtId="0" fontId="43" fillId="52" borderId="0" applyNumberFormat="0" applyBorder="0" applyAlignment="0" applyProtection="0"/>
    <xf numFmtId="0" fontId="43" fillId="52" borderId="0" applyNumberFormat="0" applyBorder="0" applyAlignment="0" applyProtection="0"/>
    <xf numFmtId="0" fontId="43" fillId="52" borderId="0" applyNumberFormat="0" applyBorder="0" applyAlignment="0" applyProtection="0"/>
    <xf numFmtId="0" fontId="43" fillId="52" borderId="0" applyNumberFormat="0" applyBorder="0" applyAlignment="0" applyProtection="0"/>
    <xf numFmtId="0" fontId="43" fillId="52" borderId="0" applyNumberFormat="0" applyBorder="0" applyAlignment="0" applyProtection="0"/>
    <xf numFmtId="0" fontId="43" fillId="52" borderId="0" applyNumberFormat="0" applyBorder="0" applyAlignment="0" applyProtection="0"/>
    <xf numFmtId="0" fontId="43" fillId="52" borderId="0" applyNumberFormat="0" applyBorder="0" applyAlignment="0" applyProtection="0"/>
    <xf numFmtId="0" fontId="43" fillId="52" borderId="0" applyNumberFormat="0" applyBorder="0" applyAlignment="0" applyProtection="0"/>
    <xf numFmtId="0" fontId="43" fillId="52" borderId="0" applyNumberFormat="0" applyBorder="0" applyAlignment="0" applyProtection="0"/>
    <xf numFmtId="0" fontId="43" fillId="52" borderId="0" applyNumberFormat="0" applyBorder="0" applyAlignment="0" applyProtection="0"/>
    <xf numFmtId="0" fontId="43" fillId="52" borderId="0" applyNumberFormat="0" applyBorder="0" applyAlignment="0" applyProtection="0"/>
    <xf numFmtId="0" fontId="43" fillId="52" borderId="0" applyNumberFormat="0" applyBorder="0" applyAlignment="0" applyProtection="0"/>
    <xf numFmtId="0" fontId="43" fillId="52" borderId="0" applyNumberFormat="0" applyBorder="0" applyAlignment="0" applyProtection="0"/>
    <xf numFmtId="0" fontId="43" fillId="52" borderId="0" applyNumberFormat="0" applyBorder="0" applyAlignment="0" applyProtection="0"/>
    <xf numFmtId="0" fontId="43" fillId="52" borderId="0" applyNumberFormat="0" applyBorder="0" applyAlignment="0" applyProtection="0"/>
    <xf numFmtId="0" fontId="43" fillId="52" borderId="0" applyNumberFormat="0" applyBorder="0" applyAlignment="0" applyProtection="0"/>
    <xf numFmtId="0" fontId="43" fillId="52" borderId="0" applyNumberFormat="0" applyBorder="0" applyAlignment="0" applyProtection="0"/>
    <xf numFmtId="0" fontId="43" fillId="52" borderId="0" applyNumberFormat="0" applyBorder="0" applyAlignment="0" applyProtection="0"/>
    <xf numFmtId="0" fontId="43" fillId="52" borderId="0" applyNumberFormat="0" applyBorder="0" applyAlignment="0" applyProtection="0"/>
    <xf numFmtId="0" fontId="43" fillId="52" borderId="0" applyNumberFormat="0" applyBorder="0" applyAlignment="0" applyProtection="0"/>
    <xf numFmtId="0" fontId="43" fillId="52" borderId="0" applyNumberFormat="0" applyBorder="0" applyAlignment="0" applyProtection="0"/>
    <xf numFmtId="0" fontId="43" fillId="52" borderId="0" applyNumberFormat="0" applyBorder="0" applyAlignment="0" applyProtection="0"/>
    <xf numFmtId="0" fontId="43" fillId="52" borderId="0" applyNumberFormat="0" applyBorder="0" applyAlignment="0" applyProtection="0"/>
    <xf numFmtId="0" fontId="43" fillId="52" borderId="0" applyNumberFormat="0" applyBorder="0" applyAlignment="0" applyProtection="0"/>
    <xf numFmtId="0" fontId="43" fillId="52" borderId="0" applyNumberFormat="0" applyBorder="0" applyAlignment="0" applyProtection="0"/>
    <xf numFmtId="0" fontId="43" fillId="52" borderId="0" applyNumberFormat="0" applyBorder="0" applyAlignment="0" applyProtection="0"/>
    <xf numFmtId="0" fontId="43" fillId="52" borderId="0" applyNumberFormat="0" applyBorder="0" applyAlignment="0" applyProtection="0"/>
    <xf numFmtId="0" fontId="43" fillId="52" borderId="0" applyNumberFormat="0" applyBorder="0" applyAlignment="0" applyProtection="0"/>
    <xf numFmtId="0" fontId="43" fillId="52" borderId="0" applyNumberFormat="0" applyBorder="0" applyAlignment="0" applyProtection="0"/>
    <xf numFmtId="0" fontId="43" fillId="52" borderId="0" applyNumberFormat="0" applyBorder="0" applyAlignment="0" applyProtection="0"/>
    <xf numFmtId="0" fontId="43" fillId="52"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43" fillId="52"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43" fillId="52" borderId="0" applyNumberFormat="0" applyBorder="0" applyAlignment="0" applyProtection="0"/>
    <xf numFmtId="0" fontId="5" fillId="31" borderId="0" applyNumberFormat="0" applyBorder="0" applyAlignment="0" applyProtection="0"/>
    <xf numFmtId="0" fontId="43" fillId="52" borderId="0" applyNumberFormat="0" applyBorder="0" applyAlignment="0" applyProtection="0"/>
    <xf numFmtId="0" fontId="5" fillId="31" borderId="0" applyNumberFormat="0" applyBorder="0" applyAlignment="0" applyProtection="0"/>
    <xf numFmtId="0" fontId="43" fillId="52" borderId="0" applyNumberFormat="0" applyBorder="0" applyAlignment="0" applyProtection="0"/>
    <xf numFmtId="0" fontId="5" fillId="31" borderId="0" applyNumberFormat="0" applyBorder="0" applyAlignment="0" applyProtection="0"/>
    <xf numFmtId="0" fontId="43" fillId="52" borderId="0" applyNumberFormat="0" applyBorder="0" applyAlignment="0" applyProtection="0"/>
    <xf numFmtId="0" fontId="5" fillId="31" borderId="0" applyNumberFormat="0" applyBorder="0" applyAlignment="0" applyProtection="0"/>
    <xf numFmtId="0" fontId="43" fillId="52" borderId="0" applyNumberFormat="0" applyBorder="0" applyAlignment="0" applyProtection="0"/>
    <xf numFmtId="0" fontId="5" fillId="31" borderId="0" applyNumberFormat="0" applyBorder="0" applyAlignment="0" applyProtection="0"/>
    <xf numFmtId="0" fontId="43" fillId="52"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43" fillId="52" borderId="0" applyNumberFormat="0" applyBorder="0" applyAlignment="0" applyProtection="0"/>
    <xf numFmtId="0" fontId="5" fillId="31" borderId="0" applyNumberFormat="0" applyBorder="0" applyAlignment="0" applyProtection="0"/>
    <xf numFmtId="0" fontId="43" fillId="52" borderId="0" applyNumberFormat="0" applyBorder="0" applyAlignment="0" applyProtection="0"/>
    <xf numFmtId="0" fontId="5" fillId="31" borderId="0" applyNumberFormat="0" applyBorder="0" applyAlignment="0" applyProtection="0"/>
    <xf numFmtId="0" fontId="43" fillId="52" borderId="0" applyNumberFormat="0" applyBorder="0" applyAlignment="0" applyProtection="0"/>
    <xf numFmtId="0" fontId="5" fillId="31" borderId="0" applyNumberFormat="0" applyBorder="0" applyAlignment="0" applyProtection="0"/>
    <xf numFmtId="0" fontId="43" fillId="52" borderId="0" applyNumberFormat="0" applyBorder="0" applyAlignment="0" applyProtection="0"/>
    <xf numFmtId="0" fontId="43" fillId="52" borderId="0" applyNumberFormat="0" applyBorder="0" applyAlignment="0" applyProtection="0"/>
    <xf numFmtId="0" fontId="43" fillId="52" borderId="0" applyNumberFormat="0" applyBorder="0" applyAlignment="0" applyProtection="0"/>
    <xf numFmtId="0" fontId="43" fillId="52" borderId="0" applyNumberFormat="0" applyBorder="0" applyAlignment="0" applyProtection="0"/>
    <xf numFmtId="0" fontId="43" fillId="52" borderId="0" applyNumberFormat="0" applyBorder="0" applyAlignment="0" applyProtection="0"/>
    <xf numFmtId="0" fontId="5" fillId="31" borderId="0" applyNumberFormat="0" applyBorder="0" applyAlignment="0" applyProtection="0"/>
    <xf numFmtId="0" fontId="43" fillId="52" borderId="0" applyNumberFormat="0" applyBorder="0" applyAlignment="0" applyProtection="0"/>
    <xf numFmtId="0" fontId="43" fillId="52"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43" fillId="52" borderId="0" applyNumberFormat="0" applyBorder="0" applyAlignment="0" applyProtection="0"/>
    <xf numFmtId="0" fontId="43" fillId="52"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43" fillId="52" borderId="0" applyNumberFormat="0" applyBorder="0" applyAlignment="0" applyProtection="0"/>
    <xf numFmtId="0" fontId="43" fillId="52"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43" fillId="52" borderId="0" applyNumberFormat="0" applyBorder="0" applyAlignment="0" applyProtection="0"/>
    <xf numFmtId="0" fontId="43" fillId="52"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43" fillId="52" borderId="0" applyNumberFormat="0" applyBorder="0" applyAlignment="0" applyProtection="0"/>
    <xf numFmtId="0" fontId="43" fillId="52"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43" fillId="53" borderId="0" applyNumberFormat="0" applyBorder="0" applyAlignment="0" applyProtection="0"/>
    <xf numFmtId="0" fontId="43" fillId="53"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43" fillId="53" borderId="0" applyNumberFormat="0" applyBorder="0" applyAlignment="0" applyProtection="0"/>
    <xf numFmtId="0" fontId="43" fillId="53"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43" fillId="53" borderId="0" applyNumberFormat="0" applyBorder="0" applyAlignment="0" applyProtection="0"/>
    <xf numFmtId="0" fontId="43" fillId="53" borderId="0" applyNumberFormat="0" applyBorder="0" applyAlignment="0" applyProtection="0"/>
    <xf numFmtId="0" fontId="43" fillId="53" borderId="0" applyNumberFormat="0" applyBorder="0" applyAlignment="0" applyProtection="0"/>
    <xf numFmtId="0" fontId="43" fillId="53" borderId="0" applyNumberFormat="0" applyBorder="0" applyAlignment="0" applyProtection="0"/>
    <xf numFmtId="0" fontId="43" fillId="53" borderId="0" applyNumberFormat="0" applyBorder="0" applyAlignment="0" applyProtection="0"/>
    <xf numFmtId="0" fontId="43" fillId="53" borderId="0" applyNumberFormat="0" applyBorder="0" applyAlignment="0" applyProtection="0"/>
    <xf numFmtId="0" fontId="43" fillId="53" borderId="0" applyNumberFormat="0" applyBorder="0" applyAlignment="0" applyProtection="0"/>
    <xf numFmtId="0" fontId="43" fillId="53" borderId="0" applyNumberFormat="0" applyBorder="0" applyAlignment="0" applyProtection="0"/>
    <xf numFmtId="0" fontId="43" fillId="53" borderId="0" applyNumberFormat="0" applyBorder="0" applyAlignment="0" applyProtection="0"/>
    <xf numFmtId="0" fontId="43" fillId="53" borderId="0" applyNumberFormat="0" applyBorder="0" applyAlignment="0" applyProtection="0"/>
    <xf numFmtId="0" fontId="43" fillId="53" borderId="0" applyNumberFormat="0" applyBorder="0" applyAlignment="0" applyProtection="0"/>
    <xf numFmtId="0" fontId="43" fillId="53" borderId="0" applyNumberFormat="0" applyBorder="0" applyAlignment="0" applyProtection="0"/>
    <xf numFmtId="0" fontId="43" fillId="53" borderId="0" applyNumberFormat="0" applyBorder="0" applyAlignment="0" applyProtection="0"/>
    <xf numFmtId="0" fontId="43" fillId="53" borderId="0" applyNumberFormat="0" applyBorder="0" applyAlignment="0" applyProtection="0"/>
    <xf numFmtId="0" fontId="43" fillId="53" borderId="0" applyNumberFormat="0" applyBorder="0" applyAlignment="0" applyProtection="0"/>
    <xf numFmtId="0" fontId="43" fillId="53" borderId="0" applyNumberFormat="0" applyBorder="0" applyAlignment="0" applyProtection="0"/>
    <xf numFmtId="0" fontId="43" fillId="53" borderId="0" applyNumberFormat="0" applyBorder="0" applyAlignment="0" applyProtection="0"/>
    <xf numFmtId="0" fontId="43" fillId="53" borderId="0" applyNumberFormat="0" applyBorder="0" applyAlignment="0" applyProtection="0"/>
    <xf numFmtId="0" fontId="43" fillId="53" borderId="0" applyNumberFormat="0" applyBorder="0" applyAlignment="0" applyProtection="0"/>
    <xf numFmtId="0" fontId="43" fillId="53" borderId="0" applyNumberFormat="0" applyBorder="0" applyAlignment="0" applyProtection="0"/>
    <xf numFmtId="0" fontId="43" fillId="53" borderId="0" applyNumberFormat="0" applyBorder="0" applyAlignment="0" applyProtection="0"/>
    <xf numFmtId="0" fontId="43" fillId="53" borderId="0" applyNumberFormat="0" applyBorder="0" applyAlignment="0" applyProtection="0"/>
    <xf numFmtId="0" fontId="43" fillId="53" borderId="0" applyNumberFormat="0" applyBorder="0" applyAlignment="0" applyProtection="0"/>
    <xf numFmtId="0" fontId="43" fillId="53" borderId="0" applyNumberFormat="0" applyBorder="0" applyAlignment="0" applyProtection="0"/>
    <xf numFmtId="0" fontId="43" fillId="53" borderId="0" applyNumberFormat="0" applyBorder="0" applyAlignment="0" applyProtection="0"/>
    <xf numFmtId="0" fontId="43" fillId="53" borderId="0" applyNumberFormat="0" applyBorder="0" applyAlignment="0" applyProtection="0"/>
    <xf numFmtId="0" fontId="43" fillId="53" borderId="0" applyNumberFormat="0" applyBorder="0" applyAlignment="0" applyProtection="0"/>
    <xf numFmtId="0" fontId="43" fillId="53" borderId="0" applyNumberFormat="0" applyBorder="0" applyAlignment="0" applyProtection="0"/>
    <xf numFmtId="0" fontId="43" fillId="53" borderId="0" applyNumberFormat="0" applyBorder="0" applyAlignment="0" applyProtection="0"/>
    <xf numFmtId="0" fontId="43" fillId="53" borderId="0" applyNumberFormat="0" applyBorder="0" applyAlignment="0" applyProtection="0"/>
    <xf numFmtId="0" fontId="43" fillId="53" borderId="0" applyNumberFormat="0" applyBorder="0" applyAlignment="0" applyProtection="0"/>
    <xf numFmtId="0" fontId="43" fillId="53" borderId="0" applyNumberFormat="0" applyBorder="0" applyAlignment="0" applyProtection="0"/>
    <xf numFmtId="0" fontId="43" fillId="53" borderId="0" applyNumberFormat="0" applyBorder="0" applyAlignment="0" applyProtection="0"/>
    <xf numFmtId="0" fontId="43" fillId="53" borderId="0" applyNumberFormat="0" applyBorder="0" applyAlignment="0" applyProtection="0"/>
    <xf numFmtId="0" fontId="43" fillId="53" borderId="0" applyNumberFormat="0" applyBorder="0" applyAlignment="0" applyProtection="0"/>
    <xf numFmtId="0" fontId="43" fillId="53" borderId="0" applyNumberFormat="0" applyBorder="0" applyAlignment="0" applyProtection="0"/>
    <xf numFmtId="0" fontId="43" fillId="53" borderId="0" applyNumberFormat="0" applyBorder="0" applyAlignment="0" applyProtection="0"/>
    <xf numFmtId="0" fontId="43" fillId="53" borderId="0" applyNumberFormat="0" applyBorder="0" applyAlignment="0" applyProtection="0"/>
    <xf numFmtId="0" fontId="43" fillId="53" borderId="0" applyNumberFormat="0" applyBorder="0" applyAlignment="0" applyProtection="0"/>
    <xf numFmtId="0" fontId="43" fillId="53"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43" fillId="53"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43" fillId="53" borderId="0" applyNumberFormat="0" applyBorder="0" applyAlignment="0" applyProtection="0"/>
    <xf numFmtId="0" fontId="5" fillId="35" borderId="0" applyNumberFormat="0" applyBorder="0" applyAlignment="0" applyProtection="0"/>
    <xf numFmtId="0" fontId="43" fillId="53" borderId="0" applyNumberFormat="0" applyBorder="0" applyAlignment="0" applyProtection="0"/>
    <xf numFmtId="0" fontId="5" fillId="35" borderId="0" applyNumberFormat="0" applyBorder="0" applyAlignment="0" applyProtection="0"/>
    <xf numFmtId="0" fontId="43" fillId="53" borderId="0" applyNumberFormat="0" applyBorder="0" applyAlignment="0" applyProtection="0"/>
    <xf numFmtId="0" fontId="5" fillId="35" borderId="0" applyNumberFormat="0" applyBorder="0" applyAlignment="0" applyProtection="0"/>
    <xf numFmtId="0" fontId="43" fillId="53" borderId="0" applyNumberFormat="0" applyBorder="0" applyAlignment="0" applyProtection="0"/>
    <xf numFmtId="0" fontId="5" fillId="35" borderId="0" applyNumberFormat="0" applyBorder="0" applyAlignment="0" applyProtection="0"/>
    <xf numFmtId="0" fontId="43" fillId="53" borderId="0" applyNumberFormat="0" applyBorder="0" applyAlignment="0" applyProtection="0"/>
    <xf numFmtId="0" fontId="5" fillId="35" borderId="0" applyNumberFormat="0" applyBorder="0" applyAlignment="0" applyProtection="0"/>
    <xf numFmtId="0" fontId="43" fillId="53"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43" fillId="53" borderId="0" applyNumberFormat="0" applyBorder="0" applyAlignment="0" applyProtection="0"/>
    <xf numFmtId="0" fontId="5" fillId="35" borderId="0" applyNumberFormat="0" applyBorder="0" applyAlignment="0" applyProtection="0"/>
    <xf numFmtId="0" fontId="43" fillId="53" borderId="0" applyNumberFormat="0" applyBorder="0" applyAlignment="0" applyProtection="0"/>
    <xf numFmtId="0" fontId="5" fillId="35" borderId="0" applyNumberFormat="0" applyBorder="0" applyAlignment="0" applyProtection="0"/>
    <xf numFmtId="0" fontId="43" fillId="53" borderId="0" applyNumberFormat="0" applyBorder="0" applyAlignment="0" applyProtection="0"/>
    <xf numFmtId="0" fontId="5" fillId="35" borderId="0" applyNumberFormat="0" applyBorder="0" applyAlignment="0" applyProtection="0"/>
    <xf numFmtId="0" fontId="43" fillId="53" borderId="0" applyNumberFormat="0" applyBorder="0" applyAlignment="0" applyProtection="0"/>
    <xf numFmtId="0" fontId="43" fillId="53" borderId="0" applyNumberFormat="0" applyBorder="0" applyAlignment="0" applyProtection="0"/>
    <xf numFmtId="0" fontId="43" fillId="53" borderId="0" applyNumberFormat="0" applyBorder="0" applyAlignment="0" applyProtection="0"/>
    <xf numFmtId="0" fontId="43" fillId="53" borderId="0" applyNumberFormat="0" applyBorder="0" applyAlignment="0" applyProtection="0"/>
    <xf numFmtId="0" fontId="43" fillId="53" borderId="0" applyNumberFormat="0" applyBorder="0" applyAlignment="0" applyProtection="0"/>
    <xf numFmtId="0" fontId="5" fillId="35" borderId="0" applyNumberFormat="0" applyBorder="0" applyAlignment="0" applyProtection="0"/>
    <xf numFmtId="0" fontId="43" fillId="53" borderId="0" applyNumberFormat="0" applyBorder="0" applyAlignment="0" applyProtection="0"/>
    <xf numFmtId="0" fontId="43" fillId="53"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43" fillId="53" borderId="0" applyNumberFormat="0" applyBorder="0" applyAlignment="0" applyProtection="0"/>
    <xf numFmtId="0" fontId="43" fillId="53"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43" fillId="53" borderId="0" applyNumberFormat="0" applyBorder="0" applyAlignment="0" applyProtection="0"/>
    <xf numFmtId="0" fontId="43" fillId="53"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43" fillId="53" borderId="0" applyNumberFormat="0" applyBorder="0" applyAlignment="0" applyProtection="0"/>
    <xf numFmtId="0" fontId="43" fillId="53"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43" fillId="53" borderId="0" applyNumberFormat="0" applyBorder="0" applyAlignment="0" applyProtection="0"/>
    <xf numFmtId="0" fontId="43" fillId="53"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43" fillId="54"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43" fillId="54" borderId="0" applyNumberFormat="0" applyBorder="0" applyAlignment="0" applyProtection="0"/>
    <xf numFmtId="0" fontId="5" fillId="39" borderId="0" applyNumberFormat="0" applyBorder="0" applyAlignment="0" applyProtection="0"/>
    <xf numFmtId="0" fontId="43" fillId="54" borderId="0" applyNumberFormat="0" applyBorder="0" applyAlignment="0" applyProtection="0"/>
    <xf numFmtId="0" fontId="5" fillId="39" borderId="0" applyNumberFormat="0" applyBorder="0" applyAlignment="0" applyProtection="0"/>
    <xf numFmtId="0" fontId="43" fillId="54" borderId="0" applyNumberFormat="0" applyBorder="0" applyAlignment="0" applyProtection="0"/>
    <xf numFmtId="0" fontId="5" fillId="39" borderId="0" applyNumberFormat="0" applyBorder="0" applyAlignment="0" applyProtection="0"/>
    <xf numFmtId="0" fontId="43" fillId="54" borderId="0" applyNumberFormat="0" applyBorder="0" applyAlignment="0" applyProtection="0"/>
    <xf numFmtId="0" fontId="5" fillId="39" borderId="0" applyNumberFormat="0" applyBorder="0" applyAlignment="0" applyProtection="0"/>
    <xf numFmtId="0" fontId="43" fillId="54" borderId="0" applyNumberFormat="0" applyBorder="0" applyAlignment="0" applyProtection="0"/>
    <xf numFmtId="0" fontId="5" fillId="39" borderId="0" applyNumberFormat="0" applyBorder="0" applyAlignment="0" applyProtection="0"/>
    <xf numFmtId="0" fontId="43" fillId="54"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43" fillId="54" borderId="0" applyNumberFormat="0" applyBorder="0" applyAlignment="0" applyProtection="0"/>
    <xf numFmtId="0" fontId="5" fillId="39" borderId="0" applyNumberFormat="0" applyBorder="0" applyAlignment="0" applyProtection="0"/>
    <xf numFmtId="0" fontId="43" fillId="54" borderId="0" applyNumberFormat="0" applyBorder="0" applyAlignment="0" applyProtection="0"/>
    <xf numFmtId="0" fontId="5" fillId="39" borderId="0" applyNumberFormat="0" applyBorder="0" applyAlignment="0" applyProtection="0"/>
    <xf numFmtId="0" fontId="43" fillId="54" borderId="0" applyNumberFormat="0" applyBorder="0" applyAlignment="0" applyProtection="0"/>
    <xf numFmtId="0" fontId="5" fillId="39"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5" fillId="39"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43" fillId="55" borderId="0" applyNumberFormat="0" applyBorder="0" applyAlignment="0" applyProtection="0"/>
    <xf numFmtId="0" fontId="43" fillId="55"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43" fillId="55" borderId="0" applyNumberFormat="0" applyBorder="0" applyAlignment="0" applyProtection="0"/>
    <xf numFmtId="0" fontId="43" fillId="55"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43" fillId="55" borderId="0" applyNumberFormat="0" applyBorder="0" applyAlignment="0" applyProtection="0"/>
    <xf numFmtId="0" fontId="43" fillId="55" borderId="0" applyNumberFormat="0" applyBorder="0" applyAlignment="0" applyProtection="0"/>
    <xf numFmtId="0" fontId="43" fillId="55" borderId="0" applyNumberFormat="0" applyBorder="0" applyAlignment="0" applyProtection="0"/>
    <xf numFmtId="0" fontId="43" fillId="55" borderId="0" applyNumberFormat="0" applyBorder="0" applyAlignment="0" applyProtection="0"/>
    <xf numFmtId="0" fontId="43" fillId="55" borderId="0" applyNumberFormat="0" applyBorder="0" applyAlignment="0" applyProtection="0"/>
    <xf numFmtId="0" fontId="43" fillId="55" borderId="0" applyNumberFormat="0" applyBorder="0" applyAlignment="0" applyProtection="0"/>
    <xf numFmtId="0" fontId="43" fillId="55" borderId="0" applyNumberFormat="0" applyBorder="0" applyAlignment="0" applyProtection="0"/>
    <xf numFmtId="0" fontId="43" fillId="55" borderId="0" applyNumberFormat="0" applyBorder="0" applyAlignment="0" applyProtection="0"/>
    <xf numFmtId="0" fontId="43" fillId="55" borderId="0" applyNumberFormat="0" applyBorder="0" applyAlignment="0" applyProtection="0"/>
    <xf numFmtId="0" fontId="43" fillId="55" borderId="0" applyNumberFormat="0" applyBorder="0" applyAlignment="0" applyProtection="0"/>
    <xf numFmtId="0" fontId="43" fillId="55" borderId="0" applyNumberFormat="0" applyBorder="0" applyAlignment="0" applyProtection="0"/>
    <xf numFmtId="0" fontId="43" fillId="55" borderId="0" applyNumberFormat="0" applyBorder="0" applyAlignment="0" applyProtection="0"/>
    <xf numFmtId="0" fontId="43" fillId="55" borderId="0" applyNumberFormat="0" applyBorder="0" applyAlignment="0" applyProtection="0"/>
    <xf numFmtId="0" fontId="43" fillId="55" borderId="0" applyNumberFormat="0" applyBorder="0" applyAlignment="0" applyProtection="0"/>
    <xf numFmtId="0" fontId="43" fillId="55" borderId="0" applyNumberFormat="0" applyBorder="0" applyAlignment="0" applyProtection="0"/>
    <xf numFmtId="0" fontId="43" fillId="55" borderId="0" applyNumberFormat="0" applyBorder="0" applyAlignment="0" applyProtection="0"/>
    <xf numFmtId="0" fontId="43" fillId="55" borderId="0" applyNumberFormat="0" applyBorder="0" applyAlignment="0" applyProtection="0"/>
    <xf numFmtId="0" fontId="43" fillId="55" borderId="0" applyNumberFormat="0" applyBorder="0" applyAlignment="0" applyProtection="0"/>
    <xf numFmtId="0" fontId="43" fillId="55" borderId="0" applyNumberFormat="0" applyBorder="0" applyAlignment="0" applyProtection="0"/>
    <xf numFmtId="0" fontId="43" fillId="55" borderId="0" applyNumberFormat="0" applyBorder="0" applyAlignment="0" applyProtection="0"/>
    <xf numFmtId="0" fontId="43" fillId="55" borderId="0" applyNumberFormat="0" applyBorder="0" applyAlignment="0" applyProtection="0"/>
    <xf numFmtId="0" fontId="43" fillId="55" borderId="0" applyNumberFormat="0" applyBorder="0" applyAlignment="0" applyProtection="0"/>
    <xf numFmtId="0" fontId="43" fillId="55" borderId="0" applyNumberFormat="0" applyBorder="0" applyAlignment="0" applyProtection="0"/>
    <xf numFmtId="0" fontId="43" fillId="55" borderId="0" applyNumberFormat="0" applyBorder="0" applyAlignment="0" applyProtection="0"/>
    <xf numFmtId="0" fontId="43" fillId="55" borderId="0" applyNumberFormat="0" applyBorder="0" applyAlignment="0" applyProtection="0"/>
    <xf numFmtId="0" fontId="43" fillId="55" borderId="0" applyNumberFormat="0" applyBorder="0" applyAlignment="0" applyProtection="0"/>
    <xf numFmtId="0" fontId="43" fillId="55" borderId="0" applyNumberFormat="0" applyBorder="0" applyAlignment="0" applyProtection="0"/>
    <xf numFmtId="0" fontId="43" fillId="55" borderId="0" applyNumberFormat="0" applyBorder="0" applyAlignment="0" applyProtection="0"/>
    <xf numFmtId="0" fontId="43" fillId="55" borderId="0" applyNumberFormat="0" applyBorder="0" applyAlignment="0" applyProtection="0"/>
    <xf numFmtId="0" fontId="43" fillId="55" borderId="0" applyNumberFormat="0" applyBorder="0" applyAlignment="0" applyProtection="0"/>
    <xf numFmtId="0" fontId="43" fillId="55" borderId="0" applyNumberFormat="0" applyBorder="0" applyAlignment="0" applyProtection="0"/>
    <xf numFmtId="0" fontId="43" fillId="55" borderId="0" applyNumberFormat="0" applyBorder="0" applyAlignment="0" applyProtection="0"/>
    <xf numFmtId="0" fontId="43" fillId="55" borderId="0" applyNumberFormat="0" applyBorder="0" applyAlignment="0" applyProtection="0"/>
    <xf numFmtId="0" fontId="43" fillId="55" borderId="0" applyNumberFormat="0" applyBorder="0" applyAlignment="0" applyProtection="0"/>
    <xf numFmtId="0" fontId="43" fillId="55" borderId="0" applyNumberFormat="0" applyBorder="0" applyAlignment="0" applyProtection="0"/>
    <xf numFmtId="0" fontId="43" fillId="55" borderId="0" applyNumberFormat="0" applyBorder="0" applyAlignment="0" applyProtection="0"/>
    <xf numFmtId="0" fontId="43" fillId="55" borderId="0" applyNumberFormat="0" applyBorder="0" applyAlignment="0" applyProtection="0"/>
    <xf numFmtId="0" fontId="43" fillId="55" borderId="0" applyNumberFormat="0" applyBorder="0" applyAlignment="0" applyProtection="0"/>
    <xf numFmtId="0" fontId="43" fillId="55" borderId="0" applyNumberFormat="0" applyBorder="0" applyAlignment="0" applyProtection="0"/>
    <xf numFmtId="0" fontId="43" fillId="55"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43" fillId="55"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43" fillId="55" borderId="0" applyNumberFormat="0" applyBorder="0" applyAlignment="0" applyProtection="0"/>
    <xf numFmtId="0" fontId="5" fillId="43" borderId="0" applyNumberFormat="0" applyBorder="0" applyAlignment="0" applyProtection="0"/>
    <xf numFmtId="0" fontId="43" fillId="55" borderId="0" applyNumberFormat="0" applyBorder="0" applyAlignment="0" applyProtection="0"/>
    <xf numFmtId="0" fontId="5" fillId="43" borderId="0" applyNumberFormat="0" applyBorder="0" applyAlignment="0" applyProtection="0"/>
    <xf numFmtId="0" fontId="43" fillId="55" borderId="0" applyNumberFormat="0" applyBorder="0" applyAlignment="0" applyProtection="0"/>
    <xf numFmtId="0" fontId="5" fillId="43" borderId="0" applyNumberFormat="0" applyBorder="0" applyAlignment="0" applyProtection="0"/>
    <xf numFmtId="0" fontId="43" fillId="55" borderId="0" applyNumberFormat="0" applyBorder="0" applyAlignment="0" applyProtection="0"/>
    <xf numFmtId="0" fontId="5" fillId="43" borderId="0" applyNumberFormat="0" applyBorder="0" applyAlignment="0" applyProtection="0"/>
    <xf numFmtId="0" fontId="43" fillId="55" borderId="0" applyNumberFormat="0" applyBorder="0" applyAlignment="0" applyProtection="0"/>
    <xf numFmtId="0" fontId="5" fillId="43" borderId="0" applyNumberFormat="0" applyBorder="0" applyAlignment="0" applyProtection="0"/>
    <xf numFmtId="0" fontId="43" fillId="55"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43" fillId="55" borderId="0" applyNumberFormat="0" applyBorder="0" applyAlignment="0" applyProtection="0"/>
    <xf numFmtId="0" fontId="5" fillId="43" borderId="0" applyNumberFormat="0" applyBorder="0" applyAlignment="0" applyProtection="0"/>
    <xf numFmtId="0" fontId="43" fillId="55" borderId="0" applyNumberFormat="0" applyBorder="0" applyAlignment="0" applyProtection="0"/>
    <xf numFmtId="0" fontId="5" fillId="43" borderId="0" applyNumberFormat="0" applyBorder="0" applyAlignment="0" applyProtection="0"/>
    <xf numFmtId="0" fontId="43" fillId="55" borderId="0" applyNumberFormat="0" applyBorder="0" applyAlignment="0" applyProtection="0"/>
    <xf numFmtId="0" fontId="5" fillId="43" borderId="0" applyNumberFormat="0" applyBorder="0" applyAlignment="0" applyProtection="0"/>
    <xf numFmtId="0" fontId="43" fillId="55" borderId="0" applyNumberFormat="0" applyBorder="0" applyAlignment="0" applyProtection="0"/>
    <xf numFmtId="0" fontId="43" fillId="55" borderId="0" applyNumberFormat="0" applyBorder="0" applyAlignment="0" applyProtection="0"/>
    <xf numFmtId="0" fontId="43" fillId="55" borderId="0" applyNumberFormat="0" applyBorder="0" applyAlignment="0" applyProtection="0"/>
    <xf numFmtId="0" fontId="43" fillId="55" borderId="0" applyNumberFormat="0" applyBorder="0" applyAlignment="0" applyProtection="0"/>
    <xf numFmtId="0" fontId="43" fillId="55" borderId="0" applyNumberFormat="0" applyBorder="0" applyAlignment="0" applyProtection="0"/>
    <xf numFmtId="0" fontId="5" fillId="43" borderId="0" applyNumberFormat="0" applyBorder="0" applyAlignment="0" applyProtection="0"/>
    <xf numFmtId="0" fontId="43" fillId="55" borderId="0" applyNumberFormat="0" applyBorder="0" applyAlignment="0" applyProtection="0"/>
    <xf numFmtId="0" fontId="43" fillId="55"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43" fillId="55" borderId="0" applyNumberFormat="0" applyBorder="0" applyAlignment="0" applyProtection="0"/>
    <xf numFmtId="0" fontId="43" fillId="55"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43" fillId="55" borderId="0" applyNumberFormat="0" applyBorder="0" applyAlignment="0" applyProtection="0"/>
    <xf numFmtId="0" fontId="43" fillId="55"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43" fillId="55" borderId="0" applyNumberFormat="0" applyBorder="0" applyAlignment="0" applyProtection="0"/>
    <xf numFmtId="0" fontId="43" fillId="55"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43" fillId="55" borderId="0" applyNumberFormat="0" applyBorder="0" applyAlignment="0" applyProtection="0"/>
    <xf numFmtId="0" fontId="43" fillId="55"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43" fillId="56" borderId="0" applyNumberFormat="0" applyBorder="0" applyAlignment="0" applyProtection="0"/>
    <xf numFmtId="0" fontId="43" fillId="56"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43" fillId="56" borderId="0" applyNumberFormat="0" applyBorder="0" applyAlignment="0" applyProtection="0"/>
    <xf numFmtId="0" fontId="43" fillId="56"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43" fillId="56" borderId="0" applyNumberFormat="0" applyBorder="0" applyAlignment="0" applyProtection="0"/>
    <xf numFmtId="0" fontId="43" fillId="56" borderId="0" applyNumberFormat="0" applyBorder="0" applyAlignment="0" applyProtection="0"/>
    <xf numFmtId="0" fontId="43" fillId="56" borderId="0" applyNumberFormat="0" applyBorder="0" applyAlignment="0" applyProtection="0"/>
    <xf numFmtId="0" fontId="43" fillId="56" borderId="0" applyNumberFormat="0" applyBorder="0" applyAlignment="0" applyProtection="0"/>
    <xf numFmtId="0" fontId="43" fillId="56" borderId="0" applyNumberFormat="0" applyBorder="0" applyAlignment="0" applyProtection="0"/>
    <xf numFmtId="0" fontId="43" fillId="56" borderId="0" applyNumberFormat="0" applyBorder="0" applyAlignment="0" applyProtection="0"/>
    <xf numFmtId="0" fontId="43" fillId="56" borderId="0" applyNumberFormat="0" applyBorder="0" applyAlignment="0" applyProtection="0"/>
    <xf numFmtId="0" fontId="43" fillId="56" borderId="0" applyNumberFormat="0" applyBorder="0" applyAlignment="0" applyProtection="0"/>
    <xf numFmtId="0" fontId="43" fillId="56" borderId="0" applyNumberFormat="0" applyBorder="0" applyAlignment="0" applyProtection="0"/>
    <xf numFmtId="0" fontId="43" fillId="56" borderId="0" applyNumberFormat="0" applyBorder="0" applyAlignment="0" applyProtection="0"/>
    <xf numFmtId="0" fontId="43" fillId="56" borderId="0" applyNumberFormat="0" applyBorder="0" applyAlignment="0" applyProtection="0"/>
    <xf numFmtId="0" fontId="43" fillId="56" borderId="0" applyNumberFormat="0" applyBorder="0" applyAlignment="0" applyProtection="0"/>
    <xf numFmtId="0" fontId="43" fillId="56" borderId="0" applyNumberFormat="0" applyBorder="0" applyAlignment="0" applyProtection="0"/>
    <xf numFmtId="0" fontId="43" fillId="56" borderId="0" applyNumberFormat="0" applyBorder="0" applyAlignment="0" applyProtection="0"/>
    <xf numFmtId="0" fontId="43" fillId="56" borderId="0" applyNumberFormat="0" applyBorder="0" applyAlignment="0" applyProtection="0"/>
    <xf numFmtId="0" fontId="43" fillId="56" borderId="0" applyNumberFormat="0" applyBorder="0" applyAlignment="0" applyProtection="0"/>
    <xf numFmtId="0" fontId="43" fillId="56" borderId="0" applyNumberFormat="0" applyBorder="0" applyAlignment="0" applyProtection="0"/>
    <xf numFmtId="0" fontId="43" fillId="56" borderId="0" applyNumberFormat="0" applyBorder="0" applyAlignment="0" applyProtection="0"/>
    <xf numFmtId="0" fontId="43" fillId="56" borderId="0" applyNumberFormat="0" applyBorder="0" applyAlignment="0" applyProtection="0"/>
    <xf numFmtId="0" fontId="43" fillId="56" borderId="0" applyNumberFormat="0" applyBorder="0" applyAlignment="0" applyProtection="0"/>
    <xf numFmtId="0" fontId="43" fillId="56" borderId="0" applyNumberFormat="0" applyBorder="0" applyAlignment="0" applyProtection="0"/>
    <xf numFmtId="0" fontId="43" fillId="56" borderId="0" applyNumberFormat="0" applyBorder="0" applyAlignment="0" applyProtection="0"/>
    <xf numFmtId="0" fontId="43" fillId="56" borderId="0" applyNumberFormat="0" applyBorder="0" applyAlignment="0" applyProtection="0"/>
    <xf numFmtId="0" fontId="43" fillId="56" borderId="0" applyNumberFormat="0" applyBorder="0" applyAlignment="0" applyProtection="0"/>
    <xf numFmtId="0" fontId="43" fillId="56" borderId="0" applyNumberFormat="0" applyBorder="0" applyAlignment="0" applyProtection="0"/>
    <xf numFmtId="0" fontId="43" fillId="56" borderId="0" applyNumberFormat="0" applyBorder="0" applyAlignment="0" applyProtection="0"/>
    <xf numFmtId="0" fontId="43" fillId="56" borderId="0" applyNumberFormat="0" applyBorder="0" applyAlignment="0" applyProtection="0"/>
    <xf numFmtId="0" fontId="43" fillId="56" borderId="0" applyNumberFormat="0" applyBorder="0" applyAlignment="0" applyProtection="0"/>
    <xf numFmtId="0" fontId="43" fillId="56" borderId="0" applyNumberFormat="0" applyBorder="0" applyAlignment="0" applyProtection="0"/>
    <xf numFmtId="0" fontId="43" fillId="56" borderId="0" applyNumberFormat="0" applyBorder="0" applyAlignment="0" applyProtection="0"/>
    <xf numFmtId="0" fontId="43" fillId="56" borderId="0" applyNumberFormat="0" applyBorder="0" applyAlignment="0" applyProtection="0"/>
    <xf numFmtId="0" fontId="43" fillId="56" borderId="0" applyNumberFormat="0" applyBorder="0" applyAlignment="0" applyProtection="0"/>
    <xf numFmtId="0" fontId="43" fillId="56" borderId="0" applyNumberFormat="0" applyBorder="0" applyAlignment="0" applyProtection="0"/>
    <xf numFmtId="0" fontId="43" fillId="56" borderId="0" applyNumberFormat="0" applyBorder="0" applyAlignment="0" applyProtection="0"/>
    <xf numFmtId="0" fontId="43" fillId="56" borderId="0" applyNumberFormat="0" applyBorder="0" applyAlignment="0" applyProtection="0"/>
    <xf numFmtId="0" fontId="43" fillId="56" borderId="0" applyNumberFormat="0" applyBorder="0" applyAlignment="0" applyProtection="0"/>
    <xf numFmtId="0" fontId="43" fillId="56" borderId="0" applyNumberFormat="0" applyBorder="0" applyAlignment="0" applyProtection="0"/>
    <xf numFmtId="0" fontId="43" fillId="56" borderId="0" applyNumberFormat="0" applyBorder="0" applyAlignment="0" applyProtection="0"/>
    <xf numFmtId="0" fontId="43" fillId="56" borderId="0" applyNumberFormat="0" applyBorder="0" applyAlignment="0" applyProtection="0"/>
    <xf numFmtId="0" fontId="43" fillId="56"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43" fillId="56"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43" fillId="56" borderId="0" applyNumberFormat="0" applyBorder="0" applyAlignment="0" applyProtection="0"/>
    <xf numFmtId="0" fontId="5" fillId="47" borderId="0" applyNumberFormat="0" applyBorder="0" applyAlignment="0" applyProtection="0"/>
    <xf numFmtId="0" fontId="43" fillId="56" borderId="0" applyNumberFormat="0" applyBorder="0" applyAlignment="0" applyProtection="0"/>
    <xf numFmtId="0" fontId="5" fillId="47" borderId="0" applyNumberFormat="0" applyBorder="0" applyAlignment="0" applyProtection="0"/>
    <xf numFmtId="0" fontId="43" fillId="56" borderId="0" applyNumberFormat="0" applyBorder="0" applyAlignment="0" applyProtection="0"/>
    <xf numFmtId="0" fontId="5" fillId="47" borderId="0" applyNumberFormat="0" applyBorder="0" applyAlignment="0" applyProtection="0"/>
    <xf numFmtId="0" fontId="43" fillId="56" borderId="0" applyNumberFormat="0" applyBorder="0" applyAlignment="0" applyProtection="0"/>
    <xf numFmtId="0" fontId="5" fillId="47" borderId="0" applyNumberFormat="0" applyBorder="0" applyAlignment="0" applyProtection="0"/>
    <xf numFmtId="0" fontId="43" fillId="56" borderId="0" applyNumberFormat="0" applyBorder="0" applyAlignment="0" applyProtection="0"/>
    <xf numFmtId="0" fontId="5" fillId="47" borderId="0" applyNumberFormat="0" applyBorder="0" applyAlignment="0" applyProtection="0"/>
    <xf numFmtId="0" fontId="43" fillId="56"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43" fillId="56" borderId="0" applyNumberFormat="0" applyBorder="0" applyAlignment="0" applyProtection="0"/>
    <xf numFmtId="0" fontId="5" fillId="47" borderId="0" applyNumberFormat="0" applyBorder="0" applyAlignment="0" applyProtection="0"/>
    <xf numFmtId="0" fontId="43" fillId="56" borderId="0" applyNumberFormat="0" applyBorder="0" applyAlignment="0" applyProtection="0"/>
    <xf numFmtId="0" fontId="5" fillId="47" borderId="0" applyNumberFormat="0" applyBorder="0" applyAlignment="0" applyProtection="0"/>
    <xf numFmtId="0" fontId="43" fillId="56" borderId="0" applyNumberFormat="0" applyBorder="0" applyAlignment="0" applyProtection="0"/>
    <xf numFmtId="0" fontId="5" fillId="47" borderId="0" applyNumberFormat="0" applyBorder="0" applyAlignment="0" applyProtection="0"/>
    <xf numFmtId="0" fontId="43" fillId="56" borderId="0" applyNumberFormat="0" applyBorder="0" applyAlignment="0" applyProtection="0"/>
    <xf numFmtId="0" fontId="43" fillId="56" borderId="0" applyNumberFormat="0" applyBorder="0" applyAlignment="0" applyProtection="0"/>
    <xf numFmtId="0" fontId="43" fillId="56" borderId="0" applyNumberFormat="0" applyBorder="0" applyAlignment="0" applyProtection="0"/>
    <xf numFmtId="0" fontId="43" fillId="56" borderId="0" applyNumberFormat="0" applyBorder="0" applyAlignment="0" applyProtection="0"/>
    <xf numFmtId="0" fontId="43" fillId="56" borderId="0" applyNumberFormat="0" applyBorder="0" applyAlignment="0" applyProtection="0"/>
    <xf numFmtId="0" fontId="5" fillId="47" borderId="0" applyNumberFormat="0" applyBorder="0" applyAlignment="0" applyProtection="0"/>
    <xf numFmtId="0" fontId="43" fillId="56" borderId="0" applyNumberFormat="0" applyBorder="0" applyAlignment="0" applyProtection="0"/>
    <xf numFmtId="0" fontId="43" fillId="56"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43" fillId="56" borderId="0" applyNumberFormat="0" applyBorder="0" applyAlignment="0" applyProtection="0"/>
    <xf numFmtId="0" fontId="43" fillId="56"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43" fillId="56" borderId="0" applyNumberFormat="0" applyBorder="0" applyAlignment="0" applyProtection="0"/>
    <xf numFmtId="0" fontId="43" fillId="56"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43" fillId="56" borderId="0" applyNumberFormat="0" applyBorder="0" applyAlignment="0" applyProtection="0"/>
    <xf numFmtId="0" fontId="43" fillId="56"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43" fillId="56" borderId="0" applyNumberFormat="0" applyBorder="0" applyAlignment="0" applyProtection="0"/>
    <xf numFmtId="0" fontId="43" fillId="56"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8" borderId="0" applyNumberFormat="0" applyBorder="0" applyAlignment="0" applyProtection="0"/>
    <xf numFmtId="0" fontId="43" fillId="58" borderId="0" applyNumberFormat="0" applyBorder="0" applyAlignment="0" applyProtection="0"/>
    <xf numFmtId="0" fontId="43" fillId="58" borderId="0" applyNumberFormat="0" applyBorder="0" applyAlignment="0" applyProtection="0"/>
    <xf numFmtId="0" fontId="43" fillId="58" borderId="0" applyNumberFormat="0" applyBorder="0" applyAlignment="0" applyProtection="0"/>
    <xf numFmtId="0" fontId="43" fillId="58" borderId="0" applyNumberFormat="0" applyBorder="0" applyAlignment="0" applyProtection="0"/>
    <xf numFmtId="0" fontId="43" fillId="58" borderId="0" applyNumberFormat="0" applyBorder="0" applyAlignment="0" applyProtection="0"/>
    <xf numFmtId="0" fontId="43" fillId="58" borderId="0" applyNumberFormat="0" applyBorder="0" applyAlignment="0" applyProtection="0"/>
    <xf numFmtId="0" fontId="43" fillId="58" borderId="0" applyNumberFormat="0" applyBorder="0" applyAlignment="0" applyProtection="0"/>
    <xf numFmtId="0" fontId="43" fillId="58" borderId="0" applyNumberFormat="0" applyBorder="0" applyAlignment="0" applyProtection="0"/>
    <xf numFmtId="0" fontId="43" fillId="58" borderId="0" applyNumberFormat="0" applyBorder="0" applyAlignment="0" applyProtection="0"/>
    <xf numFmtId="0" fontId="43" fillId="58" borderId="0" applyNumberFormat="0" applyBorder="0" applyAlignment="0" applyProtection="0"/>
    <xf numFmtId="0" fontId="43" fillId="58" borderId="0" applyNumberFormat="0" applyBorder="0" applyAlignment="0" applyProtection="0"/>
    <xf numFmtId="0" fontId="43" fillId="59" borderId="0" applyNumberFormat="0" applyBorder="0" applyAlignment="0" applyProtection="0"/>
    <xf numFmtId="0" fontId="43" fillId="59" borderId="0" applyNumberFormat="0" applyBorder="0" applyAlignment="0" applyProtection="0"/>
    <xf numFmtId="0" fontId="43" fillId="59" borderId="0" applyNumberFormat="0" applyBorder="0" applyAlignment="0" applyProtection="0"/>
    <xf numFmtId="0" fontId="43" fillId="59" borderId="0" applyNumberFormat="0" applyBorder="0" applyAlignment="0" applyProtection="0"/>
    <xf numFmtId="0" fontId="43" fillId="59" borderId="0" applyNumberFormat="0" applyBorder="0" applyAlignment="0" applyProtection="0"/>
    <xf numFmtId="0" fontId="43" fillId="59" borderId="0" applyNumberFormat="0" applyBorder="0" applyAlignment="0" applyProtection="0"/>
    <xf numFmtId="0" fontId="43" fillId="59" borderId="0" applyNumberFormat="0" applyBorder="0" applyAlignment="0" applyProtection="0"/>
    <xf numFmtId="0" fontId="43" fillId="59" borderId="0" applyNumberFormat="0" applyBorder="0" applyAlignment="0" applyProtection="0"/>
    <xf numFmtId="0" fontId="43" fillId="59" borderId="0" applyNumberFormat="0" applyBorder="0" applyAlignment="0" applyProtection="0"/>
    <xf numFmtId="0" fontId="43" fillId="59" borderId="0" applyNumberFormat="0" applyBorder="0" applyAlignment="0" applyProtection="0"/>
    <xf numFmtId="0" fontId="43" fillId="59" borderId="0" applyNumberFormat="0" applyBorder="0" applyAlignment="0" applyProtection="0"/>
    <xf numFmtId="0" fontId="43" fillId="59"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60" borderId="0" applyNumberFormat="0" applyBorder="0" applyAlignment="0" applyProtection="0"/>
    <xf numFmtId="0" fontId="43" fillId="60" borderId="0" applyNumberFormat="0" applyBorder="0" applyAlignment="0" applyProtection="0"/>
    <xf numFmtId="0" fontId="43" fillId="60" borderId="0" applyNumberFormat="0" applyBorder="0" applyAlignment="0" applyProtection="0"/>
    <xf numFmtId="0" fontId="43" fillId="60" borderId="0" applyNumberFormat="0" applyBorder="0" applyAlignment="0" applyProtection="0"/>
    <xf numFmtId="0" fontId="43" fillId="60" borderId="0" applyNumberFormat="0" applyBorder="0" applyAlignment="0" applyProtection="0"/>
    <xf numFmtId="0" fontId="43" fillId="60" borderId="0" applyNumberFormat="0" applyBorder="0" applyAlignment="0" applyProtection="0"/>
    <xf numFmtId="0" fontId="43" fillId="60" borderId="0" applyNumberFormat="0" applyBorder="0" applyAlignment="0" applyProtection="0"/>
    <xf numFmtId="0" fontId="43" fillId="60" borderId="0" applyNumberFormat="0" applyBorder="0" applyAlignment="0" applyProtection="0"/>
    <xf numFmtId="0" fontId="43" fillId="60" borderId="0" applyNumberFormat="0" applyBorder="0" applyAlignment="0" applyProtection="0"/>
    <xf numFmtId="0" fontId="43" fillId="60" borderId="0" applyNumberFormat="0" applyBorder="0" applyAlignment="0" applyProtection="0"/>
    <xf numFmtId="0" fontId="43" fillId="60" borderId="0" applyNumberFormat="0" applyBorder="0" applyAlignment="0" applyProtection="0"/>
    <xf numFmtId="0" fontId="43" fillId="60"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5" fillId="28"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5" fillId="28"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43" fillId="57" borderId="0" applyNumberFormat="0" applyBorder="0" applyAlignment="0" applyProtection="0"/>
    <xf numFmtId="0" fontId="5" fillId="28"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5" fillId="28"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5" fillId="28"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8" borderId="0" applyNumberFormat="0" applyBorder="0" applyAlignment="0" applyProtection="0"/>
    <xf numFmtId="0" fontId="43" fillId="58"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43" fillId="58" borderId="0" applyNumberFormat="0" applyBorder="0" applyAlignment="0" applyProtection="0"/>
    <xf numFmtId="0" fontId="43" fillId="58"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43" fillId="58" borderId="0" applyNumberFormat="0" applyBorder="0" applyAlignment="0" applyProtection="0"/>
    <xf numFmtId="0" fontId="43" fillId="58" borderId="0" applyNumberFormat="0" applyBorder="0" applyAlignment="0" applyProtection="0"/>
    <xf numFmtId="0" fontId="43" fillId="58" borderId="0" applyNumberFormat="0" applyBorder="0" applyAlignment="0" applyProtection="0"/>
    <xf numFmtId="0" fontId="43" fillId="58" borderId="0" applyNumberFormat="0" applyBorder="0" applyAlignment="0" applyProtection="0"/>
    <xf numFmtId="0" fontId="43" fillId="58" borderId="0" applyNumberFormat="0" applyBorder="0" applyAlignment="0" applyProtection="0"/>
    <xf numFmtId="0" fontId="43" fillId="58" borderId="0" applyNumberFormat="0" applyBorder="0" applyAlignment="0" applyProtection="0"/>
    <xf numFmtId="0" fontId="43" fillId="58" borderId="0" applyNumberFormat="0" applyBorder="0" applyAlignment="0" applyProtection="0"/>
    <xf numFmtId="0" fontId="43" fillId="58" borderId="0" applyNumberFormat="0" applyBorder="0" applyAlignment="0" applyProtection="0"/>
    <xf numFmtId="0" fontId="43" fillId="58" borderId="0" applyNumberFormat="0" applyBorder="0" applyAlignment="0" applyProtection="0"/>
    <xf numFmtId="0" fontId="43" fillId="58" borderId="0" applyNumberFormat="0" applyBorder="0" applyAlignment="0" applyProtection="0"/>
    <xf numFmtId="0" fontId="43" fillId="58" borderId="0" applyNumberFormat="0" applyBorder="0" applyAlignment="0" applyProtection="0"/>
    <xf numFmtId="0" fontId="43" fillId="58" borderId="0" applyNumberFormat="0" applyBorder="0" applyAlignment="0" applyProtection="0"/>
    <xf numFmtId="0" fontId="43" fillId="58" borderId="0" applyNumberFormat="0" applyBorder="0" applyAlignment="0" applyProtection="0"/>
    <xf numFmtId="0" fontId="43" fillId="58" borderId="0" applyNumberFormat="0" applyBorder="0" applyAlignment="0" applyProtection="0"/>
    <xf numFmtId="0" fontId="43" fillId="58" borderId="0" applyNumberFormat="0" applyBorder="0" applyAlignment="0" applyProtection="0"/>
    <xf numFmtId="0" fontId="43" fillId="58" borderId="0" applyNumberFormat="0" applyBorder="0" applyAlignment="0" applyProtection="0"/>
    <xf numFmtId="0" fontId="43" fillId="58" borderId="0" applyNumberFormat="0" applyBorder="0" applyAlignment="0" applyProtection="0"/>
    <xf numFmtId="0" fontId="43" fillId="58" borderId="0" applyNumberFormat="0" applyBorder="0" applyAlignment="0" applyProtection="0"/>
    <xf numFmtId="0" fontId="43" fillId="58" borderId="0" applyNumberFormat="0" applyBorder="0" applyAlignment="0" applyProtection="0"/>
    <xf numFmtId="0" fontId="43" fillId="58" borderId="0" applyNumberFormat="0" applyBorder="0" applyAlignment="0" applyProtection="0"/>
    <xf numFmtId="0" fontId="43" fillId="58" borderId="0" applyNumberFormat="0" applyBorder="0" applyAlignment="0" applyProtection="0"/>
    <xf numFmtId="0" fontId="43" fillId="58" borderId="0" applyNumberFormat="0" applyBorder="0" applyAlignment="0" applyProtection="0"/>
    <xf numFmtId="0" fontId="43" fillId="58" borderId="0" applyNumberFormat="0" applyBorder="0" applyAlignment="0" applyProtection="0"/>
    <xf numFmtId="0" fontId="43" fillId="58" borderId="0" applyNumberFormat="0" applyBorder="0" applyAlignment="0" applyProtection="0"/>
    <xf numFmtId="0" fontId="43" fillId="58" borderId="0" applyNumberFormat="0" applyBorder="0" applyAlignment="0" applyProtection="0"/>
    <xf numFmtId="0" fontId="43" fillId="58" borderId="0" applyNumberFormat="0" applyBorder="0" applyAlignment="0" applyProtection="0"/>
    <xf numFmtId="0" fontId="43" fillId="58" borderId="0" applyNumberFormat="0" applyBorder="0" applyAlignment="0" applyProtection="0"/>
    <xf numFmtId="0" fontId="43" fillId="58" borderId="0" applyNumberFormat="0" applyBorder="0" applyAlignment="0" applyProtection="0"/>
    <xf numFmtId="0" fontId="43" fillId="58" borderId="0" applyNumberFormat="0" applyBorder="0" applyAlignment="0" applyProtection="0"/>
    <xf numFmtId="0" fontId="43" fillId="58" borderId="0" applyNumberFormat="0" applyBorder="0" applyAlignment="0" applyProtection="0"/>
    <xf numFmtId="0" fontId="43" fillId="58" borderId="0" applyNumberFormat="0" applyBorder="0" applyAlignment="0" applyProtection="0"/>
    <xf numFmtId="0" fontId="43" fillId="58" borderId="0" applyNumberFormat="0" applyBorder="0" applyAlignment="0" applyProtection="0"/>
    <xf numFmtId="0" fontId="43" fillId="58" borderId="0" applyNumberFormat="0" applyBorder="0" applyAlignment="0" applyProtection="0"/>
    <xf numFmtId="0" fontId="43" fillId="58" borderId="0" applyNumberFormat="0" applyBorder="0" applyAlignment="0" applyProtection="0"/>
    <xf numFmtId="0" fontId="43" fillId="58" borderId="0" applyNumberFormat="0" applyBorder="0" applyAlignment="0" applyProtection="0"/>
    <xf numFmtId="0" fontId="43" fillId="58" borderId="0" applyNumberFormat="0" applyBorder="0" applyAlignment="0" applyProtection="0"/>
    <xf numFmtId="0" fontId="43" fillId="58" borderId="0" applyNumberFormat="0" applyBorder="0" applyAlignment="0" applyProtection="0"/>
    <xf numFmtId="0" fontId="43" fillId="58" borderId="0" applyNumberFormat="0" applyBorder="0" applyAlignment="0" applyProtection="0"/>
    <xf numFmtId="0" fontId="43" fillId="58" borderId="0" applyNumberFormat="0" applyBorder="0" applyAlignment="0" applyProtection="0"/>
    <xf numFmtId="0" fontId="43" fillId="58"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43" fillId="58"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43" fillId="58" borderId="0" applyNumberFormat="0" applyBorder="0" applyAlignment="0" applyProtection="0"/>
    <xf numFmtId="0" fontId="5" fillId="32" borderId="0" applyNumberFormat="0" applyBorder="0" applyAlignment="0" applyProtection="0"/>
    <xf numFmtId="0" fontId="43" fillId="58" borderId="0" applyNumberFormat="0" applyBorder="0" applyAlignment="0" applyProtection="0"/>
    <xf numFmtId="0" fontId="5" fillId="32" borderId="0" applyNumberFormat="0" applyBorder="0" applyAlignment="0" applyProtection="0"/>
    <xf numFmtId="0" fontId="43" fillId="58" borderId="0" applyNumberFormat="0" applyBorder="0" applyAlignment="0" applyProtection="0"/>
    <xf numFmtId="0" fontId="5" fillId="32" borderId="0" applyNumberFormat="0" applyBorder="0" applyAlignment="0" applyProtection="0"/>
    <xf numFmtId="0" fontId="43" fillId="58" borderId="0" applyNumberFormat="0" applyBorder="0" applyAlignment="0" applyProtection="0"/>
    <xf numFmtId="0" fontId="5" fillId="32" borderId="0" applyNumberFormat="0" applyBorder="0" applyAlignment="0" applyProtection="0"/>
    <xf numFmtId="0" fontId="43" fillId="58" borderId="0" applyNumberFormat="0" applyBorder="0" applyAlignment="0" applyProtection="0"/>
    <xf numFmtId="0" fontId="5" fillId="32" borderId="0" applyNumberFormat="0" applyBorder="0" applyAlignment="0" applyProtection="0"/>
    <xf numFmtId="0" fontId="43" fillId="58"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43" fillId="58" borderId="0" applyNumberFormat="0" applyBorder="0" applyAlignment="0" applyProtection="0"/>
    <xf numFmtId="0" fontId="5" fillId="32" borderId="0" applyNumberFormat="0" applyBorder="0" applyAlignment="0" applyProtection="0"/>
    <xf numFmtId="0" fontId="43" fillId="58" borderId="0" applyNumberFormat="0" applyBorder="0" applyAlignment="0" applyProtection="0"/>
    <xf numFmtId="0" fontId="5" fillId="32" borderId="0" applyNumberFormat="0" applyBorder="0" applyAlignment="0" applyProtection="0"/>
    <xf numFmtId="0" fontId="43" fillId="58" borderId="0" applyNumberFormat="0" applyBorder="0" applyAlignment="0" applyProtection="0"/>
    <xf numFmtId="0" fontId="5" fillId="32" borderId="0" applyNumberFormat="0" applyBorder="0" applyAlignment="0" applyProtection="0"/>
    <xf numFmtId="0" fontId="43" fillId="58" borderId="0" applyNumberFormat="0" applyBorder="0" applyAlignment="0" applyProtection="0"/>
    <xf numFmtId="0" fontId="43" fillId="58" borderId="0" applyNumberFormat="0" applyBorder="0" applyAlignment="0" applyProtection="0"/>
    <xf numFmtId="0" fontId="43" fillId="58" borderId="0" applyNumberFormat="0" applyBorder="0" applyAlignment="0" applyProtection="0"/>
    <xf numFmtId="0" fontId="43" fillId="58" borderId="0" applyNumberFormat="0" applyBorder="0" applyAlignment="0" applyProtection="0"/>
    <xf numFmtId="0" fontId="43" fillId="58" borderId="0" applyNumberFormat="0" applyBorder="0" applyAlignment="0" applyProtection="0"/>
    <xf numFmtId="0" fontId="5" fillId="32" borderId="0" applyNumberFormat="0" applyBorder="0" applyAlignment="0" applyProtection="0"/>
    <xf numFmtId="0" fontId="43" fillId="58" borderId="0" applyNumberFormat="0" applyBorder="0" applyAlignment="0" applyProtection="0"/>
    <xf numFmtId="0" fontId="43" fillId="58"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43" fillId="58" borderId="0" applyNumberFormat="0" applyBorder="0" applyAlignment="0" applyProtection="0"/>
    <xf numFmtId="0" fontId="43" fillId="58"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43" fillId="58" borderId="0" applyNumberFormat="0" applyBorder="0" applyAlignment="0" applyProtection="0"/>
    <xf numFmtId="0" fontId="43" fillId="58"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43" fillId="58" borderId="0" applyNumberFormat="0" applyBorder="0" applyAlignment="0" applyProtection="0"/>
    <xf numFmtId="0" fontId="43" fillId="58"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43" fillId="58" borderId="0" applyNumberFormat="0" applyBorder="0" applyAlignment="0" applyProtection="0"/>
    <xf numFmtId="0" fontId="43" fillId="58"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43" fillId="59" borderId="0" applyNumberFormat="0" applyBorder="0" applyAlignment="0" applyProtection="0"/>
    <xf numFmtId="0" fontId="43" fillId="59"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43" fillId="59" borderId="0" applyNumberFormat="0" applyBorder="0" applyAlignment="0" applyProtection="0"/>
    <xf numFmtId="0" fontId="43" fillId="59"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43" fillId="59" borderId="0" applyNumberFormat="0" applyBorder="0" applyAlignment="0" applyProtection="0"/>
    <xf numFmtId="0" fontId="43" fillId="59" borderId="0" applyNumberFormat="0" applyBorder="0" applyAlignment="0" applyProtection="0"/>
    <xf numFmtId="0" fontId="43" fillId="59" borderId="0" applyNumberFormat="0" applyBorder="0" applyAlignment="0" applyProtection="0"/>
    <xf numFmtId="0" fontId="43" fillId="59" borderId="0" applyNumberFormat="0" applyBorder="0" applyAlignment="0" applyProtection="0"/>
    <xf numFmtId="0" fontId="43" fillId="59" borderId="0" applyNumberFormat="0" applyBorder="0" applyAlignment="0" applyProtection="0"/>
    <xf numFmtId="0" fontId="43" fillId="59" borderId="0" applyNumberFormat="0" applyBorder="0" applyAlignment="0" applyProtection="0"/>
    <xf numFmtId="0" fontId="43" fillId="59" borderId="0" applyNumberFormat="0" applyBorder="0" applyAlignment="0" applyProtection="0"/>
    <xf numFmtId="0" fontId="43" fillId="59" borderId="0" applyNumberFormat="0" applyBorder="0" applyAlignment="0" applyProtection="0"/>
    <xf numFmtId="0" fontId="43" fillId="59" borderId="0" applyNumberFormat="0" applyBorder="0" applyAlignment="0" applyProtection="0"/>
    <xf numFmtId="0" fontId="43" fillId="59" borderId="0" applyNumberFormat="0" applyBorder="0" applyAlignment="0" applyProtection="0"/>
    <xf numFmtId="0" fontId="43" fillId="59" borderId="0" applyNumberFormat="0" applyBorder="0" applyAlignment="0" applyProtection="0"/>
    <xf numFmtId="0" fontId="43" fillId="59" borderId="0" applyNumberFormat="0" applyBorder="0" applyAlignment="0" applyProtection="0"/>
    <xf numFmtId="0" fontId="43" fillId="59" borderId="0" applyNumberFormat="0" applyBorder="0" applyAlignment="0" applyProtection="0"/>
    <xf numFmtId="0" fontId="43" fillId="59" borderId="0" applyNumberFormat="0" applyBorder="0" applyAlignment="0" applyProtection="0"/>
    <xf numFmtId="0" fontId="43" fillId="59" borderId="0" applyNumberFormat="0" applyBorder="0" applyAlignment="0" applyProtection="0"/>
    <xf numFmtId="0" fontId="43" fillId="59" borderId="0" applyNumberFormat="0" applyBorder="0" applyAlignment="0" applyProtection="0"/>
    <xf numFmtId="0" fontId="43" fillId="59" borderId="0" applyNumberFormat="0" applyBorder="0" applyAlignment="0" applyProtection="0"/>
    <xf numFmtId="0" fontId="43" fillId="59" borderId="0" applyNumberFormat="0" applyBorder="0" applyAlignment="0" applyProtection="0"/>
    <xf numFmtId="0" fontId="43" fillId="59" borderId="0" applyNumberFormat="0" applyBorder="0" applyAlignment="0" applyProtection="0"/>
    <xf numFmtId="0" fontId="43" fillId="59" borderId="0" applyNumberFormat="0" applyBorder="0" applyAlignment="0" applyProtection="0"/>
    <xf numFmtId="0" fontId="43" fillId="59" borderId="0" applyNumberFormat="0" applyBorder="0" applyAlignment="0" applyProtection="0"/>
    <xf numFmtId="0" fontId="43" fillId="59" borderId="0" applyNumberFormat="0" applyBorder="0" applyAlignment="0" applyProtection="0"/>
    <xf numFmtId="0" fontId="43" fillId="59" borderId="0" applyNumberFormat="0" applyBorder="0" applyAlignment="0" applyProtection="0"/>
    <xf numFmtId="0" fontId="43" fillId="59" borderId="0" applyNumberFormat="0" applyBorder="0" applyAlignment="0" applyProtection="0"/>
    <xf numFmtId="0" fontId="43" fillId="59" borderId="0" applyNumberFormat="0" applyBorder="0" applyAlignment="0" applyProtection="0"/>
    <xf numFmtId="0" fontId="43" fillId="59" borderId="0" applyNumberFormat="0" applyBorder="0" applyAlignment="0" applyProtection="0"/>
    <xf numFmtId="0" fontId="43" fillId="59" borderId="0" applyNumberFormat="0" applyBorder="0" applyAlignment="0" applyProtection="0"/>
    <xf numFmtId="0" fontId="43" fillId="59" borderId="0" applyNumberFormat="0" applyBorder="0" applyAlignment="0" applyProtection="0"/>
    <xf numFmtId="0" fontId="43" fillId="59" borderId="0" applyNumberFormat="0" applyBorder="0" applyAlignment="0" applyProtection="0"/>
    <xf numFmtId="0" fontId="43" fillId="59" borderId="0" applyNumberFormat="0" applyBorder="0" applyAlignment="0" applyProtection="0"/>
    <xf numFmtId="0" fontId="43" fillId="59" borderId="0" applyNumberFormat="0" applyBorder="0" applyAlignment="0" applyProtection="0"/>
    <xf numFmtId="0" fontId="43" fillId="59" borderId="0" applyNumberFormat="0" applyBorder="0" applyAlignment="0" applyProtection="0"/>
    <xf numFmtId="0" fontId="43" fillId="59" borderId="0" applyNumberFormat="0" applyBorder="0" applyAlignment="0" applyProtection="0"/>
    <xf numFmtId="0" fontId="43" fillId="59" borderId="0" applyNumberFormat="0" applyBorder="0" applyAlignment="0" applyProtection="0"/>
    <xf numFmtId="0" fontId="43" fillId="59" borderId="0" applyNumberFormat="0" applyBorder="0" applyAlignment="0" applyProtection="0"/>
    <xf numFmtId="0" fontId="43" fillId="59" borderId="0" applyNumberFormat="0" applyBorder="0" applyAlignment="0" applyProtection="0"/>
    <xf numFmtId="0" fontId="43" fillId="59" borderId="0" applyNumberFormat="0" applyBorder="0" applyAlignment="0" applyProtection="0"/>
    <xf numFmtId="0" fontId="43" fillId="59" borderId="0" applyNumberFormat="0" applyBorder="0" applyAlignment="0" applyProtection="0"/>
    <xf numFmtId="0" fontId="43" fillId="59" borderId="0" applyNumberFormat="0" applyBorder="0" applyAlignment="0" applyProtection="0"/>
    <xf numFmtId="0" fontId="43" fillId="59"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43" fillId="59"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43" fillId="59" borderId="0" applyNumberFormat="0" applyBorder="0" applyAlignment="0" applyProtection="0"/>
    <xf numFmtId="0" fontId="5" fillId="36" borderId="0" applyNumberFormat="0" applyBorder="0" applyAlignment="0" applyProtection="0"/>
    <xf numFmtId="0" fontId="43" fillId="59" borderId="0" applyNumberFormat="0" applyBorder="0" applyAlignment="0" applyProtection="0"/>
    <xf numFmtId="0" fontId="5" fillId="36" borderId="0" applyNumberFormat="0" applyBorder="0" applyAlignment="0" applyProtection="0"/>
    <xf numFmtId="0" fontId="43" fillId="59" borderId="0" applyNumberFormat="0" applyBorder="0" applyAlignment="0" applyProtection="0"/>
    <xf numFmtId="0" fontId="5" fillId="36" borderId="0" applyNumberFormat="0" applyBorder="0" applyAlignment="0" applyProtection="0"/>
    <xf numFmtId="0" fontId="43" fillId="59" borderId="0" applyNumberFormat="0" applyBorder="0" applyAlignment="0" applyProtection="0"/>
    <xf numFmtId="0" fontId="5" fillId="36" borderId="0" applyNumberFormat="0" applyBorder="0" applyAlignment="0" applyProtection="0"/>
    <xf numFmtId="0" fontId="43" fillId="59" borderId="0" applyNumberFormat="0" applyBorder="0" applyAlignment="0" applyProtection="0"/>
    <xf numFmtId="0" fontId="5" fillId="36" borderId="0" applyNumberFormat="0" applyBorder="0" applyAlignment="0" applyProtection="0"/>
    <xf numFmtId="0" fontId="43" fillId="59"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43" fillId="59" borderId="0" applyNumberFormat="0" applyBorder="0" applyAlignment="0" applyProtection="0"/>
    <xf numFmtId="0" fontId="5" fillId="36" borderId="0" applyNumberFormat="0" applyBorder="0" applyAlignment="0" applyProtection="0"/>
    <xf numFmtId="0" fontId="43" fillId="59" borderId="0" applyNumberFormat="0" applyBorder="0" applyAlignment="0" applyProtection="0"/>
    <xf numFmtId="0" fontId="5" fillId="36" borderId="0" applyNumberFormat="0" applyBorder="0" applyAlignment="0" applyProtection="0"/>
    <xf numFmtId="0" fontId="43" fillId="59" borderId="0" applyNumberFormat="0" applyBorder="0" applyAlignment="0" applyProtection="0"/>
    <xf numFmtId="0" fontId="5" fillId="36" borderId="0" applyNumberFormat="0" applyBorder="0" applyAlignment="0" applyProtection="0"/>
    <xf numFmtId="0" fontId="43" fillId="59" borderId="0" applyNumberFormat="0" applyBorder="0" applyAlignment="0" applyProtection="0"/>
    <xf numFmtId="0" fontId="43" fillId="59" borderId="0" applyNumberFormat="0" applyBorder="0" applyAlignment="0" applyProtection="0"/>
    <xf numFmtId="0" fontId="43" fillId="59" borderId="0" applyNumberFormat="0" applyBorder="0" applyAlignment="0" applyProtection="0"/>
    <xf numFmtId="0" fontId="43" fillId="59" borderId="0" applyNumberFormat="0" applyBorder="0" applyAlignment="0" applyProtection="0"/>
    <xf numFmtId="0" fontId="43" fillId="59" borderId="0" applyNumberFormat="0" applyBorder="0" applyAlignment="0" applyProtection="0"/>
    <xf numFmtId="0" fontId="5" fillId="36" borderId="0" applyNumberFormat="0" applyBorder="0" applyAlignment="0" applyProtection="0"/>
    <xf numFmtId="0" fontId="43" fillId="59" borderId="0" applyNumberFormat="0" applyBorder="0" applyAlignment="0" applyProtection="0"/>
    <xf numFmtId="0" fontId="43" fillId="59"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43" fillId="59" borderId="0" applyNumberFormat="0" applyBorder="0" applyAlignment="0" applyProtection="0"/>
    <xf numFmtId="0" fontId="43" fillId="59"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43" fillId="59" borderId="0" applyNumberFormat="0" applyBorder="0" applyAlignment="0" applyProtection="0"/>
    <xf numFmtId="0" fontId="43" fillId="59"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43" fillId="59" borderId="0" applyNumberFormat="0" applyBorder="0" applyAlignment="0" applyProtection="0"/>
    <xf numFmtId="0" fontId="43" fillId="59"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43" fillId="59" borderId="0" applyNumberFormat="0" applyBorder="0" applyAlignment="0" applyProtection="0"/>
    <xf numFmtId="0" fontId="43" fillId="59"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43" fillId="54"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43" fillId="54" borderId="0" applyNumberFormat="0" applyBorder="0" applyAlignment="0" applyProtection="0"/>
    <xf numFmtId="0" fontId="5" fillId="40" borderId="0" applyNumberFormat="0" applyBorder="0" applyAlignment="0" applyProtection="0"/>
    <xf numFmtId="0" fontId="43" fillId="54" borderId="0" applyNumberFormat="0" applyBorder="0" applyAlignment="0" applyProtection="0"/>
    <xf numFmtId="0" fontId="5" fillId="40" borderId="0" applyNumberFormat="0" applyBorder="0" applyAlignment="0" applyProtection="0"/>
    <xf numFmtId="0" fontId="43" fillId="54" borderId="0" applyNumberFormat="0" applyBorder="0" applyAlignment="0" applyProtection="0"/>
    <xf numFmtId="0" fontId="5" fillId="40" borderId="0" applyNumberFormat="0" applyBorder="0" applyAlignment="0" applyProtection="0"/>
    <xf numFmtId="0" fontId="43" fillId="54" borderId="0" applyNumberFormat="0" applyBorder="0" applyAlignment="0" applyProtection="0"/>
    <xf numFmtId="0" fontId="5" fillId="40" borderId="0" applyNumberFormat="0" applyBorder="0" applyAlignment="0" applyProtection="0"/>
    <xf numFmtId="0" fontId="43" fillId="54" borderId="0" applyNumberFormat="0" applyBorder="0" applyAlignment="0" applyProtection="0"/>
    <xf numFmtId="0" fontId="5" fillId="40" borderId="0" applyNumberFormat="0" applyBorder="0" applyAlignment="0" applyProtection="0"/>
    <xf numFmtId="0" fontId="43" fillId="54"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43" fillId="54" borderId="0" applyNumberFormat="0" applyBorder="0" applyAlignment="0" applyProtection="0"/>
    <xf numFmtId="0" fontId="5" fillId="40" borderId="0" applyNumberFormat="0" applyBorder="0" applyAlignment="0" applyProtection="0"/>
    <xf numFmtId="0" fontId="43" fillId="54" borderId="0" applyNumberFormat="0" applyBorder="0" applyAlignment="0" applyProtection="0"/>
    <xf numFmtId="0" fontId="5" fillId="40" borderId="0" applyNumberFormat="0" applyBorder="0" applyAlignment="0" applyProtection="0"/>
    <xf numFmtId="0" fontId="43" fillId="54" borderId="0" applyNumberFormat="0" applyBorder="0" applyAlignment="0" applyProtection="0"/>
    <xf numFmtId="0" fontId="5" fillId="40"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5" fillId="40"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43" fillId="54" borderId="0" applyNumberFormat="0" applyBorder="0" applyAlignment="0" applyProtection="0"/>
    <xf numFmtId="0" fontId="43" fillId="54"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43" fillId="57"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43" fillId="57" borderId="0" applyNumberFormat="0" applyBorder="0" applyAlignment="0" applyProtection="0"/>
    <xf numFmtId="0" fontId="5" fillId="44" borderId="0" applyNumberFormat="0" applyBorder="0" applyAlignment="0" applyProtection="0"/>
    <xf numFmtId="0" fontId="43" fillId="57" borderId="0" applyNumberFormat="0" applyBorder="0" applyAlignment="0" applyProtection="0"/>
    <xf numFmtId="0" fontId="5" fillId="44" borderId="0" applyNumberFormat="0" applyBorder="0" applyAlignment="0" applyProtection="0"/>
    <xf numFmtId="0" fontId="43" fillId="57" borderId="0" applyNumberFormat="0" applyBorder="0" applyAlignment="0" applyProtection="0"/>
    <xf numFmtId="0" fontId="5" fillId="44" borderId="0" applyNumberFormat="0" applyBorder="0" applyAlignment="0" applyProtection="0"/>
    <xf numFmtId="0" fontId="43" fillId="57" borderId="0" applyNumberFormat="0" applyBorder="0" applyAlignment="0" applyProtection="0"/>
    <xf numFmtId="0" fontId="5" fillId="44" borderId="0" applyNumberFormat="0" applyBorder="0" applyAlignment="0" applyProtection="0"/>
    <xf numFmtId="0" fontId="43" fillId="57" borderId="0" applyNumberFormat="0" applyBorder="0" applyAlignment="0" applyProtection="0"/>
    <xf numFmtId="0" fontId="5" fillId="44" borderId="0" applyNumberFormat="0" applyBorder="0" applyAlignment="0" applyProtection="0"/>
    <xf numFmtId="0" fontId="43" fillId="57"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43" fillId="57" borderId="0" applyNumberFormat="0" applyBorder="0" applyAlignment="0" applyProtection="0"/>
    <xf numFmtId="0" fontId="5" fillId="44" borderId="0" applyNumberFormat="0" applyBorder="0" applyAlignment="0" applyProtection="0"/>
    <xf numFmtId="0" fontId="43" fillId="57" borderId="0" applyNumberFormat="0" applyBorder="0" applyAlignment="0" applyProtection="0"/>
    <xf numFmtId="0" fontId="5" fillId="44" borderId="0" applyNumberFormat="0" applyBorder="0" applyAlignment="0" applyProtection="0"/>
    <xf numFmtId="0" fontId="43" fillId="57" borderId="0" applyNumberFormat="0" applyBorder="0" applyAlignment="0" applyProtection="0"/>
    <xf numFmtId="0" fontId="5" fillId="44"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5" fillId="44"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43" fillId="57" borderId="0" applyNumberFormat="0" applyBorder="0" applyAlignment="0" applyProtection="0"/>
    <xf numFmtId="0" fontId="43" fillId="57"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43" fillId="60" borderId="0" applyNumberFormat="0" applyBorder="0" applyAlignment="0" applyProtection="0"/>
    <xf numFmtId="0" fontId="43" fillId="60"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43" fillId="60" borderId="0" applyNumberFormat="0" applyBorder="0" applyAlignment="0" applyProtection="0"/>
    <xf numFmtId="0" fontId="43" fillId="60"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43" fillId="60" borderId="0" applyNumberFormat="0" applyBorder="0" applyAlignment="0" applyProtection="0"/>
    <xf numFmtId="0" fontId="43" fillId="60" borderId="0" applyNumberFormat="0" applyBorder="0" applyAlignment="0" applyProtection="0"/>
    <xf numFmtId="0" fontId="43" fillId="60" borderId="0" applyNumberFormat="0" applyBorder="0" applyAlignment="0" applyProtection="0"/>
    <xf numFmtId="0" fontId="43" fillId="60" borderId="0" applyNumberFormat="0" applyBorder="0" applyAlignment="0" applyProtection="0"/>
    <xf numFmtId="0" fontId="43" fillId="60" borderId="0" applyNumberFormat="0" applyBorder="0" applyAlignment="0" applyProtection="0"/>
    <xf numFmtId="0" fontId="43" fillId="60" borderId="0" applyNumberFormat="0" applyBorder="0" applyAlignment="0" applyProtection="0"/>
    <xf numFmtId="0" fontId="43" fillId="60" borderId="0" applyNumberFormat="0" applyBorder="0" applyAlignment="0" applyProtection="0"/>
    <xf numFmtId="0" fontId="43" fillId="60" borderId="0" applyNumberFormat="0" applyBorder="0" applyAlignment="0" applyProtection="0"/>
    <xf numFmtId="0" fontId="43" fillId="60" borderId="0" applyNumberFormat="0" applyBorder="0" applyAlignment="0" applyProtection="0"/>
    <xf numFmtId="0" fontId="43" fillId="60" borderId="0" applyNumberFormat="0" applyBorder="0" applyAlignment="0" applyProtection="0"/>
    <xf numFmtId="0" fontId="43" fillId="60" borderId="0" applyNumberFormat="0" applyBorder="0" applyAlignment="0" applyProtection="0"/>
    <xf numFmtId="0" fontId="43" fillId="60" borderId="0" applyNumberFormat="0" applyBorder="0" applyAlignment="0" applyProtection="0"/>
    <xf numFmtId="0" fontId="43" fillId="60" borderId="0" applyNumberFormat="0" applyBorder="0" applyAlignment="0" applyProtection="0"/>
    <xf numFmtId="0" fontId="43" fillId="60" borderId="0" applyNumberFormat="0" applyBorder="0" applyAlignment="0" applyProtection="0"/>
    <xf numFmtId="0" fontId="43" fillId="60" borderId="0" applyNumberFormat="0" applyBorder="0" applyAlignment="0" applyProtection="0"/>
    <xf numFmtId="0" fontId="43" fillId="60" borderId="0" applyNumberFormat="0" applyBorder="0" applyAlignment="0" applyProtection="0"/>
    <xf numFmtId="0" fontId="43" fillId="60" borderId="0" applyNumberFormat="0" applyBorder="0" applyAlignment="0" applyProtection="0"/>
    <xf numFmtId="0" fontId="43" fillId="60" borderId="0" applyNumberFormat="0" applyBorder="0" applyAlignment="0" applyProtection="0"/>
    <xf numFmtId="0" fontId="43" fillId="60" borderId="0" applyNumberFormat="0" applyBorder="0" applyAlignment="0" applyProtection="0"/>
    <xf numFmtId="0" fontId="43" fillId="60" borderId="0" applyNumberFormat="0" applyBorder="0" applyAlignment="0" applyProtection="0"/>
    <xf numFmtId="0" fontId="43" fillId="60" borderId="0" applyNumberFormat="0" applyBorder="0" applyAlignment="0" applyProtection="0"/>
    <xf numFmtId="0" fontId="43" fillId="60" borderId="0" applyNumberFormat="0" applyBorder="0" applyAlignment="0" applyProtection="0"/>
    <xf numFmtId="0" fontId="43" fillId="60" borderId="0" applyNumberFormat="0" applyBorder="0" applyAlignment="0" applyProtection="0"/>
    <xf numFmtId="0" fontId="43" fillId="60" borderId="0" applyNumberFormat="0" applyBorder="0" applyAlignment="0" applyProtection="0"/>
    <xf numFmtId="0" fontId="43" fillId="60" borderId="0" applyNumberFormat="0" applyBorder="0" applyAlignment="0" applyProtection="0"/>
    <xf numFmtId="0" fontId="43" fillId="60" borderId="0" applyNumberFormat="0" applyBorder="0" applyAlignment="0" applyProtection="0"/>
    <xf numFmtId="0" fontId="43" fillId="60" borderId="0" applyNumberFormat="0" applyBorder="0" applyAlignment="0" applyProtection="0"/>
    <xf numFmtId="0" fontId="43" fillId="60" borderId="0" applyNumberFormat="0" applyBorder="0" applyAlignment="0" applyProtection="0"/>
    <xf numFmtId="0" fontId="43" fillId="60" borderId="0" applyNumberFormat="0" applyBorder="0" applyAlignment="0" applyProtection="0"/>
    <xf numFmtId="0" fontId="43" fillId="60" borderId="0" applyNumberFormat="0" applyBorder="0" applyAlignment="0" applyProtection="0"/>
    <xf numFmtId="0" fontId="43" fillId="60" borderId="0" applyNumberFormat="0" applyBorder="0" applyAlignment="0" applyProtection="0"/>
    <xf numFmtId="0" fontId="43" fillId="60" borderId="0" applyNumberFormat="0" applyBorder="0" applyAlignment="0" applyProtection="0"/>
    <xf numFmtId="0" fontId="43" fillId="60" borderId="0" applyNumberFormat="0" applyBorder="0" applyAlignment="0" applyProtection="0"/>
    <xf numFmtId="0" fontId="43" fillId="60" borderId="0" applyNumberFormat="0" applyBorder="0" applyAlignment="0" applyProtection="0"/>
    <xf numFmtId="0" fontId="43" fillId="60" borderId="0" applyNumberFormat="0" applyBorder="0" applyAlignment="0" applyProtection="0"/>
    <xf numFmtId="0" fontId="43" fillId="60" borderId="0" applyNumberFormat="0" applyBorder="0" applyAlignment="0" applyProtection="0"/>
    <xf numFmtId="0" fontId="43" fillId="60" borderId="0" applyNumberFormat="0" applyBorder="0" applyAlignment="0" applyProtection="0"/>
    <xf numFmtId="0" fontId="43" fillId="60" borderId="0" applyNumberFormat="0" applyBorder="0" applyAlignment="0" applyProtection="0"/>
    <xf numFmtId="0" fontId="43" fillId="60" borderId="0" applyNumberFormat="0" applyBorder="0" applyAlignment="0" applyProtection="0"/>
    <xf numFmtId="0" fontId="43" fillId="60"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43" fillId="60"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43" fillId="60" borderId="0" applyNumberFormat="0" applyBorder="0" applyAlignment="0" applyProtection="0"/>
    <xf numFmtId="0" fontId="5" fillId="48" borderId="0" applyNumberFormat="0" applyBorder="0" applyAlignment="0" applyProtection="0"/>
    <xf numFmtId="0" fontId="43" fillId="60" borderId="0" applyNumberFormat="0" applyBorder="0" applyAlignment="0" applyProtection="0"/>
    <xf numFmtId="0" fontId="5" fillId="48" borderId="0" applyNumberFormat="0" applyBorder="0" applyAlignment="0" applyProtection="0"/>
    <xf numFmtId="0" fontId="43" fillId="60" borderId="0" applyNumberFormat="0" applyBorder="0" applyAlignment="0" applyProtection="0"/>
    <xf numFmtId="0" fontId="5" fillId="48" borderId="0" applyNumberFormat="0" applyBorder="0" applyAlignment="0" applyProtection="0"/>
    <xf numFmtId="0" fontId="43" fillId="60" borderId="0" applyNumberFormat="0" applyBorder="0" applyAlignment="0" applyProtection="0"/>
    <xf numFmtId="0" fontId="5" fillId="48" borderId="0" applyNumberFormat="0" applyBorder="0" applyAlignment="0" applyProtection="0"/>
    <xf numFmtId="0" fontId="43" fillId="60" borderId="0" applyNumberFormat="0" applyBorder="0" applyAlignment="0" applyProtection="0"/>
    <xf numFmtId="0" fontId="5" fillId="48" borderId="0" applyNumberFormat="0" applyBorder="0" applyAlignment="0" applyProtection="0"/>
    <xf numFmtId="0" fontId="43" fillId="60"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43" fillId="60" borderId="0" applyNumberFormat="0" applyBorder="0" applyAlignment="0" applyProtection="0"/>
    <xf numFmtId="0" fontId="5" fillId="48" borderId="0" applyNumberFormat="0" applyBorder="0" applyAlignment="0" applyProtection="0"/>
    <xf numFmtId="0" fontId="43" fillId="60" borderId="0" applyNumberFormat="0" applyBorder="0" applyAlignment="0" applyProtection="0"/>
    <xf numFmtId="0" fontId="5" fillId="48" borderId="0" applyNumberFormat="0" applyBorder="0" applyAlignment="0" applyProtection="0"/>
    <xf numFmtId="0" fontId="43" fillId="60" borderId="0" applyNumberFormat="0" applyBorder="0" applyAlignment="0" applyProtection="0"/>
    <xf numFmtId="0" fontId="5" fillId="48" borderId="0" applyNumberFormat="0" applyBorder="0" applyAlignment="0" applyProtection="0"/>
    <xf numFmtId="0" fontId="43" fillId="60" borderId="0" applyNumberFormat="0" applyBorder="0" applyAlignment="0" applyProtection="0"/>
    <xf numFmtId="0" fontId="43" fillId="60" borderId="0" applyNumberFormat="0" applyBorder="0" applyAlignment="0" applyProtection="0"/>
    <xf numFmtId="0" fontId="43" fillId="60" borderId="0" applyNumberFormat="0" applyBorder="0" applyAlignment="0" applyProtection="0"/>
    <xf numFmtId="0" fontId="43" fillId="60" borderId="0" applyNumberFormat="0" applyBorder="0" applyAlignment="0" applyProtection="0"/>
    <xf numFmtId="0" fontId="43" fillId="60" borderId="0" applyNumberFormat="0" applyBorder="0" applyAlignment="0" applyProtection="0"/>
    <xf numFmtId="0" fontId="5" fillId="48" borderId="0" applyNumberFormat="0" applyBorder="0" applyAlignment="0" applyProtection="0"/>
    <xf numFmtId="0" fontId="43" fillId="60" borderId="0" applyNumberFormat="0" applyBorder="0" applyAlignment="0" applyProtection="0"/>
    <xf numFmtId="0" fontId="43" fillId="60"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43" fillId="60" borderId="0" applyNumberFormat="0" applyBorder="0" applyAlignment="0" applyProtection="0"/>
    <xf numFmtId="0" fontId="43" fillId="60"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43" fillId="60" borderId="0" applyNumberFormat="0" applyBorder="0" applyAlignment="0" applyProtection="0"/>
    <xf numFmtId="0" fontId="43" fillId="60"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43" fillId="60" borderId="0" applyNumberFormat="0" applyBorder="0" applyAlignment="0" applyProtection="0"/>
    <xf numFmtId="0" fontId="43" fillId="60"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43" fillId="60" borderId="0" applyNumberFormat="0" applyBorder="0" applyAlignment="0" applyProtection="0"/>
    <xf numFmtId="0" fontId="43" fillId="60"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44" fillId="61" borderId="0" applyNumberFormat="0" applyBorder="0" applyAlignment="0" applyProtection="0"/>
    <xf numFmtId="0" fontId="44" fillId="61" borderId="0" applyNumberFormat="0" applyBorder="0" applyAlignment="0" applyProtection="0"/>
    <xf numFmtId="0" fontId="44" fillId="61" borderId="0" applyNumberFormat="0" applyBorder="0" applyAlignment="0" applyProtection="0"/>
    <xf numFmtId="0" fontId="44" fillId="61" borderId="0" applyNumberFormat="0" applyBorder="0" applyAlignment="0" applyProtection="0"/>
    <xf numFmtId="0" fontId="44" fillId="61" borderId="0" applyNumberFormat="0" applyBorder="0" applyAlignment="0" applyProtection="0"/>
    <xf numFmtId="0" fontId="44" fillId="61" borderId="0" applyNumberFormat="0" applyBorder="0" applyAlignment="0" applyProtection="0"/>
    <xf numFmtId="0" fontId="44" fillId="61" borderId="0" applyNumberFormat="0" applyBorder="0" applyAlignment="0" applyProtection="0"/>
    <xf numFmtId="0" fontId="44" fillId="61" borderId="0" applyNumberFormat="0" applyBorder="0" applyAlignment="0" applyProtection="0"/>
    <xf numFmtId="0" fontId="44" fillId="61" borderId="0" applyNumberFormat="0" applyBorder="0" applyAlignment="0" applyProtection="0"/>
    <xf numFmtId="0" fontId="44" fillId="61" borderId="0" applyNumberFormat="0" applyBorder="0" applyAlignment="0" applyProtection="0"/>
    <xf numFmtId="0" fontId="44" fillId="61" borderId="0" applyNumberFormat="0" applyBorder="0" applyAlignment="0" applyProtection="0"/>
    <xf numFmtId="0" fontId="44" fillId="61"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44" fillId="61" borderId="0" applyNumberFormat="0" applyBorder="0" applyAlignment="0" applyProtection="0"/>
    <xf numFmtId="0" fontId="44" fillId="61"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44" fillId="61" borderId="0" applyNumberFormat="0" applyBorder="0" applyAlignment="0" applyProtection="0"/>
    <xf numFmtId="0" fontId="44" fillId="61"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44" fillId="61" borderId="0" applyNumberFormat="0" applyBorder="0" applyAlignment="0" applyProtection="0"/>
    <xf numFmtId="0" fontId="44" fillId="61" borderId="0" applyNumberFormat="0" applyBorder="0" applyAlignment="0" applyProtection="0"/>
    <xf numFmtId="0" fontId="44" fillId="61" borderId="0" applyNumberFormat="0" applyBorder="0" applyAlignment="0" applyProtection="0"/>
    <xf numFmtId="0" fontId="44" fillId="61" borderId="0" applyNumberFormat="0" applyBorder="0" applyAlignment="0" applyProtection="0"/>
    <xf numFmtId="0" fontId="44" fillId="61" borderId="0" applyNumberFormat="0" applyBorder="0" applyAlignment="0" applyProtection="0"/>
    <xf numFmtId="0" fontId="44" fillId="61" borderId="0" applyNumberFormat="0" applyBorder="0" applyAlignment="0" applyProtection="0"/>
    <xf numFmtId="0" fontId="44" fillId="61" borderId="0" applyNumberFormat="0" applyBorder="0" applyAlignment="0" applyProtection="0"/>
    <xf numFmtId="0" fontId="44" fillId="61" borderId="0" applyNumberFormat="0" applyBorder="0" applyAlignment="0" applyProtection="0"/>
    <xf numFmtId="0" fontId="44" fillId="61" borderId="0" applyNumberFormat="0" applyBorder="0" applyAlignment="0" applyProtection="0"/>
    <xf numFmtId="0" fontId="44" fillId="61" borderId="0" applyNumberFormat="0" applyBorder="0" applyAlignment="0" applyProtection="0"/>
    <xf numFmtId="0" fontId="44" fillId="61" borderId="0" applyNumberFormat="0" applyBorder="0" applyAlignment="0" applyProtection="0"/>
    <xf numFmtId="0" fontId="44" fillId="61" borderId="0" applyNumberFormat="0" applyBorder="0" applyAlignment="0" applyProtection="0"/>
    <xf numFmtId="0" fontId="44" fillId="61" borderId="0" applyNumberFormat="0" applyBorder="0" applyAlignment="0" applyProtection="0"/>
    <xf numFmtId="0" fontId="44" fillId="61" borderId="0" applyNumberFormat="0" applyBorder="0" applyAlignment="0" applyProtection="0"/>
    <xf numFmtId="0" fontId="44" fillId="61" borderId="0" applyNumberFormat="0" applyBorder="0" applyAlignment="0" applyProtection="0"/>
    <xf numFmtId="0" fontId="44" fillId="61" borderId="0" applyNumberFormat="0" applyBorder="0" applyAlignment="0" applyProtection="0"/>
    <xf numFmtId="0" fontId="44" fillId="61" borderId="0" applyNumberFormat="0" applyBorder="0" applyAlignment="0" applyProtection="0"/>
    <xf numFmtId="0" fontId="44" fillId="61" borderId="0" applyNumberFormat="0" applyBorder="0" applyAlignment="0" applyProtection="0"/>
    <xf numFmtId="0" fontId="44" fillId="61" borderId="0" applyNumberFormat="0" applyBorder="0" applyAlignment="0" applyProtection="0"/>
    <xf numFmtId="0" fontId="44" fillId="61" borderId="0" applyNumberFormat="0" applyBorder="0" applyAlignment="0" applyProtection="0"/>
    <xf numFmtId="0" fontId="44" fillId="61" borderId="0" applyNumberFormat="0" applyBorder="0" applyAlignment="0" applyProtection="0"/>
    <xf numFmtId="0" fontId="44" fillId="61" borderId="0" applyNumberFormat="0" applyBorder="0" applyAlignment="0" applyProtection="0"/>
    <xf numFmtId="0" fontId="44" fillId="61" borderId="0" applyNumberFormat="0" applyBorder="0" applyAlignment="0" applyProtection="0"/>
    <xf numFmtId="0" fontId="44" fillId="61" borderId="0" applyNumberFormat="0" applyBorder="0" applyAlignment="0" applyProtection="0"/>
    <xf numFmtId="0" fontId="44" fillId="61" borderId="0" applyNumberFormat="0" applyBorder="0" applyAlignment="0" applyProtection="0"/>
    <xf numFmtId="0" fontId="44" fillId="61" borderId="0" applyNumberFormat="0" applyBorder="0" applyAlignment="0" applyProtection="0"/>
    <xf numFmtId="0" fontId="44" fillId="61" borderId="0" applyNumberFormat="0" applyBorder="0" applyAlignment="0" applyProtection="0"/>
    <xf numFmtId="0" fontId="44" fillId="61" borderId="0" applyNumberFormat="0" applyBorder="0" applyAlignment="0" applyProtection="0"/>
    <xf numFmtId="0" fontId="44" fillId="61" borderId="0" applyNumberFormat="0" applyBorder="0" applyAlignment="0" applyProtection="0"/>
    <xf numFmtId="0" fontId="44" fillId="61" borderId="0" applyNumberFormat="0" applyBorder="0" applyAlignment="0" applyProtection="0"/>
    <xf numFmtId="0" fontId="44" fillId="61" borderId="0" applyNumberFormat="0" applyBorder="0" applyAlignment="0" applyProtection="0"/>
    <xf numFmtId="0" fontId="44" fillId="61" borderId="0" applyNumberFormat="0" applyBorder="0" applyAlignment="0" applyProtection="0"/>
    <xf numFmtId="0" fontId="44" fillId="61" borderId="0" applyNumberFormat="0" applyBorder="0" applyAlignment="0" applyProtection="0"/>
    <xf numFmtId="0" fontId="44" fillId="61" borderId="0" applyNumberFormat="0" applyBorder="0" applyAlignment="0" applyProtection="0"/>
    <xf numFmtId="0" fontId="44" fillId="61" borderId="0" applyNumberFormat="0" applyBorder="0" applyAlignment="0" applyProtection="0"/>
    <xf numFmtId="0" fontId="44" fillId="61" borderId="0" applyNumberFormat="0" applyBorder="0" applyAlignment="0" applyProtection="0"/>
    <xf numFmtId="0" fontId="44" fillId="61"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44" fillId="61"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44" fillId="61" borderId="0" applyNumberFormat="0" applyBorder="0" applyAlignment="0" applyProtection="0"/>
    <xf numFmtId="0" fontId="44" fillId="61" borderId="0" applyNumberFormat="0" applyBorder="0" applyAlignment="0" applyProtection="0"/>
    <xf numFmtId="0" fontId="44" fillId="61" borderId="0" applyNumberFormat="0" applyBorder="0" applyAlignment="0" applyProtection="0"/>
    <xf numFmtId="0" fontId="44" fillId="61" borderId="0" applyNumberFormat="0" applyBorder="0" applyAlignment="0" applyProtection="0"/>
    <xf numFmtId="0" fontId="44" fillId="61" borderId="0" applyNumberFormat="0" applyBorder="0" applyAlignment="0" applyProtection="0"/>
    <xf numFmtId="0" fontId="44" fillId="61" borderId="0" applyNumberFormat="0" applyBorder="0" applyAlignment="0" applyProtection="0"/>
    <xf numFmtId="0" fontId="8" fillId="29" borderId="0" applyNumberFormat="0" applyBorder="0" applyAlignment="0" applyProtection="0"/>
    <xf numFmtId="0" fontId="44" fillId="61"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44" fillId="61" borderId="0" applyNumberFormat="0" applyBorder="0" applyAlignment="0" applyProtection="0"/>
    <xf numFmtId="0" fontId="44" fillId="61" borderId="0" applyNumberFormat="0" applyBorder="0" applyAlignment="0" applyProtection="0"/>
    <xf numFmtId="0" fontId="44" fillId="61" borderId="0" applyNumberFormat="0" applyBorder="0" applyAlignment="0" applyProtection="0"/>
    <xf numFmtId="0" fontId="44" fillId="61" borderId="0" applyNumberFormat="0" applyBorder="0" applyAlignment="0" applyProtection="0"/>
    <xf numFmtId="0" fontId="44" fillId="61" borderId="0" applyNumberFormat="0" applyBorder="0" applyAlignment="0" applyProtection="0"/>
    <xf numFmtId="0" fontId="44" fillId="61" borderId="0" applyNumberFormat="0" applyBorder="0" applyAlignment="0" applyProtection="0"/>
    <xf numFmtId="0" fontId="44" fillId="61" borderId="0" applyNumberFormat="0" applyBorder="0" applyAlignment="0" applyProtection="0"/>
    <xf numFmtId="0" fontId="8" fillId="29" borderId="0" applyNumberFormat="0" applyBorder="0" applyAlignment="0" applyProtection="0"/>
    <xf numFmtId="0" fontId="44" fillId="61" borderId="0" applyNumberFormat="0" applyBorder="0" applyAlignment="0" applyProtection="0"/>
    <xf numFmtId="0" fontId="44" fillId="61"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44" fillId="61" borderId="0" applyNumberFormat="0" applyBorder="0" applyAlignment="0" applyProtection="0"/>
    <xf numFmtId="0" fontId="44" fillId="61"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44" fillId="61" borderId="0" applyNumberFormat="0" applyBorder="0" applyAlignment="0" applyProtection="0"/>
    <xf numFmtId="0" fontId="44" fillId="61"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44" fillId="61" borderId="0" applyNumberFormat="0" applyBorder="0" applyAlignment="0" applyProtection="0"/>
    <xf numFmtId="0" fontId="44" fillId="61"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44" fillId="61" borderId="0" applyNumberFormat="0" applyBorder="0" applyAlignment="0" applyProtection="0"/>
    <xf numFmtId="0" fontId="44" fillId="61"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44" fillId="58"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8" fillId="33" borderId="0" applyNumberFormat="0" applyBorder="0" applyAlignment="0" applyProtection="0"/>
    <xf numFmtId="0" fontId="44" fillId="58"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8" fillId="33"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44" fillId="59"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8" fillId="37" borderId="0" applyNumberFormat="0" applyBorder="0" applyAlignment="0" applyProtection="0"/>
    <xf numFmtId="0" fontId="44" fillId="59"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8" fillId="37"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44" fillId="62"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8" fillId="41" borderId="0" applyNumberFormat="0" applyBorder="0" applyAlignment="0" applyProtection="0"/>
    <xf numFmtId="0" fontId="44" fillId="62"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8" fillId="41"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44" fillId="63"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8" fillId="45" borderId="0" applyNumberFormat="0" applyBorder="0" applyAlignment="0" applyProtection="0"/>
    <xf numFmtId="0" fontId="44" fillId="63"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8" fillId="45"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44" fillId="64"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8" fillId="49" borderId="0" applyNumberFormat="0" applyBorder="0" applyAlignment="0" applyProtection="0"/>
    <xf numFmtId="0" fontId="44" fillId="64"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8" fillId="49"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6" borderId="0" applyNumberFormat="0" applyBorder="0" applyAlignment="0" applyProtection="0"/>
    <xf numFmtId="0" fontId="44" fillId="66" borderId="0" applyNumberFormat="0" applyBorder="0" applyAlignment="0" applyProtection="0"/>
    <xf numFmtId="0" fontId="44" fillId="66" borderId="0" applyNumberFormat="0" applyBorder="0" applyAlignment="0" applyProtection="0"/>
    <xf numFmtId="0" fontId="44" fillId="66" borderId="0" applyNumberFormat="0" applyBorder="0" applyAlignment="0" applyProtection="0"/>
    <xf numFmtId="0" fontId="44" fillId="66" borderId="0" applyNumberFormat="0" applyBorder="0" applyAlignment="0" applyProtection="0"/>
    <xf numFmtId="0" fontId="44" fillId="66" borderId="0" applyNumberFormat="0" applyBorder="0" applyAlignment="0" applyProtection="0"/>
    <xf numFmtId="0" fontId="44" fillId="66" borderId="0" applyNumberFormat="0" applyBorder="0" applyAlignment="0" applyProtection="0"/>
    <xf numFmtId="0" fontId="44" fillId="66" borderId="0" applyNumberFormat="0" applyBorder="0" applyAlignment="0" applyProtection="0"/>
    <xf numFmtId="0" fontId="44" fillId="66" borderId="0" applyNumberFormat="0" applyBorder="0" applyAlignment="0" applyProtection="0"/>
    <xf numFmtId="0" fontId="44" fillId="66" borderId="0" applyNumberFormat="0" applyBorder="0" applyAlignment="0" applyProtection="0"/>
    <xf numFmtId="0" fontId="44" fillId="66" borderId="0" applyNumberFormat="0" applyBorder="0" applyAlignment="0" applyProtection="0"/>
    <xf numFmtId="0" fontId="44" fillId="66"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6" borderId="0" applyNumberFormat="0" applyBorder="0" applyAlignment="0" applyProtection="0"/>
    <xf numFmtId="0" fontId="44" fillId="66"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44" fillId="66" borderId="0" applyNumberFormat="0" applyBorder="0" applyAlignment="0" applyProtection="0"/>
    <xf numFmtId="0" fontId="44" fillId="66"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44" fillId="66" borderId="0" applyNumberFormat="0" applyBorder="0" applyAlignment="0" applyProtection="0"/>
    <xf numFmtId="0" fontId="44" fillId="66" borderId="0" applyNumberFormat="0" applyBorder="0" applyAlignment="0" applyProtection="0"/>
    <xf numFmtId="0" fontId="44" fillId="66" borderId="0" applyNumberFormat="0" applyBorder="0" applyAlignment="0" applyProtection="0"/>
    <xf numFmtId="0" fontId="44" fillId="66" borderId="0" applyNumberFormat="0" applyBorder="0" applyAlignment="0" applyProtection="0"/>
    <xf numFmtId="0" fontId="44" fillId="66" borderId="0" applyNumberFormat="0" applyBorder="0" applyAlignment="0" applyProtection="0"/>
    <xf numFmtId="0" fontId="44" fillId="66" borderId="0" applyNumberFormat="0" applyBorder="0" applyAlignment="0" applyProtection="0"/>
    <xf numFmtId="0" fontId="44" fillId="66" borderId="0" applyNumberFormat="0" applyBorder="0" applyAlignment="0" applyProtection="0"/>
    <xf numFmtId="0" fontId="44" fillId="66" borderId="0" applyNumberFormat="0" applyBorder="0" applyAlignment="0" applyProtection="0"/>
    <xf numFmtId="0" fontId="44" fillId="66" borderId="0" applyNumberFormat="0" applyBorder="0" applyAlignment="0" applyProtection="0"/>
    <xf numFmtId="0" fontId="44" fillId="66" borderId="0" applyNumberFormat="0" applyBorder="0" applyAlignment="0" applyProtection="0"/>
    <xf numFmtId="0" fontId="44" fillId="66" borderId="0" applyNumberFormat="0" applyBorder="0" applyAlignment="0" applyProtection="0"/>
    <xf numFmtId="0" fontId="44" fillId="66" borderId="0" applyNumberFormat="0" applyBorder="0" applyAlignment="0" applyProtection="0"/>
    <xf numFmtId="0" fontId="44" fillId="66" borderId="0" applyNumberFormat="0" applyBorder="0" applyAlignment="0" applyProtection="0"/>
    <xf numFmtId="0" fontId="44" fillId="66" borderId="0" applyNumberFormat="0" applyBorder="0" applyAlignment="0" applyProtection="0"/>
    <xf numFmtId="0" fontId="44" fillId="66" borderId="0" applyNumberFormat="0" applyBorder="0" applyAlignment="0" applyProtection="0"/>
    <xf numFmtId="0" fontId="44" fillId="66" borderId="0" applyNumberFormat="0" applyBorder="0" applyAlignment="0" applyProtection="0"/>
    <xf numFmtId="0" fontId="44" fillId="66" borderId="0" applyNumberFormat="0" applyBorder="0" applyAlignment="0" applyProtection="0"/>
    <xf numFmtId="0" fontId="44" fillId="66" borderId="0" applyNumberFormat="0" applyBorder="0" applyAlignment="0" applyProtection="0"/>
    <xf numFmtId="0" fontId="44" fillId="66" borderId="0" applyNumberFormat="0" applyBorder="0" applyAlignment="0" applyProtection="0"/>
    <xf numFmtId="0" fontId="44" fillId="66" borderId="0" applyNumberFormat="0" applyBorder="0" applyAlignment="0" applyProtection="0"/>
    <xf numFmtId="0" fontId="44" fillId="66" borderId="0" applyNumberFormat="0" applyBorder="0" applyAlignment="0" applyProtection="0"/>
    <xf numFmtId="0" fontId="44" fillId="66" borderId="0" applyNumberFormat="0" applyBorder="0" applyAlignment="0" applyProtection="0"/>
    <xf numFmtId="0" fontId="44" fillId="66" borderId="0" applyNumberFormat="0" applyBorder="0" applyAlignment="0" applyProtection="0"/>
    <xf numFmtId="0" fontId="44" fillId="66" borderId="0" applyNumberFormat="0" applyBorder="0" applyAlignment="0" applyProtection="0"/>
    <xf numFmtId="0" fontId="44" fillId="66" borderId="0" applyNumberFormat="0" applyBorder="0" applyAlignment="0" applyProtection="0"/>
    <xf numFmtId="0" fontId="44" fillId="66" borderId="0" applyNumberFormat="0" applyBorder="0" applyAlignment="0" applyProtection="0"/>
    <xf numFmtId="0" fontId="44" fillId="66" borderId="0" applyNumberFormat="0" applyBorder="0" applyAlignment="0" applyProtection="0"/>
    <xf numFmtId="0" fontId="44" fillId="66" borderId="0" applyNumberFormat="0" applyBorder="0" applyAlignment="0" applyProtection="0"/>
    <xf numFmtId="0" fontId="44" fillId="66" borderId="0" applyNumberFormat="0" applyBorder="0" applyAlignment="0" applyProtection="0"/>
    <xf numFmtId="0" fontId="44" fillId="66" borderId="0" applyNumberFormat="0" applyBorder="0" applyAlignment="0" applyProtection="0"/>
    <xf numFmtId="0" fontId="44" fillId="66" borderId="0" applyNumberFormat="0" applyBorder="0" applyAlignment="0" applyProtection="0"/>
    <xf numFmtId="0" fontId="44" fillId="66" borderId="0" applyNumberFormat="0" applyBorder="0" applyAlignment="0" applyProtection="0"/>
    <xf numFmtId="0" fontId="44" fillId="66" borderId="0" applyNumberFormat="0" applyBorder="0" applyAlignment="0" applyProtection="0"/>
    <xf numFmtId="0" fontId="44" fillId="66" borderId="0" applyNumberFormat="0" applyBorder="0" applyAlignment="0" applyProtection="0"/>
    <xf numFmtId="0" fontId="44" fillId="66" borderId="0" applyNumberFormat="0" applyBorder="0" applyAlignment="0" applyProtection="0"/>
    <xf numFmtId="0" fontId="44" fillId="66" borderId="0" applyNumberFormat="0" applyBorder="0" applyAlignment="0" applyProtection="0"/>
    <xf numFmtId="0" fontId="44" fillId="66"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44" fillId="66"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44" fillId="66" borderId="0" applyNumberFormat="0" applyBorder="0" applyAlignment="0" applyProtection="0"/>
    <xf numFmtId="0" fontId="44" fillId="66" borderId="0" applyNumberFormat="0" applyBorder="0" applyAlignment="0" applyProtection="0"/>
    <xf numFmtId="0" fontId="44" fillId="66" borderId="0" applyNumberFormat="0" applyBorder="0" applyAlignment="0" applyProtection="0"/>
    <xf numFmtId="0" fontId="44" fillId="66" borderId="0" applyNumberFormat="0" applyBorder="0" applyAlignment="0" applyProtection="0"/>
    <xf numFmtId="0" fontId="44" fillId="66" borderId="0" applyNumberFormat="0" applyBorder="0" applyAlignment="0" applyProtection="0"/>
    <xf numFmtId="0" fontId="44" fillId="66" borderId="0" applyNumberFormat="0" applyBorder="0" applyAlignment="0" applyProtection="0"/>
    <xf numFmtId="0" fontId="8" fillId="30" borderId="0" applyNumberFormat="0" applyBorder="0" applyAlignment="0" applyProtection="0"/>
    <xf numFmtId="0" fontId="44" fillId="66"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44" fillId="66" borderId="0" applyNumberFormat="0" applyBorder="0" applyAlignment="0" applyProtection="0"/>
    <xf numFmtId="0" fontId="44" fillId="66" borderId="0" applyNumberFormat="0" applyBorder="0" applyAlignment="0" applyProtection="0"/>
    <xf numFmtId="0" fontId="44" fillId="66" borderId="0" applyNumberFormat="0" applyBorder="0" applyAlignment="0" applyProtection="0"/>
    <xf numFmtId="0" fontId="44" fillId="66" borderId="0" applyNumberFormat="0" applyBorder="0" applyAlignment="0" applyProtection="0"/>
    <xf numFmtId="0" fontId="44" fillId="66" borderId="0" applyNumberFormat="0" applyBorder="0" applyAlignment="0" applyProtection="0"/>
    <xf numFmtId="0" fontId="44" fillId="66" borderId="0" applyNumberFormat="0" applyBorder="0" applyAlignment="0" applyProtection="0"/>
    <xf numFmtId="0" fontId="44" fillId="66" borderId="0" applyNumberFormat="0" applyBorder="0" applyAlignment="0" applyProtection="0"/>
    <xf numFmtId="0" fontId="8" fillId="30" borderId="0" applyNumberFormat="0" applyBorder="0" applyAlignment="0" applyProtection="0"/>
    <xf numFmtId="0" fontId="44" fillId="66" borderId="0" applyNumberFormat="0" applyBorder="0" applyAlignment="0" applyProtection="0"/>
    <xf numFmtId="0" fontId="44" fillId="66"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44" fillId="66" borderId="0" applyNumberFormat="0" applyBorder="0" applyAlignment="0" applyProtection="0"/>
    <xf numFmtId="0" fontId="44" fillId="66"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44" fillId="66" borderId="0" applyNumberFormat="0" applyBorder="0" applyAlignment="0" applyProtection="0"/>
    <xf numFmtId="0" fontId="44" fillId="66"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44" fillId="66" borderId="0" applyNumberFormat="0" applyBorder="0" applyAlignment="0" applyProtection="0"/>
    <xf numFmtId="0" fontId="44" fillId="66"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44" fillId="66" borderId="0" applyNumberFormat="0" applyBorder="0" applyAlignment="0" applyProtection="0"/>
    <xf numFmtId="0" fontId="44" fillId="66"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44" fillId="67"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8" fillId="34" borderId="0" applyNumberFormat="0" applyBorder="0" applyAlignment="0" applyProtection="0"/>
    <xf numFmtId="0" fontId="44" fillId="67"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8" fillId="34"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9"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44" fillId="62"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8" fillId="38" borderId="0" applyNumberFormat="0" applyBorder="0" applyAlignment="0" applyProtection="0"/>
    <xf numFmtId="0" fontId="44" fillId="62"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8" fillId="38"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44" fillId="63"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8" fillId="42" borderId="0" applyNumberFormat="0" applyBorder="0" applyAlignment="0" applyProtection="0"/>
    <xf numFmtId="0" fontId="44" fillId="63"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8" fillId="42"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44" fillId="63" borderId="0" applyNumberFormat="0" applyBorder="0" applyAlignment="0" applyProtection="0"/>
    <xf numFmtId="0" fontId="44" fillId="63"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44" fillId="68"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8" fillId="46" borderId="0" applyNumberFormat="0" applyBorder="0" applyAlignment="0" applyProtection="0"/>
    <xf numFmtId="0" fontId="44" fillId="68"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8" fillId="46"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2" fillId="2" borderId="1" applyNumberFormat="0" applyAlignment="0" applyProtection="0"/>
    <xf numFmtId="0" fontId="2" fillId="2" borderId="1" applyNumberFormat="0" applyAlignment="0" applyProtection="0"/>
    <xf numFmtId="0" fontId="2" fillId="2" borderId="1"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2" fillId="2" borderId="1" applyNumberFormat="0" applyAlignment="0" applyProtection="0"/>
    <xf numFmtId="0" fontId="2" fillId="2" borderId="1" applyNumberFormat="0" applyAlignment="0" applyProtection="0"/>
    <xf numFmtId="0" fontId="2" fillId="2" borderId="1"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2" fillId="2" borderId="1" applyNumberFormat="0" applyAlignment="0" applyProtection="0"/>
    <xf numFmtId="0" fontId="2" fillId="2" borderId="1" applyNumberFormat="0" applyAlignment="0" applyProtection="0"/>
    <xf numFmtId="0" fontId="2" fillId="2" borderId="1" applyNumberFormat="0" applyAlignment="0" applyProtection="0"/>
    <xf numFmtId="0" fontId="2" fillId="2" borderId="1" applyNumberFormat="0" applyAlignment="0" applyProtection="0"/>
    <xf numFmtId="0" fontId="2" fillId="2" borderId="1"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2" fillId="2" borderId="1" applyNumberFormat="0" applyAlignment="0" applyProtection="0"/>
    <xf numFmtId="0" fontId="2" fillId="2" borderId="1" applyNumberFormat="0" applyAlignment="0" applyProtection="0"/>
    <xf numFmtId="0" fontId="2" fillId="2" borderId="1" applyNumberFormat="0" applyAlignment="0" applyProtection="0"/>
    <xf numFmtId="0" fontId="2" fillId="2" borderId="1" applyNumberFormat="0" applyAlignment="0" applyProtection="0"/>
    <xf numFmtId="0" fontId="2" fillId="2" borderId="1" applyNumberFormat="0" applyAlignment="0" applyProtection="0"/>
    <xf numFmtId="0" fontId="2" fillId="2" borderId="1" applyNumberFormat="0" applyAlignment="0" applyProtection="0"/>
    <xf numFmtId="0" fontId="2" fillId="2" borderId="1" applyNumberFormat="0" applyAlignment="0" applyProtection="0"/>
    <xf numFmtId="0" fontId="2" fillId="2" borderId="1" applyNumberFormat="0" applyAlignment="0" applyProtection="0"/>
    <xf numFmtId="0" fontId="2" fillId="2" borderId="1" applyNumberFormat="0" applyAlignment="0" applyProtection="0"/>
    <xf numFmtId="0" fontId="2" fillId="2" borderId="1"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2" fillId="2" borderId="1" applyNumberFormat="0" applyAlignment="0" applyProtection="0"/>
    <xf numFmtId="0" fontId="2" fillId="2" borderId="1" applyNumberFormat="0" applyAlignment="0" applyProtection="0"/>
    <xf numFmtId="0" fontId="2" fillId="2" borderId="1" applyNumberFormat="0" applyAlignment="0" applyProtection="0"/>
    <xf numFmtId="0" fontId="2" fillId="2" borderId="1" applyNumberFormat="0" applyAlignment="0" applyProtection="0"/>
    <xf numFmtId="0" fontId="2" fillId="2" borderId="1" applyNumberFormat="0" applyAlignment="0" applyProtection="0"/>
    <xf numFmtId="0" fontId="2" fillId="2" borderId="1" applyNumberFormat="0" applyAlignment="0" applyProtection="0"/>
    <xf numFmtId="0" fontId="2" fillId="2" borderId="1" applyNumberFormat="0" applyAlignment="0" applyProtection="0"/>
    <xf numFmtId="0" fontId="2" fillId="2" borderId="1" applyNumberFormat="0" applyAlignment="0" applyProtection="0"/>
    <xf numFmtId="0" fontId="2" fillId="2" borderId="1" applyNumberFormat="0" applyAlignment="0" applyProtection="0"/>
    <xf numFmtId="0" fontId="2" fillId="2" borderId="1"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2" fillId="2" borderId="1" applyNumberFormat="0" applyAlignment="0" applyProtection="0"/>
    <xf numFmtId="0" fontId="45" fillId="70" borderId="63" applyNumberFormat="0" applyAlignment="0" applyProtection="0"/>
    <xf numFmtId="0" fontId="2" fillId="2" borderId="1" applyNumberFormat="0" applyAlignment="0" applyProtection="0"/>
    <xf numFmtId="0" fontId="2" fillId="2" borderId="1"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2" fillId="2" borderId="1"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2" fillId="2" borderId="1" applyNumberFormat="0" applyAlignment="0" applyProtection="0"/>
    <xf numFmtId="0" fontId="2" fillId="2" borderId="1" applyNumberFormat="0" applyAlignment="0" applyProtection="0"/>
    <xf numFmtId="0" fontId="2" fillId="2" borderId="1"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2" fillId="2" borderId="1" applyNumberFormat="0" applyAlignment="0" applyProtection="0"/>
    <xf numFmtId="0" fontId="2" fillId="2" borderId="1" applyNumberFormat="0" applyAlignment="0" applyProtection="0"/>
    <xf numFmtId="0" fontId="2" fillId="2" borderId="1"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2" fillId="2" borderId="1" applyNumberFormat="0" applyAlignment="0" applyProtection="0"/>
    <xf numFmtId="0" fontId="2" fillId="2" borderId="1" applyNumberFormat="0" applyAlignment="0" applyProtection="0"/>
    <xf numFmtId="0" fontId="2" fillId="2" borderId="1"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2" fillId="2" borderId="1" applyNumberFormat="0" applyAlignment="0" applyProtection="0"/>
    <xf numFmtId="0" fontId="2" fillId="2" borderId="1" applyNumberFormat="0" applyAlignment="0" applyProtection="0"/>
    <xf numFmtId="0" fontId="2" fillId="2" borderId="1"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2" fillId="2" borderId="1" applyNumberFormat="0" applyAlignment="0" applyProtection="0"/>
    <xf numFmtId="0" fontId="2" fillId="2" borderId="1" applyNumberFormat="0" applyAlignment="0" applyProtection="0"/>
    <xf numFmtId="0" fontId="2" fillId="2" borderId="1"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6" fillId="52" borderId="0" applyNumberFormat="0" applyBorder="0" applyAlignment="0" applyProtection="0"/>
    <xf numFmtId="0" fontId="46" fillId="52" borderId="0" applyNumberFormat="0" applyBorder="0" applyAlignment="0" applyProtection="0"/>
    <xf numFmtId="0" fontId="46" fillId="52" borderId="0" applyNumberFormat="0" applyBorder="0" applyAlignment="0" applyProtection="0"/>
    <xf numFmtId="0" fontId="46" fillId="52" borderId="0" applyNumberFormat="0" applyBorder="0" applyAlignment="0" applyProtection="0"/>
    <xf numFmtId="0" fontId="46" fillId="52" borderId="0" applyNumberFormat="0" applyBorder="0" applyAlignment="0" applyProtection="0"/>
    <xf numFmtId="0" fontId="46" fillId="52" borderId="0" applyNumberFormat="0" applyBorder="0" applyAlignment="0" applyProtection="0"/>
    <xf numFmtId="0" fontId="46" fillId="52" borderId="0" applyNumberFormat="0" applyBorder="0" applyAlignment="0" applyProtection="0"/>
    <xf numFmtId="0" fontId="46" fillId="52" borderId="0" applyNumberFormat="0" applyBorder="0" applyAlignment="0" applyProtection="0"/>
    <xf numFmtId="0" fontId="46" fillId="52" borderId="0" applyNumberFormat="0" applyBorder="0" applyAlignment="0" applyProtection="0"/>
    <xf numFmtId="0" fontId="46" fillId="52" borderId="0" applyNumberFormat="0" applyBorder="0" applyAlignment="0" applyProtection="0"/>
    <xf numFmtId="0" fontId="46" fillId="52" borderId="0" applyNumberFormat="0" applyBorder="0" applyAlignment="0" applyProtection="0"/>
    <xf numFmtId="0" fontId="46" fillId="52" borderId="0" applyNumberFormat="0" applyBorder="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33" fillId="2" borderId="52" applyNumberFormat="0" applyAlignment="0" applyProtection="0"/>
    <xf numFmtId="0" fontId="33" fillId="2" borderId="52" applyNumberFormat="0" applyAlignment="0" applyProtection="0"/>
    <xf numFmtId="0" fontId="33" fillId="2" borderId="52"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33" fillId="2" borderId="52" applyNumberFormat="0" applyAlignment="0" applyProtection="0"/>
    <xf numFmtId="0" fontId="33" fillId="2" borderId="52" applyNumberFormat="0" applyAlignment="0" applyProtection="0"/>
    <xf numFmtId="0" fontId="33" fillId="2" borderId="52"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33" fillId="2" borderId="52" applyNumberFormat="0" applyAlignment="0" applyProtection="0"/>
    <xf numFmtId="0" fontId="33" fillId="2" borderId="52" applyNumberFormat="0" applyAlignment="0" applyProtection="0"/>
    <xf numFmtId="0" fontId="33" fillId="2" borderId="52" applyNumberFormat="0" applyAlignment="0" applyProtection="0"/>
    <xf numFmtId="0" fontId="33" fillId="2" borderId="52" applyNumberFormat="0" applyAlignment="0" applyProtection="0"/>
    <xf numFmtId="0" fontId="33" fillId="2" borderId="52"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33" fillId="2" borderId="52" applyNumberFormat="0" applyAlignment="0" applyProtection="0"/>
    <xf numFmtId="0" fontId="33" fillId="2" borderId="52" applyNumberFormat="0" applyAlignment="0" applyProtection="0"/>
    <xf numFmtId="0" fontId="33" fillId="2" borderId="52" applyNumberFormat="0" applyAlignment="0" applyProtection="0"/>
    <xf numFmtId="0" fontId="33" fillId="2" borderId="52" applyNumberFormat="0" applyAlignment="0" applyProtection="0"/>
    <xf numFmtId="0" fontId="33" fillId="2" borderId="52" applyNumberFormat="0" applyAlignment="0" applyProtection="0"/>
    <xf numFmtId="0" fontId="33" fillId="2" borderId="52" applyNumberFormat="0" applyAlignment="0" applyProtection="0"/>
    <xf numFmtId="0" fontId="33" fillId="2" borderId="52" applyNumberFormat="0" applyAlignment="0" applyProtection="0"/>
    <xf numFmtId="0" fontId="33" fillId="2" borderId="52" applyNumberFormat="0" applyAlignment="0" applyProtection="0"/>
    <xf numFmtId="0" fontId="33" fillId="2" borderId="52" applyNumberFormat="0" applyAlignment="0" applyProtection="0"/>
    <xf numFmtId="0" fontId="33" fillId="2" borderId="52"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33" fillId="2" borderId="52" applyNumberFormat="0" applyAlignment="0" applyProtection="0"/>
    <xf numFmtId="0" fontId="33" fillId="2" borderId="52" applyNumberFormat="0" applyAlignment="0" applyProtection="0"/>
    <xf numFmtId="0" fontId="33" fillId="2" borderId="52" applyNumberFormat="0" applyAlignment="0" applyProtection="0"/>
    <xf numFmtId="0" fontId="33" fillId="2" borderId="52" applyNumberFormat="0" applyAlignment="0" applyProtection="0"/>
    <xf numFmtId="0" fontId="33" fillId="2" borderId="52" applyNumberFormat="0" applyAlignment="0" applyProtection="0"/>
    <xf numFmtId="0" fontId="33" fillId="2" borderId="52" applyNumberFormat="0" applyAlignment="0" applyProtection="0"/>
    <xf numFmtId="0" fontId="33" fillId="2" borderId="52" applyNumberFormat="0" applyAlignment="0" applyProtection="0"/>
    <xf numFmtId="0" fontId="33" fillId="2" borderId="52" applyNumberFormat="0" applyAlignment="0" applyProtection="0"/>
    <xf numFmtId="0" fontId="33" fillId="2" borderId="52" applyNumberFormat="0" applyAlignment="0" applyProtection="0"/>
    <xf numFmtId="0" fontId="33" fillId="2" borderId="52"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33" fillId="2" borderId="52" applyNumberFormat="0" applyAlignment="0" applyProtection="0"/>
    <xf numFmtId="0" fontId="47" fillId="70" borderId="64" applyNumberFormat="0" applyAlignment="0" applyProtection="0"/>
    <xf numFmtId="0" fontId="33" fillId="2" borderId="52" applyNumberFormat="0" applyAlignment="0" applyProtection="0"/>
    <xf numFmtId="0" fontId="33" fillId="2" borderId="52"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33" fillId="2" borderId="52"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33" fillId="2" borderId="52" applyNumberFormat="0" applyAlignment="0" applyProtection="0"/>
    <xf numFmtId="0" fontId="33" fillId="2" borderId="52" applyNumberFormat="0" applyAlignment="0" applyProtection="0"/>
    <xf numFmtId="0" fontId="33" fillId="2" borderId="52"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33" fillId="2" borderId="52" applyNumberFormat="0" applyAlignment="0" applyProtection="0"/>
    <xf numFmtId="0" fontId="33" fillId="2" borderId="52" applyNumberFormat="0" applyAlignment="0" applyProtection="0"/>
    <xf numFmtId="0" fontId="33" fillId="2" borderId="52"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33" fillId="2" borderId="52" applyNumberFormat="0" applyAlignment="0" applyProtection="0"/>
    <xf numFmtId="0" fontId="33" fillId="2" borderId="52" applyNumberFormat="0" applyAlignment="0" applyProtection="0"/>
    <xf numFmtId="0" fontId="33" fillId="2" borderId="52"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33" fillId="2" borderId="52" applyNumberFormat="0" applyAlignment="0" applyProtection="0"/>
    <xf numFmtId="0" fontId="33" fillId="2" borderId="52" applyNumberFormat="0" applyAlignment="0" applyProtection="0"/>
    <xf numFmtId="0" fontId="33" fillId="2" borderId="52"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33" fillId="2" borderId="52" applyNumberFormat="0" applyAlignment="0" applyProtection="0"/>
    <xf numFmtId="0" fontId="33" fillId="2" borderId="52" applyNumberFormat="0" applyAlignment="0" applyProtection="0"/>
    <xf numFmtId="0" fontId="33" fillId="2" borderId="52"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7" fillId="70" borderId="64" applyNumberFormat="0" applyAlignment="0" applyProtection="0"/>
    <xf numFmtId="0" fontId="48" fillId="71" borderId="65" applyNumberFormat="0" applyAlignment="0" applyProtection="0"/>
    <xf numFmtId="0" fontId="48" fillId="71" borderId="65" applyNumberFormat="0" applyAlignment="0" applyProtection="0"/>
    <xf numFmtId="0" fontId="48" fillId="71" borderId="65" applyNumberFormat="0" applyAlignment="0" applyProtection="0"/>
    <xf numFmtId="0" fontId="48" fillId="71" borderId="65" applyNumberFormat="0" applyAlignment="0" applyProtection="0"/>
    <xf numFmtId="0" fontId="48" fillId="71" borderId="65" applyNumberFormat="0" applyAlignment="0" applyProtection="0"/>
    <xf numFmtId="0" fontId="48" fillId="71" borderId="65" applyNumberFormat="0" applyAlignment="0" applyProtection="0"/>
    <xf numFmtId="0" fontId="48" fillId="71" borderId="65" applyNumberFormat="0" applyAlignment="0" applyProtection="0"/>
    <xf numFmtId="0" fontId="48" fillId="71" borderId="65" applyNumberFormat="0" applyAlignment="0" applyProtection="0"/>
    <xf numFmtId="0" fontId="48" fillId="71" borderId="65" applyNumberFormat="0" applyAlignment="0" applyProtection="0"/>
    <xf numFmtId="0" fontId="48" fillId="71" borderId="65" applyNumberFormat="0" applyAlignment="0" applyProtection="0"/>
    <xf numFmtId="0" fontId="48" fillId="71" borderId="65" applyNumberFormat="0" applyAlignment="0" applyProtection="0"/>
    <xf numFmtId="0" fontId="48" fillId="71" borderId="65" applyNumberFormat="0" applyAlignment="0" applyProtection="0"/>
    <xf numFmtId="49" fontId="49" fillId="0" borderId="62" applyFill="0" applyBorder="0" applyProtection="0">
      <alignment vertical="center"/>
    </xf>
    <xf numFmtId="170" fontId="50" fillId="0" borderId="0" applyFont="0" applyFill="0" applyBorder="0" applyAlignment="0" applyProtection="0"/>
    <xf numFmtId="170" fontId="50" fillId="0" borderId="0" applyFont="0" applyFill="0" applyBorder="0" applyAlignment="0" applyProtection="0"/>
    <xf numFmtId="170" fontId="50" fillId="0" borderId="0" applyFont="0" applyFill="0" applyBorder="0" applyAlignment="0" applyProtection="0"/>
    <xf numFmtId="170" fontId="50" fillId="0" borderId="0" applyFont="0" applyFill="0" applyBorder="0" applyAlignment="0" applyProtection="0"/>
    <xf numFmtId="170" fontId="50" fillId="0" borderId="0" applyFont="0" applyFill="0" applyBorder="0" applyAlignment="0" applyProtection="0"/>
    <xf numFmtId="170" fontId="50" fillId="0" borderId="0" applyFont="0" applyFill="0" applyBorder="0" applyAlignment="0" applyProtection="0"/>
    <xf numFmtId="170" fontId="50" fillId="0" borderId="0" applyFont="0" applyFill="0" applyBorder="0" applyAlignment="0" applyProtection="0"/>
    <xf numFmtId="170" fontId="50" fillId="0" borderId="0" applyFont="0" applyFill="0" applyBorder="0" applyAlignment="0" applyProtection="0"/>
    <xf numFmtId="170" fontId="50" fillId="0" borderId="0" applyFont="0" applyFill="0" applyBorder="0" applyAlignment="0" applyProtection="0"/>
    <xf numFmtId="170" fontId="50" fillId="0" borderId="0" applyFont="0" applyFill="0" applyBorder="0" applyAlignment="0" applyProtection="0"/>
    <xf numFmtId="170" fontId="50" fillId="0" borderId="0" applyFont="0" applyFill="0" applyBorder="0" applyAlignment="0" applyProtection="0"/>
    <xf numFmtId="170" fontId="50" fillId="0" borderId="0" applyFont="0" applyFill="0" applyBorder="0" applyAlignment="0" applyProtection="0"/>
    <xf numFmtId="170" fontId="50" fillId="0" borderId="0" applyFont="0" applyFill="0" applyBorder="0" applyAlignment="0" applyProtection="0"/>
    <xf numFmtId="170" fontId="50" fillId="0" borderId="0" applyFont="0" applyFill="0" applyBorder="0" applyAlignment="0" applyProtection="0"/>
    <xf numFmtId="170" fontId="50" fillId="0" borderId="0" applyFont="0" applyFill="0" applyBorder="0" applyAlignment="0" applyProtection="0"/>
    <xf numFmtId="171" fontId="50" fillId="0" borderId="0" applyFont="0" applyFill="0" applyBorder="0" applyAlignment="0" applyProtection="0"/>
    <xf numFmtId="171" fontId="50" fillId="0" borderId="0" applyFont="0" applyFill="0" applyBorder="0" applyAlignment="0" applyProtection="0"/>
    <xf numFmtId="170" fontId="50" fillId="0" borderId="0" applyFont="0" applyFill="0" applyBorder="0" applyAlignment="0" applyProtection="0"/>
    <xf numFmtId="170" fontId="50" fillId="0" borderId="0" applyFont="0" applyFill="0" applyBorder="0" applyAlignment="0" applyProtection="0"/>
    <xf numFmtId="170" fontId="50" fillId="0" borderId="0" applyFont="0" applyFill="0" applyBorder="0" applyAlignment="0" applyProtection="0"/>
    <xf numFmtId="170" fontId="50" fillId="0" borderId="0" applyFont="0" applyFill="0" applyBorder="0" applyAlignment="0" applyProtection="0"/>
    <xf numFmtId="170" fontId="50" fillId="0" borderId="0" applyFont="0" applyFill="0" applyBorder="0" applyAlignment="0" applyProtection="0"/>
    <xf numFmtId="170" fontId="50" fillId="0" borderId="0" applyFont="0" applyFill="0" applyBorder="0" applyAlignment="0" applyProtection="0"/>
    <xf numFmtId="170" fontId="50" fillId="0" borderId="0" applyFont="0" applyFill="0" applyBorder="0" applyAlignment="0" applyProtection="0"/>
    <xf numFmtId="170" fontId="50" fillId="0" borderId="0" applyFont="0" applyFill="0" applyBorder="0" applyAlignment="0" applyProtection="0"/>
    <xf numFmtId="170" fontId="50" fillId="0" borderId="0" applyFont="0" applyFill="0" applyBorder="0" applyAlignment="0" applyProtection="0"/>
    <xf numFmtId="170" fontId="50" fillId="0" borderId="0" applyFont="0" applyFill="0" applyBorder="0" applyAlignment="0" applyProtection="0"/>
    <xf numFmtId="170" fontId="50" fillId="0" borderId="0" applyFont="0" applyFill="0" applyBorder="0" applyAlignment="0" applyProtection="0"/>
    <xf numFmtId="170" fontId="50" fillId="0" borderId="0" applyFont="0" applyFill="0" applyBorder="0" applyAlignment="0" applyProtection="0"/>
    <xf numFmtId="170" fontId="50"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70" fontId="50" fillId="0" borderId="0" applyFont="0" applyFill="0" applyBorder="0" applyAlignment="0" applyProtection="0"/>
    <xf numFmtId="170" fontId="50" fillId="0" borderId="0" applyFont="0" applyFill="0" applyBorder="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32" fillId="26" borderId="52" applyNumberFormat="0" applyAlignment="0" applyProtection="0"/>
    <xf numFmtId="0" fontId="32" fillId="26" borderId="52" applyNumberFormat="0" applyAlignment="0" applyProtection="0"/>
    <xf numFmtId="0" fontId="32" fillId="26" borderId="52"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32" fillId="26" borderId="52" applyNumberFormat="0" applyAlignment="0" applyProtection="0"/>
    <xf numFmtId="0" fontId="32" fillId="26" borderId="52" applyNumberFormat="0" applyAlignment="0" applyProtection="0"/>
    <xf numFmtId="0" fontId="32" fillId="26" borderId="52"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32" fillId="26" borderId="52" applyNumberFormat="0" applyAlignment="0" applyProtection="0"/>
    <xf numFmtId="0" fontId="32" fillId="26" borderId="52" applyNumberFormat="0" applyAlignment="0" applyProtection="0"/>
    <xf numFmtId="0" fontId="32" fillId="26" borderId="52" applyNumberFormat="0" applyAlignment="0" applyProtection="0"/>
    <xf numFmtId="0" fontId="32" fillId="26" borderId="52" applyNumberFormat="0" applyAlignment="0" applyProtection="0"/>
    <xf numFmtId="0" fontId="32" fillId="26" borderId="52"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32" fillId="26" borderId="52" applyNumberFormat="0" applyAlignment="0" applyProtection="0"/>
    <xf numFmtId="0" fontId="32" fillId="26" borderId="52" applyNumberFormat="0" applyAlignment="0" applyProtection="0"/>
    <xf numFmtId="0" fontId="32" fillId="26" borderId="52" applyNumberFormat="0" applyAlignment="0" applyProtection="0"/>
    <xf numFmtId="0" fontId="32" fillId="26" borderId="52" applyNumberFormat="0" applyAlignment="0" applyProtection="0"/>
    <xf numFmtId="0" fontId="32" fillId="26" borderId="52" applyNumberFormat="0" applyAlignment="0" applyProtection="0"/>
    <xf numFmtId="0" fontId="32" fillId="26" borderId="52" applyNumberFormat="0" applyAlignment="0" applyProtection="0"/>
    <xf numFmtId="0" fontId="32" fillId="26" borderId="52" applyNumberFormat="0" applyAlignment="0" applyProtection="0"/>
    <xf numFmtId="0" fontId="32" fillId="26" borderId="52" applyNumberFormat="0" applyAlignment="0" applyProtection="0"/>
    <xf numFmtId="0" fontId="32" fillId="26" borderId="52" applyNumberFormat="0" applyAlignment="0" applyProtection="0"/>
    <xf numFmtId="0" fontId="32" fillId="26" borderId="52"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32" fillId="26" borderId="52" applyNumberFormat="0" applyAlignment="0" applyProtection="0"/>
    <xf numFmtId="0" fontId="32" fillId="26" borderId="52" applyNumberFormat="0" applyAlignment="0" applyProtection="0"/>
    <xf numFmtId="0" fontId="32" fillId="26" borderId="52" applyNumberFormat="0" applyAlignment="0" applyProtection="0"/>
    <xf numFmtId="0" fontId="32" fillId="26" borderId="52" applyNumberFormat="0" applyAlignment="0" applyProtection="0"/>
    <xf numFmtId="0" fontId="32" fillId="26" borderId="52" applyNumberFormat="0" applyAlignment="0" applyProtection="0"/>
    <xf numFmtId="0" fontId="32" fillId="26" borderId="52" applyNumberFormat="0" applyAlignment="0" applyProtection="0"/>
    <xf numFmtId="0" fontId="32" fillId="26" borderId="52" applyNumberFormat="0" applyAlignment="0" applyProtection="0"/>
    <xf numFmtId="0" fontId="32" fillId="26" borderId="52" applyNumberFormat="0" applyAlignment="0" applyProtection="0"/>
    <xf numFmtId="0" fontId="32" fillId="26" borderId="52" applyNumberFormat="0" applyAlignment="0" applyProtection="0"/>
    <xf numFmtId="0" fontId="32" fillId="26" borderId="52"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32" fillId="26" borderId="52" applyNumberFormat="0" applyAlignment="0" applyProtection="0"/>
    <xf numFmtId="0" fontId="51" fillId="56" borderId="64" applyNumberFormat="0" applyAlignment="0" applyProtection="0"/>
    <xf numFmtId="0" fontId="32" fillId="26" borderId="52" applyNumberFormat="0" applyAlignment="0" applyProtection="0"/>
    <xf numFmtId="0" fontId="32" fillId="26" borderId="52"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32" fillId="26" borderId="52"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32" fillId="26" borderId="52" applyNumberFormat="0" applyAlignment="0" applyProtection="0"/>
    <xf numFmtId="0" fontId="32" fillId="26" borderId="52" applyNumberFormat="0" applyAlignment="0" applyProtection="0"/>
    <xf numFmtId="0" fontId="32" fillId="26" borderId="52"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32" fillId="26" borderId="52" applyNumberFormat="0" applyAlignment="0" applyProtection="0"/>
    <xf numFmtId="0" fontId="32" fillId="26" borderId="52" applyNumberFormat="0" applyAlignment="0" applyProtection="0"/>
    <xf numFmtId="0" fontId="32" fillId="26" borderId="52"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32" fillId="26" borderId="52" applyNumberFormat="0" applyAlignment="0" applyProtection="0"/>
    <xf numFmtId="0" fontId="32" fillId="26" borderId="52" applyNumberFormat="0" applyAlignment="0" applyProtection="0"/>
    <xf numFmtId="0" fontId="32" fillId="26" borderId="52"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32" fillId="26" borderId="52" applyNumberFormat="0" applyAlignment="0" applyProtection="0"/>
    <xf numFmtId="0" fontId="32" fillId="26" borderId="52" applyNumberFormat="0" applyAlignment="0" applyProtection="0"/>
    <xf numFmtId="0" fontId="32" fillId="26" borderId="52"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32" fillId="26" borderId="52" applyNumberFormat="0" applyAlignment="0" applyProtection="0"/>
    <xf numFmtId="0" fontId="32" fillId="26" borderId="52" applyNumberFormat="0" applyAlignment="0" applyProtection="0"/>
    <xf numFmtId="0" fontId="32" fillId="26" borderId="52"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1" fillId="0" borderId="55" applyNumberFormat="0" applyFill="0" applyAlignment="0" applyProtection="0"/>
    <xf numFmtId="0" fontId="1" fillId="0" borderId="55" applyNumberFormat="0" applyFill="0" applyAlignment="0" applyProtection="0"/>
    <xf numFmtId="0" fontId="1" fillId="0" borderId="55"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1" fillId="0" borderId="55" applyNumberFormat="0" applyFill="0" applyAlignment="0" applyProtection="0"/>
    <xf numFmtId="0" fontId="1" fillId="0" borderId="55" applyNumberFormat="0" applyFill="0" applyAlignment="0" applyProtection="0"/>
    <xf numFmtId="0" fontId="1" fillId="0" borderId="55"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1" fillId="0" borderId="55" applyNumberFormat="0" applyFill="0" applyAlignment="0" applyProtection="0"/>
    <xf numFmtId="0" fontId="1" fillId="0" borderId="55" applyNumberFormat="0" applyFill="0" applyAlignment="0" applyProtection="0"/>
    <xf numFmtId="0" fontId="1" fillId="0" borderId="55" applyNumberFormat="0" applyFill="0" applyAlignment="0" applyProtection="0"/>
    <xf numFmtId="0" fontId="1" fillId="0" borderId="55" applyNumberFormat="0" applyFill="0" applyAlignment="0" applyProtection="0"/>
    <xf numFmtId="0" fontId="1" fillId="0" borderId="55"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1" fillId="0" borderId="55" applyNumberFormat="0" applyFill="0" applyAlignment="0" applyProtection="0"/>
    <xf numFmtId="0" fontId="1" fillId="0" borderId="55" applyNumberFormat="0" applyFill="0" applyAlignment="0" applyProtection="0"/>
    <xf numFmtId="0" fontId="1" fillId="0" borderId="55" applyNumberFormat="0" applyFill="0" applyAlignment="0" applyProtection="0"/>
    <xf numFmtId="0" fontId="1" fillId="0" borderId="55" applyNumberFormat="0" applyFill="0" applyAlignment="0" applyProtection="0"/>
    <xf numFmtId="0" fontId="1" fillId="0" borderId="55" applyNumberFormat="0" applyFill="0" applyAlignment="0" applyProtection="0"/>
    <xf numFmtId="0" fontId="1" fillId="0" borderId="55" applyNumberFormat="0" applyFill="0" applyAlignment="0" applyProtection="0"/>
    <xf numFmtId="0" fontId="1" fillId="0" borderId="55" applyNumberFormat="0" applyFill="0" applyAlignment="0" applyProtection="0"/>
    <xf numFmtId="0" fontId="1" fillId="0" borderId="55" applyNumberFormat="0" applyFill="0" applyAlignment="0" applyProtection="0"/>
    <xf numFmtId="0" fontId="1" fillId="0" borderId="55" applyNumberFormat="0" applyFill="0" applyAlignment="0" applyProtection="0"/>
    <xf numFmtId="0" fontId="1" fillId="0" borderId="55"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1" fillId="0" borderId="55" applyNumberFormat="0" applyFill="0" applyAlignment="0" applyProtection="0"/>
    <xf numFmtId="0" fontId="1" fillId="0" borderId="55" applyNumberFormat="0" applyFill="0" applyAlignment="0" applyProtection="0"/>
    <xf numFmtId="0" fontId="1" fillId="0" borderId="55" applyNumberFormat="0" applyFill="0" applyAlignment="0" applyProtection="0"/>
    <xf numFmtId="0" fontId="1" fillId="0" borderId="55" applyNumberFormat="0" applyFill="0" applyAlignment="0" applyProtection="0"/>
    <xf numFmtId="0" fontId="1" fillId="0" borderId="55" applyNumberFormat="0" applyFill="0" applyAlignment="0" applyProtection="0"/>
    <xf numFmtId="0" fontId="1" fillId="0" borderId="55" applyNumberFormat="0" applyFill="0" applyAlignment="0" applyProtection="0"/>
    <xf numFmtId="0" fontId="1" fillId="0" borderId="55" applyNumberFormat="0" applyFill="0" applyAlignment="0" applyProtection="0"/>
    <xf numFmtId="0" fontId="1" fillId="0" borderId="55" applyNumberFormat="0" applyFill="0" applyAlignment="0" applyProtection="0"/>
    <xf numFmtId="0" fontId="1" fillId="0" borderId="55" applyNumberFormat="0" applyFill="0" applyAlignment="0" applyProtection="0"/>
    <xf numFmtId="0" fontId="1" fillId="0" borderId="55"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1" fillId="0" borderId="55" applyNumberFormat="0" applyFill="0" applyAlignment="0" applyProtection="0"/>
    <xf numFmtId="0" fontId="52" fillId="0" borderId="66" applyNumberFormat="0" applyFill="0" applyAlignment="0" applyProtection="0"/>
    <xf numFmtId="0" fontId="1" fillId="0" borderId="55" applyNumberFormat="0" applyFill="0" applyAlignment="0" applyProtection="0"/>
    <xf numFmtId="0" fontId="1" fillId="0" borderId="55"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1" fillId="0" borderId="55"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1" fillId="0" borderId="55" applyNumberFormat="0" applyFill="0" applyAlignment="0" applyProtection="0"/>
    <xf numFmtId="0" fontId="1" fillId="0" borderId="55" applyNumberFormat="0" applyFill="0" applyAlignment="0" applyProtection="0"/>
    <xf numFmtId="0" fontId="1" fillId="0" borderId="55"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1" fillId="0" borderId="55" applyNumberFormat="0" applyFill="0" applyAlignment="0" applyProtection="0"/>
    <xf numFmtId="0" fontId="1" fillId="0" borderId="55" applyNumberFormat="0" applyFill="0" applyAlignment="0" applyProtection="0"/>
    <xf numFmtId="0" fontId="1" fillId="0" borderId="55"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1" fillId="0" borderId="55" applyNumberFormat="0" applyFill="0" applyAlignment="0" applyProtection="0"/>
    <xf numFmtId="0" fontId="1" fillId="0" borderId="55" applyNumberFormat="0" applyFill="0" applyAlignment="0" applyProtection="0"/>
    <xf numFmtId="0" fontId="1" fillId="0" borderId="55"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1" fillId="0" borderId="55" applyNumberFormat="0" applyFill="0" applyAlignment="0" applyProtection="0"/>
    <xf numFmtId="0" fontId="1" fillId="0" borderId="55" applyNumberFormat="0" applyFill="0" applyAlignment="0" applyProtection="0"/>
    <xf numFmtId="0" fontId="1" fillId="0" borderId="55"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1" fillId="0" borderId="55" applyNumberFormat="0" applyFill="0" applyAlignment="0" applyProtection="0"/>
    <xf numFmtId="0" fontId="1" fillId="0" borderId="55" applyNumberFormat="0" applyFill="0" applyAlignment="0" applyProtection="0"/>
    <xf numFmtId="0" fontId="1" fillId="0" borderId="55"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53"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36" fillId="0" borderId="0" applyNumberFormat="0" applyFill="0" applyBorder="0" applyAlignment="0" applyProtection="0"/>
    <xf numFmtId="0" fontId="53"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36"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3" fontId="50"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3" fontId="50" fillId="0" borderId="0" applyFont="0" applyFill="0" applyBorder="0" applyAlignment="0" applyProtection="0"/>
    <xf numFmtId="173" fontId="50"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4" fontId="50"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172" fontId="54" fillId="0" borderId="0" applyFon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5" fillId="53" borderId="0" applyNumberFormat="0" applyBorder="0" applyAlignment="0" applyProtection="0"/>
    <xf numFmtId="0" fontId="55" fillId="53" borderId="0" applyNumberFormat="0" applyBorder="0" applyAlignment="0" applyProtection="0"/>
    <xf numFmtId="0" fontId="55" fillId="53" borderId="0" applyNumberFormat="0" applyBorder="0" applyAlignment="0" applyProtection="0"/>
    <xf numFmtId="0" fontId="55" fillId="53" borderId="0" applyNumberFormat="0" applyBorder="0" applyAlignment="0" applyProtection="0"/>
    <xf numFmtId="0" fontId="55" fillId="53" borderId="0" applyNumberFormat="0" applyBorder="0" applyAlignment="0" applyProtection="0"/>
    <xf numFmtId="0" fontId="55" fillId="53" borderId="0" applyNumberFormat="0" applyBorder="0" applyAlignment="0" applyProtection="0"/>
    <xf numFmtId="0" fontId="55" fillId="53" borderId="0" applyNumberFormat="0" applyBorder="0" applyAlignment="0" applyProtection="0"/>
    <xf numFmtId="0" fontId="55" fillId="53" borderId="0" applyNumberFormat="0" applyBorder="0" applyAlignment="0" applyProtection="0"/>
    <xf numFmtId="0" fontId="55" fillId="53" borderId="0" applyNumberFormat="0" applyBorder="0" applyAlignment="0" applyProtection="0"/>
    <xf numFmtId="0" fontId="55" fillId="53" borderId="0" applyNumberFormat="0" applyBorder="0" applyAlignment="0" applyProtection="0"/>
    <xf numFmtId="0" fontId="55" fillId="53" borderId="0" applyNumberFormat="0" applyBorder="0" applyAlignment="0" applyProtection="0"/>
    <xf numFmtId="0" fontId="55" fillId="53" borderId="0" applyNumberFormat="0" applyBorder="0" applyAlignment="0" applyProtection="0"/>
    <xf numFmtId="0" fontId="55" fillId="53" borderId="0" applyNumberFormat="0" applyBorder="0" applyAlignment="0" applyProtection="0"/>
    <xf numFmtId="0" fontId="55" fillId="53" borderId="0" applyNumberFormat="0" applyBorder="0" applyAlignment="0" applyProtection="0"/>
    <xf numFmtId="0" fontId="29" fillId="23" borderId="0" applyNumberFormat="0" applyBorder="0" applyAlignment="0" applyProtection="0"/>
    <xf numFmtId="0" fontId="29" fillId="23" borderId="0" applyNumberFormat="0" applyBorder="0" applyAlignment="0" applyProtection="0"/>
    <xf numFmtId="0" fontId="29" fillId="23" borderId="0" applyNumberFormat="0" applyBorder="0" applyAlignment="0" applyProtection="0"/>
    <xf numFmtId="0" fontId="55" fillId="53" borderId="0" applyNumberFormat="0" applyBorder="0" applyAlignment="0" applyProtection="0"/>
    <xf numFmtId="0" fontId="55" fillId="53" borderId="0" applyNumberFormat="0" applyBorder="0" applyAlignment="0" applyProtection="0"/>
    <xf numFmtId="0" fontId="29" fillId="23" borderId="0" applyNumberFormat="0" applyBorder="0" applyAlignment="0" applyProtection="0"/>
    <xf numFmtId="0" fontId="29" fillId="23" borderId="0" applyNumberFormat="0" applyBorder="0" applyAlignment="0" applyProtection="0"/>
    <xf numFmtId="0" fontId="29" fillId="23" borderId="0" applyNumberFormat="0" applyBorder="0" applyAlignment="0" applyProtection="0"/>
    <xf numFmtId="0" fontId="29" fillId="23" borderId="0" applyNumberFormat="0" applyBorder="0" applyAlignment="0" applyProtection="0"/>
    <xf numFmtId="0" fontId="29" fillId="23" borderId="0" applyNumberFormat="0" applyBorder="0" applyAlignment="0" applyProtection="0"/>
    <xf numFmtId="0" fontId="29" fillId="23" borderId="0" applyNumberFormat="0" applyBorder="0" applyAlignment="0" applyProtection="0"/>
    <xf numFmtId="0" fontId="29" fillId="23" borderId="0" applyNumberFormat="0" applyBorder="0" applyAlignment="0" applyProtection="0"/>
    <xf numFmtId="0" fontId="29" fillId="23" borderId="0" applyNumberFormat="0" applyBorder="0" applyAlignment="0" applyProtection="0"/>
    <xf numFmtId="0" fontId="55" fillId="53" borderId="0" applyNumberFormat="0" applyBorder="0" applyAlignment="0" applyProtection="0"/>
    <xf numFmtId="0" fontId="55" fillId="53" borderId="0" applyNumberFormat="0" applyBorder="0" applyAlignment="0" applyProtection="0"/>
    <xf numFmtId="0" fontId="55" fillId="53" borderId="0" applyNumberFormat="0" applyBorder="0" applyAlignment="0" applyProtection="0"/>
    <xf numFmtId="0" fontId="55" fillId="53" borderId="0" applyNumberFormat="0" applyBorder="0" applyAlignment="0" applyProtection="0"/>
    <xf numFmtId="0" fontId="55" fillId="53" borderId="0" applyNumberFormat="0" applyBorder="0" applyAlignment="0" applyProtection="0"/>
    <xf numFmtId="0" fontId="55" fillId="53" borderId="0" applyNumberFormat="0" applyBorder="0" applyAlignment="0" applyProtection="0"/>
    <xf numFmtId="0" fontId="55" fillId="53" borderId="0" applyNumberFormat="0" applyBorder="0" applyAlignment="0" applyProtection="0"/>
    <xf numFmtId="0" fontId="55" fillId="53" borderId="0" applyNumberFormat="0" applyBorder="0" applyAlignment="0" applyProtection="0"/>
    <xf numFmtId="0" fontId="55" fillId="53" borderId="0" applyNumberFormat="0" applyBorder="0" applyAlignment="0" applyProtection="0"/>
    <xf numFmtId="0" fontId="55" fillId="53" borderId="0" applyNumberFormat="0" applyBorder="0" applyAlignment="0" applyProtection="0"/>
    <xf numFmtId="0" fontId="55" fillId="53" borderId="0" applyNumberFormat="0" applyBorder="0" applyAlignment="0" applyProtection="0"/>
    <xf numFmtId="0" fontId="55" fillId="53" borderId="0" applyNumberFormat="0" applyBorder="0" applyAlignment="0" applyProtection="0"/>
    <xf numFmtId="0" fontId="55" fillId="53" borderId="0" applyNumberFormat="0" applyBorder="0" applyAlignment="0" applyProtection="0"/>
    <xf numFmtId="0" fontId="55" fillId="53" borderId="0" applyNumberFormat="0" applyBorder="0" applyAlignment="0" applyProtection="0"/>
    <xf numFmtId="0" fontId="55" fillId="53" borderId="0" applyNumberFormat="0" applyBorder="0" applyAlignment="0" applyProtection="0"/>
    <xf numFmtId="0" fontId="55" fillId="53" borderId="0" applyNumberFormat="0" applyBorder="0" applyAlignment="0" applyProtection="0"/>
    <xf numFmtId="0" fontId="55" fillId="53" borderId="0" applyNumberFormat="0" applyBorder="0" applyAlignment="0" applyProtection="0"/>
    <xf numFmtId="0" fontId="55" fillId="53" borderId="0" applyNumberFormat="0" applyBorder="0" applyAlignment="0" applyProtection="0"/>
    <xf numFmtId="0" fontId="55" fillId="53" borderId="0" applyNumberFormat="0" applyBorder="0" applyAlignment="0" applyProtection="0"/>
    <xf numFmtId="0" fontId="55" fillId="53" borderId="0" applyNumberFormat="0" applyBorder="0" applyAlignment="0" applyProtection="0"/>
    <xf numFmtId="0" fontId="55" fillId="53" borderId="0" applyNumberFormat="0" applyBorder="0" applyAlignment="0" applyProtection="0"/>
    <xf numFmtId="0" fontId="55" fillId="53" borderId="0" applyNumberFormat="0" applyBorder="0" applyAlignment="0" applyProtection="0"/>
    <xf numFmtId="0" fontId="55" fillId="53" borderId="0" applyNumberFormat="0" applyBorder="0" applyAlignment="0" applyProtection="0"/>
    <xf numFmtId="0" fontId="55" fillId="53" borderId="0" applyNumberFormat="0" applyBorder="0" applyAlignment="0" applyProtection="0"/>
    <xf numFmtId="0" fontId="55" fillId="53" borderId="0" applyNumberFormat="0" applyBorder="0" applyAlignment="0" applyProtection="0"/>
    <xf numFmtId="0" fontId="55" fillId="53" borderId="0" applyNumberFormat="0" applyBorder="0" applyAlignment="0" applyProtection="0"/>
    <xf numFmtId="0" fontId="55" fillId="53" borderId="0" applyNumberFormat="0" applyBorder="0" applyAlignment="0" applyProtection="0"/>
    <xf numFmtId="0" fontId="55" fillId="53" borderId="0" applyNumberFormat="0" applyBorder="0" applyAlignment="0" applyProtection="0"/>
    <xf numFmtId="0" fontId="55" fillId="53" borderId="0" applyNumberFormat="0" applyBorder="0" applyAlignment="0" applyProtection="0"/>
    <xf numFmtId="0" fontId="55" fillId="53" borderId="0" applyNumberFormat="0" applyBorder="0" applyAlignment="0" applyProtection="0"/>
    <xf numFmtId="0" fontId="55" fillId="53" borderId="0" applyNumberFormat="0" applyBorder="0" applyAlignment="0" applyProtection="0"/>
    <xf numFmtId="0" fontId="55" fillId="53" borderId="0" applyNumberFormat="0" applyBorder="0" applyAlignment="0" applyProtection="0"/>
    <xf numFmtId="0" fontId="55" fillId="53" borderId="0" applyNumberFormat="0" applyBorder="0" applyAlignment="0" applyProtection="0"/>
    <xf numFmtId="0" fontId="55" fillId="53" borderId="0" applyNumberFormat="0" applyBorder="0" applyAlignment="0" applyProtection="0"/>
    <xf numFmtId="0" fontId="55" fillId="53" borderId="0" applyNumberFormat="0" applyBorder="0" applyAlignment="0" applyProtection="0"/>
    <xf numFmtId="0" fontId="55" fillId="53" borderId="0" applyNumberFormat="0" applyBorder="0" applyAlignment="0" applyProtection="0"/>
    <xf numFmtId="0" fontId="55" fillId="53" borderId="0" applyNumberFormat="0" applyBorder="0" applyAlignment="0" applyProtection="0"/>
    <xf numFmtId="0" fontId="29" fillId="23" borderId="0" applyNumberFormat="0" applyBorder="0" applyAlignment="0" applyProtection="0"/>
    <xf numFmtId="0" fontId="29" fillId="23" borderId="0" applyNumberFormat="0" applyBorder="0" applyAlignment="0" applyProtection="0"/>
    <xf numFmtId="0" fontId="29" fillId="23" borderId="0" applyNumberFormat="0" applyBorder="0" applyAlignment="0" applyProtection="0"/>
    <xf numFmtId="0" fontId="29" fillId="23" borderId="0" applyNumberFormat="0" applyBorder="0" applyAlignment="0" applyProtection="0"/>
    <xf numFmtId="0" fontId="29" fillId="23" borderId="0" applyNumberFormat="0" applyBorder="0" applyAlignment="0" applyProtection="0"/>
    <xf numFmtId="0" fontId="29" fillId="23" borderId="0" applyNumberFormat="0" applyBorder="0" applyAlignment="0" applyProtection="0"/>
    <xf numFmtId="0" fontId="29" fillId="23" borderId="0" applyNumberFormat="0" applyBorder="0" applyAlignment="0" applyProtection="0"/>
    <xf numFmtId="0" fontId="29" fillId="23" borderId="0" applyNumberFormat="0" applyBorder="0" applyAlignment="0" applyProtection="0"/>
    <xf numFmtId="0" fontId="29" fillId="23" borderId="0" applyNumberFormat="0" applyBorder="0" applyAlignment="0" applyProtection="0"/>
    <xf numFmtId="0" fontId="29" fillId="23" borderId="0" applyNumberFormat="0" applyBorder="0" applyAlignment="0" applyProtection="0"/>
    <xf numFmtId="0" fontId="55" fillId="53" borderId="0" applyNumberFormat="0" applyBorder="0" applyAlignment="0" applyProtection="0"/>
    <xf numFmtId="0" fontId="29" fillId="23" borderId="0" applyNumberFormat="0" applyBorder="0" applyAlignment="0" applyProtection="0"/>
    <xf numFmtId="0" fontId="29" fillId="23" borderId="0" applyNumberFormat="0" applyBorder="0" applyAlignment="0" applyProtection="0"/>
    <xf numFmtId="0" fontId="29" fillId="23" borderId="0" applyNumberFormat="0" applyBorder="0" applyAlignment="0" applyProtection="0"/>
    <xf numFmtId="0" fontId="29" fillId="23" borderId="0" applyNumberFormat="0" applyBorder="0" applyAlignment="0" applyProtection="0"/>
    <xf numFmtId="0" fontId="29" fillId="23" borderId="0" applyNumberFormat="0" applyBorder="0" applyAlignment="0" applyProtection="0"/>
    <xf numFmtId="0" fontId="29" fillId="23" borderId="0" applyNumberFormat="0" applyBorder="0" applyAlignment="0" applyProtection="0"/>
    <xf numFmtId="0" fontId="29" fillId="23" borderId="0" applyNumberFormat="0" applyBorder="0" applyAlignment="0" applyProtection="0"/>
    <xf numFmtId="0" fontId="29" fillId="23" borderId="0" applyNumberFormat="0" applyBorder="0" applyAlignment="0" applyProtection="0"/>
    <xf numFmtId="0" fontId="29" fillId="23" borderId="0" applyNumberFormat="0" applyBorder="0" applyAlignment="0" applyProtection="0"/>
    <xf numFmtId="0" fontId="29" fillId="23" borderId="0" applyNumberFormat="0" applyBorder="0" applyAlignment="0" applyProtection="0"/>
    <xf numFmtId="0" fontId="55" fillId="53" borderId="0" applyNumberFormat="0" applyBorder="0" applyAlignment="0" applyProtection="0"/>
    <xf numFmtId="0" fontId="55" fillId="53" borderId="0" applyNumberFormat="0" applyBorder="0" applyAlignment="0" applyProtection="0"/>
    <xf numFmtId="0" fontId="55" fillId="53" borderId="0" applyNumberFormat="0" applyBorder="0" applyAlignment="0" applyProtection="0"/>
    <xf numFmtId="0" fontId="55" fillId="53" borderId="0" applyNumberFormat="0" applyBorder="0" applyAlignment="0" applyProtection="0"/>
    <xf numFmtId="0" fontId="55" fillId="53" borderId="0" applyNumberFormat="0" applyBorder="0" applyAlignment="0" applyProtection="0"/>
    <xf numFmtId="0" fontId="55" fillId="53" borderId="0" applyNumberFormat="0" applyBorder="0" applyAlignment="0" applyProtection="0"/>
    <xf numFmtId="0" fontId="29" fillId="23" borderId="0" applyNumberFormat="0" applyBorder="0" applyAlignment="0" applyProtection="0"/>
    <xf numFmtId="0" fontId="55" fillId="53" borderId="0" applyNumberFormat="0" applyBorder="0" applyAlignment="0" applyProtection="0"/>
    <xf numFmtId="0" fontId="29" fillId="23" borderId="0" applyNumberFormat="0" applyBorder="0" applyAlignment="0" applyProtection="0"/>
    <xf numFmtId="0" fontId="29" fillId="23" borderId="0" applyNumberFormat="0" applyBorder="0" applyAlignment="0" applyProtection="0"/>
    <xf numFmtId="0" fontId="55" fillId="53" borderId="0" applyNumberFormat="0" applyBorder="0" applyAlignment="0" applyProtection="0"/>
    <xf numFmtId="0" fontId="55" fillId="53" borderId="0" applyNumberFormat="0" applyBorder="0" applyAlignment="0" applyProtection="0"/>
    <xf numFmtId="0" fontId="55" fillId="53" borderId="0" applyNumberFormat="0" applyBorder="0" applyAlignment="0" applyProtection="0"/>
    <xf numFmtId="0" fontId="55" fillId="53" borderId="0" applyNumberFormat="0" applyBorder="0" applyAlignment="0" applyProtection="0"/>
    <xf numFmtId="0" fontId="55" fillId="53" borderId="0" applyNumberFormat="0" applyBorder="0" applyAlignment="0" applyProtection="0"/>
    <xf numFmtId="0" fontId="55" fillId="53" borderId="0" applyNumberFormat="0" applyBorder="0" applyAlignment="0" applyProtection="0"/>
    <xf numFmtId="0" fontId="55" fillId="53" borderId="0" applyNumberFormat="0" applyBorder="0" applyAlignment="0" applyProtection="0"/>
    <xf numFmtId="0" fontId="29" fillId="23" borderId="0" applyNumberFormat="0" applyBorder="0" applyAlignment="0" applyProtection="0"/>
    <xf numFmtId="0" fontId="55" fillId="53" borderId="0" applyNumberFormat="0" applyBorder="0" applyAlignment="0" applyProtection="0"/>
    <xf numFmtId="0" fontId="55" fillId="53" borderId="0" applyNumberFormat="0" applyBorder="0" applyAlignment="0" applyProtection="0"/>
    <xf numFmtId="0" fontId="29" fillId="23" borderId="0" applyNumberFormat="0" applyBorder="0" applyAlignment="0" applyProtection="0"/>
    <xf numFmtId="0" fontId="29" fillId="23" borderId="0" applyNumberFormat="0" applyBorder="0" applyAlignment="0" applyProtection="0"/>
    <xf numFmtId="0" fontId="29" fillId="23" borderId="0" applyNumberFormat="0" applyBorder="0" applyAlignment="0" applyProtection="0"/>
    <xf numFmtId="0" fontId="55" fillId="53" borderId="0" applyNumberFormat="0" applyBorder="0" applyAlignment="0" applyProtection="0"/>
    <xf numFmtId="0" fontId="55" fillId="53" borderId="0" applyNumberFormat="0" applyBorder="0" applyAlignment="0" applyProtection="0"/>
    <xf numFmtId="0" fontId="29" fillId="23" borderId="0" applyNumberFormat="0" applyBorder="0" applyAlignment="0" applyProtection="0"/>
    <xf numFmtId="0" fontId="29" fillId="23" borderId="0" applyNumberFormat="0" applyBorder="0" applyAlignment="0" applyProtection="0"/>
    <xf numFmtId="0" fontId="29" fillId="23" borderId="0" applyNumberFormat="0" applyBorder="0" applyAlignment="0" applyProtection="0"/>
    <xf numFmtId="0" fontId="55" fillId="53" borderId="0" applyNumberFormat="0" applyBorder="0" applyAlignment="0" applyProtection="0"/>
    <xf numFmtId="0" fontId="55" fillId="53" borderId="0" applyNumberFormat="0" applyBorder="0" applyAlignment="0" applyProtection="0"/>
    <xf numFmtId="0" fontId="29" fillId="23" borderId="0" applyNumberFormat="0" applyBorder="0" applyAlignment="0" applyProtection="0"/>
    <xf numFmtId="0" fontId="29" fillId="23" borderId="0" applyNumberFormat="0" applyBorder="0" applyAlignment="0" applyProtection="0"/>
    <xf numFmtId="0" fontId="29" fillId="23" borderId="0" applyNumberFormat="0" applyBorder="0" applyAlignment="0" applyProtection="0"/>
    <xf numFmtId="0" fontId="55" fillId="53" borderId="0" applyNumberFormat="0" applyBorder="0" applyAlignment="0" applyProtection="0"/>
    <xf numFmtId="0" fontId="55" fillId="53" borderId="0" applyNumberFormat="0" applyBorder="0" applyAlignment="0" applyProtection="0"/>
    <xf numFmtId="0" fontId="29" fillId="23" borderId="0" applyNumberFormat="0" applyBorder="0" applyAlignment="0" applyProtection="0"/>
    <xf numFmtId="0" fontId="29" fillId="23" borderId="0" applyNumberFormat="0" applyBorder="0" applyAlignment="0" applyProtection="0"/>
    <xf numFmtId="0" fontId="29" fillId="23" borderId="0" applyNumberFormat="0" applyBorder="0" applyAlignment="0" applyProtection="0"/>
    <xf numFmtId="0" fontId="55" fillId="53" borderId="0" applyNumberFormat="0" applyBorder="0" applyAlignment="0" applyProtection="0"/>
    <xf numFmtId="0" fontId="55" fillId="53" borderId="0" applyNumberFormat="0" applyBorder="0" applyAlignment="0" applyProtection="0"/>
    <xf numFmtId="0" fontId="29" fillId="23" borderId="0" applyNumberFormat="0" applyBorder="0" applyAlignment="0" applyProtection="0"/>
    <xf numFmtId="0" fontId="29" fillId="23" borderId="0" applyNumberFormat="0" applyBorder="0" applyAlignment="0" applyProtection="0"/>
    <xf numFmtId="0" fontId="29" fillId="23" borderId="0" applyNumberFormat="0" applyBorder="0" applyAlignment="0" applyProtection="0"/>
    <xf numFmtId="0" fontId="56" fillId="0" borderId="67" applyNumberFormat="0" applyFill="0" applyAlignment="0" applyProtection="0"/>
    <xf numFmtId="0" fontId="57" fillId="0" borderId="0" applyNumberFormat="0" applyFill="0" applyBorder="0" applyAlignment="0" applyProtection="0">
      <alignment vertical="top"/>
      <protection locked="0"/>
    </xf>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1" fillId="56" borderId="64" applyNumberFormat="0" applyAlignment="0" applyProtection="0"/>
    <xf numFmtId="0" fontId="58" fillId="0" borderId="68" applyNumberFormat="0" applyFill="0" applyAlignment="0" applyProtection="0"/>
    <xf numFmtId="0" fontId="58" fillId="0" borderId="68" applyNumberFormat="0" applyFill="0" applyAlignment="0" applyProtection="0"/>
    <xf numFmtId="0" fontId="58" fillId="0" borderId="68" applyNumberFormat="0" applyFill="0" applyAlignment="0" applyProtection="0"/>
    <xf numFmtId="0" fontId="58" fillId="0" borderId="68" applyNumberFormat="0" applyFill="0" applyAlignment="0" applyProtection="0"/>
    <xf numFmtId="0" fontId="58" fillId="0" borderId="68" applyNumberFormat="0" applyFill="0" applyAlignment="0" applyProtection="0"/>
    <xf numFmtId="0" fontId="58" fillId="0" borderId="68" applyNumberFormat="0" applyFill="0" applyAlignment="0" applyProtection="0"/>
    <xf numFmtId="0" fontId="58" fillId="0" borderId="68" applyNumberFormat="0" applyFill="0" applyAlignment="0" applyProtection="0"/>
    <xf numFmtId="0" fontId="58" fillId="0" borderId="68" applyNumberFormat="0" applyFill="0" applyAlignment="0" applyProtection="0"/>
    <xf numFmtId="0" fontId="58" fillId="0" borderId="68" applyNumberFormat="0" applyFill="0" applyAlignment="0" applyProtection="0"/>
    <xf numFmtId="0" fontId="58" fillId="0" borderId="68" applyNumberFormat="0" applyFill="0" applyAlignment="0" applyProtection="0"/>
    <xf numFmtId="0" fontId="58" fillId="0" borderId="68" applyNumberFormat="0" applyFill="0" applyAlignment="0" applyProtection="0"/>
    <xf numFmtId="0" fontId="58" fillId="0" borderId="68" applyNumberFormat="0" applyFill="0" applyAlignment="0" applyProtection="0"/>
    <xf numFmtId="0" fontId="59" fillId="72" borderId="0" applyNumberFormat="0" applyBorder="0" applyAlignment="0" applyProtection="0"/>
    <xf numFmtId="0" fontId="59" fillId="72" borderId="0" applyNumberFormat="0" applyBorder="0" applyAlignment="0" applyProtection="0"/>
    <xf numFmtId="0" fontId="31" fillId="25" borderId="0" applyNumberFormat="0" applyBorder="0" applyAlignment="0" applyProtection="0"/>
    <xf numFmtId="0" fontId="31" fillId="25" borderId="0" applyNumberFormat="0" applyBorder="0" applyAlignment="0" applyProtection="0"/>
    <xf numFmtId="0" fontId="31" fillId="25" borderId="0" applyNumberFormat="0" applyBorder="0" applyAlignment="0" applyProtection="0"/>
    <xf numFmtId="0" fontId="59" fillId="72" borderId="0" applyNumberFormat="0" applyBorder="0" applyAlignment="0" applyProtection="0"/>
    <xf numFmtId="0" fontId="59" fillId="72" borderId="0" applyNumberFormat="0" applyBorder="0" applyAlignment="0" applyProtection="0"/>
    <xf numFmtId="0" fontId="31" fillId="25" borderId="0" applyNumberFormat="0" applyBorder="0" applyAlignment="0" applyProtection="0"/>
    <xf numFmtId="0" fontId="31" fillId="25" borderId="0" applyNumberFormat="0" applyBorder="0" applyAlignment="0" applyProtection="0"/>
    <xf numFmtId="0" fontId="31" fillId="25" borderId="0" applyNumberFormat="0" applyBorder="0" applyAlignment="0" applyProtection="0"/>
    <xf numFmtId="0" fontId="31" fillId="25" borderId="0" applyNumberFormat="0" applyBorder="0" applyAlignment="0" applyProtection="0"/>
    <xf numFmtId="0" fontId="31" fillId="25" borderId="0" applyNumberFormat="0" applyBorder="0" applyAlignment="0" applyProtection="0"/>
    <xf numFmtId="0" fontId="31" fillId="25" borderId="0" applyNumberFormat="0" applyBorder="0" applyAlignment="0" applyProtection="0"/>
    <xf numFmtId="0" fontId="31" fillId="25" borderId="0" applyNumberFormat="0" applyBorder="0" applyAlignment="0" applyProtection="0"/>
    <xf numFmtId="0" fontId="31" fillId="25" borderId="0" applyNumberFormat="0" applyBorder="0" applyAlignment="0" applyProtection="0"/>
    <xf numFmtId="0" fontId="59" fillId="72" borderId="0" applyNumberFormat="0" applyBorder="0" applyAlignment="0" applyProtection="0"/>
    <xf numFmtId="0" fontId="59" fillId="72" borderId="0" applyNumberFormat="0" applyBorder="0" applyAlignment="0" applyProtection="0"/>
    <xf numFmtId="0" fontId="59" fillId="72" borderId="0" applyNumberFormat="0" applyBorder="0" applyAlignment="0" applyProtection="0"/>
    <xf numFmtId="0" fontId="59" fillId="72" borderId="0" applyNumberFormat="0" applyBorder="0" applyAlignment="0" applyProtection="0"/>
    <xf numFmtId="0" fontId="59" fillId="72" borderId="0" applyNumberFormat="0" applyBorder="0" applyAlignment="0" applyProtection="0"/>
    <xf numFmtId="0" fontId="59" fillId="72" borderId="0" applyNumberFormat="0" applyBorder="0" applyAlignment="0" applyProtection="0"/>
    <xf numFmtId="0" fontId="59" fillId="72" borderId="0" applyNumberFormat="0" applyBorder="0" applyAlignment="0" applyProtection="0"/>
    <xf numFmtId="0" fontId="59" fillId="72" borderId="0" applyNumberFormat="0" applyBorder="0" applyAlignment="0" applyProtection="0"/>
    <xf numFmtId="0" fontId="59" fillId="72" borderId="0" applyNumberFormat="0" applyBorder="0" applyAlignment="0" applyProtection="0"/>
    <xf numFmtId="0" fontId="59" fillId="72" borderId="0" applyNumberFormat="0" applyBorder="0" applyAlignment="0" applyProtection="0"/>
    <xf numFmtId="0" fontId="59" fillId="72" borderId="0" applyNumberFormat="0" applyBorder="0" applyAlignment="0" applyProtection="0"/>
    <xf numFmtId="0" fontId="59" fillId="72" borderId="0" applyNumberFormat="0" applyBorder="0" applyAlignment="0" applyProtection="0"/>
    <xf numFmtId="0" fontId="59" fillId="72" borderId="0" applyNumberFormat="0" applyBorder="0" applyAlignment="0" applyProtection="0"/>
    <xf numFmtId="0" fontId="59" fillId="72" borderId="0" applyNumberFormat="0" applyBorder="0" applyAlignment="0" applyProtection="0"/>
    <xf numFmtId="0" fontId="59" fillId="72" borderId="0" applyNumberFormat="0" applyBorder="0" applyAlignment="0" applyProtection="0"/>
    <xf numFmtId="0" fontId="59" fillId="72" borderId="0" applyNumberFormat="0" applyBorder="0" applyAlignment="0" applyProtection="0"/>
    <xf numFmtId="0" fontId="59" fillId="72" borderId="0" applyNumberFormat="0" applyBorder="0" applyAlignment="0" applyProtection="0"/>
    <xf numFmtId="0" fontId="59" fillId="72" borderId="0" applyNumberFormat="0" applyBorder="0" applyAlignment="0" applyProtection="0"/>
    <xf numFmtId="0" fontId="59" fillId="72" borderId="0" applyNumberFormat="0" applyBorder="0" applyAlignment="0" applyProtection="0"/>
    <xf numFmtId="0" fontId="59" fillId="72" borderId="0" applyNumberFormat="0" applyBorder="0" applyAlignment="0" applyProtection="0"/>
    <xf numFmtId="0" fontId="59" fillId="72" borderId="0" applyNumberFormat="0" applyBorder="0" applyAlignment="0" applyProtection="0"/>
    <xf numFmtId="0" fontId="59" fillId="72" borderId="0" applyNumberFormat="0" applyBorder="0" applyAlignment="0" applyProtection="0"/>
    <xf numFmtId="0" fontId="59" fillId="72" borderId="0" applyNumberFormat="0" applyBorder="0" applyAlignment="0" applyProtection="0"/>
    <xf numFmtId="0" fontId="59" fillId="72" borderId="0" applyNumberFormat="0" applyBorder="0" applyAlignment="0" applyProtection="0"/>
    <xf numFmtId="0" fontId="59" fillId="72" borderId="0" applyNumberFormat="0" applyBorder="0" applyAlignment="0" applyProtection="0"/>
    <xf numFmtId="0" fontId="59" fillId="72" borderId="0" applyNumberFormat="0" applyBorder="0" applyAlignment="0" applyProtection="0"/>
    <xf numFmtId="0" fontId="59" fillId="72" borderId="0" applyNumberFormat="0" applyBorder="0" applyAlignment="0" applyProtection="0"/>
    <xf numFmtId="0" fontId="59" fillId="72" borderId="0" applyNumberFormat="0" applyBorder="0" applyAlignment="0" applyProtection="0"/>
    <xf numFmtId="0" fontId="59" fillId="72" borderId="0" applyNumberFormat="0" applyBorder="0" applyAlignment="0" applyProtection="0"/>
    <xf numFmtId="0" fontId="59" fillId="72" borderId="0" applyNumberFormat="0" applyBorder="0" applyAlignment="0" applyProtection="0"/>
    <xf numFmtId="0" fontId="59" fillId="72" borderId="0" applyNumberFormat="0" applyBorder="0" applyAlignment="0" applyProtection="0"/>
    <xf numFmtId="0" fontId="59" fillId="72" borderId="0" applyNumberFormat="0" applyBorder="0" applyAlignment="0" applyProtection="0"/>
    <xf numFmtId="0" fontId="59" fillId="72" borderId="0" applyNumberFormat="0" applyBorder="0" applyAlignment="0" applyProtection="0"/>
    <xf numFmtId="0" fontId="59" fillId="72" borderId="0" applyNumberFormat="0" applyBorder="0" applyAlignment="0" applyProtection="0"/>
    <xf numFmtId="0" fontId="59" fillId="72" borderId="0" applyNumberFormat="0" applyBorder="0" applyAlignment="0" applyProtection="0"/>
    <xf numFmtId="0" fontId="59" fillId="72" borderId="0" applyNumberFormat="0" applyBorder="0" applyAlignment="0" applyProtection="0"/>
    <xf numFmtId="0" fontId="59" fillId="72" borderId="0" applyNumberFormat="0" applyBorder="0" applyAlignment="0" applyProtection="0"/>
    <xf numFmtId="0" fontId="31" fillId="25" borderId="0" applyNumberFormat="0" applyBorder="0" applyAlignment="0" applyProtection="0"/>
    <xf numFmtId="0" fontId="31" fillId="25" borderId="0" applyNumberFormat="0" applyBorder="0" applyAlignment="0" applyProtection="0"/>
    <xf numFmtId="0" fontId="31" fillId="25" borderId="0" applyNumberFormat="0" applyBorder="0" applyAlignment="0" applyProtection="0"/>
    <xf numFmtId="0" fontId="31" fillId="25" borderId="0" applyNumberFormat="0" applyBorder="0" applyAlignment="0" applyProtection="0"/>
    <xf numFmtId="0" fontId="31" fillId="25" borderId="0" applyNumberFormat="0" applyBorder="0" applyAlignment="0" applyProtection="0"/>
    <xf numFmtId="0" fontId="31" fillId="25" borderId="0" applyNumberFormat="0" applyBorder="0" applyAlignment="0" applyProtection="0"/>
    <xf numFmtId="0" fontId="31" fillId="25" borderId="0" applyNumberFormat="0" applyBorder="0" applyAlignment="0" applyProtection="0"/>
    <xf numFmtId="0" fontId="31" fillId="25" borderId="0" applyNumberFormat="0" applyBorder="0" applyAlignment="0" applyProtection="0"/>
    <xf numFmtId="0" fontId="31" fillId="25" borderId="0" applyNumberFormat="0" applyBorder="0" applyAlignment="0" applyProtection="0"/>
    <xf numFmtId="0" fontId="31" fillId="25" borderId="0" applyNumberFormat="0" applyBorder="0" applyAlignment="0" applyProtection="0"/>
    <xf numFmtId="0" fontId="59" fillId="72" borderId="0" applyNumberFormat="0" applyBorder="0" applyAlignment="0" applyProtection="0"/>
    <xf numFmtId="0" fontId="31" fillId="25" borderId="0" applyNumberFormat="0" applyBorder="0" applyAlignment="0" applyProtection="0"/>
    <xf numFmtId="0" fontId="31" fillId="25" borderId="0" applyNumberFormat="0" applyBorder="0" applyAlignment="0" applyProtection="0"/>
    <xf numFmtId="0" fontId="31" fillId="25" borderId="0" applyNumberFormat="0" applyBorder="0" applyAlignment="0" applyProtection="0"/>
    <xf numFmtId="0" fontId="31" fillId="25" borderId="0" applyNumberFormat="0" applyBorder="0" applyAlignment="0" applyProtection="0"/>
    <xf numFmtId="0" fontId="31" fillId="25" borderId="0" applyNumberFormat="0" applyBorder="0" applyAlignment="0" applyProtection="0"/>
    <xf numFmtId="0" fontId="31" fillId="25" borderId="0" applyNumberFormat="0" applyBorder="0" applyAlignment="0" applyProtection="0"/>
    <xf numFmtId="0" fontId="31" fillId="25" borderId="0" applyNumberFormat="0" applyBorder="0" applyAlignment="0" applyProtection="0"/>
    <xf numFmtId="0" fontId="31" fillId="25" borderId="0" applyNumberFormat="0" applyBorder="0" applyAlignment="0" applyProtection="0"/>
    <xf numFmtId="0" fontId="31" fillId="25" borderId="0" applyNumberFormat="0" applyBorder="0" applyAlignment="0" applyProtection="0"/>
    <xf numFmtId="0" fontId="31" fillId="25" borderId="0" applyNumberFormat="0" applyBorder="0" applyAlignment="0" applyProtection="0"/>
    <xf numFmtId="0" fontId="59" fillId="72" borderId="0" applyNumberFormat="0" applyBorder="0" applyAlignment="0" applyProtection="0"/>
    <xf numFmtId="0" fontId="59" fillId="72" borderId="0" applyNumberFormat="0" applyBorder="0" applyAlignment="0" applyProtection="0"/>
    <xf numFmtId="0" fontId="59" fillId="72" borderId="0" applyNumberFormat="0" applyBorder="0" applyAlignment="0" applyProtection="0"/>
    <xf numFmtId="0" fontId="59" fillId="72" borderId="0" applyNumberFormat="0" applyBorder="0" applyAlignment="0" applyProtection="0"/>
    <xf numFmtId="0" fontId="59" fillId="72" borderId="0" applyNumberFormat="0" applyBorder="0" applyAlignment="0" applyProtection="0"/>
    <xf numFmtId="0" fontId="59" fillId="72" borderId="0" applyNumberFormat="0" applyBorder="0" applyAlignment="0" applyProtection="0"/>
    <xf numFmtId="0" fontId="31" fillId="25" borderId="0" applyNumberFormat="0" applyBorder="0" applyAlignment="0" applyProtection="0"/>
    <xf numFmtId="0" fontId="59" fillId="72" borderId="0" applyNumberFormat="0" applyBorder="0" applyAlignment="0" applyProtection="0"/>
    <xf numFmtId="0" fontId="31" fillId="25" borderId="0" applyNumberFormat="0" applyBorder="0" applyAlignment="0" applyProtection="0"/>
    <xf numFmtId="0" fontId="31" fillId="25" borderId="0" applyNumberFormat="0" applyBorder="0" applyAlignment="0" applyProtection="0"/>
    <xf numFmtId="0" fontId="59" fillId="72" borderId="0" applyNumberFormat="0" applyBorder="0" applyAlignment="0" applyProtection="0"/>
    <xf numFmtId="0" fontId="59" fillId="72" borderId="0" applyNumberFormat="0" applyBorder="0" applyAlignment="0" applyProtection="0"/>
    <xf numFmtId="0" fontId="59" fillId="72" borderId="0" applyNumberFormat="0" applyBorder="0" applyAlignment="0" applyProtection="0"/>
    <xf numFmtId="0" fontId="59" fillId="72" borderId="0" applyNumberFormat="0" applyBorder="0" applyAlignment="0" applyProtection="0"/>
    <xf numFmtId="0" fontId="59" fillId="72" borderId="0" applyNumberFormat="0" applyBorder="0" applyAlignment="0" applyProtection="0"/>
    <xf numFmtId="0" fontId="59" fillId="72" borderId="0" applyNumberFormat="0" applyBorder="0" applyAlignment="0" applyProtection="0"/>
    <xf numFmtId="0" fontId="59" fillId="72" borderId="0" applyNumberFormat="0" applyBorder="0" applyAlignment="0" applyProtection="0"/>
    <xf numFmtId="0" fontId="31" fillId="25" borderId="0" applyNumberFormat="0" applyBorder="0" applyAlignment="0" applyProtection="0"/>
    <xf numFmtId="0" fontId="59" fillId="72" borderId="0" applyNumberFormat="0" applyBorder="0" applyAlignment="0" applyProtection="0"/>
    <xf numFmtId="0" fontId="59" fillId="72" borderId="0" applyNumberFormat="0" applyBorder="0" applyAlignment="0" applyProtection="0"/>
    <xf numFmtId="0" fontId="31" fillId="25" borderId="0" applyNumberFormat="0" applyBorder="0" applyAlignment="0" applyProtection="0"/>
    <xf numFmtId="0" fontId="31" fillId="25" borderId="0" applyNumberFormat="0" applyBorder="0" applyAlignment="0" applyProtection="0"/>
    <xf numFmtId="0" fontId="31" fillId="25" borderId="0" applyNumberFormat="0" applyBorder="0" applyAlignment="0" applyProtection="0"/>
    <xf numFmtId="0" fontId="59" fillId="72" borderId="0" applyNumberFormat="0" applyBorder="0" applyAlignment="0" applyProtection="0"/>
    <xf numFmtId="0" fontId="59" fillId="72" borderId="0" applyNumberFormat="0" applyBorder="0" applyAlignment="0" applyProtection="0"/>
    <xf numFmtId="0" fontId="31" fillId="25" borderId="0" applyNumberFormat="0" applyBorder="0" applyAlignment="0" applyProtection="0"/>
    <xf numFmtId="0" fontId="31" fillId="25" borderId="0" applyNumberFormat="0" applyBorder="0" applyAlignment="0" applyProtection="0"/>
    <xf numFmtId="0" fontId="31" fillId="25" borderId="0" applyNumberFormat="0" applyBorder="0" applyAlignment="0" applyProtection="0"/>
    <xf numFmtId="0" fontId="59" fillId="72" borderId="0" applyNumberFormat="0" applyBorder="0" applyAlignment="0" applyProtection="0"/>
    <xf numFmtId="0" fontId="59" fillId="72" borderId="0" applyNumberFormat="0" applyBorder="0" applyAlignment="0" applyProtection="0"/>
    <xf numFmtId="0" fontId="31" fillId="25" borderId="0" applyNumberFormat="0" applyBorder="0" applyAlignment="0" applyProtection="0"/>
    <xf numFmtId="0" fontId="31" fillId="25" borderId="0" applyNumberFormat="0" applyBorder="0" applyAlignment="0" applyProtection="0"/>
    <xf numFmtId="0" fontId="31" fillId="25" borderId="0" applyNumberFormat="0" applyBorder="0" applyAlignment="0" applyProtection="0"/>
    <xf numFmtId="0" fontId="59" fillId="72" borderId="0" applyNumberFormat="0" applyBorder="0" applyAlignment="0" applyProtection="0"/>
    <xf numFmtId="0" fontId="59" fillId="72" borderId="0" applyNumberFormat="0" applyBorder="0" applyAlignment="0" applyProtection="0"/>
    <xf numFmtId="0" fontId="31" fillId="25" borderId="0" applyNumberFormat="0" applyBorder="0" applyAlignment="0" applyProtection="0"/>
    <xf numFmtId="0" fontId="31" fillId="25" borderId="0" applyNumberFormat="0" applyBorder="0" applyAlignment="0" applyProtection="0"/>
    <xf numFmtId="0" fontId="31" fillId="25" borderId="0" applyNumberFormat="0" applyBorder="0" applyAlignment="0" applyProtection="0"/>
    <xf numFmtId="0" fontId="59" fillId="72" borderId="0" applyNumberFormat="0" applyBorder="0" applyAlignment="0" applyProtection="0"/>
    <xf numFmtId="0" fontId="59" fillId="72" borderId="0" applyNumberFormat="0" applyBorder="0" applyAlignment="0" applyProtection="0"/>
    <xf numFmtId="0" fontId="31" fillId="25" borderId="0" applyNumberFormat="0" applyBorder="0" applyAlignment="0" applyProtection="0"/>
    <xf numFmtId="0" fontId="31" fillId="25" borderId="0" applyNumberFormat="0" applyBorder="0" applyAlignment="0" applyProtection="0"/>
    <xf numFmtId="0" fontId="31" fillId="25" borderId="0" applyNumberFormat="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0" fillId="0" borderId="0"/>
    <xf numFmtId="0" fontId="50" fillId="0" borderId="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43"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43" fillId="73" borderId="69" applyNumberFormat="0" applyFont="0" applyAlignment="0" applyProtection="0"/>
    <xf numFmtId="0" fontId="43" fillId="73" borderId="69" applyNumberFormat="0" applyFont="0" applyAlignment="0" applyProtection="0"/>
    <xf numFmtId="0" fontId="43" fillId="73" borderId="69" applyNumberFormat="0" applyFont="0" applyAlignment="0" applyProtection="0"/>
    <xf numFmtId="0" fontId="43"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43" fillId="73" borderId="69" applyNumberFormat="0" applyFont="0" applyAlignment="0" applyProtection="0"/>
    <xf numFmtId="0" fontId="43" fillId="73" borderId="69" applyNumberFormat="0" applyFont="0" applyAlignment="0" applyProtection="0"/>
    <xf numFmtId="0" fontId="43"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0"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0" fillId="27" borderId="54" applyNumberFormat="0" applyFont="0" applyAlignment="0" applyProtection="0"/>
    <xf numFmtId="0" fontId="50" fillId="27" borderId="54" applyNumberFormat="0" applyFont="0" applyAlignment="0" applyProtection="0"/>
    <xf numFmtId="0" fontId="50" fillId="27" borderId="54"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0" fillId="27" borderId="54" applyNumberFormat="0" applyFont="0" applyAlignment="0" applyProtection="0"/>
    <xf numFmtId="0" fontId="50" fillId="27" borderId="54" applyNumberFormat="0" applyFont="0" applyAlignment="0" applyProtection="0"/>
    <xf numFmtId="0" fontId="50" fillId="27" borderId="54"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0" fillId="27" borderId="54" applyNumberFormat="0" applyFont="0" applyAlignment="0" applyProtection="0"/>
    <xf numFmtId="0" fontId="50" fillId="27" borderId="54" applyNumberFormat="0" applyFont="0" applyAlignment="0" applyProtection="0"/>
    <xf numFmtId="0" fontId="50" fillId="27" borderId="54" applyNumberFormat="0" applyFont="0" applyAlignment="0" applyProtection="0"/>
    <xf numFmtId="0" fontId="50" fillId="27" borderId="54"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43" fillId="73" borderId="69" applyNumberFormat="0" applyFont="0" applyAlignment="0" applyProtection="0"/>
    <xf numFmtId="0" fontId="43" fillId="73" borderId="69" applyNumberFormat="0" applyFont="0" applyAlignment="0" applyProtection="0"/>
    <xf numFmtId="0" fontId="43" fillId="73" borderId="69" applyNumberFormat="0" applyFont="0" applyAlignment="0" applyProtection="0"/>
    <xf numFmtId="0" fontId="43"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43" fillId="73" borderId="69" applyNumberFormat="0" applyFont="0" applyAlignment="0" applyProtection="0"/>
    <xf numFmtId="0" fontId="43" fillId="73" borderId="69" applyNumberFormat="0" applyFont="0" applyAlignment="0" applyProtection="0"/>
    <xf numFmtId="0" fontId="43" fillId="73" borderId="69" applyNumberFormat="0" applyFont="0" applyAlignment="0" applyProtection="0"/>
    <xf numFmtId="0" fontId="43"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43" fillId="73" borderId="69" applyNumberFormat="0" applyFont="0" applyAlignment="0" applyProtection="0"/>
    <xf numFmtId="0" fontId="43" fillId="73" borderId="69" applyNumberFormat="0" applyFont="0" applyAlignment="0" applyProtection="0"/>
    <xf numFmtId="0" fontId="43" fillId="73" borderId="69" applyNumberFormat="0" applyFont="0" applyAlignment="0" applyProtection="0"/>
    <xf numFmtId="0" fontId="43"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43" fillId="73" borderId="69" applyNumberFormat="0" applyFont="0" applyAlignment="0" applyProtection="0"/>
    <xf numFmtId="0" fontId="43" fillId="73" borderId="69" applyNumberFormat="0" applyFont="0" applyAlignment="0" applyProtection="0"/>
    <xf numFmtId="0" fontId="43" fillId="73" borderId="69" applyNumberFormat="0" applyFont="0" applyAlignment="0" applyProtection="0"/>
    <xf numFmtId="0" fontId="43" fillId="73" borderId="69" applyNumberFormat="0" applyFont="0" applyAlignment="0" applyProtection="0"/>
    <xf numFmtId="0" fontId="43" fillId="73" borderId="69" applyNumberFormat="0" applyFont="0" applyAlignment="0" applyProtection="0"/>
    <xf numFmtId="0" fontId="50" fillId="27" borderId="54" applyNumberFormat="0" applyFont="0" applyAlignment="0" applyProtection="0"/>
    <xf numFmtId="0" fontId="50" fillId="27" borderId="54" applyNumberFormat="0" applyFont="0" applyAlignment="0" applyProtection="0"/>
    <xf numFmtId="0" fontId="50" fillId="27" borderId="54" applyNumberFormat="0" applyFont="0" applyAlignment="0" applyProtection="0"/>
    <xf numFmtId="0" fontId="50" fillId="27" borderId="54" applyNumberFormat="0" applyFont="0" applyAlignment="0" applyProtection="0"/>
    <xf numFmtId="0" fontId="50" fillId="27" borderId="54" applyNumberFormat="0" applyFont="0" applyAlignment="0" applyProtection="0"/>
    <xf numFmtId="0" fontId="50" fillId="27" borderId="54" applyNumberFormat="0" applyFont="0" applyAlignment="0" applyProtection="0"/>
    <xf numFmtId="0" fontId="50" fillId="27" borderId="54" applyNumberFormat="0" applyFont="0" applyAlignment="0" applyProtection="0"/>
    <xf numFmtId="0" fontId="50" fillId="27" borderId="54" applyNumberFormat="0" applyFont="0" applyAlignment="0" applyProtection="0"/>
    <xf numFmtId="0" fontId="50" fillId="27" borderId="54" applyNumberFormat="0" applyFont="0" applyAlignment="0" applyProtection="0"/>
    <xf numFmtId="0" fontId="43" fillId="73" borderId="69" applyNumberFormat="0" applyFont="0" applyAlignment="0" applyProtection="0"/>
    <xf numFmtId="0" fontId="43" fillId="73" borderId="69" applyNumberFormat="0" applyFont="0" applyAlignment="0" applyProtection="0"/>
    <xf numFmtId="0" fontId="43" fillId="73" borderId="69" applyNumberFormat="0" applyFont="0" applyAlignment="0" applyProtection="0"/>
    <xf numFmtId="0" fontId="43" fillId="73" borderId="69" applyNumberFormat="0" applyFont="0" applyAlignment="0" applyProtection="0"/>
    <xf numFmtId="0" fontId="50" fillId="27" borderId="54" applyNumberFormat="0" applyFont="0" applyAlignment="0" applyProtection="0"/>
    <xf numFmtId="0" fontId="50" fillId="27" borderId="54" applyNumberFormat="0" applyFont="0" applyAlignment="0" applyProtection="0"/>
    <xf numFmtId="0" fontId="50" fillId="27" borderId="54" applyNumberFormat="0" applyFont="0" applyAlignment="0" applyProtection="0"/>
    <xf numFmtId="0" fontId="50" fillId="27" borderId="54" applyNumberFormat="0" applyFont="0" applyAlignment="0" applyProtection="0"/>
    <xf numFmtId="0" fontId="50" fillId="27" borderId="54" applyNumberFormat="0" applyFont="0" applyAlignment="0" applyProtection="0"/>
    <xf numFmtId="0" fontId="50" fillId="27" borderId="54" applyNumberFormat="0" applyFont="0" applyAlignment="0" applyProtection="0"/>
    <xf numFmtId="0" fontId="50" fillId="27" borderId="54" applyNumberFormat="0" applyFont="0" applyAlignment="0" applyProtection="0"/>
    <xf numFmtId="0" fontId="50" fillId="27" borderId="54" applyNumberFormat="0" applyFont="0" applyAlignment="0" applyProtection="0"/>
    <xf numFmtId="0" fontId="50" fillId="27" borderId="54" applyNumberFormat="0" applyFont="0" applyAlignment="0" applyProtection="0"/>
    <xf numFmtId="0" fontId="50" fillId="27" borderId="54" applyNumberFormat="0" applyFont="0" applyAlignment="0" applyProtection="0"/>
    <xf numFmtId="0" fontId="43" fillId="73" borderId="69" applyNumberFormat="0" applyFont="0" applyAlignment="0" applyProtection="0"/>
    <xf numFmtId="0" fontId="43" fillId="73" borderId="69" applyNumberFormat="0" applyFont="0" applyAlignment="0" applyProtection="0"/>
    <xf numFmtId="0" fontId="43" fillId="73" borderId="69" applyNumberFormat="0" applyFont="0" applyAlignment="0" applyProtection="0"/>
    <xf numFmtId="0" fontId="43" fillId="73" borderId="69" applyNumberFormat="0" applyFont="0" applyAlignment="0" applyProtection="0"/>
    <xf numFmtId="0" fontId="50" fillId="27" borderId="54" applyNumberFormat="0" applyFont="0" applyAlignment="0" applyProtection="0"/>
    <xf numFmtId="0" fontId="50" fillId="27" borderId="54" applyNumberFormat="0" applyFont="0" applyAlignment="0" applyProtection="0"/>
    <xf numFmtId="0" fontId="50" fillId="27" borderId="54" applyNumberFormat="0" applyFont="0" applyAlignment="0" applyProtection="0"/>
    <xf numFmtId="0" fontId="50" fillId="27" borderId="54" applyNumberFormat="0" applyFont="0" applyAlignment="0" applyProtection="0"/>
    <xf numFmtId="0" fontId="50" fillId="27" borderId="54" applyNumberFormat="0" applyFont="0" applyAlignment="0" applyProtection="0"/>
    <xf numFmtId="0" fontId="50" fillId="27" borderId="54" applyNumberFormat="0" applyFont="0" applyAlignment="0" applyProtection="0"/>
    <xf numFmtId="0" fontId="50" fillId="27" borderId="54" applyNumberFormat="0" applyFont="0" applyAlignment="0" applyProtection="0"/>
    <xf numFmtId="0" fontId="50" fillId="27" borderId="54" applyNumberFormat="0" applyFont="0" applyAlignment="0" applyProtection="0"/>
    <xf numFmtId="0" fontId="50" fillId="27" borderId="54" applyNumberFormat="0" applyFont="0" applyAlignment="0" applyProtection="0"/>
    <xf numFmtId="0" fontId="50" fillId="27" borderId="54"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43" fillId="73" borderId="69" applyNumberFormat="0" applyFont="0" applyAlignment="0" applyProtection="0"/>
    <xf numFmtId="0" fontId="43" fillId="73" borderId="69" applyNumberFormat="0" applyFont="0" applyAlignment="0" applyProtection="0"/>
    <xf numFmtId="0" fontId="43"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43" fillId="73" borderId="69" applyNumberFormat="0" applyFont="0" applyAlignment="0" applyProtection="0"/>
    <xf numFmtId="0" fontId="50" fillId="27" borderId="54" applyNumberFormat="0" applyFont="0" applyAlignment="0" applyProtection="0"/>
    <xf numFmtId="0" fontId="50" fillId="27" borderId="54" applyNumberFormat="0" applyFont="0" applyAlignment="0" applyProtection="0"/>
    <xf numFmtId="0" fontId="43" fillId="73" borderId="69" applyNumberFormat="0" applyFont="0" applyAlignment="0" applyProtection="0"/>
    <xf numFmtId="0" fontId="43" fillId="73" borderId="69" applyNumberFormat="0" applyFont="0" applyAlignment="0" applyProtection="0"/>
    <xf numFmtId="0" fontId="43"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0" fillId="27" borderId="54"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0" fillId="27" borderId="54" applyNumberFormat="0" applyFont="0" applyAlignment="0" applyProtection="0"/>
    <xf numFmtId="0" fontId="50" fillId="27" borderId="54" applyNumberFormat="0" applyFont="0" applyAlignment="0" applyProtection="0"/>
    <xf numFmtId="0" fontId="50" fillId="27" borderId="54"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0" fillId="27" borderId="54" applyNumberFormat="0" applyFont="0" applyAlignment="0" applyProtection="0"/>
    <xf numFmtId="0" fontId="50" fillId="27" borderId="54" applyNumberFormat="0" applyFont="0" applyAlignment="0" applyProtection="0"/>
    <xf numFmtId="0" fontId="50" fillId="27" borderId="54"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0" fillId="27" borderId="54" applyNumberFormat="0" applyFont="0" applyAlignment="0" applyProtection="0"/>
    <xf numFmtId="0" fontId="50" fillId="27" borderId="54" applyNumberFormat="0" applyFont="0" applyAlignment="0" applyProtection="0"/>
    <xf numFmtId="0" fontId="50" fillId="27" borderId="54"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0" fillId="27" borderId="54" applyNumberFormat="0" applyFont="0" applyAlignment="0" applyProtection="0"/>
    <xf numFmtId="0" fontId="50" fillId="27" borderId="54" applyNumberFormat="0" applyFont="0" applyAlignment="0" applyProtection="0"/>
    <xf numFmtId="0" fontId="50" fillId="27" borderId="54"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0" fillId="27" borderId="54" applyNumberFormat="0" applyFont="0" applyAlignment="0" applyProtection="0"/>
    <xf numFmtId="0" fontId="50" fillId="27" borderId="54" applyNumberFormat="0" applyFont="0" applyAlignment="0" applyProtection="0"/>
    <xf numFmtId="0" fontId="50" fillId="27" borderId="54"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54" fillId="73" borderId="69" applyNumberFormat="0" applyFon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0" fontId="45" fillId="70" borderId="63" applyNumberFormat="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43" fillId="0" borderId="0" applyFont="0" applyFill="0" applyBorder="0" applyAlignment="0" applyProtection="0"/>
    <xf numFmtId="9" fontId="43" fillId="0" borderId="0" applyFont="0" applyFill="0" applyBorder="0" applyAlignment="0" applyProtection="0"/>
    <xf numFmtId="9" fontId="50" fillId="0" borderId="0" applyFont="0" applyFill="0" applyBorder="0" applyAlignment="0" applyProtection="0"/>
    <xf numFmtId="9" fontId="43" fillId="0" borderId="0" applyFont="0" applyFill="0" applyBorder="0" applyAlignment="0" applyProtection="0"/>
    <xf numFmtId="9" fontId="50" fillId="0" borderId="0" applyFont="0" applyFill="0" applyBorder="0" applyAlignment="0" applyProtection="0"/>
    <xf numFmtId="9" fontId="43"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0" fontId="50" fillId="74" borderId="0"/>
    <xf numFmtId="0" fontId="46" fillId="52" borderId="0" applyNumberFormat="0" applyBorder="0" applyAlignment="0" applyProtection="0"/>
    <xf numFmtId="0" fontId="46" fillId="52"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46" fillId="52" borderId="0" applyNumberFormat="0" applyBorder="0" applyAlignment="0" applyProtection="0"/>
    <xf numFmtId="0" fontId="46" fillId="52"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46" fillId="52" borderId="0" applyNumberFormat="0" applyBorder="0" applyAlignment="0" applyProtection="0"/>
    <xf numFmtId="0" fontId="46" fillId="52" borderId="0" applyNumberFormat="0" applyBorder="0" applyAlignment="0" applyProtection="0"/>
    <xf numFmtId="0" fontId="46" fillId="52" borderId="0" applyNumberFormat="0" applyBorder="0" applyAlignment="0" applyProtection="0"/>
    <xf numFmtId="0" fontId="46" fillId="52" borderId="0" applyNumberFormat="0" applyBorder="0" applyAlignment="0" applyProtection="0"/>
    <xf numFmtId="0" fontId="46" fillId="52" borderId="0" applyNumberFormat="0" applyBorder="0" applyAlignment="0" applyProtection="0"/>
    <xf numFmtId="0" fontId="46" fillId="52" borderId="0" applyNumberFormat="0" applyBorder="0" applyAlignment="0" applyProtection="0"/>
    <xf numFmtId="0" fontId="46" fillId="52" borderId="0" applyNumberFormat="0" applyBorder="0" applyAlignment="0" applyProtection="0"/>
    <xf numFmtId="0" fontId="46" fillId="52" borderId="0" applyNumberFormat="0" applyBorder="0" applyAlignment="0" applyProtection="0"/>
    <xf numFmtId="0" fontId="46" fillId="52" borderId="0" applyNumberFormat="0" applyBorder="0" applyAlignment="0" applyProtection="0"/>
    <xf numFmtId="0" fontId="46" fillId="52" borderId="0" applyNumberFormat="0" applyBorder="0" applyAlignment="0" applyProtection="0"/>
    <xf numFmtId="0" fontId="46" fillId="52" borderId="0" applyNumberFormat="0" applyBorder="0" applyAlignment="0" applyProtection="0"/>
    <xf numFmtId="0" fontId="46" fillId="52" borderId="0" applyNumberFormat="0" applyBorder="0" applyAlignment="0" applyProtection="0"/>
    <xf numFmtId="0" fontId="46" fillId="52" borderId="0" applyNumberFormat="0" applyBorder="0" applyAlignment="0" applyProtection="0"/>
    <xf numFmtId="0" fontId="46" fillId="52" borderId="0" applyNumberFormat="0" applyBorder="0" applyAlignment="0" applyProtection="0"/>
    <xf numFmtId="0" fontId="46" fillId="52" borderId="0" applyNumberFormat="0" applyBorder="0" applyAlignment="0" applyProtection="0"/>
    <xf numFmtId="0" fontId="46" fillId="52" borderId="0" applyNumberFormat="0" applyBorder="0" applyAlignment="0" applyProtection="0"/>
    <xf numFmtId="0" fontId="46" fillId="52" borderId="0" applyNumberFormat="0" applyBorder="0" applyAlignment="0" applyProtection="0"/>
    <xf numFmtId="0" fontId="46" fillId="52" borderId="0" applyNumberFormat="0" applyBorder="0" applyAlignment="0" applyProtection="0"/>
    <xf numFmtId="0" fontId="46" fillId="52" borderId="0" applyNumberFormat="0" applyBorder="0" applyAlignment="0" applyProtection="0"/>
    <xf numFmtId="0" fontId="46" fillId="52" borderId="0" applyNumberFormat="0" applyBorder="0" applyAlignment="0" applyProtection="0"/>
    <xf numFmtId="0" fontId="46" fillId="52" borderId="0" applyNumberFormat="0" applyBorder="0" applyAlignment="0" applyProtection="0"/>
    <xf numFmtId="0" fontId="46" fillId="52" borderId="0" applyNumberFormat="0" applyBorder="0" applyAlignment="0" applyProtection="0"/>
    <xf numFmtId="0" fontId="46" fillId="52" borderId="0" applyNumberFormat="0" applyBorder="0" applyAlignment="0" applyProtection="0"/>
    <xf numFmtId="0" fontId="46" fillId="52" borderId="0" applyNumberFormat="0" applyBorder="0" applyAlignment="0" applyProtection="0"/>
    <xf numFmtId="0" fontId="46" fillId="52" borderId="0" applyNumberFormat="0" applyBorder="0" applyAlignment="0" applyProtection="0"/>
    <xf numFmtId="0" fontId="46" fillId="52" borderId="0" applyNumberFormat="0" applyBorder="0" applyAlignment="0" applyProtection="0"/>
    <xf numFmtId="0" fontId="46" fillId="52" borderId="0" applyNumberFormat="0" applyBorder="0" applyAlignment="0" applyProtection="0"/>
    <xf numFmtId="0" fontId="46" fillId="52" borderId="0" applyNumberFormat="0" applyBorder="0" applyAlignment="0" applyProtection="0"/>
    <xf numFmtId="0" fontId="46" fillId="52" borderId="0" applyNumberFormat="0" applyBorder="0" applyAlignment="0" applyProtection="0"/>
    <xf numFmtId="0" fontId="46" fillId="52" borderId="0" applyNumberFormat="0" applyBorder="0" applyAlignment="0" applyProtection="0"/>
    <xf numFmtId="0" fontId="46" fillId="52" borderId="0" applyNumberFormat="0" applyBorder="0" applyAlignment="0" applyProtection="0"/>
    <xf numFmtId="0" fontId="46" fillId="52" borderId="0" applyNumberFormat="0" applyBorder="0" applyAlignment="0" applyProtection="0"/>
    <xf numFmtId="0" fontId="46" fillId="52" borderId="0" applyNumberFormat="0" applyBorder="0" applyAlignment="0" applyProtection="0"/>
    <xf numFmtId="0" fontId="46" fillId="52" borderId="0" applyNumberFormat="0" applyBorder="0" applyAlignment="0" applyProtection="0"/>
    <xf numFmtId="0" fontId="46" fillId="52" borderId="0" applyNumberFormat="0" applyBorder="0" applyAlignment="0" applyProtection="0"/>
    <xf numFmtId="0" fontId="46" fillId="52" borderId="0" applyNumberFormat="0" applyBorder="0" applyAlignment="0" applyProtection="0"/>
    <xf numFmtId="0" fontId="46" fillId="52"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46" fillId="52"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46" fillId="52" borderId="0" applyNumberFormat="0" applyBorder="0" applyAlignment="0" applyProtection="0"/>
    <xf numFmtId="0" fontId="46" fillId="52" borderId="0" applyNumberFormat="0" applyBorder="0" applyAlignment="0" applyProtection="0"/>
    <xf numFmtId="0" fontId="46" fillId="52" borderId="0" applyNumberFormat="0" applyBorder="0" applyAlignment="0" applyProtection="0"/>
    <xf numFmtId="0" fontId="46" fillId="52" borderId="0" applyNumberFormat="0" applyBorder="0" applyAlignment="0" applyProtection="0"/>
    <xf numFmtId="0" fontId="46" fillId="52" borderId="0" applyNumberFormat="0" applyBorder="0" applyAlignment="0" applyProtection="0"/>
    <xf numFmtId="0" fontId="46" fillId="52" borderId="0" applyNumberFormat="0" applyBorder="0" applyAlignment="0" applyProtection="0"/>
    <xf numFmtId="0" fontId="30" fillId="24" borderId="0" applyNumberFormat="0" applyBorder="0" applyAlignment="0" applyProtection="0"/>
    <xf numFmtId="0" fontId="46" fillId="52"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46" fillId="52" borderId="0" applyNumberFormat="0" applyBorder="0" applyAlignment="0" applyProtection="0"/>
    <xf numFmtId="0" fontId="46" fillId="52" borderId="0" applyNumberFormat="0" applyBorder="0" applyAlignment="0" applyProtection="0"/>
    <xf numFmtId="0" fontId="46" fillId="52" borderId="0" applyNumberFormat="0" applyBorder="0" applyAlignment="0" applyProtection="0"/>
    <xf numFmtId="0" fontId="46" fillId="52" borderId="0" applyNumberFormat="0" applyBorder="0" applyAlignment="0" applyProtection="0"/>
    <xf numFmtId="0" fontId="46" fillId="52" borderId="0" applyNumberFormat="0" applyBorder="0" applyAlignment="0" applyProtection="0"/>
    <xf numFmtId="0" fontId="46" fillId="52" borderId="0" applyNumberFormat="0" applyBorder="0" applyAlignment="0" applyProtection="0"/>
    <xf numFmtId="0" fontId="46" fillId="52" borderId="0" applyNumberFormat="0" applyBorder="0" applyAlignment="0" applyProtection="0"/>
    <xf numFmtId="0" fontId="30" fillId="24" borderId="0" applyNumberFormat="0" applyBorder="0" applyAlignment="0" applyProtection="0"/>
    <xf numFmtId="0" fontId="46" fillId="52" borderId="0" applyNumberFormat="0" applyBorder="0" applyAlignment="0" applyProtection="0"/>
    <xf numFmtId="0" fontId="46" fillId="52"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46" fillId="52" borderId="0" applyNumberFormat="0" applyBorder="0" applyAlignment="0" applyProtection="0"/>
    <xf numFmtId="0" fontId="46" fillId="52"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46" fillId="52" borderId="0" applyNumberFormat="0" applyBorder="0" applyAlignment="0" applyProtection="0"/>
    <xf numFmtId="0" fontId="46" fillId="52"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46" fillId="52" borderId="0" applyNumberFormat="0" applyBorder="0" applyAlignment="0" applyProtection="0"/>
    <xf numFmtId="0" fontId="46" fillId="52"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46" fillId="52" borderId="0" applyNumberFormat="0" applyBorder="0" applyAlignment="0" applyProtection="0"/>
    <xf numFmtId="0" fontId="46" fillId="52"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30" fillId="24" borderId="0" applyNumberFormat="0" applyBorder="0" applyAlignment="0" applyProtection="0"/>
    <xf numFmtId="0" fontId="50" fillId="0" borderId="0"/>
    <xf numFmtId="0" fontId="50" fillId="0" borderId="0"/>
    <xf numFmtId="0" fontId="50" fillId="0" borderId="0"/>
    <xf numFmtId="0" fontId="50" fillId="0" borderId="0"/>
    <xf numFmtId="0" fontId="50" fillId="0" borderId="0"/>
    <xf numFmtId="0" fontId="5"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 fillId="0" borderId="0"/>
    <xf numFmtId="0" fontId="5" fillId="0" borderId="0"/>
    <xf numFmtId="0" fontId="50" fillId="0" borderId="0"/>
    <xf numFmtId="0" fontId="5" fillId="0" borderId="0"/>
    <xf numFmtId="0" fontId="5"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 fillId="0" borderId="0"/>
    <xf numFmtId="0" fontId="5" fillId="0" borderId="0"/>
    <xf numFmtId="0" fontId="5" fillId="0" borderId="0"/>
    <xf numFmtId="0" fontId="5" fillId="0" borderId="0"/>
    <xf numFmtId="0" fontId="50" fillId="0" borderId="0"/>
    <xf numFmtId="0" fontId="5" fillId="0" borderId="0"/>
    <xf numFmtId="0" fontId="5" fillId="0" borderId="0"/>
    <xf numFmtId="0" fontId="5" fillId="0" borderId="0"/>
    <xf numFmtId="0" fontId="5" fillId="0" borderId="0"/>
    <xf numFmtId="0" fontId="50" fillId="0" borderId="0"/>
    <xf numFmtId="0" fontId="50" fillId="0" borderId="0"/>
    <xf numFmtId="0" fontId="50" fillId="0" borderId="0"/>
    <xf numFmtId="0" fontId="5" fillId="0" borderId="0"/>
    <xf numFmtId="0" fontId="5" fillId="0" borderId="0"/>
    <xf numFmtId="0" fontId="50" fillId="0" borderId="0"/>
    <xf numFmtId="0" fontId="5" fillId="0" borderId="0"/>
    <xf numFmtId="0" fontId="5" fillId="0" borderId="0"/>
    <xf numFmtId="0" fontId="50" fillId="0" borderId="0"/>
    <xf numFmtId="0" fontId="50" fillId="0" borderId="0"/>
    <xf numFmtId="0" fontId="50" fillId="0" borderId="0"/>
    <xf numFmtId="0" fontId="5" fillId="0" borderId="0"/>
    <xf numFmtId="0" fontId="5" fillId="0" borderId="0"/>
    <xf numFmtId="0" fontId="50" fillId="0" borderId="0"/>
    <xf numFmtId="0" fontId="5" fillId="0" borderId="0"/>
    <xf numFmtId="0" fontId="5" fillId="0" borderId="0"/>
    <xf numFmtId="0" fontId="50" fillId="0" borderId="0"/>
    <xf numFmtId="0" fontId="50" fillId="0" borderId="0"/>
    <xf numFmtId="0" fontId="50" fillId="0" borderId="0"/>
    <xf numFmtId="0" fontId="5" fillId="0" borderId="0"/>
    <xf numFmtId="0" fontId="5" fillId="0" borderId="0"/>
    <xf numFmtId="0" fontId="50" fillId="0" borderId="0"/>
    <xf numFmtId="0" fontId="5" fillId="0" borderId="0"/>
    <xf numFmtId="0" fontId="5" fillId="0" borderId="0"/>
    <xf numFmtId="0" fontId="50" fillId="0" borderId="0"/>
    <xf numFmtId="0" fontId="50" fillId="0" borderId="0"/>
    <xf numFmtId="0" fontId="50" fillId="0" borderId="0"/>
    <xf numFmtId="0" fontId="5" fillId="0" borderId="0"/>
    <xf numFmtId="0" fontId="5" fillId="0" borderId="0"/>
    <xf numFmtId="0" fontId="50" fillId="0" borderId="0"/>
    <xf numFmtId="0" fontId="5" fillId="0" borderId="0"/>
    <xf numFmtId="0" fontId="5" fillId="0" borderId="0"/>
    <xf numFmtId="0" fontId="50" fillId="0" borderId="0"/>
    <xf numFmtId="0" fontId="50" fillId="0" borderId="0"/>
    <xf numFmtId="0" fontId="50" fillId="0" borderId="0"/>
    <xf numFmtId="0" fontId="5" fillId="0" borderId="0"/>
    <xf numFmtId="0" fontId="5" fillId="0" borderId="0"/>
    <xf numFmtId="0" fontId="50" fillId="0" borderId="0"/>
    <xf numFmtId="0" fontId="5" fillId="0" borderId="0"/>
    <xf numFmtId="0" fontId="5" fillId="0" borderId="0"/>
    <xf numFmtId="0" fontId="50" fillId="0" borderId="0"/>
    <xf numFmtId="0" fontId="50" fillId="0" borderId="0"/>
    <xf numFmtId="0" fontId="50" fillId="0" borderId="0"/>
    <xf numFmtId="0" fontId="5" fillId="0" borderId="0"/>
    <xf numFmtId="0" fontId="5" fillId="0" borderId="0"/>
    <xf numFmtId="0" fontId="50" fillId="0" borderId="0"/>
    <xf numFmtId="0" fontId="5" fillId="0" borderId="0"/>
    <xf numFmtId="0" fontId="5" fillId="0" borderId="0"/>
    <xf numFmtId="0" fontId="50" fillId="0" borderId="0"/>
    <xf numFmtId="0" fontId="50" fillId="0" borderId="0"/>
    <xf numFmtId="0" fontId="50" fillId="0" borderId="0"/>
    <xf numFmtId="0" fontId="5" fillId="0" borderId="0"/>
    <xf numFmtId="0" fontId="5" fillId="0" borderId="0"/>
    <xf numFmtId="0" fontId="50" fillId="0" borderId="0"/>
    <xf numFmtId="0" fontId="5" fillId="0" borderId="0"/>
    <xf numFmtId="0" fontId="5" fillId="0" borderId="0"/>
    <xf numFmtId="0" fontId="50" fillId="0" borderId="0"/>
    <xf numFmtId="0" fontId="50" fillId="0" borderId="0"/>
    <xf numFmtId="0" fontId="50" fillId="0" borderId="0"/>
    <xf numFmtId="0" fontId="5" fillId="0" borderId="0"/>
    <xf numFmtId="0" fontId="5" fillId="0" borderId="0"/>
    <xf numFmtId="0" fontId="50" fillId="0" borderId="0"/>
    <xf numFmtId="0" fontId="5" fillId="0" borderId="0"/>
    <xf numFmtId="0" fontId="5" fillId="0" borderId="0"/>
    <xf numFmtId="0" fontId="50" fillId="0" borderId="0"/>
    <xf numFmtId="0" fontId="50" fillId="0" borderId="0"/>
    <xf numFmtId="0" fontId="50" fillId="0" borderId="0"/>
    <xf numFmtId="0" fontId="5" fillId="0" borderId="0"/>
    <xf numFmtId="0" fontId="5" fillId="0" borderId="0"/>
    <xf numFmtId="0" fontId="50" fillId="0" borderId="0"/>
    <xf numFmtId="0" fontId="5" fillId="0" borderId="0"/>
    <xf numFmtId="0" fontId="5" fillId="0" borderId="0"/>
    <xf numFmtId="0" fontId="50" fillId="0" borderId="0"/>
    <xf numFmtId="0" fontId="50" fillId="0" borderId="0"/>
    <xf numFmtId="0" fontId="50" fillId="0" borderId="0"/>
    <xf numFmtId="0" fontId="5" fillId="0" borderId="0"/>
    <xf numFmtId="0" fontId="5" fillId="0" borderId="0"/>
    <xf numFmtId="0" fontId="5" fillId="0" borderId="0"/>
    <xf numFmtId="0" fontId="5" fillId="0" borderId="0"/>
    <xf numFmtId="0" fontId="50" fillId="0" borderId="0"/>
    <xf numFmtId="0" fontId="5" fillId="0" borderId="0"/>
    <xf numFmtId="0" fontId="5" fillId="0" borderId="0"/>
    <xf numFmtId="0" fontId="50" fillId="0" borderId="0"/>
    <xf numFmtId="0" fontId="5" fillId="0" borderId="0"/>
    <xf numFmtId="0" fontId="50" fillId="0" borderId="0"/>
    <xf numFmtId="0" fontId="50" fillId="0" borderId="0"/>
    <xf numFmtId="0" fontId="50" fillId="0" borderId="0"/>
    <xf numFmtId="0" fontId="43" fillId="0" borderId="0"/>
    <xf numFmtId="0" fontId="5" fillId="0" borderId="0"/>
    <xf numFmtId="0" fontId="50" fillId="0" borderId="0"/>
    <xf numFmtId="0" fontId="50" fillId="0" borderId="0"/>
    <xf numFmtId="0" fontId="50" fillId="0" borderId="0"/>
    <xf numFmtId="0" fontId="50" fillId="0" borderId="0"/>
    <xf numFmtId="0" fontId="5" fillId="0" borderId="0"/>
    <xf numFmtId="0" fontId="5" fillId="0" borderId="0"/>
    <xf numFmtId="0" fontId="50" fillId="0" borderId="0"/>
    <xf numFmtId="0" fontId="5" fillId="0" borderId="0"/>
    <xf numFmtId="0" fontId="5" fillId="0" borderId="0"/>
    <xf numFmtId="0" fontId="50" fillId="0" borderId="0"/>
    <xf numFmtId="0" fontId="50" fillId="0" borderId="0"/>
    <xf numFmtId="0" fontId="50" fillId="0" borderId="0"/>
    <xf numFmtId="0" fontId="5" fillId="0" borderId="0"/>
    <xf numFmtId="0" fontId="5" fillId="0" borderId="0"/>
    <xf numFmtId="0" fontId="50" fillId="0" borderId="0"/>
    <xf numFmtId="0" fontId="5" fillId="0" borderId="0"/>
    <xf numFmtId="0" fontId="5" fillId="0" borderId="0"/>
    <xf numFmtId="0" fontId="50" fillId="0" borderId="0"/>
    <xf numFmtId="0" fontId="50" fillId="0" borderId="0"/>
    <xf numFmtId="0" fontId="50" fillId="0" borderId="0"/>
    <xf numFmtId="0" fontId="5" fillId="0" borderId="0"/>
    <xf numFmtId="0" fontId="5" fillId="0" borderId="0"/>
    <xf numFmtId="0" fontId="50" fillId="0" borderId="0"/>
    <xf numFmtId="0" fontId="5" fillId="0" borderId="0"/>
    <xf numFmtId="0" fontId="5" fillId="0" borderId="0"/>
    <xf numFmtId="0" fontId="50" fillId="0" borderId="0"/>
    <xf numFmtId="0" fontId="50" fillId="0" borderId="0"/>
    <xf numFmtId="0" fontId="50" fillId="0" borderId="0"/>
    <xf numFmtId="0" fontId="5" fillId="0" borderId="0"/>
    <xf numFmtId="0" fontId="5" fillId="0" borderId="0"/>
    <xf numFmtId="0" fontId="50" fillId="0" borderId="0"/>
    <xf numFmtId="0" fontId="5" fillId="0" borderId="0"/>
    <xf numFmtId="0" fontId="5" fillId="0" borderId="0"/>
    <xf numFmtId="0" fontId="50" fillId="0" borderId="0"/>
    <xf numFmtId="0" fontId="50" fillId="0" borderId="0"/>
    <xf numFmtId="0" fontId="50" fillId="0" borderId="0"/>
    <xf numFmtId="0" fontId="5" fillId="0" borderId="0"/>
    <xf numFmtId="0" fontId="5" fillId="0" borderId="0"/>
    <xf numFmtId="0" fontId="50" fillId="0" borderId="0"/>
    <xf numFmtId="0" fontId="5" fillId="0" borderId="0"/>
    <xf numFmtId="0" fontId="5" fillId="0" borderId="0"/>
    <xf numFmtId="0" fontId="50" fillId="0" borderId="0"/>
    <xf numFmtId="0" fontId="5" fillId="0" borderId="0"/>
    <xf numFmtId="0" fontId="5" fillId="0" borderId="0"/>
    <xf numFmtId="0" fontId="5" fillId="0" borderId="0"/>
    <xf numFmtId="0" fontId="5" fillId="0" borderId="0"/>
    <xf numFmtId="0" fontId="50" fillId="0" borderId="0"/>
    <xf numFmtId="0" fontId="5" fillId="0" borderId="0"/>
    <xf numFmtId="0" fontId="5" fillId="0" borderId="0"/>
    <xf numFmtId="0" fontId="5" fillId="0" borderId="0"/>
    <xf numFmtId="0" fontId="5" fillId="0" borderId="0"/>
    <xf numFmtId="0" fontId="50" fillId="0" borderId="0"/>
    <xf numFmtId="0" fontId="5" fillId="0" borderId="0"/>
    <xf numFmtId="0" fontId="5" fillId="0" borderId="0"/>
    <xf numFmtId="0" fontId="5" fillId="0" borderId="0"/>
    <xf numFmtId="0" fontId="5" fillId="0" borderId="0"/>
    <xf numFmtId="0" fontId="50" fillId="0" borderId="0"/>
    <xf numFmtId="0" fontId="5" fillId="0" borderId="0"/>
    <xf numFmtId="0" fontId="5" fillId="0" borderId="0"/>
    <xf numFmtId="0" fontId="5" fillId="0" borderId="0"/>
    <xf numFmtId="0" fontId="5" fillId="0" borderId="0"/>
    <xf numFmtId="0" fontId="50" fillId="0" borderId="0"/>
    <xf numFmtId="0" fontId="5" fillId="0" borderId="0"/>
    <xf numFmtId="0" fontId="5" fillId="0" borderId="0"/>
    <xf numFmtId="0" fontId="5" fillId="0" borderId="0"/>
    <xf numFmtId="0" fontId="5" fillId="0" borderId="0"/>
    <xf numFmtId="0" fontId="50" fillId="0" borderId="0"/>
    <xf numFmtId="0" fontId="50" fillId="0" borderId="0"/>
    <xf numFmtId="0" fontId="50" fillId="0" borderId="0"/>
    <xf numFmtId="0" fontId="5" fillId="0" borderId="0"/>
    <xf numFmtId="0" fontId="5" fillId="0" borderId="0"/>
    <xf numFmtId="0" fontId="5" fillId="0" borderId="0"/>
    <xf numFmtId="0" fontId="5" fillId="0" borderId="0"/>
    <xf numFmtId="0" fontId="50" fillId="0" borderId="0"/>
    <xf numFmtId="0" fontId="5" fillId="0" borderId="0"/>
    <xf numFmtId="0" fontId="5" fillId="0" borderId="0"/>
    <xf numFmtId="0" fontId="5" fillId="0" borderId="0"/>
    <xf numFmtId="0" fontId="5" fillId="0" borderId="0"/>
    <xf numFmtId="0" fontId="50" fillId="0" borderId="0"/>
    <xf numFmtId="0" fontId="5" fillId="0" borderId="0"/>
    <xf numFmtId="0" fontId="5" fillId="0" borderId="0"/>
    <xf numFmtId="0" fontId="5" fillId="0" borderId="0"/>
    <xf numFmtId="0" fontId="5" fillId="0" borderId="0"/>
    <xf numFmtId="0" fontId="50" fillId="0" borderId="0"/>
    <xf numFmtId="0" fontId="5" fillId="0" borderId="0"/>
    <xf numFmtId="0" fontId="5" fillId="0" borderId="0"/>
    <xf numFmtId="0" fontId="5" fillId="0" borderId="0"/>
    <xf numFmtId="0" fontId="5" fillId="0" borderId="0"/>
    <xf numFmtId="0" fontId="50" fillId="0" borderId="0"/>
    <xf numFmtId="0" fontId="5" fillId="0" borderId="0"/>
    <xf numFmtId="0" fontId="5" fillId="0" borderId="0"/>
    <xf numFmtId="0" fontId="5" fillId="0" borderId="0"/>
    <xf numFmtId="0" fontId="5" fillId="0" borderId="0"/>
    <xf numFmtId="0" fontId="50"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0" fillId="0" borderId="0"/>
    <xf numFmtId="0" fontId="50" fillId="0" borderId="0"/>
    <xf numFmtId="0" fontId="50"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0" fillId="0" borderId="0"/>
    <xf numFmtId="0" fontId="5" fillId="0" borderId="0"/>
    <xf numFmtId="0" fontId="5" fillId="0" borderId="0"/>
    <xf numFmtId="0" fontId="5" fillId="0" borderId="0"/>
    <xf numFmtId="0" fontId="50" fillId="0" borderId="0"/>
    <xf numFmtId="0" fontId="50" fillId="0" borderId="0"/>
    <xf numFmtId="0" fontId="50" fillId="0" borderId="0"/>
    <xf numFmtId="0" fontId="5" fillId="0" borderId="0"/>
    <xf numFmtId="0" fontId="5" fillId="0" borderId="0"/>
    <xf numFmtId="0" fontId="5" fillId="0" borderId="0"/>
    <xf numFmtId="0" fontId="5" fillId="0" borderId="0"/>
    <xf numFmtId="0" fontId="50" fillId="0" borderId="0"/>
    <xf numFmtId="0" fontId="5" fillId="0" borderId="0"/>
    <xf numFmtId="0" fontId="5" fillId="0" borderId="0"/>
    <xf numFmtId="0" fontId="5" fillId="0" borderId="0"/>
    <xf numFmtId="0" fontId="50" fillId="0" borderId="0"/>
    <xf numFmtId="0" fontId="50" fillId="0" borderId="0"/>
    <xf numFmtId="0" fontId="50" fillId="0" borderId="0"/>
    <xf numFmtId="0" fontId="5" fillId="0" borderId="0"/>
    <xf numFmtId="0" fontId="5" fillId="0" borderId="0"/>
    <xf numFmtId="0" fontId="5" fillId="0" borderId="0"/>
    <xf numFmtId="0" fontId="5" fillId="0" borderId="0"/>
    <xf numFmtId="0" fontId="50" fillId="0" borderId="0"/>
    <xf numFmtId="0" fontId="5" fillId="0" borderId="0"/>
    <xf numFmtId="0" fontId="5" fillId="0" borderId="0"/>
    <xf numFmtId="0" fontId="5" fillId="0" borderId="0"/>
    <xf numFmtId="0" fontId="50" fillId="0" borderId="0"/>
    <xf numFmtId="0" fontId="50" fillId="0" borderId="0"/>
    <xf numFmtId="0" fontId="50" fillId="0" borderId="0"/>
    <xf numFmtId="0" fontId="5" fillId="0" borderId="0"/>
    <xf numFmtId="0" fontId="5" fillId="0" borderId="0"/>
    <xf numFmtId="0" fontId="5" fillId="0" borderId="0"/>
    <xf numFmtId="0" fontId="5" fillId="0" borderId="0"/>
    <xf numFmtId="0" fontId="50" fillId="0" borderId="0"/>
    <xf numFmtId="0" fontId="5" fillId="0" borderId="0"/>
    <xf numFmtId="0" fontId="5" fillId="0" borderId="0"/>
    <xf numFmtId="0" fontId="5" fillId="0" borderId="0"/>
    <xf numFmtId="0" fontId="50" fillId="0" borderId="0"/>
    <xf numFmtId="0" fontId="50" fillId="0" borderId="0"/>
    <xf numFmtId="0" fontId="50" fillId="0" borderId="0"/>
    <xf numFmtId="0" fontId="5" fillId="0" borderId="0"/>
    <xf numFmtId="0" fontId="5" fillId="0" borderId="0"/>
    <xf numFmtId="0" fontId="5" fillId="0" borderId="0"/>
    <xf numFmtId="0" fontId="5" fillId="0" borderId="0"/>
    <xf numFmtId="0" fontId="50" fillId="0" borderId="0"/>
    <xf numFmtId="0" fontId="5" fillId="0" borderId="0"/>
    <xf numFmtId="0" fontId="5" fillId="0" borderId="0"/>
    <xf numFmtId="0" fontId="5" fillId="0" borderId="0"/>
    <xf numFmtId="0" fontId="5" fillId="0" borderId="0"/>
    <xf numFmtId="0" fontId="50" fillId="0" borderId="0"/>
    <xf numFmtId="0" fontId="50" fillId="0" borderId="0"/>
    <xf numFmtId="0" fontId="50" fillId="0" borderId="0"/>
    <xf numFmtId="0" fontId="5" fillId="0" borderId="0"/>
    <xf numFmtId="0" fontId="5" fillId="0" borderId="0"/>
    <xf numFmtId="0" fontId="5" fillId="0" borderId="0"/>
    <xf numFmtId="0" fontId="5" fillId="0" borderId="0"/>
    <xf numFmtId="0" fontId="50" fillId="0" borderId="0"/>
    <xf numFmtId="0" fontId="5" fillId="0" borderId="0"/>
    <xf numFmtId="0" fontId="5" fillId="0" borderId="0"/>
    <xf numFmtId="0" fontId="5" fillId="0" borderId="0"/>
    <xf numFmtId="0" fontId="5"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 fillId="0" borderId="0"/>
    <xf numFmtId="0" fontId="5" fillId="0" borderId="0"/>
    <xf numFmtId="0" fontId="5" fillId="0" borderId="0"/>
    <xf numFmtId="0" fontId="5" fillId="0" borderId="0"/>
    <xf numFmtId="0" fontId="50" fillId="0" borderId="0"/>
    <xf numFmtId="0" fontId="5" fillId="0" borderId="0"/>
    <xf numFmtId="0" fontId="5" fillId="0" borderId="0"/>
    <xf numFmtId="0" fontId="5" fillId="0" borderId="0"/>
    <xf numFmtId="0" fontId="5"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 fillId="0" borderId="0"/>
    <xf numFmtId="0" fontId="50" fillId="0" borderId="0"/>
    <xf numFmtId="0" fontId="5"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 fillId="0" borderId="0"/>
    <xf numFmtId="0" fontId="5" fillId="0" borderId="0"/>
    <xf numFmtId="0" fontId="5"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 fillId="0" borderId="0"/>
    <xf numFmtId="0" fontId="50" fillId="0" borderId="0"/>
    <xf numFmtId="0" fontId="5" fillId="0" borderId="0"/>
    <xf numFmtId="0" fontId="50" fillId="0" borderId="0"/>
    <xf numFmtId="0" fontId="50" fillId="0" borderId="0"/>
    <xf numFmtId="0" fontId="5" fillId="0" borderId="0"/>
    <xf numFmtId="0" fontId="50" fillId="0" borderId="0"/>
    <xf numFmtId="0" fontId="5"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 fillId="0" borderId="0"/>
    <xf numFmtId="0" fontId="5" fillId="0" borderId="0"/>
    <xf numFmtId="0" fontId="5"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 fillId="0" borderId="0"/>
    <xf numFmtId="0" fontId="50" fillId="0" borderId="0"/>
    <xf numFmtId="0" fontId="50" fillId="0" borderId="0"/>
    <xf numFmtId="0" fontId="50" fillId="0" borderId="0"/>
    <xf numFmtId="0" fontId="50" fillId="0" borderId="0"/>
    <xf numFmtId="0" fontId="5" fillId="0" borderId="0"/>
    <xf numFmtId="0" fontId="50" fillId="0" borderId="0"/>
    <xf numFmtId="0" fontId="50" fillId="0" borderId="0"/>
    <xf numFmtId="0" fontId="50" fillId="0" borderId="0"/>
    <xf numFmtId="0" fontId="50" fillId="0" borderId="0"/>
    <xf numFmtId="0" fontId="50" fillId="0" borderId="0"/>
    <xf numFmtId="0" fontId="50" fillId="0" borderId="0"/>
    <xf numFmtId="0" fontId="5" fillId="0" borderId="0"/>
    <xf numFmtId="0" fontId="5" fillId="0" borderId="0"/>
    <xf numFmtId="0" fontId="5"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 fillId="0" borderId="0"/>
    <xf numFmtId="0" fontId="50" fillId="0" borderId="0"/>
    <xf numFmtId="0" fontId="50" fillId="0" borderId="0"/>
    <xf numFmtId="0" fontId="50" fillId="0" borderId="0"/>
    <xf numFmtId="0" fontId="50" fillId="0" borderId="0"/>
    <xf numFmtId="0" fontId="5" fillId="0" borderId="0"/>
    <xf numFmtId="0" fontId="50" fillId="0" borderId="0"/>
    <xf numFmtId="0" fontId="50" fillId="0" borderId="0"/>
    <xf numFmtId="0" fontId="50" fillId="0" borderId="0"/>
    <xf numFmtId="0" fontId="50" fillId="0" borderId="0"/>
    <xf numFmtId="0" fontId="50" fillId="0" borderId="0"/>
    <xf numFmtId="0" fontId="50" fillId="0" borderId="0"/>
    <xf numFmtId="0" fontId="5" fillId="0" borderId="0"/>
    <xf numFmtId="0" fontId="5" fillId="0" borderId="0"/>
    <xf numFmtId="0" fontId="5" fillId="0" borderId="0"/>
    <xf numFmtId="0" fontId="50" fillId="0" borderId="0"/>
    <xf numFmtId="0" fontId="50" fillId="0" borderId="0"/>
    <xf numFmtId="0" fontId="50" fillId="0" borderId="0"/>
    <xf numFmtId="0" fontId="50" fillId="0" borderId="0"/>
    <xf numFmtId="0" fontId="50" fillId="0" borderId="0"/>
    <xf numFmtId="0" fontId="5"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 fillId="0" borderId="0"/>
    <xf numFmtId="0" fontId="50" fillId="0" borderId="0"/>
    <xf numFmtId="0" fontId="50" fillId="0" borderId="0"/>
    <xf numFmtId="0" fontId="50" fillId="0" borderId="0"/>
    <xf numFmtId="0" fontId="50" fillId="0" borderId="0"/>
    <xf numFmtId="0" fontId="5" fillId="0" borderId="0"/>
    <xf numFmtId="0" fontId="50" fillId="0" borderId="0"/>
    <xf numFmtId="0" fontId="50" fillId="0" borderId="0"/>
    <xf numFmtId="0" fontId="50" fillId="0" borderId="0"/>
    <xf numFmtId="0" fontId="50" fillId="0" borderId="0"/>
    <xf numFmtId="0" fontId="50" fillId="0" borderId="0"/>
    <xf numFmtId="0" fontId="50" fillId="0" borderId="0"/>
    <xf numFmtId="0" fontId="5"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52" fillId="0" borderId="66" applyNumberFormat="0" applyFill="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1" fillId="0" borderId="70" applyNumberFormat="0" applyFill="0" applyAlignment="0" applyProtection="0"/>
    <xf numFmtId="0" fontId="61" fillId="0" borderId="70" applyNumberFormat="0" applyFill="0" applyAlignment="0" applyProtection="0"/>
    <xf numFmtId="0" fontId="61" fillId="0" borderId="70" applyNumberFormat="0" applyFill="0" applyAlignment="0" applyProtection="0"/>
    <xf numFmtId="0" fontId="26" fillId="0" borderId="49" applyNumberFormat="0" applyFill="0" applyAlignment="0" applyProtection="0"/>
    <xf numFmtId="0" fontId="26" fillId="0" borderId="49" applyNumberFormat="0" applyFill="0" applyAlignment="0" applyProtection="0"/>
    <xf numFmtId="0" fontId="26" fillId="0" borderId="49" applyNumberFormat="0" applyFill="0" applyAlignment="0" applyProtection="0"/>
    <xf numFmtId="0" fontId="61" fillId="0" borderId="70" applyNumberFormat="0" applyFill="0" applyAlignment="0" applyProtection="0"/>
    <xf numFmtId="0" fontId="61" fillId="0" borderId="70" applyNumberFormat="0" applyFill="0" applyAlignment="0" applyProtection="0"/>
    <xf numFmtId="0" fontId="26" fillId="0" borderId="49" applyNumberFormat="0" applyFill="0" applyAlignment="0" applyProtection="0"/>
    <xf numFmtId="0" fontId="26" fillId="0" borderId="49" applyNumberFormat="0" applyFill="0" applyAlignment="0" applyProtection="0"/>
    <xf numFmtId="0" fontId="26" fillId="0" borderId="49" applyNumberFormat="0" applyFill="0" applyAlignment="0" applyProtection="0"/>
    <xf numFmtId="0" fontId="26" fillId="0" borderId="49" applyNumberFormat="0" applyFill="0" applyAlignment="0" applyProtection="0"/>
    <xf numFmtId="0" fontId="26" fillId="0" borderId="49" applyNumberFormat="0" applyFill="0" applyAlignment="0" applyProtection="0"/>
    <xf numFmtId="0" fontId="26" fillId="0" borderId="49" applyNumberFormat="0" applyFill="0" applyAlignment="0" applyProtection="0"/>
    <xf numFmtId="0" fontId="26" fillId="0" borderId="49" applyNumberFormat="0" applyFill="0" applyAlignment="0" applyProtection="0"/>
    <xf numFmtId="0" fontId="26" fillId="0" borderId="49" applyNumberFormat="0" applyFill="0" applyAlignment="0" applyProtection="0"/>
    <xf numFmtId="0" fontId="61" fillId="0" borderId="70" applyNumberFormat="0" applyFill="0" applyAlignment="0" applyProtection="0"/>
    <xf numFmtId="0" fontId="61" fillId="0" borderId="70" applyNumberFormat="0" applyFill="0" applyAlignment="0" applyProtection="0"/>
    <xf numFmtId="0" fontId="61" fillId="0" borderId="70" applyNumberFormat="0" applyFill="0" applyAlignment="0" applyProtection="0"/>
    <xf numFmtId="0" fontId="61" fillId="0" borderId="70" applyNumberFormat="0" applyFill="0" applyAlignment="0" applyProtection="0"/>
    <xf numFmtId="0" fontId="61" fillId="0" borderId="70" applyNumberFormat="0" applyFill="0" applyAlignment="0" applyProtection="0"/>
    <xf numFmtId="0" fontId="61" fillId="0" borderId="70" applyNumberFormat="0" applyFill="0" applyAlignment="0" applyProtection="0"/>
    <xf numFmtId="0" fontId="61" fillId="0" borderId="70" applyNumberFormat="0" applyFill="0" applyAlignment="0" applyProtection="0"/>
    <xf numFmtId="0" fontId="61" fillId="0" borderId="70" applyNumberFormat="0" applyFill="0" applyAlignment="0" applyProtection="0"/>
    <xf numFmtId="0" fontId="61" fillId="0" borderId="70" applyNumberFormat="0" applyFill="0" applyAlignment="0" applyProtection="0"/>
    <xf numFmtId="0" fontId="61" fillId="0" borderId="70" applyNumberFormat="0" applyFill="0" applyAlignment="0" applyProtection="0"/>
    <xf numFmtId="0" fontId="61" fillId="0" borderId="70" applyNumberFormat="0" applyFill="0" applyAlignment="0" applyProtection="0"/>
    <xf numFmtId="0" fontId="61" fillId="0" borderId="70" applyNumberFormat="0" applyFill="0" applyAlignment="0" applyProtection="0"/>
    <xf numFmtId="0" fontId="61" fillId="0" borderId="70" applyNumberFormat="0" applyFill="0" applyAlignment="0" applyProtection="0"/>
    <xf numFmtId="0" fontId="61" fillId="0" borderId="70" applyNumberFormat="0" applyFill="0" applyAlignment="0" applyProtection="0"/>
    <xf numFmtId="0" fontId="61" fillId="0" borderId="70" applyNumberFormat="0" applyFill="0" applyAlignment="0" applyProtection="0"/>
    <xf numFmtId="0" fontId="61" fillId="0" borderId="70" applyNumberFormat="0" applyFill="0" applyAlignment="0" applyProtection="0"/>
    <xf numFmtId="0" fontId="61" fillId="0" borderId="70" applyNumberFormat="0" applyFill="0" applyAlignment="0" applyProtection="0"/>
    <xf numFmtId="0" fontId="61" fillId="0" borderId="70" applyNumberFormat="0" applyFill="0" applyAlignment="0" applyProtection="0"/>
    <xf numFmtId="0" fontId="61" fillId="0" borderId="70" applyNumberFormat="0" applyFill="0" applyAlignment="0" applyProtection="0"/>
    <xf numFmtId="0" fontId="61" fillId="0" borderId="70" applyNumberFormat="0" applyFill="0" applyAlignment="0" applyProtection="0"/>
    <xf numFmtId="0" fontId="61" fillId="0" borderId="70" applyNumberFormat="0" applyFill="0" applyAlignment="0" applyProtection="0"/>
    <xf numFmtId="0" fontId="61" fillId="0" borderId="70" applyNumberFormat="0" applyFill="0" applyAlignment="0" applyProtection="0"/>
    <xf numFmtId="0" fontId="61" fillId="0" borderId="70" applyNumberFormat="0" applyFill="0" applyAlignment="0" applyProtection="0"/>
    <xf numFmtId="0" fontId="61" fillId="0" borderId="70" applyNumberFormat="0" applyFill="0" applyAlignment="0" applyProtection="0"/>
    <xf numFmtId="0" fontId="61" fillId="0" borderId="70" applyNumberFormat="0" applyFill="0" applyAlignment="0" applyProtection="0"/>
    <xf numFmtId="0" fontId="61" fillId="0" borderId="70" applyNumberFormat="0" applyFill="0" applyAlignment="0" applyProtection="0"/>
    <xf numFmtId="0" fontId="61" fillId="0" borderId="70" applyNumberFormat="0" applyFill="0" applyAlignment="0" applyProtection="0"/>
    <xf numFmtId="0" fontId="61" fillId="0" borderId="70" applyNumberFormat="0" applyFill="0" applyAlignment="0" applyProtection="0"/>
    <xf numFmtId="0" fontId="61" fillId="0" borderId="70" applyNumberFormat="0" applyFill="0" applyAlignment="0" applyProtection="0"/>
    <xf numFmtId="0" fontId="61" fillId="0" borderId="70" applyNumberFormat="0" applyFill="0" applyAlignment="0" applyProtection="0"/>
    <xf numFmtId="0" fontId="61" fillId="0" borderId="70" applyNumberFormat="0" applyFill="0" applyAlignment="0" applyProtection="0"/>
    <xf numFmtId="0" fontId="61" fillId="0" borderId="70" applyNumberFormat="0" applyFill="0" applyAlignment="0" applyProtection="0"/>
    <xf numFmtId="0" fontId="61" fillId="0" borderId="70" applyNumberFormat="0" applyFill="0" applyAlignment="0" applyProtection="0"/>
    <xf numFmtId="0" fontId="61" fillId="0" borderId="70" applyNumberFormat="0" applyFill="0" applyAlignment="0" applyProtection="0"/>
    <xf numFmtId="0" fontId="61" fillId="0" borderId="70" applyNumberFormat="0" applyFill="0" applyAlignment="0" applyProtection="0"/>
    <xf numFmtId="0" fontId="61" fillId="0" borderId="70" applyNumberFormat="0" applyFill="0" applyAlignment="0" applyProtection="0"/>
    <xf numFmtId="0" fontId="61" fillId="0" borderId="70" applyNumberFormat="0" applyFill="0" applyAlignment="0" applyProtection="0"/>
    <xf numFmtId="0" fontId="26" fillId="0" borderId="49" applyNumberFormat="0" applyFill="0" applyAlignment="0" applyProtection="0"/>
    <xf numFmtId="0" fontId="26" fillId="0" borderId="49" applyNumberFormat="0" applyFill="0" applyAlignment="0" applyProtection="0"/>
    <xf numFmtId="0" fontId="26" fillId="0" borderId="49" applyNumberFormat="0" applyFill="0" applyAlignment="0" applyProtection="0"/>
    <xf numFmtId="0" fontId="26" fillId="0" borderId="49" applyNumberFormat="0" applyFill="0" applyAlignment="0" applyProtection="0"/>
    <xf numFmtId="0" fontId="26" fillId="0" borderId="49" applyNumberFormat="0" applyFill="0" applyAlignment="0" applyProtection="0"/>
    <xf numFmtId="0" fontId="26" fillId="0" borderId="49" applyNumberFormat="0" applyFill="0" applyAlignment="0" applyProtection="0"/>
    <xf numFmtId="0" fontId="26" fillId="0" borderId="49" applyNumberFormat="0" applyFill="0" applyAlignment="0" applyProtection="0"/>
    <xf numFmtId="0" fontId="26" fillId="0" borderId="49" applyNumberFormat="0" applyFill="0" applyAlignment="0" applyProtection="0"/>
    <xf numFmtId="0" fontId="26" fillId="0" borderId="49" applyNumberFormat="0" applyFill="0" applyAlignment="0" applyProtection="0"/>
    <xf numFmtId="0" fontId="26" fillId="0" borderId="49" applyNumberFormat="0" applyFill="0" applyAlignment="0" applyProtection="0"/>
    <xf numFmtId="0" fontId="61" fillId="0" borderId="70" applyNumberFormat="0" applyFill="0" applyAlignment="0" applyProtection="0"/>
    <xf numFmtId="0" fontId="26" fillId="0" borderId="49" applyNumberFormat="0" applyFill="0" applyAlignment="0" applyProtection="0"/>
    <xf numFmtId="0" fontId="26" fillId="0" borderId="49" applyNumberFormat="0" applyFill="0" applyAlignment="0" applyProtection="0"/>
    <xf numFmtId="0" fontId="26" fillId="0" borderId="49" applyNumberFormat="0" applyFill="0" applyAlignment="0" applyProtection="0"/>
    <xf numFmtId="0" fontId="26" fillId="0" borderId="49" applyNumberFormat="0" applyFill="0" applyAlignment="0" applyProtection="0"/>
    <xf numFmtId="0" fontId="26" fillId="0" borderId="49" applyNumberFormat="0" applyFill="0" applyAlignment="0" applyProtection="0"/>
    <xf numFmtId="0" fontId="26" fillId="0" borderId="49" applyNumberFormat="0" applyFill="0" applyAlignment="0" applyProtection="0"/>
    <xf numFmtId="0" fontId="26" fillId="0" borderId="49" applyNumberFormat="0" applyFill="0" applyAlignment="0" applyProtection="0"/>
    <xf numFmtId="0" fontId="26" fillId="0" borderId="49" applyNumberFormat="0" applyFill="0" applyAlignment="0" applyProtection="0"/>
    <xf numFmtId="0" fontId="26" fillId="0" borderId="49" applyNumberFormat="0" applyFill="0" applyAlignment="0" applyProtection="0"/>
    <xf numFmtId="0" fontId="26" fillId="0" borderId="49" applyNumberFormat="0" applyFill="0" applyAlignment="0" applyProtection="0"/>
    <xf numFmtId="0" fontId="61" fillId="0" borderId="70" applyNumberFormat="0" applyFill="0" applyAlignment="0" applyProtection="0"/>
    <xf numFmtId="0" fontId="61" fillId="0" borderId="70" applyNumberFormat="0" applyFill="0" applyAlignment="0" applyProtection="0"/>
    <xf numFmtId="0" fontId="61" fillId="0" borderId="70" applyNumberFormat="0" applyFill="0" applyAlignment="0" applyProtection="0"/>
    <xf numFmtId="0" fontId="61" fillId="0" borderId="70" applyNumberFormat="0" applyFill="0" applyAlignment="0" applyProtection="0"/>
    <xf numFmtId="0" fontId="61" fillId="0" borderId="70" applyNumberFormat="0" applyFill="0" applyAlignment="0" applyProtection="0"/>
    <xf numFmtId="0" fontId="61" fillId="0" borderId="70" applyNumberFormat="0" applyFill="0" applyAlignment="0" applyProtection="0"/>
    <xf numFmtId="0" fontId="26" fillId="0" borderId="49" applyNumberFormat="0" applyFill="0" applyAlignment="0" applyProtection="0"/>
    <xf numFmtId="0" fontId="61" fillId="0" borderId="70" applyNumberFormat="0" applyFill="0" applyAlignment="0" applyProtection="0"/>
    <xf numFmtId="0" fontId="26" fillId="0" borderId="49" applyNumberFormat="0" applyFill="0" applyAlignment="0" applyProtection="0"/>
    <xf numFmtId="0" fontId="26" fillId="0" borderId="49" applyNumberFormat="0" applyFill="0" applyAlignment="0" applyProtection="0"/>
    <xf numFmtId="0" fontId="61" fillId="0" borderId="70" applyNumberFormat="0" applyFill="0" applyAlignment="0" applyProtection="0"/>
    <xf numFmtId="0" fontId="61" fillId="0" borderId="70" applyNumberFormat="0" applyFill="0" applyAlignment="0" applyProtection="0"/>
    <xf numFmtId="0" fontId="61" fillId="0" borderId="70" applyNumberFormat="0" applyFill="0" applyAlignment="0" applyProtection="0"/>
    <xf numFmtId="0" fontId="61" fillId="0" borderId="70" applyNumberFormat="0" applyFill="0" applyAlignment="0" applyProtection="0"/>
    <xf numFmtId="0" fontId="61" fillId="0" borderId="70" applyNumberFormat="0" applyFill="0" applyAlignment="0" applyProtection="0"/>
    <xf numFmtId="0" fontId="61" fillId="0" borderId="70" applyNumberFormat="0" applyFill="0" applyAlignment="0" applyProtection="0"/>
    <xf numFmtId="0" fontId="61" fillId="0" borderId="70" applyNumberFormat="0" applyFill="0" applyAlignment="0" applyProtection="0"/>
    <xf numFmtId="0" fontId="26" fillId="0" borderId="49" applyNumberFormat="0" applyFill="0" applyAlignment="0" applyProtection="0"/>
    <xf numFmtId="0" fontId="61" fillId="0" borderId="70" applyNumberFormat="0" applyFill="0" applyAlignment="0" applyProtection="0"/>
    <xf numFmtId="0" fontId="61" fillId="0" borderId="70" applyNumberFormat="0" applyFill="0" applyAlignment="0" applyProtection="0"/>
    <xf numFmtId="0" fontId="26" fillId="0" borderId="49" applyNumberFormat="0" applyFill="0" applyAlignment="0" applyProtection="0"/>
    <xf numFmtId="0" fontId="26" fillId="0" borderId="49" applyNumberFormat="0" applyFill="0" applyAlignment="0" applyProtection="0"/>
    <xf numFmtId="0" fontId="26" fillId="0" borderId="49" applyNumberFormat="0" applyFill="0" applyAlignment="0" applyProtection="0"/>
    <xf numFmtId="0" fontId="61" fillId="0" borderId="70" applyNumberFormat="0" applyFill="0" applyAlignment="0" applyProtection="0"/>
    <xf numFmtId="0" fontId="61" fillId="0" borderId="70" applyNumberFormat="0" applyFill="0" applyAlignment="0" applyProtection="0"/>
    <xf numFmtId="0" fontId="26" fillId="0" borderId="49" applyNumberFormat="0" applyFill="0" applyAlignment="0" applyProtection="0"/>
    <xf numFmtId="0" fontId="26" fillId="0" borderId="49" applyNumberFormat="0" applyFill="0" applyAlignment="0" applyProtection="0"/>
    <xf numFmtId="0" fontId="26" fillId="0" borderId="49" applyNumberFormat="0" applyFill="0" applyAlignment="0" applyProtection="0"/>
    <xf numFmtId="0" fontId="61" fillId="0" borderId="70" applyNumberFormat="0" applyFill="0" applyAlignment="0" applyProtection="0"/>
    <xf numFmtId="0" fontId="61" fillId="0" borderId="70" applyNumberFormat="0" applyFill="0" applyAlignment="0" applyProtection="0"/>
    <xf numFmtId="0" fontId="26" fillId="0" borderId="49" applyNumberFormat="0" applyFill="0" applyAlignment="0" applyProtection="0"/>
    <xf numFmtId="0" fontId="26" fillId="0" borderId="49" applyNumberFormat="0" applyFill="0" applyAlignment="0" applyProtection="0"/>
    <xf numFmtId="0" fontId="26" fillId="0" borderId="49" applyNumberFormat="0" applyFill="0" applyAlignment="0" applyProtection="0"/>
    <xf numFmtId="0" fontId="61" fillId="0" borderId="70" applyNumberFormat="0" applyFill="0" applyAlignment="0" applyProtection="0"/>
    <xf numFmtId="0" fontId="61" fillId="0" borderId="70" applyNumberFormat="0" applyFill="0" applyAlignment="0" applyProtection="0"/>
    <xf numFmtId="0" fontId="26" fillId="0" borderId="49" applyNumberFormat="0" applyFill="0" applyAlignment="0" applyProtection="0"/>
    <xf numFmtId="0" fontId="26" fillId="0" borderId="49" applyNumberFormat="0" applyFill="0" applyAlignment="0" applyProtection="0"/>
    <xf numFmtId="0" fontId="26" fillId="0" borderId="49" applyNumberFormat="0" applyFill="0" applyAlignment="0" applyProtection="0"/>
    <xf numFmtId="0" fontId="61" fillId="0" borderId="70" applyNumberFormat="0" applyFill="0" applyAlignment="0" applyProtection="0"/>
    <xf numFmtId="0" fontId="61" fillId="0" borderId="70" applyNumberFormat="0" applyFill="0" applyAlignment="0" applyProtection="0"/>
    <xf numFmtId="0" fontId="26" fillId="0" borderId="49" applyNumberFormat="0" applyFill="0" applyAlignment="0" applyProtection="0"/>
    <xf numFmtId="0" fontId="26" fillId="0" borderId="49" applyNumberFormat="0" applyFill="0" applyAlignment="0" applyProtection="0"/>
    <xf numFmtId="0" fontId="26" fillId="0" borderId="49" applyNumberFormat="0" applyFill="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62" fillId="0" borderId="71" applyNumberFormat="0" applyFill="0" applyAlignment="0" applyProtection="0"/>
    <xf numFmtId="0" fontId="62" fillId="0" borderId="71" applyNumberFormat="0" applyFill="0" applyAlignment="0" applyProtection="0"/>
    <xf numFmtId="0" fontId="27" fillId="0" borderId="50" applyNumberFormat="0" applyFill="0" applyAlignment="0" applyProtection="0"/>
    <xf numFmtId="0" fontId="27" fillId="0" borderId="50" applyNumberFormat="0" applyFill="0" applyAlignment="0" applyProtection="0"/>
    <xf numFmtId="0" fontId="27" fillId="0" borderId="50" applyNumberFormat="0" applyFill="0" applyAlignment="0" applyProtection="0"/>
    <xf numFmtId="0" fontId="62" fillId="0" borderId="71" applyNumberFormat="0" applyFill="0" applyAlignment="0" applyProtection="0"/>
    <xf numFmtId="0" fontId="62" fillId="0" borderId="71" applyNumberFormat="0" applyFill="0" applyAlignment="0" applyProtection="0"/>
    <xf numFmtId="0" fontId="27" fillId="0" borderId="50" applyNumberFormat="0" applyFill="0" applyAlignment="0" applyProtection="0"/>
    <xf numFmtId="0" fontId="27" fillId="0" borderId="50" applyNumberFormat="0" applyFill="0" applyAlignment="0" applyProtection="0"/>
    <xf numFmtId="0" fontId="27" fillId="0" borderId="50" applyNumberFormat="0" applyFill="0" applyAlignment="0" applyProtection="0"/>
    <xf numFmtId="0" fontId="27" fillId="0" borderId="50" applyNumberFormat="0" applyFill="0" applyAlignment="0" applyProtection="0"/>
    <xf numFmtId="0" fontId="27" fillId="0" borderId="50" applyNumberFormat="0" applyFill="0" applyAlignment="0" applyProtection="0"/>
    <xf numFmtId="0" fontId="27" fillId="0" borderId="50" applyNumberFormat="0" applyFill="0" applyAlignment="0" applyProtection="0"/>
    <xf numFmtId="0" fontId="27" fillId="0" borderId="50" applyNumberFormat="0" applyFill="0" applyAlignment="0" applyProtection="0"/>
    <xf numFmtId="0" fontId="27" fillId="0" borderId="50" applyNumberFormat="0" applyFill="0" applyAlignment="0" applyProtection="0"/>
    <xf numFmtId="0" fontId="62" fillId="0" borderId="71" applyNumberFormat="0" applyFill="0" applyAlignment="0" applyProtection="0"/>
    <xf numFmtId="0" fontId="62" fillId="0" borderId="71" applyNumberFormat="0" applyFill="0" applyAlignment="0" applyProtection="0"/>
    <xf numFmtId="0" fontId="62" fillId="0" borderId="71" applyNumberFormat="0" applyFill="0" applyAlignment="0" applyProtection="0"/>
    <xf numFmtId="0" fontId="62" fillId="0" borderId="71" applyNumberFormat="0" applyFill="0" applyAlignment="0" applyProtection="0"/>
    <xf numFmtId="0" fontId="62" fillId="0" borderId="71" applyNumberFormat="0" applyFill="0" applyAlignment="0" applyProtection="0"/>
    <xf numFmtId="0" fontId="62" fillId="0" borderId="71" applyNumberFormat="0" applyFill="0" applyAlignment="0" applyProtection="0"/>
    <xf numFmtId="0" fontId="62" fillId="0" borderId="71" applyNumberFormat="0" applyFill="0" applyAlignment="0" applyProtection="0"/>
    <xf numFmtId="0" fontId="62" fillId="0" borderId="71" applyNumberFormat="0" applyFill="0" applyAlignment="0" applyProtection="0"/>
    <xf numFmtId="0" fontId="62" fillId="0" borderId="71" applyNumberFormat="0" applyFill="0" applyAlignment="0" applyProtection="0"/>
    <xf numFmtId="0" fontId="62" fillId="0" borderId="71" applyNumberFormat="0" applyFill="0" applyAlignment="0" applyProtection="0"/>
    <xf numFmtId="0" fontId="62" fillId="0" borderId="71" applyNumberFormat="0" applyFill="0" applyAlignment="0" applyProtection="0"/>
    <xf numFmtId="0" fontId="62" fillId="0" borderId="71" applyNumberFormat="0" applyFill="0" applyAlignment="0" applyProtection="0"/>
    <xf numFmtId="0" fontId="62" fillId="0" borderId="71" applyNumberFormat="0" applyFill="0" applyAlignment="0" applyProtection="0"/>
    <xf numFmtId="0" fontId="62" fillId="0" borderId="71" applyNumberFormat="0" applyFill="0" applyAlignment="0" applyProtection="0"/>
    <xf numFmtId="0" fontId="62" fillId="0" borderId="71" applyNumberFormat="0" applyFill="0" applyAlignment="0" applyProtection="0"/>
    <xf numFmtId="0" fontId="62" fillId="0" borderId="71" applyNumberFormat="0" applyFill="0" applyAlignment="0" applyProtection="0"/>
    <xf numFmtId="0" fontId="62" fillId="0" borderId="71" applyNumberFormat="0" applyFill="0" applyAlignment="0" applyProtection="0"/>
    <xf numFmtId="0" fontId="62" fillId="0" borderId="71" applyNumberFormat="0" applyFill="0" applyAlignment="0" applyProtection="0"/>
    <xf numFmtId="0" fontId="62" fillId="0" borderId="71" applyNumberFormat="0" applyFill="0" applyAlignment="0" applyProtection="0"/>
    <xf numFmtId="0" fontId="62" fillId="0" borderId="71" applyNumberFormat="0" applyFill="0" applyAlignment="0" applyProtection="0"/>
    <xf numFmtId="0" fontId="62" fillId="0" borderId="71" applyNumberFormat="0" applyFill="0" applyAlignment="0" applyProtection="0"/>
    <xf numFmtId="0" fontId="62" fillId="0" borderId="71" applyNumberFormat="0" applyFill="0" applyAlignment="0" applyProtection="0"/>
    <xf numFmtId="0" fontId="62" fillId="0" borderId="71" applyNumberFormat="0" applyFill="0" applyAlignment="0" applyProtection="0"/>
    <xf numFmtId="0" fontId="62" fillId="0" borderId="71" applyNumberFormat="0" applyFill="0" applyAlignment="0" applyProtection="0"/>
    <xf numFmtId="0" fontId="62" fillId="0" borderId="71" applyNumberFormat="0" applyFill="0" applyAlignment="0" applyProtection="0"/>
    <xf numFmtId="0" fontId="62" fillId="0" borderId="71" applyNumberFormat="0" applyFill="0" applyAlignment="0" applyProtection="0"/>
    <xf numFmtId="0" fontId="62" fillId="0" borderId="71" applyNumberFormat="0" applyFill="0" applyAlignment="0" applyProtection="0"/>
    <xf numFmtId="0" fontId="62" fillId="0" borderId="71" applyNumberFormat="0" applyFill="0" applyAlignment="0" applyProtection="0"/>
    <xf numFmtId="0" fontId="62" fillId="0" borderId="71" applyNumberFormat="0" applyFill="0" applyAlignment="0" applyProtection="0"/>
    <xf numFmtId="0" fontId="62" fillId="0" borderId="71" applyNumberFormat="0" applyFill="0" applyAlignment="0" applyProtection="0"/>
    <xf numFmtId="0" fontId="62" fillId="0" borderId="71" applyNumberFormat="0" applyFill="0" applyAlignment="0" applyProtection="0"/>
    <xf numFmtId="0" fontId="62" fillId="0" borderId="71" applyNumberFormat="0" applyFill="0" applyAlignment="0" applyProtection="0"/>
    <xf numFmtId="0" fontId="62" fillId="0" borderId="71" applyNumberFormat="0" applyFill="0" applyAlignment="0" applyProtection="0"/>
    <xf numFmtId="0" fontId="62" fillId="0" borderId="71" applyNumberFormat="0" applyFill="0" applyAlignment="0" applyProtection="0"/>
    <xf numFmtId="0" fontId="62" fillId="0" borderId="71" applyNumberFormat="0" applyFill="0" applyAlignment="0" applyProtection="0"/>
    <xf numFmtId="0" fontId="62" fillId="0" borderId="71" applyNumberFormat="0" applyFill="0" applyAlignment="0" applyProtection="0"/>
    <xf numFmtId="0" fontId="62" fillId="0" borderId="71" applyNumberFormat="0" applyFill="0" applyAlignment="0" applyProtection="0"/>
    <xf numFmtId="0" fontId="27" fillId="0" borderId="50" applyNumberFormat="0" applyFill="0" applyAlignment="0" applyProtection="0"/>
    <xf numFmtId="0" fontId="27" fillId="0" borderId="50" applyNumberFormat="0" applyFill="0" applyAlignment="0" applyProtection="0"/>
    <xf numFmtId="0" fontId="27" fillId="0" borderId="50" applyNumberFormat="0" applyFill="0" applyAlignment="0" applyProtection="0"/>
    <xf numFmtId="0" fontId="27" fillId="0" borderId="50" applyNumberFormat="0" applyFill="0" applyAlignment="0" applyProtection="0"/>
    <xf numFmtId="0" fontId="27" fillId="0" borderId="50" applyNumberFormat="0" applyFill="0" applyAlignment="0" applyProtection="0"/>
    <xf numFmtId="0" fontId="27" fillId="0" borderId="50" applyNumberFormat="0" applyFill="0" applyAlignment="0" applyProtection="0"/>
    <xf numFmtId="0" fontId="27" fillId="0" borderId="50" applyNumberFormat="0" applyFill="0" applyAlignment="0" applyProtection="0"/>
    <xf numFmtId="0" fontId="27" fillId="0" borderId="50" applyNumberFormat="0" applyFill="0" applyAlignment="0" applyProtection="0"/>
    <xf numFmtId="0" fontId="27" fillId="0" borderId="50" applyNumberFormat="0" applyFill="0" applyAlignment="0" applyProtection="0"/>
    <xf numFmtId="0" fontId="27" fillId="0" borderId="50" applyNumberFormat="0" applyFill="0" applyAlignment="0" applyProtection="0"/>
    <xf numFmtId="0" fontId="62" fillId="0" borderId="71" applyNumberFormat="0" applyFill="0" applyAlignment="0" applyProtection="0"/>
    <xf numFmtId="0" fontId="27" fillId="0" borderId="50" applyNumberFormat="0" applyFill="0" applyAlignment="0" applyProtection="0"/>
    <xf numFmtId="0" fontId="27" fillId="0" borderId="50" applyNumberFormat="0" applyFill="0" applyAlignment="0" applyProtection="0"/>
    <xf numFmtId="0" fontId="27" fillId="0" borderId="50" applyNumberFormat="0" applyFill="0" applyAlignment="0" applyProtection="0"/>
    <xf numFmtId="0" fontId="27" fillId="0" borderId="50" applyNumberFormat="0" applyFill="0" applyAlignment="0" applyProtection="0"/>
    <xf numFmtId="0" fontId="27" fillId="0" borderId="50" applyNumberFormat="0" applyFill="0" applyAlignment="0" applyProtection="0"/>
    <xf numFmtId="0" fontId="27" fillId="0" borderId="50" applyNumberFormat="0" applyFill="0" applyAlignment="0" applyProtection="0"/>
    <xf numFmtId="0" fontId="27" fillId="0" borderId="50" applyNumberFormat="0" applyFill="0" applyAlignment="0" applyProtection="0"/>
    <xf numFmtId="0" fontId="27" fillId="0" borderId="50" applyNumberFormat="0" applyFill="0" applyAlignment="0" applyProtection="0"/>
    <xf numFmtId="0" fontId="27" fillId="0" borderId="50" applyNumberFormat="0" applyFill="0" applyAlignment="0" applyProtection="0"/>
    <xf numFmtId="0" fontId="27" fillId="0" borderId="50" applyNumberFormat="0" applyFill="0" applyAlignment="0" applyProtection="0"/>
    <xf numFmtId="0" fontId="62" fillId="0" borderId="71" applyNumberFormat="0" applyFill="0" applyAlignment="0" applyProtection="0"/>
    <xf numFmtId="0" fontId="62" fillId="0" borderId="71" applyNumberFormat="0" applyFill="0" applyAlignment="0" applyProtection="0"/>
    <xf numFmtId="0" fontId="62" fillId="0" borderId="71" applyNumberFormat="0" applyFill="0" applyAlignment="0" applyProtection="0"/>
    <xf numFmtId="0" fontId="62" fillId="0" borderId="71" applyNumberFormat="0" applyFill="0" applyAlignment="0" applyProtection="0"/>
    <xf numFmtId="0" fontId="62" fillId="0" borderId="71" applyNumberFormat="0" applyFill="0" applyAlignment="0" applyProtection="0"/>
    <xf numFmtId="0" fontId="62" fillId="0" borderId="71" applyNumberFormat="0" applyFill="0" applyAlignment="0" applyProtection="0"/>
    <xf numFmtId="0" fontId="27" fillId="0" borderId="50" applyNumberFormat="0" applyFill="0" applyAlignment="0" applyProtection="0"/>
    <xf numFmtId="0" fontId="62" fillId="0" borderId="71" applyNumberFormat="0" applyFill="0" applyAlignment="0" applyProtection="0"/>
    <xf numFmtId="0" fontId="27" fillId="0" borderId="50" applyNumberFormat="0" applyFill="0" applyAlignment="0" applyProtection="0"/>
    <xf numFmtId="0" fontId="27" fillId="0" borderId="50" applyNumberFormat="0" applyFill="0" applyAlignment="0" applyProtection="0"/>
    <xf numFmtId="0" fontId="62" fillId="0" borderId="71" applyNumberFormat="0" applyFill="0" applyAlignment="0" applyProtection="0"/>
    <xf numFmtId="0" fontId="62" fillId="0" borderId="71" applyNumberFormat="0" applyFill="0" applyAlignment="0" applyProtection="0"/>
    <xf numFmtId="0" fontId="62" fillId="0" borderId="71" applyNumberFormat="0" applyFill="0" applyAlignment="0" applyProtection="0"/>
    <xf numFmtId="0" fontId="62" fillId="0" borderId="71" applyNumberFormat="0" applyFill="0" applyAlignment="0" applyProtection="0"/>
    <xf numFmtId="0" fontId="62" fillId="0" borderId="71" applyNumberFormat="0" applyFill="0" applyAlignment="0" applyProtection="0"/>
    <xf numFmtId="0" fontId="62" fillId="0" borderId="71" applyNumberFormat="0" applyFill="0" applyAlignment="0" applyProtection="0"/>
    <xf numFmtId="0" fontId="62" fillId="0" borderId="71" applyNumberFormat="0" applyFill="0" applyAlignment="0" applyProtection="0"/>
    <xf numFmtId="0" fontId="27" fillId="0" borderId="50" applyNumberFormat="0" applyFill="0" applyAlignment="0" applyProtection="0"/>
    <xf numFmtId="0" fontId="62" fillId="0" borderId="71" applyNumberFormat="0" applyFill="0" applyAlignment="0" applyProtection="0"/>
    <xf numFmtId="0" fontId="62" fillId="0" borderId="71" applyNumberFormat="0" applyFill="0" applyAlignment="0" applyProtection="0"/>
    <xf numFmtId="0" fontId="27" fillId="0" borderId="50" applyNumberFormat="0" applyFill="0" applyAlignment="0" applyProtection="0"/>
    <xf numFmtId="0" fontId="27" fillId="0" borderId="50" applyNumberFormat="0" applyFill="0" applyAlignment="0" applyProtection="0"/>
    <xf numFmtId="0" fontId="27" fillId="0" borderId="50" applyNumberFormat="0" applyFill="0" applyAlignment="0" applyProtection="0"/>
    <xf numFmtId="0" fontId="62" fillId="0" borderId="71" applyNumberFormat="0" applyFill="0" applyAlignment="0" applyProtection="0"/>
    <xf numFmtId="0" fontId="62" fillId="0" borderId="71" applyNumberFormat="0" applyFill="0" applyAlignment="0" applyProtection="0"/>
    <xf numFmtId="0" fontId="27" fillId="0" borderId="50" applyNumberFormat="0" applyFill="0" applyAlignment="0" applyProtection="0"/>
    <xf numFmtId="0" fontId="27" fillId="0" borderId="50" applyNumberFormat="0" applyFill="0" applyAlignment="0" applyProtection="0"/>
    <xf numFmtId="0" fontId="27" fillId="0" borderId="50" applyNumberFormat="0" applyFill="0" applyAlignment="0" applyProtection="0"/>
    <xf numFmtId="0" fontId="62" fillId="0" borderId="71" applyNumberFormat="0" applyFill="0" applyAlignment="0" applyProtection="0"/>
    <xf numFmtId="0" fontId="62" fillId="0" borderId="71" applyNumberFormat="0" applyFill="0" applyAlignment="0" applyProtection="0"/>
    <xf numFmtId="0" fontId="27" fillId="0" borderId="50" applyNumberFormat="0" applyFill="0" applyAlignment="0" applyProtection="0"/>
    <xf numFmtId="0" fontId="27" fillId="0" borderId="50" applyNumberFormat="0" applyFill="0" applyAlignment="0" applyProtection="0"/>
    <xf numFmtId="0" fontId="27" fillId="0" borderId="50" applyNumberFormat="0" applyFill="0" applyAlignment="0" applyProtection="0"/>
    <xf numFmtId="0" fontId="62" fillId="0" borderId="71" applyNumberFormat="0" applyFill="0" applyAlignment="0" applyProtection="0"/>
    <xf numFmtId="0" fontId="62" fillId="0" borderId="71" applyNumberFormat="0" applyFill="0" applyAlignment="0" applyProtection="0"/>
    <xf numFmtId="0" fontId="27" fillId="0" borderId="50" applyNumberFormat="0" applyFill="0" applyAlignment="0" applyProtection="0"/>
    <xf numFmtId="0" fontId="27" fillId="0" borderId="50" applyNumberFormat="0" applyFill="0" applyAlignment="0" applyProtection="0"/>
    <xf numFmtId="0" fontId="27" fillId="0" borderId="50" applyNumberFormat="0" applyFill="0" applyAlignment="0" applyProtection="0"/>
    <xf numFmtId="0" fontId="62" fillId="0" borderId="71" applyNumberFormat="0" applyFill="0" applyAlignment="0" applyProtection="0"/>
    <xf numFmtId="0" fontId="62" fillId="0" borderId="71" applyNumberFormat="0" applyFill="0" applyAlignment="0" applyProtection="0"/>
    <xf numFmtId="0" fontId="27" fillId="0" borderId="50" applyNumberFormat="0" applyFill="0" applyAlignment="0" applyProtection="0"/>
    <xf numFmtId="0" fontId="27" fillId="0" borderId="50" applyNumberFormat="0" applyFill="0" applyAlignment="0" applyProtection="0"/>
    <xf numFmtId="0" fontId="27" fillId="0" borderId="50"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28" fillId="0" borderId="51" applyNumberFormat="0" applyFill="0" applyAlignment="0" applyProtection="0"/>
    <xf numFmtId="0" fontId="28" fillId="0" borderId="51" applyNumberFormat="0" applyFill="0" applyAlignment="0" applyProtection="0"/>
    <xf numFmtId="0" fontId="28" fillId="0" borderId="51"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28" fillId="0" borderId="51" applyNumberFormat="0" applyFill="0" applyAlignment="0" applyProtection="0"/>
    <xf numFmtId="0" fontId="28" fillId="0" borderId="51" applyNumberFormat="0" applyFill="0" applyAlignment="0" applyProtection="0"/>
    <xf numFmtId="0" fontId="28" fillId="0" borderId="51" applyNumberFormat="0" applyFill="0" applyAlignment="0" applyProtection="0"/>
    <xf numFmtId="0" fontId="56" fillId="0" borderId="67" applyNumberFormat="0" applyFill="0" applyAlignment="0" applyProtection="0"/>
    <xf numFmtId="0" fontId="28" fillId="0" borderId="51" applyNumberFormat="0" applyFill="0" applyAlignment="0" applyProtection="0"/>
    <xf numFmtId="0" fontId="28" fillId="0" borderId="51" applyNumberFormat="0" applyFill="0" applyAlignment="0" applyProtection="0"/>
    <xf numFmtId="0" fontId="28" fillId="0" borderId="51" applyNumberFormat="0" applyFill="0" applyAlignment="0" applyProtection="0"/>
    <xf numFmtId="0" fontId="28" fillId="0" borderId="51" applyNumberFormat="0" applyFill="0" applyAlignment="0" applyProtection="0"/>
    <xf numFmtId="0" fontId="28" fillId="0" borderId="51"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28" fillId="0" borderId="51" applyNumberFormat="0" applyFill="0" applyAlignment="0" applyProtection="0"/>
    <xf numFmtId="0" fontId="28" fillId="0" borderId="51" applyNumberFormat="0" applyFill="0" applyAlignment="0" applyProtection="0"/>
    <xf numFmtId="0" fontId="28" fillId="0" borderId="51" applyNumberFormat="0" applyFill="0" applyAlignment="0" applyProtection="0"/>
    <xf numFmtId="0" fontId="28" fillId="0" borderId="51" applyNumberFormat="0" applyFill="0" applyAlignment="0" applyProtection="0"/>
    <xf numFmtId="0" fontId="28" fillId="0" borderId="51" applyNumberFormat="0" applyFill="0" applyAlignment="0" applyProtection="0"/>
    <xf numFmtId="0" fontId="28" fillId="0" borderId="51" applyNumberFormat="0" applyFill="0" applyAlignment="0" applyProtection="0"/>
    <xf numFmtId="0" fontId="28" fillId="0" borderId="51" applyNumberFormat="0" applyFill="0" applyAlignment="0" applyProtection="0"/>
    <xf numFmtId="0" fontId="28" fillId="0" borderId="51" applyNumberFormat="0" applyFill="0" applyAlignment="0" applyProtection="0"/>
    <xf numFmtId="0" fontId="28" fillId="0" borderId="51" applyNumberFormat="0" applyFill="0" applyAlignment="0" applyProtection="0"/>
    <xf numFmtId="0" fontId="28" fillId="0" borderId="51"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28" fillId="0" borderId="51" applyNumberFormat="0" applyFill="0" applyAlignment="0" applyProtection="0"/>
    <xf numFmtId="0" fontId="28" fillId="0" borderId="51" applyNumberFormat="0" applyFill="0" applyAlignment="0" applyProtection="0"/>
    <xf numFmtId="0" fontId="28" fillId="0" borderId="51" applyNumberFormat="0" applyFill="0" applyAlignment="0" applyProtection="0"/>
    <xf numFmtId="0" fontId="28" fillId="0" borderId="51" applyNumberFormat="0" applyFill="0" applyAlignment="0" applyProtection="0"/>
    <xf numFmtId="0" fontId="28" fillId="0" borderId="51" applyNumberFormat="0" applyFill="0" applyAlignment="0" applyProtection="0"/>
    <xf numFmtId="0" fontId="28" fillId="0" borderId="51" applyNumberFormat="0" applyFill="0" applyAlignment="0" applyProtection="0"/>
    <xf numFmtId="0" fontId="28" fillId="0" borderId="51" applyNumberFormat="0" applyFill="0" applyAlignment="0" applyProtection="0"/>
    <xf numFmtId="0" fontId="28" fillId="0" borderId="51" applyNumberFormat="0" applyFill="0" applyAlignment="0" applyProtection="0"/>
    <xf numFmtId="0" fontId="28" fillId="0" borderId="51" applyNumberFormat="0" applyFill="0" applyAlignment="0" applyProtection="0"/>
    <xf numFmtId="0" fontId="28" fillId="0" borderId="51"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28" fillId="0" borderId="51" applyNumberFormat="0" applyFill="0" applyAlignment="0" applyProtection="0"/>
    <xf numFmtId="0" fontId="56" fillId="0" borderId="67" applyNumberFormat="0" applyFill="0" applyAlignment="0" applyProtection="0"/>
    <xf numFmtId="0" fontId="28" fillId="0" borderId="51" applyNumberFormat="0" applyFill="0" applyAlignment="0" applyProtection="0"/>
    <xf numFmtId="0" fontId="28" fillId="0" borderId="51"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28" fillId="0" borderId="51"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28" fillId="0" borderId="51" applyNumberFormat="0" applyFill="0" applyAlignment="0" applyProtection="0"/>
    <xf numFmtId="0" fontId="28" fillId="0" borderId="51" applyNumberFormat="0" applyFill="0" applyAlignment="0" applyProtection="0"/>
    <xf numFmtId="0" fontId="28" fillId="0" borderId="51"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28" fillId="0" borderId="51" applyNumberFormat="0" applyFill="0" applyAlignment="0" applyProtection="0"/>
    <xf numFmtId="0" fontId="28" fillId="0" borderId="51" applyNumberFormat="0" applyFill="0" applyAlignment="0" applyProtection="0"/>
    <xf numFmtId="0" fontId="28" fillId="0" borderId="51"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28" fillId="0" borderId="51" applyNumberFormat="0" applyFill="0" applyAlignment="0" applyProtection="0"/>
    <xf numFmtId="0" fontId="28" fillId="0" borderId="51" applyNumberFormat="0" applyFill="0" applyAlignment="0" applyProtection="0"/>
    <xf numFmtId="0" fontId="28" fillId="0" borderId="51"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28" fillId="0" borderId="51" applyNumberFormat="0" applyFill="0" applyAlignment="0" applyProtection="0"/>
    <xf numFmtId="0" fontId="28" fillId="0" borderId="51" applyNumberFormat="0" applyFill="0" applyAlignment="0" applyProtection="0"/>
    <xf numFmtId="0" fontId="28" fillId="0" borderId="51"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28" fillId="0" borderId="51" applyNumberFormat="0" applyFill="0" applyAlignment="0" applyProtection="0"/>
    <xf numFmtId="0" fontId="28" fillId="0" borderId="51" applyNumberFormat="0" applyFill="0" applyAlignment="0" applyProtection="0"/>
    <xf numFmtId="0" fontId="28" fillId="0" borderId="51" applyNumberFormat="0" applyFill="0" applyAlignment="0" applyProtection="0"/>
    <xf numFmtId="0" fontId="56" fillId="0" borderId="67"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56"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8" fillId="0" borderId="0" applyNumberFormat="0" applyFill="0" applyBorder="0" applyAlignment="0" applyProtection="0"/>
    <xf numFmtId="0" fontId="56"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8"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60"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25" fillId="0" borderId="0" applyNumberFormat="0" applyFill="0" applyBorder="0" applyAlignment="0" applyProtection="0"/>
    <xf numFmtId="0" fontId="60"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25"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58" fillId="0" borderId="68" applyNumberFormat="0" applyFill="0" applyAlignment="0" applyProtection="0"/>
    <xf numFmtId="0" fontId="58" fillId="0" borderId="68" applyNumberFormat="0" applyFill="0" applyAlignment="0" applyProtection="0"/>
    <xf numFmtId="0" fontId="34" fillId="0" borderId="53" applyNumberFormat="0" applyFill="0" applyAlignment="0" applyProtection="0"/>
    <xf numFmtId="0" fontId="34" fillId="0" borderId="53" applyNumberFormat="0" applyFill="0" applyAlignment="0" applyProtection="0"/>
    <xf numFmtId="0" fontId="34" fillId="0" borderId="53" applyNumberFormat="0" applyFill="0" applyAlignment="0" applyProtection="0"/>
    <xf numFmtId="0" fontId="58" fillId="0" borderId="68" applyNumberFormat="0" applyFill="0" applyAlignment="0" applyProtection="0"/>
    <xf numFmtId="0" fontId="58" fillId="0" borderId="68" applyNumberFormat="0" applyFill="0" applyAlignment="0" applyProtection="0"/>
    <xf numFmtId="0" fontId="34" fillId="0" borderId="53" applyNumberFormat="0" applyFill="0" applyAlignment="0" applyProtection="0"/>
    <xf numFmtId="0" fontId="34" fillId="0" borderId="53" applyNumberFormat="0" applyFill="0" applyAlignment="0" applyProtection="0"/>
    <xf numFmtId="0" fontId="34" fillId="0" borderId="53" applyNumberFormat="0" applyFill="0" applyAlignment="0" applyProtection="0"/>
    <xf numFmtId="0" fontId="34" fillId="0" borderId="53" applyNumberFormat="0" applyFill="0" applyAlignment="0" applyProtection="0"/>
    <xf numFmtId="0" fontId="34" fillId="0" borderId="53" applyNumberFormat="0" applyFill="0" applyAlignment="0" applyProtection="0"/>
    <xf numFmtId="0" fontId="34" fillId="0" borderId="53" applyNumberFormat="0" applyFill="0" applyAlignment="0" applyProtection="0"/>
    <xf numFmtId="0" fontId="34" fillId="0" borderId="53" applyNumberFormat="0" applyFill="0" applyAlignment="0" applyProtection="0"/>
    <xf numFmtId="0" fontId="34" fillId="0" borderId="53" applyNumberFormat="0" applyFill="0" applyAlignment="0" applyProtection="0"/>
    <xf numFmtId="0" fontId="58" fillId="0" borderId="68" applyNumberFormat="0" applyFill="0" applyAlignment="0" applyProtection="0"/>
    <xf numFmtId="0" fontId="58" fillId="0" borderId="68" applyNumberFormat="0" applyFill="0" applyAlignment="0" applyProtection="0"/>
    <xf numFmtId="0" fontId="58" fillId="0" borderId="68" applyNumberFormat="0" applyFill="0" applyAlignment="0" applyProtection="0"/>
    <xf numFmtId="0" fontId="58" fillId="0" borderId="68" applyNumberFormat="0" applyFill="0" applyAlignment="0" applyProtection="0"/>
    <xf numFmtId="0" fontId="58" fillId="0" borderId="68" applyNumberFormat="0" applyFill="0" applyAlignment="0" applyProtection="0"/>
    <xf numFmtId="0" fontId="58" fillId="0" borderId="68" applyNumberFormat="0" applyFill="0" applyAlignment="0" applyProtection="0"/>
    <xf numFmtId="0" fontId="58" fillId="0" borderId="68" applyNumberFormat="0" applyFill="0" applyAlignment="0" applyProtection="0"/>
    <xf numFmtId="0" fontId="58" fillId="0" borderId="68" applyNumberFormat="0" applyFill="0" applyAlignment="0" applyProtection="0"/>
    <xf numFmtId="0" fontId="58" fillId="0" borderId="68" applyNumberFormat="0" applyFill="0" applyAlignment="0" applyProtection="0"/>
    <xf numFmtId="0" fontId="58" fillId="0" borderId="68" applyNumberFormat="0" applyFill="0" applyAlignment="0" applyProtection="0"/>
    <xf numFmtId="0" fontId="58" fillId="0" borderId="68" applyNumberFormat="0" applyFill="0" applyAlignment="0" applyProtection="0"/>
    <xf numFmtId="0" fontId="58" fillId="0" borderId="68" applyNumberFormat="0" applyFill="0" applyAlignment="0" applyProtection="0"/>
    <xf numFmtId="0" fontId="58" fillId="0" borderId="68" applyNumberFormat="0" applyFill="0" applyAlignment="0" applyProtection="0"/>
    <xf numFmtId="0" fontId="58" fillId="0" borderId="68" applyNumberFormat="0" applyFill="0" applyAlignment="0" applyProtection="0"/>
    <xf numFmtId="0" fontId="58" fillId="0" borderId="68" applyNumberFormat="0" applyFill="0" applyAlignment="0" applyProtection="0"/>
    <xf numFmtId="0" fontId="58" fillId="0" borderId="68" applyNumberFormat="0" applyFill="0" applyAlignment="0" applyProtection="0"/>
    <xf numFmtId="0" fontId="58" fillId="0" borderId="68" applyNumberFormat="0" applyFill="0" applyAlignment="0" applyProtection="0"/>
    <xf numFmtId="0" fontId="58" fillId="0" borderId="68" applyNumberFormat="0" applyFill="0" applyAlignment="0" applyProtection="0"/>
    <xf numFmtId="0" fontId="58" fillId="0" borderId="68" applyNumberFormat="0" applyFill="0" applyAlignment="0" applyProtection="0"/>
    <xf numFmtId="0" fontId="58" fillId="0" borderId="68" applyNumberFormat="0" applyFill="0" applyAlignment="0" applyProtection="0"/>
    <xf numFmtId="0" fontId="58" fillId="0" borderId="68" applyNumberFormat="0" applyFill="0" applyAlignment="0" applyProtection="0"/>
    <xf numFmtId="0" fontId="58" fillId="0" borderId="68" applyNumberFormat="0" applyFill="0" applyAlignment="0" applyProtection="0"/>
    <xf numFmtId="0" fontId="58" fillId="0" borderId="68" applyNumberFormat="0" applyFill="0" applyAlignment="0" applyProtection="0"/>
    <xf numFmtId="0" fontId="58" fillId="0" borderId="68" applyNumberFormat="0" applyFill="0" applyAlignment="0" applyProtection="0"/>
    <xf numFmtId="0" fontId="58" fillId="0" borderId="68" applyNumberFormat="0" applyFill="0" applyAlignment="0" applyProtection="0"/>
    <xf numFmtId="0" fontId="58" fillId="0" borderId="68" applyNumberFormat="0" applyFill="0" applyAlignment="0" applyProtection="0"/>
    <xf numFmtId="0" fontId="58" fillId="0" borderId="68" applyNumberFormat="0" applyFill="0" applyAlignment="0" applyProtection="0"/>
    <xf numFmtId="0" fontId="58" fillId="0" borderId="68" applyNumberFormat="0" applyFill="0" applyAlignment="0" applyProtection="0"/>
    <xf numFmtId="0" fontId="58" fillId="0" borderId="68" applyNumberFormat="0" applyFill="0" applyAlignment="0" applyProtection="0"/>
    <xf numFmtId="0" fontId="58" fillId="0" borderId="68" applyNumberFormat="0" applyFill="0" applyAlignment="0" applyProtection="0"/>
    <xf numFmtId="0" fontId="58" fillId="0" borderId="68" applyNumberFormat="0" applyFill="0" applyAlignment="0" applyProtection="0"/>
    <xf numFmtId="0" fontId="58" fillId="0" borderId="68" applyNumberFormat="0" applyFill="0" applyAlignment="0" applyProtection="0"/>
    <xf numFmtId="0" fontId="58" fillId="0" borderId="68" applyNumberFormat="0" applyFill="0" applyAlignment="0" applyProtection="0"/>
    <xf numFmtId="0" fontId="58" fillId="0" borderId="68" applyNumberFormat="0" applyFill="0" applyAlignment="0" applyProtection="0"/>
    <xf numFmtId="0" fontId="58" fillId="0" borderId="68" applyNumberFormat="0" applyFill="0" applyAlignment="0" applyProtection="0"/>
    <xf numFmtId="0" fontId="58" fillId="0" borderId="68" applyNumberFormat="0" applyFill="0" applyAlignment="0" applyProtection="0"/>
    <xf numFmtId="0" fontId="58" fillId="0" borderId="68" applyNumberFormat="0" applyFill="0" applyAlignment="0" applyProtection="0"/>
    <xf numFmtId="0" fontId="34" fillId="0" borderId="53" applyNumberFormat="0" applyFill="0" applyAlignment="0" applyProtection="0"/>
    <xf numFmtId="0" fontId="34" fillId="0" borderId="53" applyNumberFormat="0" applyFill="0" applyAlignment="0" applyProtection="0"/>
    <xf numFmtId="0" fontId="34" fillId="0" borderId="53" applyNumberFormat="0" applyFill="0" applyAlignment="0" applyProtection="0"/>
    <xf numFmtId="0" fontId="34" fillId="0" borderId="53" applyNumberFormat="0" applyFill="0" applyAlignment="0" applyProtection="0"/>
    <xf numFmtId="0" fontId="34" fillId="0" borderId="53" applyNumberFormat="0" applyFill="0" applyAlignment="0" applyProtection="0"/>
    <xf numFmtId="0" fontId="34" fillId="0" borderId="53" applyNumberFormat="0" applyFill="0" applyAlignment="0" applyProtection="0"/>
    <xf numFmtId="0" fontId="34" fillId="0" borderId="53" applyNumberFormat="0" applyFill="0" applyAlignment="0" applyProtection="0"/>
    <xf numFmtId="0" fontId="34" fillId="0" borderId="53" applyNumberFormat="0" applyFill="0" applyAlignment="0" applyProtection="0"/>
    <xf numFmtId="0" fontId="34" fillId="0" borderId="53" applyNumberFormat="0" applyFill="0" applyAlignment="0" applyProtection="0"/>
    <xf numFmtId="0" fontId="34" fillId="0" borderId="53" applyNumberFormat="0" applyFill="0" applyAlignment="0" applyProtection="0"/>
    <xf numFmtId="0" fontId="58" fillId="0" borderId="68" applyNumberFormat="0" applyFill="0" applyAlignment="0" applyProtection="0"/>
    <xf numFmtId="0" fontId="34" fillId="0" borderId="53" applyNumberFormat="0" applyFill="0" applyAlignment="0" applyProtection="0"/>
    <xf numFmtId="0" fontId="34" fillId="0" borderId="53" applyNumberFormat="0" applyFill="0" applyAlignment="0" applyProtection="0"/>
    <xf numFmtId="0" fontId="34" fillId="0" borderId="53" applyNumberFormat="0" applyFill="0" applyAlignment="0" applyProtection="0"/>
    <xf numFmtId="0" fontId="34" fillId="0" borderId="53" applyNumberFormat="0" applyFill="0" applyAlignment="0" applyProtection="0"/>
    <xf numFmtId="0" fontId="34" fillId="0" borderId="53" applyNumberFormat="0" applyFill="0" applyAlignment="0" applyProtection="0"/>
    <xf numFmtId="0" fontId="34" fillId="0" borderId="53" applyNumberFormat="0" applyFill="0" applyAlignment="0" applyProtection="0"/>
    <xf numFmtId="0" fontId="34" fillId="0" borderId="53" applyNumberFormat="0" applyFill="0" applyAlignment="0" applyProtection="0"/>
    <xf numFmtId="0" fontId="34" fillId="0" borderId="53" applyNumberFormat="0" applyFill="0" applyAlignment="0" applyProtection="0"/>
    <xf numFmtId="0" fontId="34" fillId="0" borderId="53" applyNumberFormat="0" applyFill="0" applyAlignment="0" applyProtection="0"/>
    <xf numFmtId="0" fontId="34" fillId="0" borderId="53" applyNumberFormat="0" applyFill="0" applyAlignment="0" applyProtection="0"/>
    <xf numFmtId="0" fontId="58" fillId="0" borderId="68" applyNumberFormat="0" applyFill="0" applyAlignment="0" applyProtection="0"/>
    <xf numFmtId="0" fontId="58" fillId="0" borderId="68" applyNumberFormat="0" applyFill="0" applyAlignment="0" applyProtection="0"/>
    <xf numFmtId="0" fontId="58" fillId="0" borderId="68" applyNumberFormat="0" applyFill="0" applyAlignment="0" applyProtection="0"/>
    <xf numFmtId="0" fontId="58" fillId="0" borderId="68" applyNumberFormat="0" applyFill="0" applyAlignment="0" applyProtection="0"/>
    <xf numFmtId="0" fontId="58" fillId="0" borderId="68" applyNumberFormat="0" applyFill="0" applyAlignment="0" applyProtection="0"/>
    <xf numFmtId="0" fontId="58" fillId="0" borderId="68" applyNumberFormat="0" applyFill="0" applyAlignment="0" applyProtection="0"/>
    <xf numFmtId="0" fontId="34" fillId="0" borderId="53" applyNumberFormat="0" applyFill="0" applyAlignment="0" applyProtection="0"/>
    <xf numFmtId="0" fontId="58" fillId="0" borderId="68" applyNumberFormat="0" applyFill="0" applyAlignment="0" applyProtection="0"/>
    <xf numFmtId="0" fontId="34" fillId="0" borderId="53" applyNumberFormat="0" applyFill="0" applyAlignment="0" applyProtection="0"/>
    <xf numFmtId="0" fontId="34" fillId="0" borderId="53" applyNumberFormat="0" applyFill="0" applyAlignment="0" applyProtection="0"/>
    <xf numFmtId="0" fontId="58" fillId="0" borderId="68" applyNumberFormat="0" applyFill="0" applyAlignment="0" applyProtection="0"/>
    <xf numFmtId="0" fontId="58" fillId="0" borderId="68" applyNumberFormat="0" applyFill="0" applyAlignment="0" applyProtection="0"/>
    <xf numFmtId="0" fontId="58" fillId="0" borderId="68" applyNumberFormat="0" applyFill="0" applyAlignment="0" applyProtection="0"/>
    <xf numFmtId="0" fontId="58" fillId="0" borderId="68" applyNumberFormat="0" applyFill="0" applyAlignment="0" applyProtection="0"/>
    <xf numFmtId="0" fontId="58" fillId="0" borderId="68" applyNumberFormat="0" applyFill="0" applyAlignment="0" applyProtection="0"/>
    <xf numFmtId="0" fontId="58" fillId="0" borderId="68" applyNumberFormat="0" applyFill="0" applyAlignment="0" applyProtection="0"/>
    <xf numFmtId="0" fontId="58" fillId="0" borderId="68" applyNumberFormat="0" applyFill="0" applyAlignment="0" applyProtection="0"/>
    <xf numFmtId="0" fontId="34" fillId="0" borderId="53" applyNumberFormat="0" applyFill="0" applyAlignment="0" applyProtection="0"/>
    <xf numFmtId="0" fontId="58" fillId="0" borderId="68" applyNumberFormat="0" applyFill="0" applyAlignment="0" applyProtection="0"/>
    <xf numFmtId="0" fontId="58" fillId="0" borderId="68" applyNumberFormat="0" applyFill="0" applyAlignment="0" applyProtection="0"/>
    <xf numFmtId="0" fontId="34" fillId="0" borderId="53" applyNumberFormat="0" applyFill="0" applyAlignment="0" applyProtection="0"/>
    <xf numFmtId="0" fontId="34" fillId="0" borderId="53" applyNumberFormat="0" applyFill="0" applyAlignment="0" applyProtection="0"/>
    <xf numFmtId="0" fontId="34" fillId="0" borderId="53" applyNumberFormat="0" applyFill="0" applyAlignment="0" applyProtection="0"/>
    <xf numFmtId="0" fontId="58" fillId="0" borderId="68" applyNumberFormat="0" applyFill="0" applyAlignment="0" applyProtection="0"/>
    <xf numFmtId="0" fontId="58" fillId="0" borderId="68" applyNumberFormat="0" applyFill="0" applyAlignment="0" applyProtection="0"/>
    <xf numFmtId="0" fontId="34" fillId="0" borderId="53" applyNumberFormat="0" applyFill="0" applyAlignment="0" applyProtection="0"/>
    <xf numFmtId="0" fontId="34" fillId="0" borderId="53" applyNumberFormat="0" applyFill="0" applyAlignment="0" applyProtection="0"/>
    <xf numFmtId="0" fontId="34" fillId="0" borderId="53" applyNumberFormat="0" applyFill="0" applyAlignment="0" applyProtection="0"/>
    <xf numFmtId="0" fontId="58" fillId="0" borderId="68" applyNumberFormat="0" applyFill="0" applyAlignment="0" applyProtection="0"/>
    <xf numFmtId="0" fontId="58" fillId="0" borderId="68" applyNumberFormat="0" applyFill="0" applyAlignment="0" applyProtection="0"/>
    <xf numFmtId="0" fontId="34" fillId="0" borderId="53" applyNumberFormat="0" applyFill="0" applyAlignment="0" applyProtection="0"/>
    <xf numFmtId="0" fontId="34" fillId="0" borderId="53" applyNumberFormat="0" applyFill="0" applyAlignment="0" applyProtection="0"/>
    <xf numFmtId="0" fontId="34" fillId="0" borderId="53" applyNumberFormat="0" applyFill="0" applyAlignment="0" applyProtection="0"/>
    <xf numFmtId="0" fontId="58" fillId="0" borderId="68" applyNumberFormat="0" applyFill="0" applyAlignment="0" applyProtection="0"/>
    <xf numFmtId="0" fontId="58" fillId="0" borderId="68" applyNumberFormat="0" applyFill="0" applyAlignment="0" applyProtection="0"/>
    <xf numFmtId="0" fontId="34" fillId="0" borderId="53" applyNumberFormat="0" applyFill="0" applyAlignment="0" applyProtection="0"/>
    <xf numFmtId="0" fontId="34" fillId="0" borderId="53" applyNumberFormat="0" applyFill="0" applyAlignment="0" applyProtection="0"/>
    <xf numFmtId="0" fontId="34" fillId="0" borderId="53" applyNumberFormat="0" applyFill="0" applyAlignment="0" applyProtection="0"/>
    <xf numFmtId="0" fontId="58" fillId="0" borderId="68" applyNumberFormat="0" applyFill="0" applyAlignment="0" applyProtection="0"/>
    <xf numFmtId="0" fontId="58" fillId="0" borderId="68" applyNumberFormat="0" applyFill="0" applyAlignment="0" applyProtection="0"/>
    <xf numFmtId="0" fontId="34" fillId="0" borderId="53" applyNumberFormat="0" applyFill="0" applyAlignment="0" applyProtection="0"/>
    <xf numFmtId="0" fontId="34" fillId="0" borderId="53" applyNumberFormat="0" applyFill="0" applyAlignment="0" applyProtection="0"/>
    <xf numFmtId="0" fontId="34" fillId="0" borderId="53" applyNumberFormat="0" applyFill="0" applyAlignment="0" applyProtection="0"/>
    <xf numFmtId="175" fontId="50" fillId="0" borderId="0" applyFont="0" applyFill="0" applyBorder="0" applyAlignment="0" applyProtection="0"/>
    <xf numFmtId="175" fontId="50" fillId="0" borderId="0" applyFont="0" applyFill="0" applyBorder="0" applyAlignment="0" applyProtection="0"/>
    <xf numFmtId="175" fontId="50" fillId="0" borderId="0" applyFont="0" applyFill="0" applyBorder="0" applyAlignment="0" applyProtection="0"/>
    <xf numFmtId="175" fontId="50" fillId="0" borderId="0" applyFont="0" applyFill="0" applyBorder="0" applyAlignment="0" applyProtection="0"/>
    <xf numFmtId="175" fontId="50" fillId="0" borderId="0" applyFont="0" applyFill="0" applyBorder="0" applyAlignment="0" applyProtection="0"/>
    <xf numFmtId="175" fontId="50" fillId="0" borderId="0" applyFont="0" applyFill="0" applyBorder="0" applyAlignment="0" applyProtection="0"/>
    <xf numFmtId="175" fontId="50" fillId="0" borderId="0" applyFont="0" applyFill="0" applyBorder="0" applyAlignment="0" applyProtection="0"/>
    <xf numFmtId="175" fontId="50" fillId="0" borderId="0" applyFont="0" applyFill="0" applyBorder="0" applyAlignment="0" applyProtection="0"/>
    <xf numFmtId="175" fontId="50" fillId="0" borderId="0" applyFont="0" applyFill="0" applyBorder="0" applyAlignment="0" applyProtection="0"/>
    <xf numFmtId="175" fontId="50" fillId="0" borderId="0" applyFont="0" applyFill="0" applyBorder="0" applyAlignment="0" applyProtection="0"/>
    <xf numFmtId="175" fontId="50" fillId="0" borderId="0" applyFont="0" applyFill="0" applyBorder="0" applyAlignment="0" applyProtection="0"/>
    <xf numFmtId="175" fontId="50" fillId="0" borderId="0" applyFon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63"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35" fillId="0" borderId="0" applyNumberFormat="0" applyFill="0" applyBorder="0" applyAlignment="0" applyProtection="0"/>
    <xf numFmtId="0" fontId="63"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35"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48" fillId="71" borderId="65" applyNumberFormat="0" applyAlignment="0" applyProtection="0"/>
    <xf numFmtId="0" fontId="48" fillId="71" borderId="65" applyNumberFormat="0" applyAlignment="0" applyProtection="0"/>
    <xf numFmtId="0" fontId="3" fillId="12" borderId="3" applyNumberFormat="0" applyAlignment="0" applyProtection="0"/>
    <xf numFmtId="0" fontId="3" fillId="12" borderId="3" applyNumberFormat="0" applyAlignment="0" applyProtection="0"/>
    <xf numFmtId="0" fontId="3" fillId="12" borderId="3" applyNumberFormat="0" applyAlignment="0" applyProtection="0"/>
    <xf numFmtId="0" fontId="48" fillId="71" borderId="65" applyNumberFormat="0" applyAlignment="0" applyProtection="0"/>
    <xf numFmtId="0" fontId="48" fillId="71" borderId="65" applyNumberFormat="0" applyAlignment="0" applyProtection="0"/>
    <xf numFmtId="0" fontId="3" fillId="12" borderId="3" applyNumberFormat="0" applyAlignment="0" applyProtection="0"/>
    <xf numFmtId="0" fontId="3" fillId="12" borderId="3" applyNumberFormat="0" applyAlignment="0" applyProtection="0"/>
    <xf numFmtId="0" fontId="3" fillId="12" borderId="3" applyNumberFormat="0" applyAlignment="0" applyProtection="0"/>
    <xf numFmtId="0" fontId="3" fillId="12" borderId="3" applyNumberFormat="0" applyAlignment="0" applyProtection="0"/>
    <xf numFmtId="0" fontId="3" fillId="12" borderId="3" applyNumberFormat="0" applyAlignment="0" applyProtection="0"/>
    <xf numFmtId="0" fontId="3" fillId="12" borderId="3" applyNumberFormat="0" applyAlignment="0" applyProtection="0"/>
    <xf numFmtId="0" fontId="3" fillId="12" borderId="3" applyNumberFormat="0" applyAlignment="0" applyProtection="0"/>
    <xf numFmtId="0" fontId="3" fillId="12" borderId="3" applyNumberFormat="0" applyAlignment="0" applyProtection="0"/>
    <xf numFmtId="0" fontId="48" fillId="71" borderId="65" applyNumberFormat="0" applyAlignment="0" applyProtection="0"/>
    <xf numFmtId="0" fontId="48" fillId="71" borderId="65" applyNumberFormat="0" applyAlignment="0" applyProtection="0"/>
    <xf numFmtId="0" fontId="48" fillId="71" borderId="65" applyNumberFormat="0" applyAlignment="0" applyProtection="0"/>
    <xf numFmtId="0" fontId="48" fillId="71" borderId="65" applyNumberFormat="0" applyAlignment="0" applyProtection="0"/>
    <xf numFmtId="0" fontId="48" fillId="71" borderId="65" applyNumberFormat="0" applyAlignment="0" applyProtection="0"/>
    <xf numFmtId="0" fontId="48" fillId="71" borderId="65" applyNumberFormat="0" applyAlignment="0" applyProtection="0"/>
    <xf numFmtId="0" fontId="48" fillId="71" borderId="65" applyNumberFormat="0" applyAlignment="0" applyProtection="0"/>
    <xf numFmtId="0" fontId="48" fillId="71" borderId="65" applyNumberFormat="0" applyAlignment="0" applyProtection="0"/>
    <xf numFmtId="0" fontId="48" fillId="71" borderId="65" applyNumberFormat="0" applyAlignment="0" applyProtection="0"/>
    <xf numFmtId="0" fontId="48" fillId="71" borderId="65" applyNumberFormat="0" applyAlignment="0" applyProtection="0"/>
    <xf numFmtId="0" fontId="48" fillId="71" borderId="65" applyNumberFormat="0" applyAlignment="0" applyProtection="0"/>
    <xf numFmtId="0" fontId="48" fillId="71" borderId="65" applyNumberFormat="0" applyAlignment="0" applyProtection="0"/>
    <xf numFmtId="0" fontId="48" fillId="71" borderId="65" applyNumberFormat="0" applyAlignment="0" applyProtection="0"/>
    <xf numFmtId="0" fontId="48" fillId="71" borderId="65" applyNumberFormat="0" applyAlignment="0" applyProtection="0"/>
    <xf numFmtId="0" fontId="48" fillId="71" borderId="65" applyNumberFormat="0" applyAlignment="0" applyProtection="0"/>
    <xf numFmtId="0" fontId="48" fillId="71" borderId="65" applyNumberFormat="0" applyAlignment="0" applyProtection="0"/>
    <xf numFmtId="0" fontId="48" fillId="71" borderId="65" applyNumberFormat="0" applyAlignment="0" applyProtection="0"/>
    <xf numFmtId="0" fontId="48" fillId="71" borderId="65" applyNumberFormat="0" applyAlignment="0" applyProtection="0"/>
    <xf numFmtId="0" fontId="48" fillId="71" borderId="65" applyNumberFormat="0" applyAlignment="0" applyProtection="0"/>
    <xf numFmtId="0" fontId="48" fillId="71" borderId="65" applyNumberFormat="0" applyAlignment="0" applyProtection="0"/>
    <xf numFmtId="0" fontId="48" fillId="71" borderId="65" applyNumberFormat="0" applyAlignment="0" applyProtection="0"/>
    <xf numFmtId="0" fontId="48" fillId="71" borderId="65" applyNumberFormat="0" applyAlignment="0" applyProtection="0"/>
    <xf numFmtId="0" fontId="48" fillId="71" borderId="65" applyNumberFormat="0" applyAlignment="0" applyProtection="0"/>
    <xf numFmtId="0" fontId="48" fillId="71" borderId="65" applyNumberFormat="0" applyAlignment="0" applyProtection="0"/>
    <xf numFmtId="0" fontId="48" fillId="71" borderId="65" applyNumberFormat="0" applyAlignment="0" applyProtection="0"/>
    <xf numFmtId="0" fontId="48" fillId="71" borderId="65" applyNumberFormat="0" applyAlignment="0" applyProtection="0"/>
    <xf numFmtId="0" fontId="48" fillId="71" borderId="65" applyNumberFormat="0" applyAlignment="0" applyProtection="0"/>
    <xf numFmtId="0" fontId="48" fillId="71" borderId="65" applyNumberFormat="0" applyAlignment="0" applyProtection="0"/>
    <xf numFmtId="0" fontId="48" fillId="71" borderId="65" applyNumberFormat="0" applyAlignment="0" applyProtection="0"/>
    <xf numFmtId="0" fontId="48" fillId="71" borderId="65" applyNumberFormat="0" applyAlignment="0" applyProtection="0"/>
    <xf numFmtId="0" fontId="48" fillId="71" borderId="65" applyNumberFormat="0" applyAlignment="0" applyProtection="0"/>
    <xf numFmtId="0" fontId="48" fillId="71" borderId="65" applyNumberFormat="0" applyAlignment="0" applyProtection="0"/>
    <xf numFmtId="0" fontId="48" fillId="71" borderId="65" applyNumberFormat="0" applyAlignment="0" applyProtection="0"/>
    <xf numFmtId="0" fontId="48" fillId="71" borderId="65" applyNumberFormat="0" applyAlignment="0" applyProtection="0"/>
    <xf numFmtId="0" fontId="48" fillId="71" borderId="65" applyNumberFormat="0" applyAlignment="0" applyProtection="0"/>
    <xf numFmtId="0" fontId="48" fillId="71" borderId="65" applyNumberFormat="0" applyAlignment="0" applyProtection="0"/>
    <xf numFmtId="0" fontId="48" fillId="71" borderId="65" applyNumberFormat="0" applyAlignment="0" applyProtection="0"/>
    <xf numFmtId="0" fontId="3" fillId="12" borderId="3" applyNumberFormat="0" applyAlignment="0" applyProtection="0"/>
    <xf numFmtId="0" fontId="3" fillId="12" borderId="3" applyNumberFormat="0" applyAlignment="0" applyProtection="0"/>
    <xf numFmtId="0" fontId="3" fillId="12" borderId="3" applyNumberFormat="0" applyAlignment="0" applyProtection="0"/>
    <xf numFmtId="0" fontId="3" fillId="12" borderId="3" applyNumberFormat="0" applyAlignment="0" applyProtection="0"/>
    <xf numFmtId="0" fontId="3" fillId="12" borderId="3" applyNumberFormat="0" applyAlignment="0" applyProtection="0"/>
    <xf numFmtId="0" fontId="3" fillId="12" borderId="3" applyNumberFormat="0" applyAlignment="0" applyProtection="0"/>
    <xf numFmtId="0" fontId="3" fillId="12" borderId="3" applyNumberFormat="0" applyAlignment="0" applyProtection="0"/>
    <xf numFmtId="0" fontId="3" fillId="12" borderId="3" applyNumberFormat="0" applyAlignment="0" applyProtection="0"/>
    <xf numFmtId="0" fontId="3" fillId="12" borderId="3" applyNumberFormat="0" applyAlignment="0" applyProtection="0"/>
    <xf numFmtId="0" fontId="3" fillId="12" borderId="3" applyNumberFormat="0" applyAlignment="0" applyProtection="0"/>
    <xf numFmtId="0" fontId="48" fillId="71" borderId="65" applyNumberFormat="0" applyAlignment="0" applyProtection="0"/>
    <xf numFmtId="0" fontId="3" fillId="12" borderId="3" applyNumberFormat="0" applyAlignment="0" applyProtection="0"/>
    <xf numFmtId="0" fontId="3" fillId="12" borderId="3" applyNumberFormat="0" applyAlignment="0" applyProtection="0"/>
    <xf numFmtId="0" fontId="3" fillId="12" borderId="3" applyNumberFormat="0" applyAlignment="0" applyProtection="0"/>
    <xf numFmtId="0" fontId="3" fillId="12" borderId="3" applyNumberFormat="0" applyAlignment="0" applyProtection="0"/>
    <xf numFmtId="0" fontId="3" fillId="12" borderId="3" applyNumberFormat="0" applyAlignment="0" applyProtection="0"/>
    <xf numFmtId="0" fontId="3" fillId="12" borderId="3" applyNumberFormat="0" applyAlignment="0" applyProtection="0"/>
    <xf numFmtId="0" fontId="3" fillId="12" borderId="3" applyNumberFormat="0" applyAlignment="0" applyProtection="0"/>
    <xf numFmtId="0" fontId="3" fillId="12" borderId="3" applyNumberFormat="0" applyAlignment="0" applyProtection="0"/>
    <xf numFmtId="0" fontId="3" fillId="12" borderId="3" applyNumberFormat="0" applyAlignment="0" applyProtection="0"/>
    <xf numFmtId="0" fontId="3" fillId="12" borderId="3" applyNumberFormat="0" applyAlignment="0" applyProtection="0"/>
    <xf numFmtId="0" fontId="48" fillId="71" borderId="65" applyNumberFormat="0" applyAlignment="0" applyProtection="0"/>
    <xf numFmtId="0" fontId="48" fillId="71" borderId="65" applyNumberFormat="0" applyAlignment="0" applyProtection="0"/>
    <xf numFmtId="0" fontId="48" fillId="71" borderId="65" applyNumberFormat="0" applyAlignment="0" applyProtection="0"/>
    <xf numFmtId="0" fontId="48" fillId="71" borderId="65" applyNumberFormat="0" applyAlignment="0" applyProtection="0"/>
    <xf numFmtId="0" fontId="48" fillId="71" borderId="65" applyNumberFormat="0" applyAlignment="0" applyProtection="0"/>
    <xf numFmtId="0" fontId="48" fillId="71" borderId="65" applyNumberFormat="0" applyAlignment="0" applyProtection="0"/>
    <xf numFmtId="0" fontId="3" fillId="12" borderId="3" applyNumberFormat="0" applyAlignment="0" applyProtection="0"/>
    <xf numFmtId="0" fontId="48" fillId="71" borderId="65" applyNumberFormat="0" applyAlignment="0" applyProtection="0"/>
    <xf numFmtId="0" fontId="3" fillId="12" borderId="3" applyNumberFormat="0" applyAlignment="0" applyProtection="0"/>
    <xf numFmtId="0" fontId="3" fillId="12" borderId="3" applyNumberFormat="0" applyAlignment="0" applyProtection="0"/>
    <xf numFmtId="0" fontId="48" fillId="71" borderId="65" applyNumberFormat="0" applyAlignment="0" applyProtection="0"/>
    <xf numFmtId="0" fontId="48" fillId="71" borderId="65" applyNumberFormat="0" applyAlignment="0" applyProtection="0"/>
    <xf numFmtId="0" fontId="48" fillId="71" borderId="65" applyNumberFormat="0" applyAlignment="0" applyProtection="0"/>
    <xf numFmtId="0" fontId="48" fillId="71" borderId="65" applyNumberFormat="0" applyAlignment="0" applyProtection="0"/>
    <xf numFmtId="0" fontId="48" fillId="71" borderId="65" applyNumberFormat="0" applyAlignment="0" applyProtection="0"/>
    <xf numFmtId="0" fontId="48" fillId="71" borderId="65" applyNumberFormat="0" applyAlignment="0" applyProtection="0"/>
    <xf numFmtId="0" fontId="48" fillId="71" borderId="65" applyNumberFormat="0" applyAlignment="0" applyProtection="0"/>
    <xf numFmtId="0" fontId="3" fillId="12" borderId="3" applyNumberFormat="0" applyAlignment="0" applyProtection="0"/>
    <xf numFmtId="0" fontId="48" fillId="71" borderId="65" applyNumberFormat="0" applyAlignment="0" applyProtection="0"/>
    <xf numFmtId="0" fontId="48" fillId="71" borderId="65" applyNumberFormat="0" applyAlignment="0" applyProtection="0"/>
    <xf numFmtId="0" fontId="3" fillId="12" borderId="3" applyNumberFormat="0" applyAlignment="0" applyProtection="0"/>
    <xf numFmtId="0" fontId="3" fillId="12" borderId="3" applyNumberFormat="0" applyAlignment="0" applyProtection="0"/>
    <xf numFmtId="0" fontId="3" fillId="12" borderId="3" applyNumberFormat="0" applyAlignment="0" applyProtection="0"/>
    <xf numFmtId="0" fontId="48" fillId="71" borderId="65" applyNumberFormat="0" applyAlignment="0" applyProtection="0"/>
    <xf numFmtId="0" fontId="48" fillId="71" borderId="65" applyNumberFormat="0" applyAlignment="0" applyProtection="0"/>
    <xf numFmtId="0" fontId="3" fillId="12" borderId="3" applyNumberFormat="0" applyAlignment="0" applyProtection="0"/>
    <xf numFmtId="0" fontId="3" fillId="12" borderId="3" applyNumberFormat="0" applyAlignment="0" applyProtection="0"/>
    <xf numFmtId="0" fontId="3" fillId="12" borderId="3" applyNumberFormat="0" applyAlignment="0" applyProtection="0"/>
    <xf numFmtId="0" fontId="48" fillId="71" borderId="65" applyNumberFormat="0" applyAlignment="0" applyProtection="0"/>
    <xf numFmtId="0" fontId="48" fillId="71" borderId="65" applyNumberFormat="0" applyAlignment="0" applyProtection="0"/>
    <xf numFmtId="0" fontId="3" fillId="12" borderId="3" applyNumberFormat="0" applyAlignment="0" applyProtection="0"/>
    <xf numFmtId="0" fontId="3" fillId="12" borderId="3" applyNumberFormat="0" applyAlignment="0" applyProtection="0"/>
    <xf numFmtId="0" fontId="3" fillId="12" borderId="3" applyNumberFormat="0" applyAlignment="0" applyProtection="0"/>
    <xf numFmtId="0" fontId="48" fillId="71" borderId="65" applyNumberFormat="0" applyAlignment="0" applyProtection="0"/>
    <xf numFmtId="0" fontId="48" fillId="71" borderId="65" applyNumberFormat="0" applyAlignment="0" applyProtection="0"/>
    <xf numFmtId="0" fontId="3" fillId="12" borderId="3" applyNumberFormat="0" applyAlignment="0" applyProtection="0"/>
    <xf numFmtId="0" fontId="3" fillId="12" borderId="3" applyNumberFormat="0" applyAlignment="0" applyProtection="0"/>
    <xf numFmtId="0" fontId="3" fillId="12" borderId="3" applyNumberFormat="0" applyAlignment="0" applyProtection="0"/>
    <xf numFmtId="0" fontId="48" fillId="71" borderId="65" applyNumberFormat="0" applyAlignment="0" applyProtection="0"/>
    <xf numFmtId="0" fontId="48" fillId="71" borderId="65" applyNumberFormat="0" applyAlignment="0" applyProtection="0"/>
    <xf numFmtId="0" fontId="3" fillId="12" borderId="3" applyNumberFormat="0" applyAlignment="0" applyProtection="0"/>
    <xf numFmtId="0" fontId="3" fillId="12" borderId="3" applyNumberFormat="0" applyAlignment="0" applyProtection="0"/>
    <xf numFmtId="0" fontId="3" fillId="12" borderId="3" applyNumberFormat="0" applyAlignment="0" applyProtection="0"/>
  </cellStyleXfs>
  <cellXfs count="453">
    <xf numFmtId="0" fontId="0" fillId="0" borderId="0" xfId="0"/>
    <xf numFmtId="0" fontId="2" fillId="3" borderId="2" xfId="1" applyFont="1" applyFill="1" applyBorder="1" applyAlignment="1">
      <alignment horizontal="center" vertical="center"/>
    </xf>
    <xf numFmtId="0" fontId="2" fillId="4" borderId="2" xfId="1" applyFont="1" applyFill="1" applyBorder="1" applyAlignment="1">
      <alignment horizontal="center" vertical="center"/>
    </xf>
    <xf numFmtId="0" fontId="2" fillId="5" borderId="2" xfId="1" applyFont="1" applyFill="1" applyBorder="1" applyAlignment="1">
      <alignment horizontal="center" vertical="center"/>
    </xf>
    <xf numFmtId="0" fontId="2" fillId="6" borderId="2" xfId="1" applyFont="1" applyFill="1" applyBorder="1" applyAlignment="1">
      <alignment horizontal="center" vertical="center"/>
    </xf>
    <xf numFmtId="0" fontId="2" fillId="7" borderId="2" xfId="1" applyFont="1" applyFill="1" applyBorder="1" applyAlignment="1">
      <alignment horizontal="center" vertical="center"/>
    </xf>
    <xf numFmtId="0" fontId="2" fillId="8" borderId="2" xfId="1" applyFont="1" applyFill="1" applyBorder="1" applyAlignment="1">
      <alignment horizontal="center" vertical="center"/>
    </xf>
    <xf numFmtId="0" fontId="2" fillId="9" borderId="2" xfId="1" applyFont="1" applyFill="1" applyBorder="1" applyAlignment="1">
      <alignment horizontal="center" vertical="center"/>
    </xf>
    <xf numFmtId="0" fontId="2" fillId="10" borderId="2" xfId="1" applyFont="1" applyFill="1" applyBorder="1" applyAlignment="1">
      <alignment horizontal="center" vertical="center"/>
    </xf>
    <xf numFmtId="0" fontId="2" fillId="11" borderId="2" xfId="1" applyFont="1" applyFill="1" applyBorder="1" applyAlignment="1">
      <alignment horizontal="center" vertical="center"/>
    </xf>
    <xf numFmtId="0" fontId="0" fillId="3" borderId="2" xfId="0" applyFill="1" applyBorder="1" applyAlignment="1">
      <alignment horizontal="center" vertical="center"/>
    </xf>
    <xf numFmtId="0" fontId="0" fillId="4" borderId="2" xfId="0" applyFill="1" applyBorder="1" applyAlignment="1">
      <alignment horizontal="center" vertical="center"/>
    </xf>
    <xf numFmtId="0" fontId="0" fillId="5" borderId="2" xfId="0" applyFill="1" applyBorder="1" applyAlignment="1">
      <alignment horizontal="center" vertical="center"/>
    </xf>
    <xf numFmtId="0" fontId="0" fillId="6" borderId="2" xfId="0" applyFill="1" applyBorder="1" applyAlignment="1">
      <alignment horizontal="center" vertical="center"/>
    </xf>
    <xf numFmtId="0" fontId="0" fillId="7" borderId="2" xfId="0" applyFill="1" applyBorder="1" applyAlignment="1">
      <alignment horizontal="center" vertical="center"/>
    </xf>
    <xf numFmtId="0" fontId="0" fillId="8" borderId="2" xfId="0" applyFill="1" applyBorder="1" applyAlignment="1">
      <alignment horizontal="center" vertical="center"/>
    </xf>
    <xf numFmtId="0" fontId="0" fillId="9" borderId="2" xfId="0" applyFill="1" applyBorder="1" applyAlignment="1">
      <alignment horizontal="center" vertical="center"/>
    </xf>
    <xf numFmtId="0" fontId="0" fillId="10" borderId="2" xfId="0" applyFill="1" applyBorder="1" applyAlignment="1">
      <alignment horizontal="center" vertical="center"/>
    </xf>
    <xf numFmtId="0" fontId="0" fillId="11" borderId="2" xfId="0" applyFill="1" applyBorder="1" applyAlignment="1">
      <alignment horizontal="center" vertical="center"/>
    </xf>
    <xf numFmtId="164" fontId="0" fillId="7" borderId="2" xfId="0" applyNumberFormat="1" applyFill="1" applyBorder="1" applyAlignment="1">
      <alignment horizontal="center" vertical="center"/>
    </xf>
    <xf numFmtId="2" fontId="0" fillId="10" borderId="2" xfId="0" applyNumberFormat="1" applyFill="1" applyBorder="1" applyAlignment="1">
      <alignment horizontal="center" vertical="center"/>
    </xf>
    <xf numFmtId="1" fontId="0" fillId="10" borderId="2" xfId="0" applyNumberFormat="1" applyFill="1" applyBorder="1" applyAlignment="1">
      <alignment horizontal="center" vertical="center"/>
    </xf>
    <xf numFmtId="164" fontId="0" fillId="10" borderId="2" xfId="0" applyNumberFormat="1" applyFill="1" applyBorder="1" applyAlignment="1">
      <alignment horizontal="center" vertical="center"/>
    </xf>
    <xf numFmtId="1" fontId="0" fillId="3" borderId="2" xfId="0" applyNumberFormat="1" applyFill="1" applyBorder="1" applyAlignment="1">
      <alignment horizontal="center" vertical="center"/>
    </xf>
    <xf numFmtId="2" fontId="0" fillId="3" borderId="2" xfId="0" applyNumberFormat="1" applyFill="1" applyBorder="1" applyAlignment="1">
      <alignment horizontal="center" vertical="center"/>
    </xf>
    <xf numFmtId="2" fontId="0" fillId="7" borderId="2" xfId="0" applyNumberFormat="1" applyFill="1" applyBorder="1" applyAlignment="1">
      <alignment horizontal="center" vertical="center"/>
    </xf>
    <xf numFmtId="0" fontId="0" fillId="0" borderId="0" xfId="0"/>
    <xf numFmtId="0" fontId="10" fillId="5" borderId="2" xfId="1" applyFont="1" applyFill="1" applyBorder="1" applyAlignment="1">
      <alignment horizontal="center" vertical="center"/>
    </xf>
    <xf numFmtId="0" fontId="0" fillId="0" borderId="0" xfId="0" applyProtection="1">
      <protection locked="0"/>
    </xf>
    <xf numFmtId="0" fontId="7" fillId="14" borderId="8" xfId="0" applyFont="1" applyFill="1" applyBorder="1" applyAlignment="1" applyProtection="1">
      <alignment horizontal="center" vertical="center" wrapText="1"/>
      <protection locked="0"/>
    </xf>
    <xf numFmtId="0" fontId="7" fillId="14" borderId="5" xfId="0" applyFont="1" applyFill="1" applyBorder="1" applyAlignment="1" applyProtection="1">
      <alignment horizontal="center" vertical="center" wrapText="1"/>
      <protection locked="0"/>
    </xf>
    <xf numFmtId="0" fontId="6" fillId="15" borderId="22" xfId="0" applyFont="1" applyFill="1" applyBorder="1" applyAlignment="1" applyProtection="1">
      <alignment horizontal="center" vertical="center"/>
      <protection locked="0"/>
    </xf>
    <xf numFmtId="1" fontId="6" fillId="15" borderId="19" xfId="0" applyNumberFormat="1" applyFont="1" applyFill="1" applyBorder="1" applyAlignment="1" applyProtection="1">
      <alignment horizontal="center" vertical="center"/>
      <protection locked="0"/>
    </xf>
    <xf numFmtId="0" fontId="6" fillId="15" borderId="19" xfId="0" applyFont="1" applyFill="1" applyBorder="1" applyAlignment="1" applyProtection="1">
      <alignment horizontal="center" vertical="center"/>
      <protection locked="0"/>
    </xf>
    <xf numFmtId="0" fontId="6" fillId="15" borderId="11" xfId="0" applyFont="1" applyFill="1" applyBorder="1" applyAlignment="1" applyProtection="1">
      <alignment horizontal="center" vertical="center"/>
      <protection locked="0"/>
    </xf>
    <xf numFmtId="0" fontId="6" fillId="15" borderId="9" xfId="0" applyFont="1" applyFill="1" applyBorder="1" applyAlignment="1" applyProtection="1">
      <alignment horizontal="center" vertical="center"/>
      <protection locked="0"/>
    </xf>
    <xf numFmtId="0" fontId="9" fillId="0" borderId="0" xfId="0" applyFont="1" applyAlignment="1" applyProtection="1">
      <alignment horizontal="center"/>
      <protection locked="0"/>
    </xf>
    <xf numFmtId="0" fontId="4" fillId="0" borderId="21" xfId="0" applyFont="1" applyBorder="1" applyAlignment="1" applyProtection="1">
      <alignment horizontal="center" vertical="center"/>
      <protection locked="0"/>
    </xf>
    <xf numFmtId="0" fontId="8" fillId="0" borderId="0" xfId="0" applyFont="1" applyProtection="1">
      <protection locked="0"/>
    </xf>
    <xf numFmtId="0" fontId="11" fillId="0" borderId="0" xfId="0" applyFont="1" applyProtection="1">
      <protection locked="0"/>
    </xf>
    <xf numFmtId="0" fontId="0" fillId="0" borderId="0" xfId="0" applyFill="1" applyProtection="1">
      <protection locked="0"/>
    </xf>
    <xf numFmtId="0" fontId="7" fillId="0" borderId="0" xfId="0" applyFont="1" applyFill="1" applyBorder="1" applyAlignment="1" applyProtection="1">
      <alignment vertical="center" wrapText="1"/>
      <protection locked="0"/>
    </xf>
    <xf numFmtId="0" fontId="0" fillId="0" borderId="0" xfId="0" applyAlignment="1">
      <alignment wrapText="1"/>
    </xf>
    <xf numFmtId="0" fontId="3" fillId="12" borderId="3" xfId="2" applyAlignment="1">
      <alignment horizontal="center"/>
    </xf>
    <xf numFmtId="0" fontId="0" fillId="0" borderId="0" xfId="0" applyAlignment="1">
      <alignment horizontal="center"/>
    </xf>
    <xf numFmtId="1" fontId="0" fillId="0" borderId="0" xfId="0" applyNumberFormat="1" applyAlignment="1">
      <alignment horizontal="center"/>
    </xf>
    <xf numFmtId="0" fontId="0" fillId="0" borderId="0" xfId="0" applyAlignment="1"/>
    <xf numFmtId="0" fontId="0" fillId="0" borderId="0" xfId="0" applyAlignment="1">
      <alignment horizontal="left"/>
    </xf>
    <xf numFmtId="1" fontId="0" fillId="0" borderId="0" xfId="0" applyNumberFormat="1" applyAlignment="1">
      <alignment horizontal="left"/>
    </xf>
    <xf numFmtId="166" fontId="3" fillId="12" borderId="3" xfId="2" applyNumberFormat="1" applyAlignment="1">
      <alignment horizontal="center"/>
    </xf>
    <xf numFmtId="166" fontId="0" fillId="0" borderId="0" xfId="0" applyNumberFormat="1" applyAlignment="1">
      <alignment horizontal="left"/>
    </xf>
    <xf numFmtId="1" fontId="2" fillId="9" borderId="2" xfId="1" applyNumberFormat="1" applyFont="1" applyFill="1" applyBorder="1" applyAlignment="1">
      <alignment horizontal="center" vertical="center"/>
    </xf>
    <xf numFmtId="1" fontId="0" fillId="9" borderId="2" xfId="0" applyNumberFormat="1" applyFill="1" applyBorder="1" applyAlignment="1">
      <alignment horizontal="center" vertical="center"/>
    </xf>
    <xf numFmtId="1" fontId="0" fillId="0" borderId="0" xfId="0" applyNumberFormat="1"/>
    <xf numFmtId="1" fontId="2" fillId="10" borderId="2" xfId="1" applyNumberFormat="1" applyFont="1" applyFill="1" applyBorder="1" applyAlignment="1">
      <alignment horizontal="center" vertical="center"/>
    </xf>
    <xf numFmtId="2" fontId="0" fillId="10" borderId="2" xfId="0" applyNumberFormat="1" applyFill="1" applyBorder="1" applyAlignment="1">
      <alignment horizontal="left" vertical="center"/>
    </xf>
    <xf numFmtId="2" fontId="0" fillId="10" borderId="2" xfId="0" applyNumberFormat="1" applyFill="1" applyBorder="1" applyAlignment="1">
      <alignment horizontal="left" vertical="center" wrapText="1"/>
    </xf>
    <xf numFmtId="2" fontId="2" fillId="8" borderId="2" xfId="1" applyNumberFormat="1" applyFont="1" applyFill="1" applyBorder="1" applyAlignment="1">
      <alignment horizontal="center" vertical="center"/>
    </xf>
    <xf numFmtId="2" fontId="0" fillId="8" borderId="2" xfId="0" applyNumberFormat="1" applyFill="1" applyBorder="1" applyAlignment="1">
      <alignment horizontal="center" vertical="center"/>
    </xf>
    <xf numFmtId="2" fontId="0" fillId="0" borderId="0" xfId="0" applyNumberFormat="1"/>
    <xf numFmtId="1" fontId="2" fillId="3" borderId="2" xfId="1" applyNumberFormat="1" applyFont="1" applyFill="1" applyBorder="1" applyAlignment="1">
      <alignment horizontal="center" vertical="center"/>
    </xf>
    <xf numFmtId="0" fontId="2" fillId="3" borderId="2" xfId="1" applyNumberFormat="1" applyFont="1" applyFill="1" applyBorder="1" applyAlignment="1">
      <alignment horizontal="center" vertical="center"/>
    </xf>
    <xf numFmtId="0" fontId="0" fillId="3" borderId="2" xfId="0" applyNumberFormat="1" applyFill="1" applyBorder="1" applyAlignment="1">
      <alignment horizontal="center" vertical="center"/>
    </xf>
    <xf numFmtId="0" fontId="0" fillId="0" borderId="0" xfId="0" applyNumberFormat="1"/>
    <xf numFmtId="0" fontId="2" fillId="3" borderId="2" xfId="1" applyNumberFormat="1" applyFont="1" applyFill="1" applyBorder="1" applyAlignment="1">
      <alignment horizontal="center" vertical="center" wrapText="1"/>
    </xf>
    <xf numFmtId="0" fontId="0" fillId="3" borderId="2" xfId="0" applyNumberFormat="1" applyFill="1" applyBorder="1" applyAlignment="1">
      <alignment horizontal="center" vertical="center" wrapText="1"/>
    </xf>
    <xf numFmtId="0" fontId="0" fillId="0" borderId="0" xfId="0" applyNumberFormat="1" applyAlignment="1">
      <alignment wrapText="1"/>
    </xf>
    <xf numFmtId="0" fontId="2" fillId="10" borderId="2" xfId="1" applyFont="1" applyFill="1" applyBorder="1" applyAlignment="1">
      <alignment horizontal="center" vertical="center" wrapText="1"/>
    </xf>
    <xf numFmtId="0" fontId="0" fillId="10" borderId="2" xfId="0" applyFill="1" applyBorder="1" applyAlignment="1">
      <alignment horizontal="left" vertical="center" wrapText="1"/>
    </xf>
    <xf numFmtId="0" fontId="0" fillId="3" borderId="2" xfId="0" applyFill="1" applyBorder="1" applyAlignment="1">
      <alignment horizontal="center" vertical="center" wrapText="1"/>
    </xf>
    <xf numFmtId="0" fontId="1" fillId="9" borderId="2" xfId="0" applyFont="1" applyFill="1" applyBorder="1" applyAlignment="1">
      <alignment horizontal="center" vertical="center"/>
    </xf>
    <xf numFmtId="0" fontId="0" fillId="9" borderId="2" xfId="0" applyNumberFormat="1" applyFill="1" applyBorder="1" applyAlignment="1">
      <alignment horizontal="center" vertical="center"/>
    </xf>
    <xf numFmtId="0" fontId="0" fillId="11" borderId="2" xfId="0" applyFill="1" applyBorder="1" applyAlignment="1">
      <alignment horizontal="center" vertical="center" wrapText="1"/>
    </xf>
    <xf numFmtId="0" fontId="0" fillId="8" borderId="2" xfId="0" applyFill="1" applyBorder="1" applyAlignment="1">
      <alignment horizontal="center" vertical="center" wrapText="1"/>
    </xf>
    <xf numFmtId="0" fontId="0" fillId="9" borderId="2" xfId="0" applyFill="1" applyBorder="1" applyAlignment="1">
      <alignment horizontal="left" vertical="center"/>
    </xf>
    <xf numFmtId="1" fontId="0" fillId="3" borderId="2" xfId="0" applyNumberFormat="1" applyFill="1" applyBorder="1" applyAlignment="1">
      <alignment horizontal="center" vertical="center" wrapText="1"/>
    </xf>
    <xf numFmtId="1" fontId="0" fillId="3" borderId="2" xfId="0" applyNumberFormat="1" applyFill="1" applyBorder="1" applyAlignment="1">
      <alignment horizontal="left" vertical="center" wrapText="1"/>
    </xf>
    <xf numFmtId="1" fontId="7" fillId="14" borderId="5" xfId="0" applyNumberFormat="1" applyFont="1" applyFill="1" applyBorder="1" applyAlignment="1" applyProtection="1">
      <alignment horizontal="center" vertical="center" wrapText="1"/>
      <protection locked="0"/>
    </xf>
    <xf numFmtId="1" fontId="6" fillId="15" borderId="11" xfId="0" applyNumberFormat="1" applyFont="1" applyFill="1" applyBorder="1" applyAlignment="1" applyProtection="1">
      <alignment horizontal="center" vertical="center"/>
      <protection locked="0"/>
    </xf>
    <xf numFmtId="0" fontId="3" fillId="16" borderId="23" xfId="0" applyFont="1" applyFill="1" applyBorder="1" applyAlignment="1">
      <alignment horizontal="center"/>
    </xf>
    <xf numFmtId="0" fontId="13" fillId="0" borderId="18" xfId="0" applyFont="1" applyBorder="1"/>
    <xf numFmtId="0" fontId="0" fillId="0" borderId="2" xfId="0" applyBorder="1"/>
    <xf numFmtId="0" fontId="0" fillId="0" borderId="2" xfId="0" applyBorder="1" applyAlignment="1">
      <alignment horizontal="center"/>
    </xf>
    <xf numFmtId="0" fontId="14" fillId="0" borderId="2" xfId="0" applyFont="1" applyBorder="1" applyAlignment="1">
      <alignment horizontal="center"/>
    </xf>
    <xf numFmtId="0" fontId="16" fillId="17" borderId="2" xfId="0" applyFont="1" applyFill="1" applyBorder="1" applyAlignment="1">
      <alignment horizontal="center"/>
    </xf>
    <xf numFmtId="0" fontId="18" fillId="0" borderId="15" xfId="0" applyFont="1" applyBorder="1" applyAlignment="1" applyProtection="1">
      <alignment horizontal="center" vertical="center"/>
      <protection hidden="1"/>
    </xf>
    <xf numFmtId="0" fontId="18" fillId="0" borderId="17" xfId="0" applyFont="1" applyBorder="1" applyAlignment="1" applyProtection="1">
      <alignment horizontal="center" vertical="center"/>
      <protection hidden="1"/>
    </xf>
    <xf numFmtId="0" fontId="18" fillId="0" borderId="16" xfId="0" applyFont="1" applyBorder="1" applyAlignment="1" applyProtection="1">
      <alignment horizontal="center" vertical="center"/>
      <protection hidden="1"/>
    </xf>
    <xf numFmtId="0" fontId="18" fillId="0" borderId="18" xfId="0" applyFont="1" applyBorder="1" applyAlignment="1" applyProtection="1">
      <alignment horizontal="center" vertical="center"/>
      <protection hidden="1"/>
    </xf>
    <xf numFmtId="0" fontId="19" fillId="2" borderId="35" xfId="1" applyFont="1" applyFill="1" applyBorder="1" applyAlignment="1">
      <alignment horizontal="left"/>
    </xf>
    <xf numFmtId="0" fontId="20" fillId="0" borderId="0" xfId="0" applyFont="1"/>
    <xf numFmtId="0" fontId="19" fillId="0" borderId="12" xfId="0" applyFont="1" applyBorder="1" applyAlignment="1">
      <alignment horizontal="center"/>
    </xf>
    <xf numFmtId="0" fontId="20" fillId="19" borderId="38" xfId="0" applyFont="1" applyFill="1" applyBorder="1"/>
    <xf numFmtId="0" fontId="20" fillId="20" borderId="38" xfId="0" applyFont="1" applyFill="1" applyBorder="1"/>
    <xf numFmtId="0" fontId="20" fillId="21" borderId="38" xfId="0" applyFont="1" applyFill="1" applyBorder="1"/>
    <xf numFmtId="0" fontId="24" fillId="2" borderId="44" xfId="1" applyFont="1" applyFill="1" applyBorder="1" applyAlignment="1">
      <alignment horizontal="center"/>
    </xf>
    <xf numFmtId="0" fontId="24" fillId="2" borderId="45" xfId="1" applyFont="1" applyFill="1" applyBorder="1" applyAlignment="1">
      <alignment horizontal="center"/>
    </xf>
    <xf numFmtId="0" fontId="24" fillId="2" borderId="46" xfId="1" applyFont="1" applyFill="1" applyBorder="1" applyAlignment="1">
      <alignment horizontal="center"/>
    </xf>
    <xf numFmtId="0" fontId="20" fillId="20" borderId="14" xfId="0" applyFont="1" applyFill="1" applyBorder="1" applyAlignment="1">
      <alignment horizontal="center"/>
    </xf>
    <xf numFmtId="0" fontId="20" fillId="21" borderId="14" xfId="0" applyFont="1" applyFill="1" applyBorder="1" applyAlignment="1">
      <alignment horizontal="center"/>
    </xf>
    <xf numFmtId="0" fontId="20" fillId="22" borderId="14" xfId="0" applyFont="1" applyFill="1" applyBorder="1" applyAlignment="1">
      <alignment horizontal="center"/>
    </xf>
    <xf numFmtId="0" fontId="20" fillId="19" borderId="14" xfId="0" applyFont="1" applyFill="1" applyBorder="1" applyAlignment="1">
      <alignment horizontal="center"/>
    </xf>
    <xf numFmtId="0" fontId="20" fillId="19" borderId="10" xfId="0" applyFont="1" applyFill="1" applyBorder="1" applyAlignment="1">
      <alignment horizontal="center"/>
    </xf>
    <xf numFmtId="0" fontId="20" fillId="22" borderId="10" xfId="0" applyFont="1" applyFill="1" applyBorder="1" applyAlignment="1">
      <alignment horizontal="center"/>
    </xf>
    <xf numFmtId="0" fontId="19" fillId="0" borderId="8" xfId="0" applyFont="1" applyBorder="1" applyAlignment="1">
      <alignment horizontal="center"/>
    </xf>
    <xf numFmtId="167" fontId="37" fillId="19" borderId="2" xfId="0" applyNumberFormat="1" applyFont="1" applyFill="1" applyBorder="1" applyAlignment="1">
      <alignment horizontal="center"/>
    </xf>
    <xf numFmtId="167" fontId="37" fillId="20" borderId="2" xfId="0" applyNumberFormat="1" applyFont="1" applyFill="1" applyBorder="1" applyAlignment="1">
      <alignment horizontal="center"/>
    </xf>
    <xf numFmtId="167" fontId="37" fillId="21" borderId="2" xfId="0" applyNumberFormat="1" applyFont="1" applyFill="1" applyBorder="1" applyAlignment="1">
      <alignment horizontal="center"/>
    </xf>
    <xf numFmtId="167" fontId="37" fillId="22" borderId="2" xfId="0" applyNumberFormat="1" applyFont="1" applyFill="1" applyBorder="1" applyAlignment="1">
      <alignment horizontal="center"/>
    </xf>
    <xf numFmtId="167" fontId="37" fillId="19" borderId="40" xfId="0" applyNumberFormat="1" applyFont="1" applyFill="1" applyBorder="1" applyAlignment="1">
      <alignment horizontal="center"/>
    </xf>
    <xf numFmtId="167" fontId="37" fillId="19" borderId="47" xfId="0" applyNumberFormat="1" applyFont="1" applyFill="1" applyBorder="1" applyAlignment="1">
      <alignment horizontal="center"/>
    </xf>
    <xf numFmtId="167" fontId="37" fillId="19" borderId="23" xfId="0" applyNumberFormat="1" applyFont="1" applyFill="1" applyBorder="1" applyAlignment="1">
      <alignment horizontal="center"/>
    </xf>
    <xf numFmtId="167" fontId="37" fillId="19" borderId="59" xfId="0" applyNumberFormat="1" applyFont="1" applyFill="1" applyBorder="1" applyAlignment="1">
      <alignment horizontal="center"/>
    </xf>
    <xf numFmtId="167" fontId="37" fillId="20" borderId="39" xfId="0" applyNumberFormat="1" applyFont="1" applyFill="1" applyBorder="1" applyAlignment="1">
      <alignment horizontal="center"/>
    </xf>
    <xf numFmtId="167" fontId="37" fillId="20" borderId="40" xfId="0" applyNumberFormat="1" applyFont="1" applyFill="1" applyBorder="1" applyAlignment="1">
      <alignment horizontal="center"/>
    </xf>
    <xf numFmtId="167" fontId="37" fillId="20" borderId="47" xfId="0" applyNumberFormat="1" applyFont="1" applyFill="1" applyBorder="1" applyAlignment="1">
      <alignment horizontal="center"/>
    </xf>
    <xf numFmtId="167" fontId="37" fillId="20" borderId="23" xfId="0" applyNumberFormat="1" applyFont="1" applyFill="1" applyBorder="1" applyAlignment="1">
      <alignment horizontal="center"/>
    </xf>
    <xf numFmtId="167" fontId="37" fillId="20" borderId="59" xfId="0" applyNumberFormat="1" applyFont="1" applyFill="1" applyBorder="1" applyAlignment="1">
      <alignment horizontal="center"/>
    </xf>
    <xf numFmtId="167" fontId="37" fillId="21" borderId="39" xfId="0" applyNumberFormat="1" applyFont="1" applyFill="1" applyBorder="1" applyAlignment="1">
      <alignment horizontal="center"/>
    </xf>
    <xf numFmtId="167" fontId="37" fillId="21" borderId="40" xfId="0" applyNumberFormat="1" applyFont="1" applyFill="1" applyBorder="1" applyAlignment="1">
      <alignment horizontal="center"/>
    </xf>
    <xf numFmtId="167" fontId="37" fillId="21" borderId="47" xfId="0" applyNumberFormat="1" applyFont="1" applyFill="1" applyBorder="1" applyAlignment="1">
      <alignment horizontal="center"/>
    </xf>
    <xf numFmtId="167" fontId="37" fillId="21" borderId="23" xfId="0" applyNumberFormat="1" applyFont="1" applyFill="1" applyBorder="1" applyAlignment="1">
      <alignment horizontal="center"/>
    </xf>
    <xf numFmtId="167" fontId="37" fillId="21" borderId="59" xfId="0" applyNumberFormat="1" applyFont="1" applyFill="1" applyBorder="1" applyAlignment="1">
      <alignment horizontal="center"/>
    </xf>
    <xf numFmtId="167" fontId="37" fillId="22" borderId="39" xfId="0" applyNumberFormat="1" applyFont="1" applyFill="1" applyBorder="1" applyAlignment="1">
      <alignment horizontal="center"/>
    </xf>
    <xf numFmtId="167" fontId="37" fillId="22" borderId="40" xfId="0" applyNumberFormat="1" applyFont="1" applyFill="1" applyBorder="1" applyAlignment="1">
      <alignment horizontal="center"/>
    </xf>
    <xf numFmtId="167" fontId="37" fillId="22" borderId="47" xfId="0" applyNumberFormat="1" applyFont="1" applyFill="1" applyBorder="1" applyAlignment="1">
      <alignment horizontal="center"/>
    </xf>
    <xf numFmtId="167" fontId="37" fillId="22" borderId="23" xfId="0" applyNumberFormat="1" applyFont="1" applyFill="1" applyBorder="1" applyAlignment="1">
      <alignment horizontal="center"/>
    </xf>
    <xf numFmtId="167" fontId="37" fillId="22" borderId="59" xfId="0" applyNumberFormat="1" applyFont="1" applyFill="1" applyBorder="1" applyAlignment="1">
      <alignment horizontal="center"/>
    </xf>
    <xf numFmtId="0" fontId="8" fillId="18" borderId="4" xfId="0" applyFont="1" applyFill="1" applyBorder="1"/>
    <xf numFmtId="0" fontId="0" fillId="0" borderId="0" xfId="0" applyBorder="1"/>
    <xf numFmtId="0" fontId="0" fillId="0" borderId="0" xfId="0" applyBorder="1" applyAlignment="1">
      <alignment wrapText="1"/>
    </xf>
    <xf numFmtId="0" fontId="0" fillId="0" borderId="4" xfId="0" applyBorder="1"/>
    <xf numFmtId="0" fontId="0" fillId="0" borderId="4" xfId="0" applyFont="1" applyFill="1" applyBorder="1"/>
    <xf numFmtId="0" fontId="4" fillId="0" borderId="0" xfId="0" applyFont="1" applyFill="1" applyBorder="1" applyAlignment="1">
      <alignment vertical="center"/>
    </xf>
    <xf numFmtId="0" fontId="4" fillId="0" borderId="0" xfId="0" applyFont="1" applyFill="1" applyBorder="1" applyAlignment="1">
      <alignment vertical="center" wrapText="1"/>
    </xf>
    <xf numFmtId="0" fontId="0" fillId="0" borderId="0" xfId="0" applyFill="1" applyBorder="1"/>
    <xf numFmtId="0" fontId="0" fillId="0" borderId="0" xfId="0" applyFill="1"/>
    <xf numFmtId="0" fontId="40" fillId="18" borderId="56" xfId="0" applyFont="1" applyFill="1" applyBorder="1" applyAlignment="1">
      <alignment horizontal="center" vertical="center"/>
    </xf>
    <xf numFmtId="0" fontId="40" fillId="18" borderId="57" xfId="0" applyFont="1" applyFill="1" applyBorder="1" applyAlignment="1">
      <alignment horizontal="center" vertical="center"/>
    </xf>
    <xf numFmtId="0" fontId="40" fillId="18" borderId="57" xfId="0" applyFont="1" applyFill="1" applyBorder="1" applyAlignment="1">
      <alignment horizontal="center" vertical="center" wrapText="1"/>
    </xf>
    <xf numFmtId="0" fontId="40" fillId="18" borderId="58" xfId="0" applyFont="1" applyFill="1" applyBorder="1" applyAlignment="1">
      <alignment horizontal="center" vertical="center" wrapText="1"/>
    </xf>
    <xf numFmtId="0" fontId="41" fillId="5" borderId="38" xfId="0" applyFont="1" applyFill="1" applyBorder="1" applyAlignment="1">
      <alignment horizontal="left" vertical="center"/>
    </xf>
    <xf numFmtId="0" fontId="41" fillId="0" borderId="28" xfId="0" applyFont="1" applyBorder="1" applyAlignment="1">
      <alignment horizontal="center" vertical="center"/>
    </xf>
    <xf numFmtId="0" fontId="42" fillId="18" borderId="28" xfId="0" applyFont="1" applyFill="1" applyBorder="1" applyAlignment="1">
      <alignment horizontal="center" vertical="center" wrapText="1"/>
    </xf>
    <xf numFmtId="0" fontId="42" fillId="0" borderId="28" xfId="0" applyFont="1" applyBorder="1" applyAlignment="1">
      <alignment horizontal="left" vertical="center" wrapText="1"/>
    </xf>
    <xf numFmtId="0" fontId="42" fillId="0" borderId="28" xfId="0" quotePrefix="1" applyFont="1" applyBorder="1" applyAlignment="1">
      <alignment horizontal="center" vertical="center"/>
    </xf>
    <xf numFmtId="0" fontId="42" fillId="0" borderId="28" xfId="0" applyFont="1" applyBorder="1" applyAlignment="1">
      <alignment horizontal="center" vertical="center" wrapText="1"/>
    </xf>
    <xf numFmtId="0" fontId="42" fillId="0" borderId="31" xfId="0" applyFont="1" applyBorder="1" applyAlignment="1">
      <alignment horizontal="center" vertical="center" wrapText="1"/>
    </xf>
    <xf numFmtId="0" fontId="41" fillId="5" borderId="60" xfId="0" applyFont="1" applyFill="1" applyBorder="1" applyAlignment="1">
      <alignment horizontal="left" vertical="center"/>
    </xf>
    <xf numFmtId="0" fontId="41" fillId="0" borderId="61" xfId="0" applyFont="1" applyBorder="1" applyAlignment="1">
      <alignment horizontal="center" vertical="center"/>
    </xf>
    <xf numFmtId="0" fontId="42" fillId="0" borderId="62" xfId="0" applyFont="1" applyBorder="1" applyAlignment="1">
      <alignment horizontal="center" vertical="center"/>
    </xf>
    <xf numFmtId="0" fontId="42" fillId="0" borderId="28" xfId="0" applyFont="1" applyBorder="1" applyAlignment="1">
      <alignment horizontal="center" vertical="center"/>
    </xf>
    <xf numFmtId="0" fontId="41" fillId="0" borderId="62" xfId="0" applyFont="1" applyBorder="1" applyAlignment="1">
      <alignment horizontal="center" vertical="center"/>
    </xf>
    <xf numFmtId="0" fontId="41" fillId="5" borderId="56" xfId="0" applyFont="1" applyFill="1" applyBorder="1" applyAlignment="1">
      <alignment horizontal="left" vertical="center"/>
    </xf>
    <xf numFmtId="0" fontId="41" fillId="0" borderId="57" xfId="0" applyFont="1" applyBorder="1" applyAlignment="1">
      <alignment horizontal="center" vertical="center"/>
    </xf>
    <xf numFmtId="0" fontId="42" fillId="18" borderId="61" xfId="0" applyFont="1" applyFill="1" applyBorder="1" applyAlignment="1">
      <alignment horizontal="center" vertical="center" wrapText="1"/>
    </xf>
    <xf numFmtId="0" fontId="42" fillId="0" borderId="57" xfId="0" applyFont="1" applyBorder="1" applyAlignment="1">
      <alignment horizontal="left" vertical="center" wrapText="1"/>
    </xf>
    <xf numFmtId="0" fontId="42" fillId="0" borderId="57" xfId="0" quotePrefix="1" applyFont="1" applyBorder="1" applyAlignment="1">
      <alignment horizontal="center" vertical="center"/>
    </xf>
    <xf numFmtId="0" fontId="42" fillId="0" borderId="58" xfId="0" applyFont="1" applyBorder="1" applyAlignment="1">
      <alignment horizontal="center" vertical="center" wrapText="1"/>
    </xf>
    <xf numFmtId="0" fontId="41" fillId="5" borderId="60" xfId="0" applyFont="1" applyFill="1" applyBorder="1" applyAlignment="1">
      <alignment horizontal="left" vertical="center" wrapText="1"/>
    </xf>
    <xf numFmtId="0" fontId="42" fillId="18" borderId="61" xfId="0" applyFont="1" applyFill="1" applyBorder="1" applyAlignment="1">
      <alignment horizontal="center" vertical="center"/>
    </xf>
    <xf numFmtId="0" fontId="41" fillId="5" borderId="38" xfId="0" applyFont="1" applyFill="1" applyBorder="1" applyAlignment="1">
      <alignment horizontal="left" vertical="center" wrapText="1"/>
    </xf>
    <xf numFmtId="0" fontId="42" fillId="18" borderId="28" xfId="0" applyFont="1" applyFill="1" applyBorder="1" applyAlignment="1">
      <alignment horizontal="center" vertical="center"/>
    </xf>
    <xf numFmtId="0" fontId="41" fillId="5" borderId="56" xfId="0" applyFont="1" applyFill="1" applyBorder="1" applyAlignment="1">
      <alignment horizontal="left" vertical="center" wrapText="1"/>
    </xf>
    <xf numFmtId="0" fontId="41" fillId="5" borderId="41" xfId="0" applyFont="1" applyFill="1" applyBorder="1" applyAlignment="1">
      <alignment horizontal="left" vertical="center"/>
    </xf>
    <xf numFmtId="0" fontId="41" fillId="0" borderId="29" xfId="0" applyFont="1" applyBorder="1" applyAlignment="1">
      <alignment horizontal="center" vertical="center"/>
    </xf>
    <xf numFmtId="0" fontId="42" fillId="18" borderId="29" xfId="0" applyFont="1" applyFill="1" applyBorder="1" applyAlignment="1">
      <alignment horizontal="center" vertical="center" wrapText="1"/>
    </xf>
    <xf numFmtId="0" fontId="42" fillId="0" borderId="29" xfId="0" applyFont="1" applyBorder="1" applyAlignment="1">
      <alignment horizontal="left" vertical="center" wrapText="1"/>
    </xf>
    <xf numFmtId="0" fontId="42" fillId="0" borderId="29" xfId="0" applyFont="1" applyBorder="1" applyAlignment="1">
      <alignment horizontal="center" vertical="center"/>
    </xf>
    <xf numFmtId="0" fontId="42" fillId="0" borderId="29" xfId="0" applyFont="1" applyBorder="1" applyAlignment="1">
      <alignment horizontal="center" vertical="center" wrapText="1"/>
    </xf>
    <xf numFmtId="0" fontId="42" fillId="0" borderId="32" xfId="0" applyFont="1" applyBorder="1" applyAlignment="1">
      <alignment horizontal="center" vertical="center" wrapText="1"/>
    </xf>
    <xf numFmtId="0" fontId="41" fillId="5" borderId="41" xfId="0" applyFont="1" applyFill="1" applyBorder="1" applyAlignment="1">
      <alignment horizontal="left" vertical="center" wrapText="1"/>
    </xf>
    <xf numFmtId="0" fontId="64" fillId="13" borderId="30" xfId="0" applyFont="1" applyFill="1" applyBorder="1" applyAlignment="1" applyProtection="1">
      <alignment horizontal="center" vertical="center" wrapText="1"/>
      <protection locked="0"/>
    </xf>
    <xf numFmtId="0" fontId="64" fillId="13" borderId="31" xfId="0" applyFont="1" applyFill="1" applyBorder="1" applyAlignment="1" applyProtection="1">
      <alignment horizontal="center" vertical="center" wrapText="1"/>
      <protection locked="0"/>
    </xf>
    <xf numFmtId="169" fontId="65" fillId="13" borderId="31" xfId="0" applyNumberFormat="1" applyFont="1" applyFill="1" applyBorder="1" applyAlignment="1" applyProtection="1">
      <alignment horizontal="center" vertical="center" wrapText="1"/>
      <protection locked="0"/>
    </xf>
    <xf numFmtId="168" fontId="65" fillId="13" borderId="31" xfId="3" applyNumberFormat="1" applyFont="1" applyFill="1" applyBorder="1" applyAlignment="1" applyProtection="1">
      <alignment horizontal="center" vertical="center" wrapText="1"/>
      <protection locked="0"/>
    </xf>
    <xf numFmtId="0" fontId="64" fillId="13" borderId="32" xfId="0" applyFont="1" applyFill="1" applyBorder="1" applyAlignment="1" applyProtection="1">
      <alignment horizontal="center" vertical="center" wrapText="1"/>
      <protection locked="0"/>
    </xf>
    <xf numFmtId="165" fontId="65" fillId="13" borderId="31" xfId="0" applyNumberFormat="1" applyFont="1" applyFill="1" applyBorder="1" applyAlignment="1" applyProtection="1">
      <alignment horizontal="center" vertical="center" wrapText="1"/>
      <protection locked="0"/>
    </xf>
    <xf numFmtId="0" fontId="66" fillId="13" borderId="33" xfId="0" applyFont="1" applyFill="1" applyBorder="1" applyAlignment="1" applyProtection="1">
      <alignment horizontal="center" vertical="center" wrapText="1"/>
      <protection locked="0"/>
    </xf>
    <xf numFmtId="0" fontId="66" fillId="13" borderId="34" xfId="0" applyFont="1" applyFill="1" applyBorder="1" applyAlignment="1" applyProtection="1">
      <alignment horizontal="center" vertical="center" wrapText="1"/>
      <protection locked="0"/>
    </xf>
    <xf numFmtId="169" fontId="67" fillId="13" borderId="34" xfId="0" applyNumberFormat="1" applyFont="1" applyFill="1" applyBorder="1" applyAlignment="1" applyProtection="1">
      <alignment horizontal="center" vertical="center" wrapText="1"/>
      <protection locked="0"/>
    </xf>
    <xf numFmtId="168" fontId="67" fillId="13" borderId="34" xfId="3" applyNumberFormat="1" applyFont="1" applyFill="1" applyBorder="1" applyAlignment="1" applyProtection="1">
      <alignment horizontal="center" vertical="center" wrapText="1"/>
      <protection locked="0"/>
    </xf>
    <xf numFmtId="0" fontId="66" fillId="13" borderId="21" xfId="0" applyFont="1" applyFill="1" applyBorder="1" applyAlignment="1" applyProtection="1">
      <alignment horizontal="center" vertical="center" wrapText="1"/>
      <protection locked="0"/>
    </xf>
    <xf numFmtId="165" fontId="67" fillId="13" borderId="34" xfId="0" applyNumberFormat="1" applyFont="1" applyFill="1" applyBorder="1" applyAlignment="1" applyProtection="1">
      <alignment horizontal="center" vertical="center" wrapText="1"/>
      <protection locked="0"/>
    </xf>
    <xf numFmtId="10" fontId="20" fillId="19" borderId="2" xfId="0" applyNumberFormat="1" applyFont="1" applyFill="1" applyBorder="1" applyAlignment="1">
      <alignment horizontal="center"/>
    </xf>
    <xf numFmtId="10" fontId="20" fillId="19" borderId="18" xfId="0" applyNumberFormat="1" applyFont="1" applyFill="1" applyBorder="1" applyAlignment="1">
      <alignment horizontal="center"/>
    </xf>
    <xf numFmtId="2" fontId="20" fillId="19" borderId="2" xfId="0" applyNumberFormat="1" applyFont="1" applyFill="1" applyBorder="1" applyAlignment="1">
      <alignment horizontal="center"/>
    </xf>
    <xf numFmtId="2" fontId="20" fillId="19" borderId="18" xfId="0" applyNumberFormat="1" applyFont="1" applyFill="1" applyBorder="1" applyAlignment="1">
      <alignment horizontal="center"/>
    </xf>
    <xf numFmtId="10" fontId="20" fillId="19" borderId="23" xfId="0" applyNumberFormat="1" applyFont="1" applyFill="1" applyBorder="1" applyAlignment="1">
      <alignment horizontal="center"/>
    </xf>
    <xf numFmtId="10" fontId="20" fillId="19" borderId="72" xfId="0" applyNumberFormat="1" applyFont="1" applyFill="1" applyBorder="1" applyAlignment="1">
      <alignment horizontal="center"/>
    </xf>
    <xf numFmtId="0" fontId="20" fillId="19" borderId="73" xfId="0" applyFont="1" applyFill="1" applyBorder="1" applyAlignment="1">
      <alignment horizontal="center"/>
    </xf>
    <xf numFmtId="0" fontId="20" fillId="19" borderId="74" xfId="0" applyFont="1" applyFill="1" applyBorder="1" applyAlignment="1">
      <alignment horizontal="center"/>
    </xf>
    <xf numFmtId="0" fontId="20" fillId="19" borderId="75" xfId="0" applyFont="1" applyFill="1" applyBorder="1" applyAlignment="1">
      <alignment horizontal="center"/>
    </xf>
    <xf numFmtId="0" fontId="20" fillId="19" borderId="56" xfId="0" applyFont="1" applyFill="1" applyBorder="1"/>
    <xf numFmtId="0" fontId="20" fillId="20" borderId="56" xfId="0" applyFont="1" applyFill="1" applyBorder="1"/>
    <xf numFmtId="0" fontId="20" fillId="20" borderId="12" xfId="0" applyFont="1" applyFill="1" applyBorder="1"/>
    <xf numFmtId="0" fontId="20" fillId="21" borderId="56" xfId="0" applyFont="1" applyFill="1" applyBorder="1"/>
    <xf numFmtId="0" fontId="24" fillId="22" borderId="10" xfId="0" applyFont="1" applyFill="1" applyBorder="1" applyAlignment="1">
      <alignment horizontal="center"/>
    </xf>
    <xf numFmtId="168" fontId="22" fillId="19" borderId="47" xfId="0" applyNumberFormat="1" applyFont="1" applyFill="1" applyBorder="1" applyAlignment="1">
      <alignment horizontal="center"/>
    </xf>
    <xf numFmtId="168" fontId="22" fillId="19" borderId="23" xfId="0" applyNumberFormat="1" applyFont="1" applyFill="1" applyBorder="1" applyAlignment="1">
      <alignment horizontal="center"/>
    </xf>
    <xf numFmtId="168" fontId="22" fillId="19" borderId="39" xfId="0" applyNumberFormat="1" applyFont="1" applyFill="1" applyBorder="1" applyAlignment="1">
      <alignment horizontal="center"/>
    </xf>
    <xf numFmtId="168" fontId="22" fillId="19" borderId="2" xfId="0" applyNumberFormat="1" applyFont="1" applyFill="1" applyBorder="1" applyAlignment="1">
      <alignment horizontal="center"/>
    </xf>
    <xf numFmtId="167" fontId="22" fillId="19" borderId="39" xfId="0" applyNumberFormat="1" applyFont="1" applyFill="1" applyBorder="1" applyAlignment="1">
      <alignment horizontal="center"/>
    </xf>
    <xf numFmtId="167" fontId="22" fillId="19" borderId="2" xfId="0" applyNumberFormat="1" applyFont="1" applyFill="1" applyBorder="1" applyAlignment="1">
      <alignment horizontal="center"/>
    </xf>
    <xf numFmtId="167" fontId="23" fillId="19" borderId="72" xfId="0" applyNumberFormat="1" applyFont="1" applyFill="1" applyBorder="1" applyAlignment="1">
      <alignment horizontal="center"/>
    </xf>
    <xf numFmtId="167" fontId="23" fillId="19" borderId="18" xfId="0" applyNumberFormat="1" applyFont="1" applyFill="1" applyBorder="1" applyAlignment="1">
      <alignment horizontal="center"/>
    </xf>
    <xf numFmtId="168" fontId="22" fillId="20" borderId="47" xfId="0" applyNumberFormat="1" applyFont="1" applyFill="1" applyBorder="1" applyAlignment="1">
      <alignment horizontal="center"/>
    </xf>
    <xf numFmtId="168" fontId="22" fillId="20" borderId="23" xfId="0" applyNumberFormat="1" applyFont="1" applyFill="1" applyBorder="1" applyAlignment="1">
      <alignment horizontal="center"/>
    </xf>
    <xf numFmtId="168" fontId="22" fillId="20" borderId="39" xfId="0" applyNumberFormat="1" applyFont="1" applyFill="1" applyBorder="1" applyAlignment="1">
      <alignment horizontal="center"/>
    </xf>
    <xf numFmtId="168" fontId="22" fillId="20" borderId="2" xfId="0" applyNumberFormat="1" applyFont="1" applyFill="1" applyBorder="1" applyAlignment="1">
      <alignment horizontal="center"/>
    </xf>
    <xf numFmtId="167" fontId="22" fillId="20" borderId="39" xfId="0" applyNumberFormat="1" applyFont="1" applyFill="1" applyBorder="1" applyAlignment="1">
      <alignment horizontal="center"/>
    </xf>
    <xf numFmtId="167" fontId="22" fillId="20" borderId="2" xfId="0" applyNumberFormat="1" applyFont="1" applyFill="1" applyBorder="1" applyAlignment="1">
      <alignment horizontal="center"/>
    </xf>
    <xf numFmtId="167" fontId="23" fillId="20" borderId="72" xfId="0" applyNumberFormat="1" applyFont="1" applyFill="1" applyBorder="1" applyAlignment="1">
      <alignment horizontal="center"/>
    </xf>
    <xf numFmtId="167" fontId="23" fillId="20" borderId="18" xfId="0" applyNumberFormat="1" applyFont="1" applyFill="1" applyBorder="1" applyAlignment="1">
      <alignment horizontal="center"/>
    </xf>
    <xf numFmtId="168" fontId="22" fillId="21" borderId="47" xfId="0" applyNumberFormat="1" applyFont="1" applyFill="1" applyBorder="1" applyAlignment="1">
      <alignment horizontal="center"/>
    </xf>
    <xf numFmtId="168" fontId="22" fillId="21" borderId="23" xfId="0" applyNumberFormat="1" applyFont="1" applyFill="1" applyBorder="1" applyAlignment="1">
      <alignment horizontal="center"/>
    </xf>
    <xf numFmtId="168" fontId="22" fillId="21" borderId="39" xfId="0" applyNumberFormat="1" applyFont="1" applyFill="1" applyBorder="1" applyAlignment="1">
      <alignment horizontal="center"/>
    </xf>
    <xf numFmtId="168" fontId="22" fillId="21" borderId="2" xfId="0" applyNumberFormat="1" applyFont="1" applyFill="1" applyBorder="1" applyAlignment="1">
      <alignment horizontal="center"/>
    </xf>
    <xf numFmtId="167" fontId="22" fillId="21" borderId="39" xfId="0" applyNumberFormat="1" applyFont="1" applyFill="1" applyBorder="1" applyAlignment="1">
      <alignment horizontal="center"/>
    </xf>
    <xf numFmtId="167" fontId="22" fillId="21" borderId="2" xfId="0" applyNumberFormat="1" applyFont="1" applyFill="1" applyBorder="1" applyAlignment="1">
      <alignment horizontal="center"/>
    </xf>
    <xf numFmtId="167" fontId="23" fillId="21" borderId="72" xfId="0" applyNumberFormat="1" applyFont="1" applyFill="1" applyBorder="1" applyAlignment="1">
      <alignment horizontal="center"/>
    </xf>
    <xf numFmtId="167" fontId="23" fillId="21" borderId="18" xfId="0" applyNumberFormat="1" applyFont="1" applyFill="1" applyBorder="1" applyAlignment="1">
      <alignment horizontal="center"/>
    </xf>
    <xf numFmtId="168" fontId="22" fillId="22" borderId="23" xfId="0" applyNumberFormat="1" applyFont="1" applyFill="1" applyBorder="1" applyAlignment="1">
      <alignment horizontal="center"/>
    </xf>
    <xf numFmtId="168" fontId="22" fillId="22" borderId="2" xfId="0" applyNumberFormat="1" applyFont="1" applyFill="1" applyBorder="1" applyAlignment="1">
      <alignment horizontal="center"/>
    </xf>
    <xf numFmtId="167" fontId="22" fillId="22" borderId="2" xfId="0" applyNumberFormat="1" applyFont="1" applyFill="1" applyBorder="1" applyAlignment="1">
      <alignment horizontal="center"/>
    </xf>
    <xf numFmtId="167" fontId="23" fillId="22" borderId="72" xfId="0" applyNumberFormat="1" applyFont="1" applyFill="1" applyBorder="1" applyAlignment="1">
      <alignment horizontal="center"/>
    </xf>
    <xf numFmtId="167" fontId="23" fillId="22" borderId="18" xfId="0" applyNumberFormat="1" applyFont="1" applyFill="1" applyBorder="1" applyAlignment="1">
      <alignment horizontal="center"/>
    </xf>
    <xf numFmtId="168" fontId="22" fillId="22" borderId="47" xfId="0" applyNumberFormat="1" applyFont="1" applyFill="1" applyBorder="1" applyAlignment="1">
      <alignment horizontal="center"/>
    </xf>
    <xf numFmtId="168" fontId="22" fillId="22" borderId="39" xfId="0" applyNumberFormat="1" applyFont="1" applyFill="1" applyBorder="1" applyAlignment="1">
      <alignment horizontal="center"/>
    </xf>
    <xf numFmtId="167" fontId="22" fillId="22" borderId="39" xfId="0" applyNumberFormat="1" applyFont="1" applyFill="1" applyBorder="1" applyAlignment="1">
      <alignment horizontal="center"/>
    </xf>
    <xf numFmtId="168" fontId="67" fillId="13" borderId="77" xfId="0" applyNumberFormat="1" applyFont="1" applyFill="1" applyBorder="1" applyAlignment="1" applyProtection="1">
      <alignment horizontal="center" vertical="center" wrapText="1"/>
      <protection locked="0"/>
    </xf>
    <xf numFmtId="168" fontId="65" fillId="13" borderId="78" xfId="0" applyNumberFormat="1" applyFont="1" applyFill="1" applyBorder="1" applyAlignment="1" applyProtection="1">
      <alignment horizontal="center" vertical="center" wrapText="1"/>
      <protection locked="0"/>
    </xf>
    <xf numFmtId="0" fontId="66" fillId="13" borderId="2" xfId="0" applyFont="1" applyFill="1" applyBorder="1" applyAlignment="1" applyProtection="1">
      <alignment horizontal="center" vertical="center" wrapText="1"/>
      <protection locked="0"/>
    </xf>
    <xf numFmtId="169" fontId="67" fillId="13" borderId="2" xfId="0" applyNumberFormat="1" applyFont="1" applyFill="1" applyBorder="1" applyAlignment="1" applyProtection="1">
      <alignment horizontal="center" vertical="center" wrapText="1"/>
      <protection locked="0"/>
    </xf>
    <xf numFmtId="0" fontId="66" fillId="13" borderId="13" xfId="0" applyFont="1" applyFill="1" applyBorder="1" applyAlignment="1" applyProtection="1">
      <alignment horizontal="center" vertical="center" wrapText="1"/>
      <protection locked="0"/>
    </xf>
    <xf numFmtId="0" fontId="64" fillId="13" borderId="42" xfId="0" applyFont="1" applyFill="1" applyBorder="1" applyAlignment="1" applyProtection="1">
      <alignment horizontal="center" vertical="center" wrapText="1"/>
      <protection locked="0"/>
    </xf>
    <xf numFmtId="0" fontId="6" fillId="13" borderId="39" xfId="0" applyFont="1" applyFill="1" applyBorder="1" applyAlignment="1" applyProtection="1">
      <alignment horizontal="left" vertical="center" wrapText="1"/>
      <protection locked="0"/>
    </xf>
    <xf numFmtId="0" fontId="64" fillId="13" borderId="40" xfId="0" applyFont="1" applyFill="1" applyBorder="1" applyAlignment="1" applyProtection="1">
      <alignment horizontal="center" vertical="center" wrapText="1"/>
      <protection locked="0"/>
    </xf>
    <xf numFmtId="169" fontId="65" fillId="13" borderId="40" xfId="0" applyNumberFormat="1" applyFont="1" applyFill="1" applyBorder="1" applyAlignment="1" applyProtection="1">
      <alignment horizontal="center" vertical="center" wrapText="1"/>
      <protection locked="0"/>
    </xf>
    <xf numFmtId="0" fontId="20" fillId="20" borderId="73" xfId="0" applyFont="1" applyFill="1" applyBorder="1" applyAlignment="1">
      <alignment horizontal="center"/>
    </xf>
    <xf numFmtId="0" fontId="20" fillId="20" borderId="74" xfId="0" applyFont="1" applyFill="1" applyBorder="1" applyAlignment="1">
      <alignment horizontal="center"/>
    </xf>
    <xf numFmtId="0" fontId="20" fillId="20" borderId="76" xfId="0" applyFont="1" applyFill="1" applyBorder="1" applyAlignment="1">
      <alignment horizontal="center"/>
    </xf>
    <xf numFmtId="10" fontId="20" fillId="20" borderId="23" xfId="0" applyNumberFormat="1" applyFont="1" applyFill="1" applyBorder="1" applyAlignment="1">
      <alignment horizontal="center"/>
    </xf>
    <xf numFmtId="10" fontId="20" fillId="20" borderId="2" xfId="0" applyNumberFormat="1" applyFont="1" applyFill="1" applyBorder="1" applyAlignment="1">
      <alignment horizontal="center"/>
    </xf>
    <xf numFmtId="2" fontId="20" fillId="20" borderId="2" xfId="0" applyNumberFormat="1" applyFont="1" applyFill="1" applyBorder="1" applyAlignment="1">
      <alignment horizontal="center"/>
    </xf>
    <xf numFmtId="0" fontId="20" fillId="21" borderId="73" xfId="0" applyFont="1" applyFill="1" applyBorder="1" applyAlignment="1">
      <alignment horizontal="center"/>
    </xf>
    <xf numFmtId="0" fontId="20" fillId="21" borderId="74" xfId="0" applyFont="1" applyFill="1" applyBorder="1" applyAlignment="1">
      <alignment horizontal="center"/>
    </xf>
    <xf numFmtId="0" fontId="20" fillId="21" borderId="76" xfId="0" applyFont="1" applyFill="1" applyBorder="1" applyAlignment="1">
      <alignment horizontal="center"/>
    </xf>
    <xf numFmtId="10" fontId="20" fillId="21" borderId="23" xfId="0" applyNumberFormat="1" applyFont="1" applyFill="1" applyBorder="1" applyAlignment="1">
      <alignment horizontal="center"/>
    </xf>
    <xf numFmtId="10" fontId="20" fillId="21" borderId="2" xfId="0" applyNumberFormat="1" applyFont="1" applyFill="1" applyBorder="1" applyAlignment="1">
      <alignment horizontal="center"/>
    </xf>
    <xf numFmtId="2" fontId="20" fillId="21" borderId="2" xfId="0" applyNumberFormat="1" applyFont="1" applyFill="1" applyBorder="1" applyAlignment="1">
      <alignment horizontal="center"/>
    </xf>
    <xf numFmtId="0" fontId="24" fillId="22" borderId="74" xfId="0" applyFont="1" applyFill="1" applyBorder="1" applyAlignment="1">
      <alignment horizontal="center"/>
    </xf>
    <xf numFmtId="10" fontId="20" fillId="22" borderId="23" xfId="0" applyNumberFormat="1" applyFont="1" applyFill="1" applyBorder="1" applyAlignment="1">
      <alignment horizontal="center"/>
    </xf>
    <xf numFmtId="10" fontId="20" fillId="22" borderId="2" xfId="0" applyNumberFormat="1" applyFont="1" applyFill="1" applyBorder="1" applyAlignment="1">
      <alignment horizontal="center"/>
    </xf>
    <xf numFmtId="2" fontId="20" fillId="22" borderId="2" xfId="0" applyNumberFormat="1" applyFont="1" applyFill="1" applyBorder="1" applyAlignment="1">
      <alignment horizontal="center"/>
    </xf>
    <xf numFmtId="0" fontId="20" fillId="20" borderId="75" xfId="0" applyFont="1" applyFill="1" applyBorder="1" applyAlignment="1">
      <alignment horizontal="center"/>
    </xf>
    <xf numFmtId="10" fontId="20" fillId="20" borderId="72" xfId="0" applyNumberFormat="1" applyFont="1" applyFill="1" applyBorder="1" applyAlignment="1">
      <alignment horizontal="center"/>
    </xf>
    <xf numFmtId="10" fontId="20" fillId="20" borderId="18" xfId="0" applyNumberFormat="1" applyFont="1" applyFill="1" applyBorder="1" applyAlignment="1">
      <alignment horizontal="center"/>
    </xf>
    <xf numFmtId="2" fontId="20" fillId="20" borderId="18" xfId="0" applyNumberFormat="1" applyFont="1" applyFill="1" applyBorder="1" applyAlignment="1">
      <alignment horizontal="center"/>
    </xf>
    <xf numFmtId="0" fontId="20" fillId="21" borderId="75" xfId="0" applyFont="1" applyFill="1" applyBorder="1" applyAlignment="1">
      <alignment horizontal="center"/>
    </xf>
    <xf numFmtId="10" fontId="20" fillId="21" borderId="72" xfId="0" applyNumberFormat="1" applyFont="1" applyFill="1" applyBorder="1" applyAlignment="1">
      <alignment horizontal="center"/>
    </xf>
    <xf numFmtId="10" fontId="20" fillId="21" borderId="18" xfId="0" applyNumberFormat="1" applyFont="1" applyFill="1" applyBorder="1" applyAlignment="1">
      <alignment horizontal="center"/>
    </xf>
    <xf numFmtId="2" fontId="20" fillId="21" borderId="18" xfId="0" applyNumberFormat="1" applyFont="1" applyFill="1" applyBorder="1" applyAlignment="1">
      <alignment horizontal="center"/>
    </xf>
    <xf numFmtId="0" fontId="20" fillId="22" borderId="73" xfId="0" applyFont="1" applyFill="1" applyBorder="1" applyAlignment="1">
      <alignment horizontal="center"/>
    </xf>
    <xf numFmtId="0" fontId="20" fillId="22" borderId="74" xfId="0" applyFont="1" applyFill="1" applyBorder="1" applyAlignment="1">
      <alignment horizontal="center"/>
    </xf>
    <xf numFmtId="0" fontId="20" fillId="22" borderId="75" xfId="0" applyFont="1" applyFill="1" applyBorder="1" applyAlignment="1">
      <alignment horizontal="center"/>
    </xf>
    <xf numFmtId="10" fontId="20" fillId="22" borderId="72" xfId="0" applyNumberFormat="1" applyFont="1" applyFill="1" applyBorder="1" applyAlignment="1">
      <alignment horizontal="center"/>
    </xf>
    <xf numFmtId="10" fontId="20" fillId="22" borderId="18" xfId="0" applyNumberFormat="1" applyFont="1" applyFill="1" applyBorder="1" applyAlignment="1">
      <alignment horizontal="center"/>
    </xf>
    <xf numFmtId="2" fontId="20" fillId="22" borderId="18" xfId="0" applyNumberFormat="1" applyFont="1" applyFill="1" applyBorder="1" applyAlignment="1">
      <alignment horizontal="center"/>
    </xf>
    <xf numFmtId="1" fontId="18" fillId="0" borderId="2" xfId="0" applyNumberFormat="1" applyFont="1" applyBorder="1" applyAlignment="1">
      <alignment horizontal="center" vertical="center"/>
    </xf>
    <xf numFmtId="0" fontId="20" fillId="20" borderId="10" xfId="0" applyFont="1" applyFill="1" applyBorder="1" applyAlignment="1">
      <alignment horizontal="center"/>
    </xf>
    <xf numFmtId="0" fontId="20" fillId="21" borderId="10" xfId="0" applyFont="1" applyFill="1" applyBorder="1" applyAlignment="1">
      <alignment horizontal="center"/>
    </xf>
    <xf numFmtId="0" fontId="7" fillId="13" borderId="39" xfId="0" applyFont="1" applyFill="1" applyBorder="1" applyAlignment="1" applyProtection="1">
      <alignment horizontal="left" vertical="center" wrapText="1"/>
      <protection locked="0"/>
    </xf>
    <xf numFmtId="0" fontId="20" fillId="22" borderId="10" xfId="0" applyFont="1" applyFill="1" applyBorder="1" applyAlignment="1"/>
    <xf numFmtId="0" fontId="20" fillId="21" borderId="10" xfId="0" applyFont="1" applyFill="1" applyBorder="1" applyAlignment="1"/>
    <xf numFmtId="0" fontId="20" fillId="20" borderId="10" xfId="0" applyFont="1" applyFill="1" applyBorder="1" applyAlignment="1"/>
    <xf numFmtId="0" fontId="20" fillId="19" borderId="14" xfId="0" applyFont="1" applyFill="1" applyBorder="1" applyAlignment="1"/>
    <xf numFmtId="0" fontId="20" fillId="19" borderId="10" xfId="0" applyFont="1" applyFill="1" applyBorder="1" applyAlignment="1"/>
    <xf numFmtId="167" fontId="70" fillId="14" borderId="43" xfId="0" applyNumberFormat="1" applyFont="1" applyFill="1" applyBorder="1" applyAlignment="1" applyProtection="1">
      <alignment horizontal="center" vertical="center" wrapText="1"/>
      <protection locked="0"/>
    </xf>
    <xf numFmtId="167" fontId="72" fillId="14" borderId="43" xfId="0" applyNumberFormat="1" applyFont="1" applyFill="1" applyBorder="1" applyAlignment="1" applyProtection="1">
      <alignment horizontal="center" vertical="center" wrapText="1"/>
      <protection locked="0"/>
    </xf>
    <xf numFmtId="167" fontId="70" fillId="14" borderId="10" xfId="0" applyNumberFormat="1" applyFont="1" applyFill="1" applyBorder="1" applyAlignment="1" applyProtection="1">
      <alignment horizontal="center" vertical="center" wrapText="1"/>
      <protection locked="0"/>
    </xf>
    <xf numFmtId="167" fontId="72" fillId="14" borderId="10" xfId="0" applyNumberFormat="1" applyFont="1" applyFill="1" applyBorder="1" applyAlignment="1" applyProtection="1">
      <alignment horizontal="center" vertical="center" wrapText="1"/>
      <protection locked="0"/>
    </xf>
    <xf numFmtId="168" fontId="22" fillId="21" borderId="79" xfId="0" applyNumberFormat="1" applyFont="1" applyFill="1" applyBorder="1" applyAlignment="1">
      <alignment horizontal="center"/>
    </xf>
    <xf numFmtId="168" fontId="22" fillId="21" borderId="16" xfId="0" applyNumberFormat="1" applyFont="1" applyFill="1" applyBorder="1" applyAlignment="1">
      <alignment horizontal="center"/>
    </xf>
    <xf numFmtId="167" fontId="22" fillId="21" borderId="16" xfId="0" applyNumberFormat="1" applyFont="1" applyFill="1" applyBorder="1" applyAlignment="1">
      <alignment horizontal="center"/>
    </xf>
    <xf numFmtId="168" fontId="22" fillId="20" borderId="79" xfId="0" applyNumberFormat="1" applyFont="1" applyFill="1" applyBorder="1" applyAlignment="1">
      <alignment horizontal="center"/>
    </xf>
    <xf numFmtId="168" fontId="22" fillId="20" borderId="16" xfId="0" applyNumberFormat="1" applyFont="1" applyFill="1" applyBorder="1" applyAlignment="1">
      <alignment horizontal="center"/>
    </xf>
    <xf numFmtId="167" fontId="22" fillId="20" borderId="16" xfId="0" applyNumberFormat="1" applyFont="1" applyFill="1" applyBorder="1" applyAlignment="1">
      <alignment horizontal="center"/>
    </xf>
    <xf numFmtId="0" fontId="20" fillId="22" borderId="56" xfId="0" applyFont="1" applyFill="1" applyBorder="1"/>
    <xf numFmtId="0" fontId="20" fillId="22" borderId="38" xfId="0" applyFont="1" applyFill="1" applyBorder="1"/>
    <xf numFmtId="168" fontId="22" fillId="22" borderId="79" xfId="0" applyNumberFormat="1" applyFont="1" applyFill="1" applyBorder="1" applyAlignment="1">
      <alignment horizontal="center"/>
    </xf>
    <xf numFmtId="168" fontId="22" fillId="22" borderId="16" xfId="0" applyNumberFormat="1" applyFont="1" applyFill="1" applyBorder="1" applyAlignment="1">
      <alignment horizontal="center"/>
    </xf>
    <xf numFmtId="167" fontId="22" fillId="22" borderId="16" xfId="0" applyNumberFormat="1" applyFont="1" applyFill="1" applyBorder="1" applyAlignment="1">
      <alignment horizontal="center"/>
    </xf>
    <xf numFmtId="0" fontId="24" fillId="22" borderId="73" xfId="0" applyFont="1" applyFill="1" applyBorder="1" applyAlignment="1">
      <alignment horizontal="center"/>
    </xf>
    <xf numFmtId="0" fontId="24" fillId="22" borderId="76" xfId="0" applyFont="1" applyFill="1" applyBorder="1" applyAlignment="1">
      <alignment horizontal="center"/>
    </xf>
    <xf numFmtId="167" fontId="0" fillId="10" borderId="2" xfId="0" applyNumberFormat="1" applyFill="1" applyBorder="1" applyAlignment="1">
      <alignment horizontal="center" vertical="center"/>
    </xf>
    <xf numFmtId="10" fontId="68" fillId="0" borderId="16" xfId="3" applyNumberFormat="1" applyFont="1" applyBorder="1" applyAlignment="1" applyProtection="1">
      <alignment horizontal="center" vertical="center"/>
      <protection hidden="1"/>
    </xf>
    <xf numFmtId="10" fontId="18" fillId="0" borderId="24" xfId="3" applyNumberFormat="1" applyFont="1" applyBorder="1" applyAlignment="1" applyProtection="1">
      <alignment horizontal="center" vertical="center"/>
      <protection hidden="1"/>
    </xf>
    <xf numFmtId="176" fontId="18" fillId="0" borderId="2" xfId="0" applyNumberFormat="1" applyFont="1" applyBorder="1" applyAlignment="1">
      <alignment horizontal="center" vertical="center"/>
    </xf>
    <xf numFmtId="176" fontId="68" fillId="18" borderId="2" xfId="0" applyNumberFormat="1" applyFont="1" applyFill="1" applyBorder="1" applyAlignment="1">
      <alignment horizontal="center" vertical="center"/>
    </xf>
    <xf numFmtId="176" fontId="68" fillId="0" borderId="2" xfId="0" applyNumberFormat="1" applyFont="1" applyBorder="1" applyAlignment="1">
      <alignment horizontal="center" vertical="center"/>
    </xf>
    <xf numFmtId="10" fontId="68" fillId="0" borderId="25" xfId="3" applyNumberFormat="1" applyFont="1" applyBorder="1" applyAlignment="1" applyProtection="1">
      <alignment horizontal="center" vertical="center"/>
      <protection hidden="1"/>
    </xf>
    <xf numFmtId="10" fontId="18" fillId="0" borderId="2" xfId="3" applyNumberFormat="1" applyFont="1" applyBorder="1" applyAlignment="1" applyProtection="1">
      <alignment horizontal="center" vertical="center"/>
      <protection hidden="1"/>
    </xf>
    <xf numFmtId="10" fontId="20" fillId="19" borderId="47" xfId="0" applyNumberFormat="1" applyFont="1" applyFill="1" applyBorder="1" applyAlignment="1">
      <alignment horizontal="center"/>
    </xf>
    <xf numFmtId="10" fontId="20" fillId="19" borderId="39" xfId="0" applyNumberFormat="1" applyFont="1" applyFill="1" applyBorder="1" applyAlignment="1">
      <alignment horizontal="center"/>
    </xf>
    <xf numFmtId="2" fontId="20" fillId="19" borderId="39" xfId="0" applyNumberFormat="1" applyFont="1" applyFill="1" applyBorder="1" applyAlignment="1">
      <alignment horizontal="center"/>
    </xf>
    <xf numFmtId="10" fontId="20" fillId="20" borderId="47" xfId="0" applyNumberFormat="1" applyFont="1" applyFill="1" applyBorder="1" applyAlignment="1">
      <alignment horizontal="center"/>
    </xf>
    <xf numFmtId="10" fontId="20" fillId="20" borderId="59" xfId="0" applyNumberFormat="1" applyFont="1" applyFill="1" applyBorder="1" applyAlignment="1">
      <alignment horizontal="center"/>
    </xf>
    <xf numFmtId="10" fontId="20" fillId="20" borderId="39" xfId="0" applyNumberFormat="1" applyFont="1" applyFill="1" applyBorder="1" applyAlignment="1">
      <alignment horizontal="center"/>
    </xf>
    <xf numFmtId="10" fontId="20" fillId="20" borderId="40" xfId="0" applyNumberFormat="1" applyFont="1" applyFill="1" applyBorder="1" applyAlignment="1">
      <alignment horizontal="center"/>
    </xf>
    <xf numFmtId="2" fontId="20" fillId="20" borderId="39" xfId="0" applyNumberFormat="1" applyFont="1" applyFill="1" applyBorder="1" applyAlignment="1">
      <alignment horizontal="center"/>
    </xf>
    <xf numFmtId="2" fontId="20" fillId="20" borderId="40" xfId="0" applyNumberFormat="1" applyFont="1" applyFill="1" applyBorder="1" applyAlignment="1">
      <alignment horizontal="center"/>
    </xf>
    <xf numFmtId="10" fontId="20" fillId="21" borderId="36" xfId="0" applyNumberFormat="1" applyFont="1" applyFill="1" applyBorder="1" applyAlignment="1">
      <alignment horizontal="center"/>
    </xf>
    <xf numFmtId="10" fontId="20" fillId="21" borderId="13" xfId="0" applyNumberFormat="1" applyFont="1" applyFill="1" applyBorder="1" applyAlignment="1">
      <alignment horizontal="center"/>
    </xf>
    <xf numFmtId="10" fontId="20" fillId="21" borderId="42" xfId="0" applyNumberFormat="1" applyFont="1" applyFill="1" applyBorder="1" applyAlignment="1">
      <alignment horizontal="center"/>
    </xf>
    <xf numFmtId="10" fontId="20" fillId="21" borderId="39" xfId="0" applyNumberFormat="1" applyFont="1" applyFill="1" applyBorder="1" applyAlignment="1">
      <alignment horizontal="center"/>
    </xf>
    <xf numFmtId="10" fontId="20" fillId="21" borderId="40" xfId="0" applyNumberFormat="1" applyFont="1" applyFill="1" applyBorder="1" applyAlignment="1">
      <alignment horizontal="center"/>
    </xf>
    <xf numFmtId="2" fontId="20" fillId="21" borderId="39" xfId="0" applyNumberFormat="1" applyFont="1" applyFill="1" applyBorder="1" applyAlignment="1">
      <alignment horizontal="center"/>
    </xf>
    <xf numFmtId="2" fontId="20" fillId="21" borderId="40" xfId="0" applyNumberFormat="1" applyFont="1" applyFill="1" applyBorder="1" applyAlignment="1">
      <alignment horizontal="center"/>
    </xf>
    <xf numFmtId="10" fontId="20" fillId="22" borderId="36" xfId="0" applyNumberFormat="1" applyFont="1" applyFill="1" applyBorder="1" applyAlignment="1">
      <alignment horizontal="center"/>
    </xf>
    <xf numFmtId="10" fontId="20" fillId="22" borderId="13" xfId="0" applyNumberFormat="1" applyFont="1" applyFill="1" applyBorder="1" applyAlignment="1">
      <alignment horizontal="center"/>
    </xf>
    <xf numFmtId="10" fontId="20" fillId="22" borderId="42" xfId="0" applyNumberFormat="1" applyFont="1" applyFill="1" applyBorder="1" applyAlignment="1">
      <alignment horizontal="center"/>
    </xf>
    <xf numFmtId="10" fontId="20" fillId="22" borderId="39" xfId="0" applyNumberFormat="1" applyFont="1" applyFill="1" applyBorder="1" applyAlignment="1">
      <alignment horizontal="center"/>
    </xf>
    <xf numFmtId="10" fontId="20" fillId="22" borderId="40" xfId="0" applyNumberFormat="1" applyFont="1" applyFill="1" applyBorder="1" applyAlignment="1">
      <alignment horizontal="center"/>
    </xf>
    <xf numFmtId="2" fontId="20" fillId="22" borderId="39" xfId="0" applyNumberFormat="1" applyFont="1" applyFill="1" applyBorder="1" applyAlignment="1">
      <alignment horizontal="center"/>
    </xf>
    <xf numFmtId="2" fontId="20" fillId="22" borderId="40" xfId="0" applyNumberFormat="1" applyFont="1" applyFill="1" applyBorder="1" applyAlignment="1">
      <alignment horizontal="center"/>
    </xf>
    <xf numFmtId="0" fontId="73" fillId="2" borderId="35" xfId="1" applyFont="1" applyFill="1" applyBorder="1" applyAlignment="1">
      <alignment horizontal="center" vertical="center"/>
    </xf>
    <xf numFmtId="0" fontId="6" fillId="13" borderId="33" xfId="0" applyFont="1" applyFill="1" applyBorder="1" applyAlignment="1" applyProtection="1">
      <alignment horizontal="left" vertical="center" wrapText="1"/>
      <protection locked="0"/>
    </xf>
    <xf numFmtId="0" fontId="6" fillId="13" borderId="34" xfId="0" applyFont="1" applyFill="1" applyBorder="1" applyAlignment="1" applyProtection="1">
      <alignment horizontal="left" vertical="center" wrapText="1"/>
      <protection locked="0"/>
    </xf>
    <xf numFmtId="0" fontId="7" fillId="13" borderId="34" xfId="0" applyFont="1" applyFill="1" applyBorder="1" applyAlignment="1" applyProtection="1">
      <alignment horizontal="left" vertical="center" wrapText="1"/>
      <protection locked="0"/>
    </xf>
    <xf numFmtId="0" fontId="6" fillId="13" borderId="77" xfId="0" applyFont="1" applyFill="1" applyBorder="1" applyAlignment="1" applyProtection="1">
      <alignment horizontal="left" vertical="center" wrapText="1"/>
      <protection locked="0"/>
    </xf>
    <xf numFmtId="0" fontId="6" fillId="13" borderId="47" xfId="0" applyFont="1" applyFill="1" applyBorder="1" applyAlignment="1" applyProtection="1">
      <alignment horizontal="left" vertical="center" wrapText="1"/>
      <protection locked="0"/>
    </xf>
    <xf numFmtId="176" fontId="18" fillId="0" borderId="16" xfId="0" applyNumberFormat="1" applyFont="1" applyBorder="1" applyAlignment="1">
      <alignment horizontal="center" vertical="center"/>
    </xf>
    <xf numFmtId="176" fontId="68" fillId="18" borderId="16" xfId="0" applyNumberFormat="1" applyFont="1" applyFill="1" applyBorder="1" applyAlignment="1">
      <alignment horizontal="center" vertical="center"/>
    </xf>
    <xf numFmtId="176" fontId="68" fillId="0" borderId="16" xfId="0" applyNumberFormat="1" applyFont="1" applyBorder="1" applyAlignment="1">
      <alignment horizontal="center" vertical="center"/>
    </xf>
    <xf numFmtId="1" fontId="18" fillId="0" borderId="16" xfId="0" applyNumberFormat="1" applyFont="1" applyBorder="1" applyAlignment="1">
      <alignment horizontal="center" vertical="center"/>
    </xf>
    <xf numFmtId="10" fontId="68" fillId="0" borderId="80" xfId="3" applyNumberFormat="1" applyFont="1" applyBorder="1" applyAlignment="1" applyProtection="1">
      <alignment horizontal="center" vertical="center"/>
      <protection hidden="1"/>
    </xf>
    <xf numFmtId="0" fontId="7" fillId="13" borderId="21" xfId="0" applyFont="1" applyFill="1" applyBorder="1" applyAlignment="1" applyProtection="1">
      <alignment horizontal="left" vertical="center" wrapText="1"/>
      <protection locked="0"/>
    </xf>
    <xf numFmtId="0" fontId="18" fillId="0" borderId="13" xfId="0" applyFont="1" applyBorder="1" applyAlignment="1" applyProtection="1">
      <alignment horizontal="center" vertical="center"/>
      <protection hidden="1"/>
    </xf>
    <xf numFmtId="0" fontId="18" fillId="0" borderId="2" xfId="0" applyFont="1" applyBorder="1" applyAlignment="1" applyProtection="1">
      <alignment horizontal="center" vertical="center"/>
      <protection hidden="1"/>
    </xf>
    <xf numFmtId="10" fontId="68" fillId="0" borderId="2" xfId="3" applyNumberFormat="1" applyFont="1" applyBorder="1" applyAlignment="1" applyProtection="1">
      <alignment horizontal="center" vertical="center"/>
      <protection hidden="1"/>
    </xf>
    <xf numFmtId="0" fontId="1" fillId="0" borderId="81" xfId="0" applyFont="1" applyFill="1" applyBorder="1" applyAlignment="1">
      <alignment horizontal="center"/>
    </xf>
    <xf numFmtId="0" fontId="15" fillId="75" borderId="2" xfId="0" applyFont="1" applyFill="1" applyBorder="1" applyAlignment="1">
      <alignment horizontal="center"/>
    </xf>
    <xf numFmtId="0" fontId="18" fillId="0" borderId="15" xfId="0" applyFont="1" applyBorder="1" applyAlignment="1" applyProtection="1">
      <alignment horizontal="center" vertical="center"/>
      <protection locked="0" hidden="1"/>
    </xf>
    <xf numFmtId="0" fontId="18" fillId="0" borderId="16" xfId="0" applyFont="1" applyBorder="1" applyAlignment="1" applyProtection="1">
      <alignment horizontal="center" vertical="center"/>
      <protection locked="0" hidden="1"/>
    </xf>
    <xf numFmtId="10" fontId="68" fillId="0" borderId="24" xfId="3" applyNumberFormat="1" applyFont="1" applyBorder="1" applyAlignment="1" applyProtection="1">
      <alignment horizontal="center" vertical="center"/>
      <protection hidden="1"/>
    </xf>
    <xf numFmtId="10" fontId="18" fillId="0" borderId="25" xfId="3" applyNumberFormat="1" applyFont="1" applyBorder="1" applyAlignment="1" applyProtection="1">
      <alignment horizontal="center" vertical="center"/>
      <protection hidden="1"/>
    </xf>
    <xf numFmtId="0" fontId="6" fillId="13" borderId="82" xfId="0" applyFont="1" applyFill="1" applyBorder="1" applyAlignment="1" applyProtection="1">
      <alignment horizontal="left" vertical="center" wrapText="1"/>
      <protection locked="0"/>
    </xf>
    <xf numFmtId="0" fontId="66" fillId="13" borderId="25" xfId="0" applyFont="1" applyFill="1" applyBorder="1" applyAlignment="1" applyProtection="1">
      <alignment horizontal="center" vertical="center" wrapText="1"/>
      <protection locked="0"/>
    </xf>
    <xf numFmtId="0" fontId="64" fillId="13" borderId="83" xfId="0" applyFont="1" applyFill="1" applyBorder="1" applyAlignment="1" applyProtection="1">
      <alignment horizontal="center" vertical="center" wrapText="1"/>
      <protection locked="0"/>
    </xf>
    <xf numFmtId="0" fontId="7" fillId="14" borderId="14" xfId="0" applyFont="1" applyFill="1" applyBorder="1" applyAlignment="1" applyProtection="1">
      <alignment horizontal="center" vertical="center" wrapText="1"/>
      <protection locked="0"/>
    </xf>
    <xf numFmtId="0" fontId="7" fillId="14" borderId="7" xfId="0" applyFont="1" applyFill="1" applyBorder="1" applyAlignment="1" applyProtection="1">
      <alignment horizontal="center" vertical="center" wrapText="1"/>
      <protection locked="0"/>
    </xf>
    <xf numFmtId="168" fontId="67" fillId="13" borderId="21" xfId="0" applyNumberFormat="1" applyFont="1" applyFill="1" applyBorder="1" applyAlignment="1" applyProtection="1">
      <alignment horizontal="center" vertical="center" wrapText="1"/>
      <protection locked="0"/>
    </xf>
    <xf numFmtId="168" fontId="65" fillId="13" borderId="32" xfId="0" applyNumberFormat="1" applyFont="1" applyFill="1" applyBorder="1" applyAlignment="1" applyProtection="1">
      <alignment horizontal="center" vertical="center" wrapText="1"/>
      <protection locked="0"/>
    </xf>
    <xf numFmtId="0" fontId="15" fillId="76" borderId="2" xfId="0" applyFont="1" applyFill="1" applyBorder="1" applyAlignment="1">
      <alignment horizontal="center"/>
    </xf>
    <xf numFmtId="0" fontId="15" fillId="77" borderId="2" xfId="0" applyFont="1" applyFill="1" applyBorder="1" applyAlignment="1">
      <alignment horizontal="center"/>
    </xf>
    <xf numFmtId="1" fontId="0" fillId="6" borderId="2" xfId="0" applyNumberFormat="1" applyFill="1" applyBorder="1" applyAlignment="1">
      <alignment horizontal="center" vertical="center"/>
    </xf>
    <xf numFmtId="49" fontId="0" fillId="11" borderId="2" xfId="0" applyNumberFormat="1" applyFill="1" applyBorder="1" applyAlignment="1">
      <alignment horizontal="center" vertical="center"/>
    </xf>
    <xf numFmtId="49" fontId="2" fillId="11" borderId="2" xfId="1" applyNumberFormat="1" applyFont="1" applyFill="1" applyBorder="1" applyAlignment="1">
      <alignment horizontal="center" vertical="center"/>
    </xf>
    <xf numFmtId="49" fontId="0" fillId="0" borderId="0" xfId="0" applyNumberFormat="1"/>
    <xf numFmtId="167" fontId="37" fillId="19" borderId="0" xfId="0" applyNumberFormat="1" applyFont="1" applyFill="1" applyBorder="1" applyAlignment="1">
      <alignment horizontal="center"/>
    </xf>
    <xf numFmtId="167" fontId="37" fillId="19" borderId="48" xfId="0" applyNumberFormat="1" applyFont="1" applyFill="1" applyBorder="1" applyAlignment="1">
      <alignment horizontal="center"/>
    </xf>
    <xf numFmtId="0" fontId="24" fillId="19" borderId="12" xfId="0" applyFont="1" applyFill="1" applyBorder="1"/>
    <xf numFmtId="167" fontId="37" fillId="20" borderId="0" xfId="0" applyNumberFormat="1" applyFont="1" applyFill="1" applyBorder="1" applyAlignment="1">
      <alignment horizontal="center"/>
    </xf>
    <xf numFmtId="167" fontId="37" fillId="20" borderId="48" xfId="0" applyNumberFormat="1" applyFont="1" applyFill="1" applyBorder="1" applyAlignment="1">
      <alignment horizontal="center"/>
    </xf>
    <xf numFmtId="0" fontId="20" fillId="19" borderId="60" xfId="0" applyFont="1" applyFill="1" applyBorder="1"/>
    <xf numFmtId="10" fontId="20" fillId="19" borderId="82" xfId="0" applyNumberFormat="1" applyFont="1" applyFill="1" applyBorder="1" applyAlignment="1">
      <alignment horizontal="center"/>
    </xf>
    <xf numFmtId="10" fontId="20" fillId="19" borderId="25" xfId="0" applyNumberFormat="1" applyFont="1" applyFill="1" applyBorder="1" applyAlignment="1">
      <alignment horizontal="center"/>
    </xf>
    <xf numFmtId="10" fontId="20" fillId="19" borderId="84" xfId="0" applyNumberFormat="1" applyFont="1" applyFill="1" applyBorder="1" applyAlignment="1">
      <alignment horizontal="center"/>
    </xf>
    <xf numFmtId="168" fontId="22" fillId="19" borderId="82" xfId="0" applyNumberFormat="1" applyFont="1" applyFill="1" applyBorder="1" applyAlignment="1">
      <alignment horizontal="center"/>
    </xf>
    <xf numFmtId="168" fontId="22" fillId="19" borderId="25" xfId="0" applyNumberFormat="1" applyFont="1" applyFill="1" applyBorder="1" applyAlignment="1">
      <alignment horizontal="center"/>
    </xf>
    <xf numFmtId="167" fontId="23" fillId="19" borderId="84" xfId="0" applyNumberFormat="1" applyFont="1" applyFill="1" applyBorder="1" applyAlignment="1">
      <alignment horizontal="center"/>
    </xf>
    <xf numFmtId="167" fontId="37" fillId="19" borderId="85" xfId="0" applyNumberFormat="1" applyFont="1" applyFill="1" applyBorder="1" applyAlignment="1">
      <alignment horizontal="center"/>
    </xf>
    <xf numFmtId="167" fontId="37" fillId="19" borderId="86" xfId="0" applyNumberFormat="1" applyFont="1" applyFill="1" applyBorder="1" applyAlignment="1">
      <alignment horizontal="center"/>
    </xf>
    <xf numFmtId="167" fontId="23" fillId="19" borderId="10" xfId="0" applyNumberFormat="1" applyFont="1" applyFill="1" applyBorder="1" applyAlignment="1">
      <alignment horizontal="center"/>
    </xf>
    <xf numFmtId="167" fontId="37" fillId="19" borderId="14" xfId="0" applyNumberFormat="1" applyFont="1" applyFill="1" applyBorder="1" applyAlignment="1">
      <alignment horizontal="center"/>
    </xf>
    <xf numFmtId="167" fontId="37" fillId="19" borderId="10" xfId="0" applyNumberFormat="1" applyFont="1" applyFill="1" applyBorder="1" applyAlignment="1">
      <alignment horizontal="center"/>
    </xf>
    <xf numFmtId="167" fontId="37" fillId="19" borderId="7" xfId="0" applyNumberFormat="1" applyFont="1" applyFill="1" applyBorder="1" applyAlignment="1">
      <alignment horizontal="center"/>
    </xf>
    <xf numFmtId="167" fontId="37" fillId="21" borderId="0" xfId="0" applyNumberFormat="1" applyFont="1" applyFill="1" applyBorder="1" applyAlignment="1">
      <alignment horizontal="center"/>
    </xf>
    <xf numFmtId="167" fontId="37" fillId="21" borderId="48" xfId="0" applyNumberFormat="1" applyFont="1" applyFill="1" applyBorder="1" applyAlignment="1">
      <alignment horizontal="center"/>
    </xf>
    <xf numFmtId="167" fontId="37" fillId="22" borderId="0" xfId="0" applyNumberFormat="1" applyFont="1" applyFill="1" applyBorder="1" applyAlignment="1">
      <alignment horizontal="center"/>
    </xf>
    <xf numFmtId="0" fontId="24" fillId="20" borderId="12" xfId="0" applyFont="1" applyFill="1" applyBorder="1"/>
    <xf numFmtId="167" fontId="23" fillId="20" borderId="10" xfId="0" applyNumberFormat="1" applyFont="1" applyFill="1" applyBorder="1" applyAlignment="1">
      <alignment horizontal="center"/>
    </xf>
    <xf numFmtId="167" fontId="37" fillId="20" borderId="14" xfId="0" applyNumberFormat="1" applyFont="1" applyFill="1" applyBorder="1" applyAlignment="1">
      <alignment horizontal="center"/>
    </xf>
    <xf numFmtId="167" fontId="37" fillId="20" borderId="10" xfId="0" applyNumberFormat="1" applyFont="1" applyFill="1" applyBorder="1" applyAlignment="1">
      <alignment horizontal="center"/>
    </xf>
    <xf numFmtId="167" fontId="37" fillId="20" borderId="7" xfId="0" applyNumberFormat="1" applyFont="1" applyFill="1" applyBorder="1" applyAlignment="1">
      <alignment horizontal="center"/>
    </xf>
    <xf numFmtId="0" fontId="24" fillId="21" borderId="12" xfId="0" applyFont="1" applyFill="1" applyBorder="1"/>
    <xf numFmtId="167" fontId="23" fillId="21" borderId="10" xfId="0" applyNumberFormat="1" applyFont="1" applyFill="1" applyBorder="1" applyAlignment="1">
      <alignment horizontal="center"/>
    </xf>
    <xf numFmtId="167" fontId="37" fillId="21" borderId="14" xfId="0" applyNumberFormat="1" applyFont="1" applyFill="1" applyBorder="1" applyAlignment="1">
      <alignment horizontal="center"/>
    </xf>
    <xf numFmtId="167" fontId="37" fillId="21" borderId="10" xfId="0" applyNumberFormat="1" applyFont="1" applyFill="1" applyBorder="1" applyAlignment="1">
      <alignment horizontal="center"/>
    </xf>
    <xf numFmtId="167" fontId="37" fillId="21" borderId="7" xfId="0" applyNumberFormat="1" applyFont="1" applyFill="1" applyBorder="1" applyAlignment="1">
      <alignment horizontal="center"/>
    </xf>
    <xf numFmtId="10" fontId="20" fillId="21" borderId="47" xfId="0" applyNumberFormat="1" applyFont="1" applyFill="1" applyBorder="1" applyAlignment="1">
      <alignment horizontal="center"/>
    </xf>
    <xf numFmtId="0" fontId="24" fillId="22" borderId="12" xfId="0" applyFont="1" applyFill="1" applyBorder="1"/>
    <xf numFmtId="167" fontId="23" fillId="22" borderId="10" xfId="0" applyNumberFormat="1" applyFont="1" applyFill="1" applyBorder="1" applyAlignment="1">
      <alignment horizontal="center"/>
    </xf>
    <xf numFmtId="167" fontId="37" fillId="22" borderId="14" xfId="0" applyNumberFormat="1" applyFont="1" applyFill="1" applyBorder="1" applyAlignment="1">
      <alignment horizontal="center"/>
    </xf>
    <xf numFmtId="167" fontId="37" fillId="22" borderId="10" xfId="0" applyNumberFormat="1" applyFont="1" applyFill="1" applyBorder="1" applyAlignment="1">
      <alignment horizontal="center"/>
    </xf>
    <xf numFmtId="167" fontId="37" fillId="22" borderId="7" xfId="0" applyNumberFormat="1" applyFont="1" applyFill="1" applyBorder="1" applyAlignment="1">
      <alignment horizontal="center"/>
    </xf>
    <xf numFmtId="10" fontId="20" fillId="22" borderId="47" xfId="0" applyNumberFormat="1" applyFont="1" applyFill="1" applyBorder="1" applyAlignment="1">
      <alignment horizontal="center"/>
    </xf>
    <xf numFmtId="168" fontId="22" fillId="19" borderId="79" xfId="0" applyNumberFormat="1" applyFont="1" applyFill="1" applyBorder="1" applyAlignment="1">
      <alignment horizontal="center"/>
    </xf>
    <xf numFmtId="168" fontId="22" fillId="19" borderId="16" xfId="0" applyNumberFormat="1" applyFont="1" applyFill="1" applyBorder="1" applyAlignment="1">
      <alignment horizontal="center"/>
    </xf>
    <xf numFmtId="167" fontId="22" fillId="19" borderId="16" xfId="0" applyNumberFormat="1" applyFont="1" applyFill="1" applyBorder="1" applyAlignment="1">
      <alignment horizontal="center"/>
    </xf>
    <xf numFmtId="168" fontId="22" fillId="19" borderId="80" xfId="0" applyNumberFormat="1" applyFont="1" applyFill="1" applyBorder="1" applyAlignment="1">
      <alignment horizontal="center"/>
    </xf>
    <xf numFmtId="0" fontId="24" fillId="2" borderId="87" xfId="1" applyFont="1" applyFill="1" applyBorder="1" applyAlignment="1">
      <alignment horizontal="center"/>
    </xf>
    <xf numFmtId="168" fontId="0" fillId="0" borderId="0" xfId="0" applyNumberFormat="1"/>
    <xf numFmtId="0" fontId="17" fillId="17" borderId="14" xfId="0" applyFont="1" applyFill="1" applyBorder="1" applyAlignment="1" applyProtection="1">
      <alignment horizontal="center" vertical="center"/>
      <protection locked="0"/>
    </xf>
    <xf numFmtId="0" fontId="17" fillId="17" borderId="12" xfId="0" applyFont="1" applyFill="1" applyBorder="1" applyAlignment="1" applyProtection="1">
      <alignment horizontal="center" vertical="center"/>
      <protection locked="0"/>
    </xf>
    <xf numFmtId="0" fontId="17" fillId="17" borderId="7" xfId="0" applyFont="1" applyFill="1" applyBorder="1" applyAlignment="1" applyProtection="1">
      <alignment horizontal="center" vertical="center"/>
      <protection locked="0"/>
    </xf>
    <xf numFmtId="0" fontId="78" fillId="17" borderId="12" xfId="0" applyFont="1" applyFill="1" applyBorder="1" applyAlignment="1">
      <alignment horizontal="center"/>
    </xf>
    <xf numFmtId="0" fontId="78" fillId="17" borderId="8" xfId="0" applyFont="1" applyFill="1" applyBorder="1" applyAlignment="1">
      <alignment horizontal="center"/>
    </xf>
    <xf numFmtId="0" fontId="78" fillId="77" borderId="12" xfId="0" applyFont="1" applyFill="1" applyBorder="1" applyAlignment="1">
      <alignment horizontal="center"/>
    </xf>
    <xf numFmtId="0" fontId="7" fillId="14" borderId="14" xfId="0" applyFont="1" applyFill="1" applyBorder="1" applyAlignment="1" applyProtection="1">
      <alignment horizontal="left" vertical="center" wrapText="1"/>
      <protection locked="0"/>
    </xf>
    <xf numFmtId="0" fontId="7" fillId="14" borderId="10" xfId="0" applyFont="1" applyFill="1" applyBorder="1" applyAlignment="1" applyProtection="1">
      <alignment horizontal="left" vertical="center" wrapText="1"/>
      <protection locked="0"/>
    </xf>
    <xf numFmtId="0" fontId="38" fillId="50" borderId="14" xfId="0" applyFont="1" applyFill="1" applyBorder="1" applyAlignment="1">
      <alignment horizontal="center" vertical="center"/>
    </xf>
    <xf numFmtId="0" fontId="38" fillId="50" borderId="10" xfId="0" applyFont="1" applyFill="1" applyBorder="1" applyAlignment="1">
      <alignment horizontal="center" vertical="center"/>
    </xf>
    <xf numFmtId="0" fontId="38" fillId="50" borderId="7" xfId="0" applyFont="1" applyFill="1" applyBorder="1" applyAlignment="1">
      <alignment horizontal="center" vertical="center"/>
    </xf>
    <xf numFmtId="0" fontId="39" fillId="15" borderId="20" xfId="0" applyFont="1" applyFill="1" applyBorder="1" applyAlignment="1">
      <alignment horizontal="left" vertical="center"/>
    </xf>
    <xf numFmtId="0" fontId="39" fillId="15" borderId="37" xfId="0" applyFont="1" applyFill="1" applyBorder="1" applyAlignment="1">
      <alignment horizontal="left" vertical="center"/>
    </xf>
    <xf numFmtId="0" fontId="39" fillId="15" borderId="5" xfId="0" applyFont="1" applyFill="1" applyBorder="1" applyAlignment="1">
      <alignment horizontal="left" vertical="center"/>
    </xf>
    <xf numFmtId="167" fontId="71" fillId="21" borderId="8" xfId="0" applyNumberFormat="1" applyFont="1" applyFill="1" applyBorder="1" applyAlignment="1">
      <alignment horizontal="center" vertical="center"/>
    </xf>
    <xf numFmtId="0" fontId="71" fillId="21" borderId="9" xfId="0" applyFont="1" applyFill="1" applyBorder="1" applyAlignment="1">
      <alignment horizontal="center" vertical="center"/>
    </xf>
    <xf numFmtId="0" fontId="21" fillId="21" borderId="14" xfId="0" applyFont="1" applyFill="1" applyBorder="1" applyAlignment="1">
      <alignment horizontal="center"/>
    </xf>
    <xf numFmtId="0" fontId="21" fillId="21" borderId="0" xfId="0" applyFont="1" applyFill="1" applyBorder="1" applyAlignment="1">
      <alignment horizontal="center"/>
    </xf>
    <xf numFmtId="167" fontId="69" fillId="21" borderId="8" xfId="0" applyNumberFormat="1" applyFont="1" applyFill="1" applyBorder="1" applyAlignment="1">
      <alignment horizontal="center" vertical="center"/>
    </xf>
    <xf numFmtId="0" fontId="69" fillId="21" borderId="9" xfId="0" applyFont="1" applyFill="1" applyBorder="1" applyAlignment="1">
      <alignment horizontal="center" vertical="center"/>
    </xf>
    <xf numFmtId="0" fontId="70" fillId="14" borderId="14" xfId="0" applyFont="1" applyFill="1" applyBorder="1" applyAlignment="1" applyProtection="1">
      <alignment horizontal="left" vertical="center" wrapText="1"/>
      <protection locked="0"/>
    </xf>
    <xf numFmtId="0" fontId="70" fillId="14" borderId="10" xfId="0" applyFont="1" applyFill="1" applyBorder="1" applyAlignment="1" applyProtection="1">
      <alignment horizontal="left" vertical="center" wrapText="1"/>
      <protection locked="0"/>
    </xf>
    <xf numFmtId="0" fontId="19" fillId="2" borderId="14" xfId="1" applyFont="1" applyFill="1" applyBorder="1" applyAlignment="1">
      <alignment horizontal="center"/>
    </xf>
    <xf numFmtId="0" fontId="19" fillId="2" borderId="10" xfId="1" applyFont="1" applyFill="1" applyBorder="1" applyAlignment="1">
      <alignment horizontal="center"/>
    </xf>
    <xf numFmtId="0" fontId="19" fillId="2" borderId="7" xfId="1" applyFont="1" applyFill="1" applyBorder="1" applyAlignment="1">
      <alignment horizontal="center"/>
    </xf>
    <xf numFmtId="0" fontId="21" fillId="19" borderId="20" xfId="0" applyFont="1" applyFill="1" applyBorder="1" applyAlignment="1">
      <alignment horizontal="center"/>
    </xf>
    <xf numFmtId="0" fontId="21" fillId="19" borderId="37" xfId="0" applyFont="1" applyFill="1" applyBorder="1" applyAlignment="1">
      <alignment horizontal="center"/>
    </xf>
    <xf numFmtId="0" fontId="21" fillId="19" borderId="5" xfId="0" applyFont="1" applyFill="1" applyBorder="1" applyAlignment="1">
      <alignment horizontal="center"/>
    </xf>
    <xf numFmtId="167" fontId="69" fillId="19" borderId="8" xfId="0" applyNumberFormat="1" applyFont="1" applyFill="1" applyBorder="1" applyAlignment="1">
      <alignment horizontal="center" vertical="center"/>
    </xf>
    <xf numFmtId="0" fontId="69" fillId="19" borderId="9" xfId="0" applyFont="1" applyFill="1" applyBorder="1" applyAlignment="1">
      <alignment horizontal="center" vertical="center"/>
    </xf>
    <xf numFmtId="167" fontId="71" fillId="19" borderId="8" xfId="0" applyNumberFormat="1" applyFont="1" applyFill="1" applyBorder="1" applyAlignment="1">
      <alignment horizontal="center" vertical="center"/>
    </xf>
    <xf numFmtId="167" fontId="71" fillId="19" borderId="9" xfId="0" applyNumberFormat="1" applyFont="1" applyFill="1" applyBorder="1" applyAlignment="1">
      <alignment horizontal="center" vertical="center"/>
    </xf>
    <xf numFmtId="0" fontId="71" fillId="19" borderId="9" xfId="0" applyFont="1" applyFill="1" applyBorder="1" applyAlignment="1">
      <alignment horizontal="center" vertical="center"/>
    </xf>
    <xf numFmtId="0" fontId="70" fillId="14" borderId="6" xfId="0" applyFont="1" applyFill="1" applyBorder="1" applyAlignment="1" applyProtection="1">
      <alignment horizontal="left" vertical="center" wrapText="1"/>
      <protection locked="0"/>
    </xf>
    <xf numFmtId="0" fontId="70" fillId="14" borderId="43" xfId="0" applyFont="1" applyFill="1" applyBorder="1" applyAlignment="1" applyProtection="1">
      <alignment horizontal="left" vertical="center" wrapText="1"/>
      <protection locked="0"/>
    </xf>
    <xf numFmtId="167" fontId="69" fillId="20" borderId="8" xfId="0" applyNumberFormat="1" applyFont="1" applyFill="1" applyBorder="1" applyAlignment="1">
      <alignment horizontal="center" vertical="center"/>
    </xf>
    <xf numFmtId="0" fontId="69" fillId="20" borderId="9" xfId="0" applyFont="1" applyFill="1" applyBorder="1" applyAlignment="1">
      <alignment horizontal="center" vertical="center"/>
    </xf>
    <xf numFmtId="167" fontId="69" fillId="22" borderId="8" xfId="0" applyNumberFormat="1" applyFont="1" applyFill="1" applyBorder="1" applyAlignment="1">
      <alignment horizontal="center" vertical="center"/>
    </xf>
    <xf numFmtId="0" fontId="69" fillId="22" borderId="9" xfId="0" applyFont="1" applyFill="1" applyBorder="1" applyAlignment="1">
      <alignment horizontal="center" vertical="center"/>
    </xf>
    <xf numFmtId="0" fontId="21" fillId="20" borderId="14" xfId="0" applyFont="1" applyFill="1" applyBorder="1" applyAlignment="1">
      <alignment horizontal="center"/>
    </xf>
    <xf numFmtId="0" fontId="21" fillId="20" borderId="37" xfId="0" applyFont="1" applyFill="1" applyBorder="1" applyAlignment="1">
      <alignment horizontal="center"/>
    </xf>
    <xf numFmtId="167" fontId="71" fillId="22" borderId="8" xfId="0" applyNumberFormat="1" applyFont="1" applyFill="1" applyBorder="1" applyAlignment="1">
      <alignment horizontal="center" vertical="center"/>
    </xf>
    <xf numFmtId="0" fontId="71" fillId="22" borderId="9" xfId="0" applyFont="1" applyFill="1" applyBorder="1" applyAlignment="1">
      <alignment horizontal="center" vertical="center"/>
    </xf>
    <xf numFmtId="167" fontId="71" fillId="20" borderId="8" xfId="0" applyNumberFormat="1" applyFont="1" applyFill="1" applyBorder="1" applyAlignment="1">
      <alignment horizontal="center" vertical="center"/>
    </xf>
    <xf numFmtId="0" fontId="71" fillId="20" borderId="9" xfId="0" applyFont="1" applyFill="1" applyBorder="1" applyAlignment="1">
      <alignment horizontal="center" vertical="center"/>
    </xf>
    <xf numFmtId="0" fontId="21" fillId="22" borderId="14" xfId="0" applyFont="1" applyFill="1" applyBorder="1" applyAlignment="1">
      <alignment horizontal="center"/>
    </xf>
    <xf numFmtId="0" fontId="21" fillId="22" borderId="43" xfId="0" applyFont="1" applyFill="1" applyBorder="1" applyAlignment="1">
      <alignment horizontal="center"/>
    </xf>
    <xf numFmtId="0" fontId="12" fillId="16" borderId="26" xfId="0" applyNumberFormat="1" applyFont="1" applyFill="1" applyBorder="1" applyAlignment="1">
      <alignment horizontal="left"/>
    </xf>
    <xf numFmtId="0" fontId="12" fillId="16" borderId="27" xfId="0" applyNumberFormat="1" applyFont="1" applyFill="1" applyBorder="1" applyAlignment="1">
      <alignment horizontal="left"/>
    </xf>
  </cellXfs>
  <cellStyles count="8397">
    <cellStyle name="20% - Accent1 10" xfId="4" xr:uid="{00000000-0005-0000-0000-000000000000}"/>
    <cellStyle name="20% - Accent1 11" xfId="5" xr:uid="{00000000-0005-0000-0000-000001000000}"/>
    <cellStyle name="20% - Accent1 12" xfId="6" xr:uid="{00000000-0005-0000-0000-000002000000}"/>
    <cellStyle name="20% - Accent1 13" xfId="7" xr:uid="{00000000-0005-0000-0000-000003000000}"/>
    <cellStyle name="20% - Accent1 2" xfId="8" xr:uid="{00000000-0005-0000-0000-000004000000}"/>
    <cellStyle name="20% - Accent1 3" xfId="9" xr:uid="{00000000-0005-0000-0000-000005000000}"/>
    <cellStyle name="20% - Accent1 4" xfId="10" xr:uid="{00000000-0005-0000-0000-000006000000}"/>
    <cellStyle name="20% - Accent1 5" xfId="11" xr:uid="{00000000-0005-0000-0000-000007000000}"/>
    <cellStyle name="20% - Accent1 6" xfId="12" xr:uid="{00000000-0005-0000-0000-000008000000}"/>
    <cellStyle name="20% - Accent1 7" xfId="13" xr:uid="{00000000-0005-0000-0000-000009000000}"/>
    <cellStyle name="20% - Accent1 8" xfId="14" xr:uid="{00000000-0005-0000-0000-00000A000000}"/>
    <cellStyle name="20% - Accent1 9" xfId="15" xr:uid="{00000000-0005-0000-0000-00000B000000}"/>
    <cellStyle name="20% - Accent2 10" xfId="16" xr:uid="{00000000-0005-0000-0000-00000C000000}"/>
    <cellStyle name="20% - Accent2 11" xfId="17" xr:uid="{00000000-0005-0000-0000-00000D000000}"/>
    <cellStyle name="20% - Accent2 12" xfId="18" xr:uid="{00000000-0005-0000-0000-00000E000000}"/>
    <cellStyle name="20% - Accent2 13" xfId="19" xr:uid="{00000000-0005-0000-0000-00000F000000}"/>
    <cellStyle name="20% - Accent2 2" xfId="20" xr:uid="{00000000-0005-0000-0000-000010000000}"/>
    <cellStyle name="20% - Accent2 3" xfId="21" xr:uid="{00000000-0005-0000-0000-000011000000}"/>
    <cellStyle name="20% - Accent2 4" xfId="22" xr:uid="{00000000-0005-0000-0000-000012000000}"/>
    <cellStyle name="20% - Accent2 5" xfId="23" xr:uid="{00000000-0005-0000-0000-000013000000}"/>
    <cellStyle name="20% - Accent2 6" xfId="24" xr:uid="{00000000-0005-0000-0000-000014000000}"/>
    <cellStyle name="20% - Accent2 7" xfId="25" xr:uid="{00000000-0005-0000-0000-000015000000}"/>
    <cellStyle name="20% - Accent2 8" xfId="26" xr:uid="{00000000-0005-0000-0000-000016000000}"/>
    <cellStyle name="20% - Accent2 9" xfId="27" xr:uid="{00000000-0005-0000-0000-000017000000}"/>
    <cellStyle name="20% - Accent3 10" xfId="28" xr:uid="{00000000-0005-0000-0000-000018000000}"/>
    <cellStyle name="20% - Accent3 11" xfId="29" xr:uid="{00000000-0005-0000-0000-000019000000}"/>
    <cellStyle name="20% - Accent3 12" xfId="30" xr:uid="{00000000-0005-0000-0000-00001A000000}"/>
    <cellStyle name="20% - Accent3 13" xfId="31" xr:uid="{00000000-0005-0000-0000-00001B000000}"/>
    <cellStyle name="20% - Accent3 2" xfId="32" xr:uid="{00000000-0005-0000-0000-00001C000000}"/>
    <cellStyle name="20% - Accent3 3" xfId="33" xr:uid="{00000000-0005-0000-0000-00001D000000}"/>
    <cellStyle name="20% - Accent3 4" xfId="34" xr:uid="{00000000-0005-0000-0000-00001E000000}"/>
    <cellStyle name="20% - Accent3 5" xfId="35" xr:uid="{00000000-0005-0000-0000-00001F000000}"/>
    <cellStyle name="20% - Accent3 6" xfId="36" xr:uid="{00000000-0005-0000-0000-000020000000}"/>
    <cellStyle name="20% - Accent3 7" xfId="37" xr:uid="{00000000-0005-0000-0000-000021000000}"/>
    <cellStyle name="20% - Accent3 8" xfId="38" xr:uid="{00000000-0005-0000-0000-000022000000}"/>
    <cellStyle name="20% - Accent3 9" xfId="39" xr:uid="{00000000-0005-0000-0000-000023000000}"/>
    <cellStyle name="20% - Accent4 10" xfId="40" xr:uid="{00000000-0005-0000-0000-000024000000}"/>
    <cellStyle name="20% - Accent4 11" xfId="41" xr:uid="{00000000-0005-0000-0000-000025000000}"/>
    <cellStyle name="20% - Accent4 12" xfId="42" xr:uid="{00000000-0005-0000-0000-000026000000}"/>
    <cellStyle name="20% - Accent4 13" xfId="43" xr:uid="{00000000-0005-0000-0000-000027000000}"/>
    <cellStyle name="20% - Accent4 2" xfId="44" xr:uid="{00000000-0005-0000-0000-000028000000}"/>
    <cellStyle name="20% - Accent4 3" xfId="45" xr:uid="{00000000-0005-0000-0000-000029000000}"/>
    <cellStyle name="20% - Accent4 4" xfId="46" xr:uid="{00000000-0005-0000-0000-00002A000000}"/>
    <cellStyle name="20% - Accent4 5" xfId="47" xr:uid="{00000000-0005-0000-0000-00002B000000}"/>
    <cellStyle name="20% - Accent4 6" xfId="48" xr:uid="{00000000-0005-0000-0000-00002C000000}"/>
    <cellStyle name="20% - Accent4 7" xfId="49" xr:uid="{00000000-0005-0000-0000-00002D000000}"/>
    <cellStyle name="20% - Accent4 8" xfId="50" xr:uid="{00000000-0005-0000-0000-00002E000000}"/>
    <cellStyle name="20% - Accent4 9" xfId="51" xr:uid="{00000000-0005-0000-0000-00002F000000}"/>
    <cellStyle name="20% - Accent5 10" xfId="52" xr:uid="{00000000-0005-0000-0000-000030000000}"/>
    <cellStyle name="20% - Accent5 11" xfId="53" xr:uid="{00000000-0005-0000-0000-000031000000}"/>
    <cellStyle name="20% - Accent5 12" xfId="54" xr:uid="{00000000-0005-0000-0000-000032000000}"/>
    <cellStyle name="20% - Accent5 13" xfId="55" xr:uid="{00000000-0005-0000-0000-000033000000}"/>
    <cellStyle name="20% - Accent5 2" xfId="56" xr:uid="{00000000-0005-0000-0000-000034000000}"/>
    <cellStyle name="20% - Accent5 3" xfId="57" xr:uid="{00000000-0005-0000-0000-000035000000}"/>
    <cellStyle name="20% - Accent5 4" xfId="58" xr:uid="{00000000-0005-0000-0000-000036000000}"/>
    <cellStyle name="20% - Accent5 5" xfId="59" xr:uid="{00000000-0005-0000-0000-000037000000}"/>
    <cellStyle name="20% - Accent5 6" xfId="60" xr:uid="{00000000-0005-0000-0000-000038000000}"/>
    <cellStyle name="20% - Accent5 7" xfId="61" xr:uid="{00000000-0005-0000-0000-000039000000}"/>
    <cellStyle name="20% - Accent5 8" xfId="62" xr:uid="{00000000-0005-0000-0000-00003A000000}"/>
    <cellStyle name="20% - Accent5 9" xfId="63" xr:uid="{00000000-0005-0000-0000-00003B000000}"/>
    <cellStyle name="20% - Accent6 10" xfId="64" xr:uid="{00000000-0005-0000-0000-00003C000000}"/>
    <cellStyle name="20% - Accent6 11" xfId="65" xr:uid="{00000000-0005-0000-0000-00003D000000}"/>
    <cellStyle name="20% - Accent6 12" xfId="66" xr:uid="{00000000-0005-0000-0000-00003E000000}"/>
    <cellStyle name="20% - Accent6 13" xfId="67" xr:uid="{00000000-0005-0000-0000-00003F000000}"/>
    <cellStyle name="20% - Accent6 2" xfId="68" xr:uid="{00000000-0005-0000-0000-000040000000}"/>
    <cellStyle name="20% - Accent6 3" xfId="69" xr:uid="{00000000-0005-0000-0000-000041000000}"/>
    <cellStyle name="20% - Accent6 4" xfId="70" xr:uid="{00000000-0005-0000-0000-000042000000}"/>
    <cellStyle name="20% - Accent6 5" xfId="71" xr:uid="{00000000-0005-0000-0000-000043000000}"/>
    <cellStyle name="20% - Accent6 6" xfId="72" xr:uid="{00000000-0005-0000-0000-000044000000}"/>
    <cellStyle name="20% - Accent6 7" xfId="73" xr:uid="{00000000-0005-0000-0000-000045000000}"/>
    <cellStyle name="20% - Accent6 8" xfId="74" xr:uid="{00000000-0005-0000-0000-000046000000}"/>
    <cellStyle name="20% - Accent6 9" xfId="75" xr:uid="{00000000-0005-0000-0000-000047000000}"/>
    <cellStyle name="20% - Akzent1 10" xfId="76" xr:uid="{00000000-0005-0000-0000-000048000000}"/>
    <cellStyle name="20% - Akzent1 10 2" xfId="77" xr:uid="{00000000-0005-0000-0000-000049000000}"/>
    <cellStyle name="20% - Akzent1 10 2 2" xfId="78" xr:uid="{00000000-0005-0000-0000-00004A000000}"/>
    <cellStyle name="20% - Akzent1 10 3" xfId="79" xr:uid="{00000000-0005-0000-0000-00004B000000}"/>
    <cellStyle name="20% - Akzent1 11" xfId="80" xr:uid="{00000000-0005-0000-0000-00004C000000}"/>
    <cellStyle name="20% - Akzent1 11 2" xfId="81" xr:uid="{00000000-0005-0000-0000-00004D000000}"/>
    <cellStyle name="20% - Akzent1 18 2" xfId="82" xr:uid="{00000000-0005-0000-0000-00004E000000}"/>
    <cellStyle name="20% - Akzent1 18 2 2" xfId="83" xr:uid="{00000000-0005-0000-0000-00004F000000}"/>
    <cellStyle name="20% - Akzent1 18 2 2 2" xfId="84" xr:uid="{00000000-0005-0000-0000-000050000000}"/>
    <cellStyle name="20% - Akzent1 18 2 3" xfId="85" xr:uid="{00000000-0005-0000-0000-000051000000}"/>
    <cellStyle name="20% - Akzent1 18 3" xfId="86" xr:uid="{00000000-0005-0000-0000-000052000000}"/>
    <cellStyle name="20% - Akzent1 18 3 2" xfId="87" xr:uid="{00000000-0005-0000-0000-000053000000}"/>
    <cellStyle name="20% - Akzent1 18 3 2 2" xfId="88" xr:uid="{00000000-0005-0000-0000-000054000000}"/>
    <cellStyle name="20% - Akzent1 18 3 3" xfId="89" xr:uid="{00000000-0005-0000-0000-000055000000}"/>
    <cellStyle name="20% - Akzent1 18 4" xfId="90" xr:uid="{00000000-0005-0000-0000-000056000000}"/>
    <cellStyle name="20% - Akzent1 18 4 2" xfId="91" xr:uid="{00000000-0005-0000-0000-000057000000}"/>
    <cellStyle name="20% - Akzent1 18 4 2 2" xfId="92" xr:uid="{00000000-0005-0000-0000-000058000000}"/>
    <cellStyle name="20% - Akzent1 18 4 3" xfId="93" xr:uid="{00000000-0005-0000-0000-000059000000}"/>
    <cellStyle name="20% - Akzent1 19 2" xfId="94" xr:uid="{00000000-0005-0000-0000-00005A000000}"/>
    <cellStyle name="20% - Akzent1 19 2 2" xfId="95" xr:uid="{00000000-0005-0000-0000-00005B000000}"/>
    <cellStyle name="20% - Akzent1 19 2 2 2" xfId="96" xr:uid="{00000000-0005-0000-0000-00005C000000}"/>
    <cellStyle name="20% - Akzent1 19 2 3" xfId="97" xr:uid="{00000000-0005-0000-0000-00005D000000}"/>
    <cellStyle name="20% - Akzent1 19 3" xfId="98" xr:uid="{00000000-0005-0000-0000-00005E000000}"/>
    <cellStyle name="20% - Akzent1 19 3 2" xfId="99" xr:uid="{00000000-0005-0000-0000-00005F000000}"/>
    <cellStyle name="20% - Akzent1 19 3 2 2" xfId="100" xr:uid="{00000000-0005-0000-0000-000060000000}"/>
    <cellStyle name="20% - Akzent1 19 3 3" xfId="101" xr:uid="{00000000-0005-0000-0000-000061000000}"/>
    <cellStyle name="20% - Akzent1 19 4" xfId="102" xr:uid="{00000000-0005-0000-0000-000062000000}"/>
    <cellStyle name="20% - Akzent1 19 4 2" xfId="103" xr:uid="{00000000-0005-0000-0000-000063000000}"/>
    <cellStyle name="20% - Akzent1 19 4 2 2" xfId="104" xr:uid="{00000000-0005-0000-0000-000064000000}"/>
    <cellStyle name="20% - Akzent1 19 4 3" xfId="105" xr:uid="{00000000-0005-0000-0000-000065000000}"/>
    <cellStyle name="20% - Akzent1 2" xfId="106" xr:uid="{00000000-0005-0000-0000-000066000000}"/>
    <cellStyle name="20% - Akzent1 2 10" xfId="107" xr:uid="{00000000-0005-0000-0000-000067000000}"/>
    <cellStyle name="20% - Akzent1 2 11" xfId="108" xr:uid="{00000000-0005-0000-0000-000068000000}"/>
    <cellStyle name="20% - Akzent1 2 12" xfId="109" xr:uid="{00000000-0005-0000-0000-000069000000}"/>
    <cellStyle name="20% - Akzent1 2 13" xfId="110" xr:uid="{00000000-0005-0000-0000-00006A000000}"/>
    <cellStyle name="20% - Akzent1 2 14" xfId="111" xr:uid="{00000000-0005-0000-0000-00006B000000}"/>
    <cellStyle name="20% - Akzent1 2 15" xfId="112" xr:uid="{00000000-0005-0000-0000-00006C000000}"/>
    <cellStyle name="20% - Akzent1 2 16" xfId="113" xr:uid="{00000000-0005-0000-0000-00006D000000}"/>
    <cellStyle name="20% - Akzent1 2 17" xfId="114" xr:uid="{00000000-0005-0000-0000-00006E000000}"/>
    <cellStyle name="20% - Akzent1 2 18" xfId="115" xr:uid="{00000000-0005-0000-0000-00006F000000}"/>
    <cellStyle name="20% - Akzent1 2 19" xfId="116" xr:uid="{00000000-0005-0000-0000-000070000000}"/>
    <cellStyle name="20% - Akzent1 2 2" xfId="117" xr:uid="{00000000-0005-0000-0000-000071000000}"/>
    <cellStyle name="20% - Akzent1 2 2 2" xfId="118" xr:uid="{00000000-0005-0000-0000-000072000000}"/>
    <cellStyle name="20% - Akzent1 2 2 3" xfId="119" xr:uid="{00000000-0005-0000-0000-000073000000}"/>
    <cellStyle name="20% - Akzent1 2 20" xfId="120" xr:uid="{00000000-0005-0000-0000-000074000000}"/>
    <cellStyle name="20% - Akzent1 2 21" xfId="121" xr:uid="{00000000-0005-0000-0000-000075000000}"/>
    <cellStyle name="20% - Akzent1 2 22" xfId="122" xr:uid="{00000000-0005-0000-0000-000076000000}"/>
    <cellStyle name="20% - Akzent1 2 23" xfId="123" xr:uid="{00000000-0005-0000-0000-000077000000}"/>
    <cellStyle name="20% - Akzent1 2 24" xfId="124" xr:uid="{00000000-0005-0000-0000-000078000000}"/>
    <cellStyle name="20% - Akzent1 2 25" xfId="125" xr:uid="{00000000-0005-0000-0000-000079000000}"/>
    <cellStyle name="20% - Akzent1 2 26" xfId="126" xr:uid="{00000000-0005-0000-0000-00007A000000}"/>
    <cellStyle name="20% - Akzent1 2 27" xfId="127" xr:uid="{00000000-0005-0000-0000-00007B000000}"/>
    <cellStyle name="20% - Akzent1 2 28" xfId="128" xr:uid="{00000000-0005-0000-0000-00007C000000}"/>
    <cellStyle name="20% - Akzent1 2 29" xfId="129" xr:uid="{00000000-0005-0000-0000-00007D000000}"/>
    <cellStyle name="20% - Akzent1 2 3" xfId="130" xr:uid="{00000000-0005-0000-0000-00007E000000}"/>
    <cellStyle name="20% - Akzent1 2 3 2" xfId="131" xr:uid="{00000000-0005-0000-0000-00007F000000}"/>
    <cellStyle name="20% - Akzent1 2 30" xfId="132" xr:uid="{00000000-0005-0000-0000-000080000000}"/>
    <cellStyle name="20% - Akzent1 2 31" xfId="133" xr:uid="{00000000-0005-0000-0000-000081000000}"/>
    <cellStyle name="20% - Akzent1 2 32" xfId="134" xr:uid="{00000000-0005-0000-0000-000082000000}"/>
    <cellStyle name="20% - Akzent1 2 33" xfId="135" xr:uid="{00000000-0005-0000-0000-000083000000}"/>
    <cellStyle name="20% - Akzent1 2 34" xfId="136" xr:uid="{00000000-0005-0000-0000-000084000000}"/>
    <cellStyle name="20% - Akzent1 2 35" xfId="137" xr:uid="{00000000-0005-0000-0000-000085000000}"/>
    <cellStyle name="20% - Akzent1 2 36" xfId="138" xr:uid="{00000000-0005-0000-0000-000086000000}"/>
    <cellStyle name="20% - Akzent1 2 37" xfId="139" xr:uid="{00000000-0005-0000-0000-000087000000}"/>
    <cellStyle name="20% - Akzent1 2 38" xfId="140" xr:uid="{00000000-0005-0000-0000-000088000000}"/>
    <cellStyle name="20% - Akzent1 2 39" xfId="141" xr:uid="{00000000-0005-0000-0000-000089000000}"/>
    <cellStyle name="20% - Akzent1 2 4" xfId="142" xr:uid="{00000000-0005-0000-0000-00008A000000}"/>
    <cellStyle name="20% - Akzent1 2 40" xfId="143" xr:uid="{00000000-0005-0000-0000-00008B000000}"/>
    <cellStyle name="20% - Akzent1 2 5" xfId="144" xr:uid="{00000000-0005-0000-0000-00008C000000}"/>
    <cellStyle name="20% - Akzent1 2 6" xfId="145" xr:uid="{00000000-0005-0000-0000-00008D000000}"/>
    <cellStyle name="20% - Akzent1 2 7" xfId="146" xr:uid="{00000000-0005-0000-0000-00008E000000}"/>
    <cellStyle name="20% - Akzent1 2 8" xfId="147" xr:uid="{00000000-0005-0000-0000-00008F000000}"/>
    <cellStyle name="20% - Akzent1 2 9" xfId="148" xr:uid="{00000000-0005-0000-0000-000090000000}"/>
    <cellStyle name="20% - Akzent1 21 2" xfId="149" xr:uid="{00000000-0005-0000-0000-000091000000}"/>
    <cellStyle name="20% - Akzent1 21 2 2" xfId="150" xr:uid="{00000000-0005-0000-0000-000092000000}"/>
    <cellStyle name="20% - Akzent1 21 2 2 2" xfId="151" xr:uid="{00000000-0005-0000-0000-000093000000}"/>
    <cellStyle name="20% - Akzent1 21 2 3" xfId="152" xr:uid="{00000000-0005-0000-0000-000094000000}"/>
    <cellStyle name="20% - Akzent1 24 2" xfId="153" xr:uid="{00000000-0005-0000-0000-000095000000}"/>
    <cellStyle name="20% - Akzent1 24 2 2" xfId="154" xr:uid="{00000000-0005-0000-0000-000096000000}"/>
    <cellStyle name="20% - Akzent1 24 2 2 2" xfId="155" xr:uid="{00000000-0005-0000-0000-000097000000}"/>
    <cellStyle name="20% - Akzent1 24 2 3" xfId="156" xr:uid="{00000000-0005-0000-0000-000098000000}"/>
    <cellStyle name="20% - Akzent1 24 3" xfId="157" xr:uid="{00000000-0005-0000-0000-000099000000}"/>
    <cellStyle name="20% - Akzent1 24 3 2" xfId="158" xr:uid="{00000000-0005-0000-0000-00009A000000}"/>
    <cellStyle name="20% - Akzent1 24 3 2 2" xfId="159" xr:uid="{00000000-0005-0000-0000-00009B000000}"/>
    <cellStyle name="20% - Akzent1 24 3 3" xfId="160" xr:uid="{00000000-0005-0000-0000-00009C000000}"/>
    <cellStyle name="20% - Akzent1 25" xfId="161" xr:uid="{00000000-0005-0000-0000-00009D000000}"/>
    <cellStyle name="20% - Akzent1 25 2" xfId="162" xr:uid="{00000000-0005-0000-0000-00009E000000}"/>
    <cellStyle name="20% - Akzent1 25 2 2" xfId="163" xr:uid="{00000000-0005-0000-0000-00009F000000}"/>
    <cellStyle name="20% - Akzent1 25 3" xfId="164" xr:uid="{00000000-0005-0000-0000-0000A0000000}"/>
    <cellStyle name="20% - Akzent1 27" xfId="165" xr:uid="{00000000-0005-0000-0000-0000A1000000}"/>
    <cellStyle name="20% - Akzent1 27 2" xfId="166" xr:uid="{00000000-0005-0000-0000-0000A2000000}"/>
    <cellStyle name="20% - Akzent1 27 2 2" xfId="167" xr:uid="{00000000-0005-0000-0000-0000A3000000}"/>
    <cellStyle name="20% - Akzent1 27 3" xfId="168" xr:uid="{00000000-0005-0000-0000-0000A4000000}"/>
    <cellStyle name="20% - Akzent1 3" xfId="169" xr:uid="{00000000-0005-0000-0000-0000A5000000}"/>
    <cellStyle name="20% - Akzent1 3 2" xfId="170" xr:uid="{00000000-0005-0000-0000-0000A6000000}"/>
    <cellStyle name="20% - Akzent1 3 2 2" xfId="171" xr:uid="{00000000-0005-0000-0000-0000A7000000}"/>
    <cellStyle name="20% - Akzent1 3 2 3" xfId="172" xr:uid="{00000000-0005-0000-0000-0000A8000000}"/>
    <cellStyle name="20% - Akzent1 3 3" xfId="173" xr:uid="{00000000-0005-0000-0000-0000A9000000}"/>
    <cellStyle name="20% - Akzent1 3 3 2" xfId="174" xr:uid="{00000000-0005-0000-0000-0000AA000000}"/>
    <cellStyle name="20% - Akzent1 3 4" xfId="175" xr:uid="{00000000-0005-0000-0000-0000AB000000}"/>
    <cellStyle name="20% - Akzent1 3 5" xfId="176" xr:uid="{00000000-0005-0000-0000-0000AC000000}"/>
    <cellStyle name="20% - Akzent1 3 6" xfId="177" xr:uid="{00000000-0005-0000-0000-0000AD000000}"/>
    <cellStyle name="20% - Akzent1 3 7" xfId="178" xr:uid="{00000000-0005-0000-0000-0000AE000000}"/>
    <cellStyle name="20% - Akzent1 3 8" xfId="179" xr:uid="{00000000-0005-0000-0000-0000AF000000}"/>
    <cellStyle name="20% - Akzent1 3 9" xfId="180" xr:uid="{00000000-0005-0000-0000-0000B0000000}"/>
    <cellStyle name="20% - Akzent1 4" xfId="181" xr:uid="{00000000-0005-0000-0000-0000B1000000}"/>
    <cellStyle name="20% - Akzent1 4 2" xfId="182" xr:uid="{00000000-0005-0000-0000-0000B2000000}"/>
    <cellStyle name="20% - Akzent1 4 2 2" xfId="183" xr:uid="{00000000-0005-0000-0000-0000B3000000}"/>
    <cellStyle name="20% - Akzent1 4 2 3" xfId="184" xr:uid="{00000000-0005-0000-0000-0000B4000000}"/>
    <cellStyle name="20% - Akzent1 4 3" xfId="185" xr:uid="{00000000-0005-0000-0000-0000B5000000}"/>
    <cellStyle name="20% - Akzent1 4 3 2" xfId="186" xr:uid="{00000000-0005-0000-0000-0000B6000000}"/>
    <cellStyle name="20% - Akzent1 4 4" xfId="187" xr:uid="{00000000-0005-0000-0000-0000B7000000}"/>
    <cellStyle name="20% - Akzent1 4 5" xfId="188" xr:uid="{00000000-0005-0000-0000-0000B8000000}"/>
    <cellStyle name="20% - Akzent1 4 6" xfId="189" xr:uid="{00000000-0005-0000-0000-0000B9000000}"/>
    <cellStyle name="20% - Akzent1 4 7" xfId="190" xr:uid="{00000000-0005-0000-0000-0000BA000000}"/>
    <cellStyle name="20% - Akzent1 4 8" xfId="191" xr:uid="{00000000-0005-0000-0000-0000BB000000}"/>
    <cellStyle name="20% - Akzent1 4 9" xfId="192" xr:uid="{00000000-0005-0000-0000-0000BC000000}"/>
    <cellStyle name="20% - Akzent1 5" xfId="193" xr:uid="{00000000-0005-0000-0000-0000BD000000}"/>
    <cellStyle name="20% - Akzent1 5 2" xfId="194" xr:uid="{00000000-0005-0000-0000-0000BE000000}"/>
    <cellStyle name="20% - Akzent1 5 2 2" xfId="195" xr:uid="{00000000-0005-0000-0000-0000BF000000}"/>
    <cellStyle name="20% - Akzent1 5 2 3" xfId="196" xr:uid="{00000000-0005-0000-0000-0000C0000000}"/>
    <cellStyle name="20% - Akzent1 5 3" xfId="197" xr:uid="{00000000-0005-0000-0000-0000C1000000}"/>
    <cellStyle name="20% - Akzent1 5 4" xfId="198" xr:uid="{00000000-0005-0000-0000-0000C2000000}"/>
    <cellStyle name="20% - Akzent1 6" xfId="199" xr:uid="{00000000-0005-0000-0000-0000C3000000}"/>
    <cellStyle name="20% - Akzent1 6 2" xfId="200" xr:uid="{00000000-0005-0000-0000-0000C4000000}"/>
    <cellStyle name="20% - Akzent1 6 2 2" xfId="201" xr:uid="{00000000-0005-0000-0000-0000C5000000}"/>
    <cellStyle name="20% - Akzent1 6 2 3" xfId="202" xr:uid="{00000000-0005-0000-0000-0000C6000000}"/>
    <cellStyle name="20% - Akzent1 6 3" xfId="203" xr:uid="{00000000-0005-0000-0000-0000C7000000}"/>
    <cellStyle name="20% - Akzent1 6 4" xfId="204" xr:uid="{00000000-0005-0000-0000-0000C8000000}"/>
    <cellStyle name="20% - Akzent1 7" xfId="205" xr:uid="{00000000-0005-0000-0000-0000C9000000}"/>
    <cellStyle name="20% - Akzent1 7 2" xfId="206" xr:uid="{00000000-0005-0000-0000-0000CA000000}"/>
    <cellStyle name="20% - Akzent1 7 2 2" xfId="207" xr:uid="{00000000-0005-0000-0000-0000CB000000}"/>
    <cellStyle name="20% - Akzent1 7 2 3" xfId="208" xr:uid="{00000000-0005-0000-0000-0000CC000000}"/>
    <cellStyle name="20% - Akzent1 7 3" xfId="209" xr:uid="{00000000-0005-0000-0000-0000CD000000}"/>
    <cellStyle name="20% - Akzent1 7 4" xfId="210" xr:uid="{00000000-0005-0000-0000-0000CE000000}"/>
    <cellStyle name="20% - Akzent1 8" xfId="211" xr:uid="{00000000-0005-0000-0000-0000CF000000}"/>
    <cellStyle name="20% - Akzent1 8 2" xfId="212" xr:uid="{00000000-0005-0000-0000-0000D0000000}"/>
    <cellStyle name="20% - Akzent1 9" xfId="213" xr:uid="{00000000-0005-0000-0000-0000D1000000}"/>
    <cellStyle name="20% - Akzent1 9 2" xfId="214" xr:uid="{00000000-0005-0000-0000-0000D2000000}"/>
    <cellStyle name="20% - Akzent1 9 2 2" xfId="215" xr:uid="{00000000-0005-0000-0000-0000D3000000}"/>
    <cellStyle name="20% - Akzent1 9 2 3" xfId="216" xr:uid="{00000000-0005-0000-0000-0000D4000000}"/>
    <cellStyle name="20% - Akzent1 9 3" xfId="217" xr:uid="{00000000-0005-0000-0000-0000D5000000}"/>
    <cellStyle name="20% - Akzent1 9 4" xfId="218" xr:uid="{00000000-0005-0000-0000-0000D6000000}"/>
    <cellStyle name="20% - Akzent2 10" xfId="219" xr:uid="{00000000-0005-0000-0000-0000D7000000}"/>
    <cellStyle name="20% - Akzent2 10 2" xfId="220" xr:uid="{00000000-0005-0000-0000-0000D8000000}"/>
    <cellStyle name="20% - Akzent2 10 2 2" xfId="221" xr:uid="{00000000-0005-0000-0000-0000D9000000}"/>
    <cellStyle name="20% - Akzent2 10 3" xfId="222" xr:uid="{00000000-0005-0000-0000-0000DA000000}"/>
    <cellStyle name="20% - Akzent2 10 4" xfId="223" xr:uid="{00000000-0005-0000-0000-0000DB000000}"/>
    <cellStyle name="20% - Akzent2 10 5" xfId="224" xr:uid="{00000000-0005-0000-0000-0000DC000000}"/>
    <cellStyle name="20% - Akzent2 11" xfId="225" xr:uid="{00000000-0005-0000-0000-0000DD000000}"/>
    <cellStyle name="20% - Akzent2 11 2" xfId="226" xr:uid="{00000000-0005-0000-0000-0000DE000000}"/>
    <cellStyle name="20% - Akzent2 11 2 2" xfId="227" xr:uid="{00000000-0005-0000-0000-0000DF000000}"/>
    <cellStyle name="20% - Akzent2 11 3" xfId="228" xr:uid="{00000000-0005-0000-0000-0000E0000000}"/>
    <cellStyle name="20% - Akzent2 11 4" xfId="229" xr:uid="{00000000-0005-0000-0000-0000E1000000}"/>
    <cellStyle name="20% - Akzent2 11 5" xfId="230" xr:uid="{00000000-0005-0000-0000-0000E2000000}"/>
    <cellStyle name="20% - Akzent2 12" xfId="231" xr:uid="{00000000-0005-0000-0000-0000E3000000}"/>
    <cellStyle name="20% - Akzent2 12 2" xfId="232" xr:uid="{00000000-0005-0000-0000-0000E4000000}"/>
    <cellStyle name="20% - Akzent2 12 3" xfId="233" xr:uid="{00000000-0005-0000-0000-0000E5000000}"/>
    <cellStyle name="20% - Akzent2 13" xfId="234" xr:uid="{00000000-0005-0000-0000-0000E6000000}"/>
    <cellStyle name="20% - Akzent2 13 2" xfId="235" xr:uid="{00000000-0005-0000-0000-0000E7000000}"/>
    <cellStyle name="20% - Akzent2 13 3" xfId="236" xr:uid="{00000000-0005-0000-0000-0000E8000000}"/>
    <cellStyle name="20% - Akzent2 14" xfId="237" xr:uid="{00000000-0005-0000-0000-0000E9000000}"/>
    <cellStyle name="20% - Akzent2 14 2" xfId="238" xr:uid="{00000000-0005-0000-0000-0000EA000000}"/>
    <cellStyle name="20% - Akzent2 14 3" xfId="239" xr:uid="{00000000-0005-0000-0000-0000EB000000}"/>
    <cellStyle name="20% - Akzent2 15" xfId="240" xr:uid="{00000000-0005-0000-0000-0000EC000000}"/>
    <cellStyle name="20% - Akzent2 15 2" xfId="241" xr:uid="{00000000-0005-0000-0000-0000ED000000}"/>
    <cellStyle name="20% - Akzent2 15 3" xfId="242" xr:uid="{00000000-0005-0000-0000-0000EE000000}"/>
    <cellStyle name="20% - Akzent2 16" xfId="243" xr:uid="{00000000-0005-0000-0000-0000EF000000}"/>
    <cellStyle name="20% - Akzent2 16 2" xfId="244" xr:uid="{00000000-0005-0000-0000-0000F0000000}"/>
    <cellStyle name="20% - Akzent2 16 3" xfId="245" xr:uid="{00000000-0005-0000-0000-0000F1000000}"/>
    <cellStyle name="20% - Akzent2 2" xfId="246" xr:uid="{00000000-0005-0000-0000-0000F2000000}"/>
    <cellStyle name="20% - Akzent2 2 10" xfId="247" xr:uid="{00000000-0005-0000-0000-0000F3000000}"/>
    <cellStyle name="20% - Akzent2 2 11" xfId="248" xr:uid="{00000000-0005-0000-0000-0000F4000000}"/>
    <cellStyle name="20% - Akzent2 2 12" xfId="249" xr:uid="{00000000-0005-0000-0000-0000F5000000}"/>
    <cellStyle name="20% - Akzent2 2 13" xfId="250" xr:uid="{00000000-0005-0000-0000-0000F6000000}"/>
    <cellStyle name="20% - Akzent2 2 14" xfId="251" xr:uid="{00000000-0005-0000-0000-0000F7000000}"/>
    <cellStyle name="20% - Akzent2 2 15" xfId="252" xr:uid="{00000000-0005-0000-0000-0000F8000000}"/>
    <cellStyle name="20% - Akzent2 2 16" xfId="253" xr:uid="{00000000-0005-0000-0000-0000F9000000}"/>
    <cellStyle name="20% - Akzent2 2 17" xfId="254" xr:uid="{00000000-0005-0000-0000-0000FA000000}"/>
    <cellStyle name="20% - Akzent2 2 18" xfId="255" xr:uid="{00000000-0005-0000-0000-0000FB000000}"/>
    <cellStyle name="20% - Akzent2 2 19" xfId="256" xr:uid="{00000000-0005-0000-0000-0000FC000000}"/>
    <cellStyle name="20% - Akzent2 2 2" xfId="257" xr:uid="{00000000-0005-0000-0000-0000FD000000}"/>
    <cellStyle name="20% - Akzent2 2 20" xfId="258" xr:uid="{00000000-0005-0000-0000-0000FE000000}"/>
    <cellStyle name="20% - Akzent2 2 21" xfId="259" xr:uid="{00000000-0005-0000-0000-0000FF000000}"/>
    <cellStyle name="20% - Akzent2 2 22" xfId="260" xr:uid="{00000000-0005-0000-0000-000000010000}"/>
    <cellStyle name="20% - Akzent2 2 23" xfId="261" xr:uid="{00000000-0005-0000-0000-000001010000}"/>
    <cellStyle name="20% - Akzent2 2 24" xfId="262" xr:uid="{00000000-0005-0000-0000-000002010000}"/>
    <cellStyle name="20% - Akzent2 2 25" xfId="263" xr:uid="{00000000-0005-0000-0000-000003010000}"/>
    <cellStyle name="20% - Akzent2 2 26" xfId="264" xr:uid="{00000000-0005-0000-0000-000004010000}"/>
    <cellStyle name="20% - Akzent2 2 27" xfId="265" xr:uid="{00000000-0005-0000-0000-000005010000}"/>
    <cellStyle name="20% - Akzent2 2 28" xfId="266" xr:uid="{00000000-0005-0000-0000-000006010000}"/>
    <cellStyle name="20% - Akzent2 2 29" xfId="267" xr:uid="{00000000-0005-0000-0000-000007010000}"/>
    <cellStyle name="20% - Akzent2 2 3" xfId="268" xr:uid="{00000000-0005-0000-0000-000008010000}"/>
    <cellStyle name="20% - Akzent2 2 30" xfId="269" xr:uid="{00000000-0005-0000-0000-000009010000}"/>
    <cellStyle name="20% - Akzent2 2 31" xfId="270" xr:uid="{00000000-0005-0000-0000-00000A010000}"/>
    <cellStyle name="20% - Akzent2 2 32" xfId="271" xr:uid="{00000000-0005-0000-0000-00000B010000}"/>
    <cellStyle name="20% - Akzent2 2 33" xfId="272" xr:uid="{00000000-0005-0000-0000-00000C010000}"/>
    <cellStyle name="20% - Akzent2 2 34" xfId="273" xr:uid="{00000000-0005-0000-0000-00000D010000}"/>
    <cellStyle name="20% - Akzent2 2 35" xfId="274" xr:uid="{00000000-0005-0000-0000-00000E010000}"/>
    <cellStyle name="20% - Akzent2 2 36" xfId="275" xr:uid="{00000000-0005-0000-0000-00000F010000}"/>
    <cellStyle name="20% - Akzent2 2 37" xfId="276" xr:uid="{00000000-0005-0000-0000-000010010000}"/>
    <cellStyle name="20% - Akzent2 2 38" xfId="277" xr:uid="{00000000-0005-0000-0000-000011010000}"/>
    <cellStyle name="20% - Akzent2 2 39" xfId="278" xr:uid="{00000000-0005-0000-0000-000012010000}"/>
    <cellStyle name="20% - Akzent2 2 4" xfId="279" xr:uid="{00000000-0005-0000-0000-000013010000}"/>
    <cellStyle name="20% - Akzent2 2 5" xfId="280" xr:uid="{00000000-0005-0000-0000-000014010000}"/>
    <cellStyle name="20% - Akzent2 2 6" xfId="281" xr:uid="{00000000-0005-0000-0000-000015010000}"/>
    <cellStyle name="20% - Akzent2 2 7" xfId="282" xr:uid="{00000000-0005-0000-0000-000016010000}"/>
    <cellStyle name="20% - Akzent2 2 8" xfId="283" xr:uid="{00000000-0005-0000-0000-000017010000}"/>
    <cellStyle name="20% - Akzent2 2 9" xfId="284" xr:uid="{00000000-0005-0000-0000-000018010000}"/>
    <cellStyle name="20% - Akzent2 3" xfId="285" xr:uid="{00000000-0005-0000-0000-000019010000}"/>
    <cellStyle name="20% - Akzent2 3 10" xfId="286" xr:uid="{00000000-0005-0000-0000-00001A010000}"/>
    <cellStyle name="20% - Akzent2 3 11" xfId="287" xr:uid="{00000000-0005-0000-0000-00001B010000}"/>
    <cellStyle name="20% - Akzent2 3 12" xfId="288" xr:uid="{00000000-0005-0000-0000-00001C010000}"/>
    <cellStyle name="20% - Akzent2 3 13" xfId="289" xr:uid="{00000000-0005-0000-0000-00001D010000}"/>
    <cellStyle name="20% - Akzent2 3 14" xfId="290" xr:uid="{00000000-0005-0000-0000-00001E010000}"/>
    <cellStyle name="20% - Akzent2 3 15" xfId="291" xr:uid="{00000000-0005-0000-0000-00001F010000}"/>
    <cellStyle name="20% - Akzent2 3 16" xfId="292" xr:uid="{00000000-0005-0000-0000-000020010000}"/>
    <cellStyle name="20% - Akzent2 3 17" xfId="293" xr:uid="{00000000-0005-0000-0000-000021010000}"/>
    <cellStyle name="20% - Akzent2 3 18" xfId="294" xr:uid="{00000000-0005-0000-0000-000022010000}"/>
    <cellStyle name="20% - Akzent2 3 19" xfId="295" xr:uid="{00000000-0005-0000-0000-000023010000}"/>
    <cellStyle name="20% - Akzent2 3 2" xfId="296" xr:uid="{00000000-0005-0000-0000-000024010000}"/>
    <cellStyle name="20% - Akzent2 3 2 2" xfId="297" xr:uid="{00000000-0005-0000-0000-000025010000}"/>
    <cellStyle name="20% - Akzent2 3 20" xfId="298" xr:uid="{00000000-0005-0000-0000-000026010000}"/>
    <cellStyle name="20% - Akzent2 3 21" xfId="299" xr:uid="{00000000-0005-0000-0000-000027010000}"/>
    <cellStyle name="20% - Akzent2 3 22" xfId="300" xr:uid="{00000000-0005-0000-0000-000028010000}"/>
    <cellStyle name="20% - Akzent2 3 23" xfId="301" xr:uid="{00000000-0005-0000-0000-000029010000}"/>
    <cellStyle name="20% - Akzent2 3 3" xfId="302" xr:uid="{00000000-0005-0000-0000-00002A010000}"/>
    <cellStyle name="20% - Akzent2 3 3 2" xfId="303" xr:uid="{00000000-0005-0000-0000-00002B010000}"/>
    <cellStyle name="20% - Akzent2 3 4" xfId="304" xr:uid="{00000000-0005-0000-0000-00002C010000}"/>
    <cellStyle name="20% - Akzent2 3 4 2" xfId="305" xr:uid="{00000000-0005-0000-0000-00002D010000}"/>
    <cellStyle name="20% - Akzent2 3 5" xfId="306" xr:uid="{00000000-0005-0000-0000-00002E010000}"/>
    <cellStyle name="20% - Akzent2 3 5 2" xfId="307" xr:uid="{00000000-0005-0000-0000-00002F010000}"/>
    <cellStyle name="20% - Akzent2 3 6" xfId="308" xr:uid="{00000000-0005-0000-0000-000030010000}"/>
    <cellStyle name="20% - Akzent2 3 6 2" xfId="309" xr:uid="{00000000-0005-0000-0000-000031010000}"/>
    <cellStyle name="20% - Akzent2 3 7" xfId="310" xr:uid="{00000000-0005-0000-0000-000032010000}"/>
    <cellStyle name="20% - Akzent2 3 7 2" xfId="311" xr:uid="{00000000-0005-0000-0000-000033010000}"/>
    <cellStyle name="20% - Akzent2 3 8" xfId="312" xr:uid="{00000000-0005-0000-0000-000034010000}"/>
    <cellStyle name="20% - Akzent2 3 8 2" xfId="313" xr:uid="{00000000-0005-0000-0000-000035010000}"/>
    <cellStyle name="20% - Akzent2 3 9" xfId="314" xr:uid="{00000000-0005-0000-0000-000036010000}"/>
    <cellStyle name="20% - Akzent2 4" xfId="315" xr:uid="{00000000-0005-0000-0000-000037010000}"/>
    <cellStyle name="20% - Akzent2 4 10" xfId="316" xr:uid="{00000000-0005-0000-0000-000038010000}"/>
    <cellStyle name="20% - Akzent2 4 2" xfId="317" xr:uid="{00000000-0005-0000-0000-000039010000}"/>
    <cellStyle name="20% - Akzent2 4 2 2" xfId="318" xr:uid="{00000000-0005-0000-0000-00003A010000}"/>
    <cellStyle name="20% - Akzent2 4 3" xfId="319" xr:uid="{00000000-0005-0000-0000-00003B010000}"/>
    <cellStyle name="20% - Akzent2 4 3 2" xfId="320" xr:uid="{00000000-0005-0000-0000-00003C010000}"/>
    <cellStyle name="20% - Akzent2 4 4" xfId="321" xr:uid="{00000000-0005-0000-0000-00003D010000}"/>
    <cellStyle name="20% - Akzent2 4 5" xfId="322" xr:uid="{00000000-0005-0000-0000-00003E010000}"/>
    <cellStyle name="20% - Akzent2 4 6" xfId="323" xr:uid="{00000000-0005-0000-0000-00003F010000}"/>
    <cellStyle name="20% - Akzent2 4 7" xfId="324" xr:uid="{00000000-0005-0000-0000-000040010000}"/>
    <cellStyle name="20% - Akzent2 4 8" xfId="325" xr:uid="{00000000-0005-0000-0000-000041010000}"/>
    <cellStyle name="20% - Akzent2 4 9" xfId="326" xr:uid="{00000000-0005-0000-0000-000042010000}"/>
    <cellStyle name="20% - Akzent2 5" xfId="327" xr:uid="{00000000-0005-0000-0000-000043010000}"/>
    <cellStyle name="20% - Akzent2 5 2" xfId="328" xr:uid="{00000000-0005-0000-0000-000044010000}"/>
    <cellStyle name="20% - Akzent2 5 2 2" xfId="329" xr:uid="{00000000-0005-0000-0000-000045010000}"/>
    <cellStyle name="20% - Akzent2 5 3" xfId="330" xr:uid="{00000000-0005-0000-0000-000046010000}"/>
    <cellStyle name="20% - Akzent2 5 4" xfId="331" xr:uid="{00000000-0005-0000-0000-000047010000}"/>
    <cellStyle name="20% - Akzent2 5 5" xfId="332" xr:uid="{00000000-0005-0000-0000-000048010000}"/>
    <cellStyle name="20% - Akzent2 6" xfId="333" xr:uid="{00000000-0005-0000-0000-000049010000}"/>
    <cellStyle name="20% - Akzent2 6 2" xfId="334" xr:uid="{00000000-0005-0000-0000-00004A010000}"/>
    <cellStyle name="20% - Akzent2 6 2 2" xfId="335" xr:uid="{00000000-0005-0000-0000-00004B010000}"/>
    <cellStyle name="20% - Akzent2 6 3" xfId="336" xr:uid="{00000000-0005-0000-0000-00004C010000}"/>
    <cellStyle name="20% - Akzent2 6 4" xfId="337" xr:uid="{00000000-0005-0000-0000-00004D010000}"/>
    <cellStyle name="20% - Akzent2 6 5" xfId="338" xr:uid="{00000000-0005-0000-0000-00004E010000}"/>
    <cellStyle name="20% - Akzent2 7" xfId="339" xr:uid="{00000000-0005-0000-0000-00004F010000}"/>
    <cellStyle name="20% - Akzent2 7 2" xfId="340" xr:uid="{00000000-0005-0000-0000-000050010000}"/>
    <cellStyle name="20% - Akzent2 7 2 2" xfId="341" xr:uid="{00000000-0005-0000-0000-000051010000}"/>
    <cellStyle name="20% - Akzent2 7 3" xfId="342" xr:uid="{00000000-0005-0000-0000-000052010000}"/>
    <cellStyle name="20% - Akzent2 7 4" xfId="343" xr:uid="{00000000-0005-0000-0000-000053010000}"/>
    <cellStyle name="20% - Akzent2 7 5" xfId="344" xr:uid="{00000000-0005-0000-0000-000054010000}"/>
    <cellStyle name="20% - Akzent2 8" xfId="345" xr:uid="{00000000-0005-0000-0000-000055010000}"/>
    <cellStyle name="20% - Akzent2 8 2" xfId="346" xr:uid="{00000000-0005-0000-0000-000056010000}"/>
    <cellStyle name="20% - Akzent2 8 2 2" xfId="347" xr:uid="{00000000-0005-0000-0000-000057010000}"/>
    <cellStyle name="20% - Akzent2 8 3" xfId="348" xr:uid="{00000000-0005-0000-0000-000058010000}"/>
    <cellStyle name="20% - Akzent2 8 4" xfId="349" xr:uid="{00000000-0005-0000-0000-000059010000}"/>
    <cellStyle name="20% - Akzent2 8 5" xfId="350" xr:uid="{00000000-0005-0000-0000-00005A010000}"/>
    <cellStyle name="20% - Akzent2 9" xfId="351" xr:uid="{00000000-0005-0000-0000-00005B010000}"/>
    <cellStyle name="20% - Akzent2 9 2" xfId="352" xr:uid="{00000000-0005-0000-0000-00005C010000}"/>
    <cellStyle name="20% - Akzent2 9 2 2" xfId="353" xr:uid="{00000000-0005-0000-0000-00005D010000}"/>
    <cellStyle name="20% - Akzent2 9 3" xfId="354" xr:uid="{00000000-0005-0000-0000-00005E010000}"/>
    <cellStyle name="20% - Akzent2 9 4" xfId="355" xr:uid="{00000000-0005-0000-0000-00005F010000}"/>
    <cellStyle name="20% - Akzent2 9 5" xfId="356" xr:uid="{00000000-0005-0000-0000-000060010000}"/>
    <cellStyle name="20% - Akzent3 10" xfId="357" xr:uid="{00000000-0005-0000-0000-000061010000}"/>
    <cellStyle name="20% - Akzent3 10 2" xfId="358" xr:uid="{00000000-0005-0000-0000-000062010000}"/>
    <cellStyle name="20% - Akzent3 10 2 2" xfId="359" xr:uid="{00000000-0005-0000-0000-000063010000}"/>
    <cellStyle name="20% - Akzent3 10 3" xfId="360" xr:uid="{00000000-0005-0000-0000-000064010000}"/>
    <cellStyle name="20% - Akzent3 10 4" xfId="361" xr:uid="{00000000-0005-0000-0000-000065010000}"/>
    <cellStyle name="20% - Akzent3 10 5" xfId="362" xr:uid="{00000000-0005-0000-0000-000066010000}"/>
    <cellStyle name="20% - Akzent3 11" xfId="363" xr:uid="{00000000-0005-0000-0000-000067010000}"/>
    <cellStyle name="20% - Akzent3 11 2" xfId="364" xr:uid="{00000000-0005-0000-0000-000068010000}"/>
    <cellStyle name="20% - Akzent3 11 2 2" xfId="365" xr:uid="{00000000-0005-0000-0000-000069010000}"/>
    <cellStyle name="20% - Akzent3 11 3" xfId="366" xr:uid="{00000000-0005-0000-0000-00006A010000}"/>
    <cellStyle name="20% - Akzent3 11 4" xfId="367" xr:uid="{00000000-0005-0000-0000-00006B010000}"/>
    <cellStyle name="20% - Akzent3 11 5" xfId="368" xr:uid="{00000000-0005-0000-0000-00006C010000}"/>
    <cellStyle name="20% - Akzent3 12" xfId="369" xr:uid="{00000000-0005-0000-0000-00006D010000}"/>
    <cellStyle name="20% - Akzent3 12 2" xfId="370" xr:uid="{00000000-0005-0000-0000-00006E010000}"/>
    <cellStyle name="20% - Akzent3 12 3" xfId="371" xr:uid="{00000000-0005-0000-0000-00006F010000}"/>
    <cellStyle name="20% - Akzent3 13" xfId="372" xr:uid="{00000000-0005-0000-0000-000070010000}"/>
    <cellStyle name="20% - Akzent3 13 2" xfId="373" xr:uid="{00000000-0005-0000-0000-000071010000}"/>
    <cellStyle name="20% - Akzent3 13 3" xfId="374" xr:uid="{00000000-0005-0000-0000-000072010000}"/>
    <cellStyle name="20% - Akzent3 14" xfId="375" xr:uid="{00000000-0005-0000-0000-000073010000}"/>
    <cellStyle name="20% - Akzent3 14 2" xfId="376" xr:uid="{00000000-0005-0000-0000-000074010000}"/>
    <cellStyle name="20% - Akzent3 14 3" xfId="377" xr:uid="{00000000-0005-0000-0000-000075010000}"/>
    <cellStyle name="20% - Akzent3 15" xfId="378" xr:uid="{00000000-0005-0000-0000-000076010000}"/>
    <cellStyle name="20% - Akzent3 15 2" xfId="379" xr:uid="{00000000-0005-0000-0000-000077010000}"/>
    <cellStyle name="20% - Akzent3 15 3" xfId="380" xr:uid="{00000000-0005-0000-0000-000078010000}"/>
    <cellStyle name="20% - Akzent3 16" xfId="381" xr:uid="{00000000-0005-0000-0000-000079010000}"/>
    <cellStyle name="20% - Akzent3 16 2" xfId="382" xr:uid="{00000000-0005-0000-0000-00007A010000}"/>
    <cellStyle name="20% - Akzent3 16 3" xfId="383" xr:uid="{00000000-0005-0000-0000-00007B010000}"/>
    <cellStyle name="20% - Akzent3 2" xfId="384" xr:uid="{00000000-0005-0000-0000-00007C010000}"/>
    <cellStyle name="20% - Akzent3 2 10" xfId="385" xr:uid="{00000000-0005-0000-0000-00007D010000}"/>
    <cellStyle name="20% - Akzent3 2 11" xfId="386" xr:uid="{00000000-0005-0000-0000-00007E010000}"/>
    <cellStyle name="20% - Akzent3 2 12" xfId="387" xr:uid="{00000000-0005-0000-0000-00007F010000}"/>
    <cellStyle name="20% - Akzent3 2 13" xfId="388" xr:uid="{00000000-0005-0000-0000-000080010000}"/>
    <cellStyle name="20% - Akzent3 2 14" xfId="389" xr:uid="{00000000-0005-0000-0000-000081010000}"/>
    <cellStyle name="20% - Akzent3 2 15" xfId="390" xr:uid="{00000000-0005-0000-0000-000082010000}"/>
    <cellStyle name="20% - Akzent3 2 16" xfId="391" xr:uid="{00000000-0005-0000-0000-000083010000}"/>
    <cellStyle name="20% - Akzent3 2 17" xfId="392" xr:uid="{00000000-0005-0000-0000-000084010000}"/>
    <cellStyle name="20% - Akzent3 2 18" xfId="393" xr:uid="{00000000-0005-0000-0000-000085010000}"/>
    <cellStyle name="20% - Akzent3 2 19" xfId="394" xr:uid="{00000000-0005-0000-0000-000086010000}"/>
    <cellStyle name="20% - Akzent3 2 2" xfId="395" xr:uid="{00000000-0005-0000-0000-000087010000}"/>
    <cellStyle name="20% - Akzent3 2 20" xfId="396" xr:uid="{00000000-0005-0000-0000-000088010000}"/>
    <cellStyle name="20% - Akzent3 2 21" xfId="397" xr:uid="{00000000-0005-0000-0000-000089010000}"/>
    <cellStyle name="20% - Akzent3 2 22" xfId="398" xr:uid="{00000000-0005-0000-0000-00008A010000}"/>
    <cellStyle name="20% - Akzent3 2 23" xfId="399" xr:uid="{00000000-0005-0000-0000-00008B010000}"/>
    <cellStyle name="20% - Akzent3 2 24" xfId="400" xr:uid="{00000000-0005-0000-0000-00008C010000}"/>
    <cellStyle name="20% - Akzent3 2 25" xfId="401" xr:uid="{00000000-0005-0000-0000-00008D010000}"/>
    <cellStyle name="20% - Akzent3 2 26" xfId="402" xr:uid="{00000000-0005-0000-0000-00008E010000}"/>
    <cellStyle name="20% - Akzent3 2 27" xfId="403" xr:uid="{00000000-0005-0000-0000-00008F010000}"/>
    <cellStyle name="20% - Akzent3 2 28" xfId="404" xr:uid="{00000000-0005-0000-0000-000090010000}"/>
    <cellStyle name="20% - Akzent3 2 29" xfId="405" xr:uid="{00000000-0005-0000-0000-000091010000}"/>
    <cellStyle name="20% - Akzent3 2 3" xfId="406" xr:uid="{00000000-0005-0000-0000-000092010000}"/>
    <cellStyle name="20% - Akzent3 2 30" xfId="407" xr:uid="{00000000-0005-0000-0000-000093010000}"/>
    <cellStyle name="20% - Akzent3 2 31" xfId="408" xr:uid="{00000000-0005-0000-0000-000094010000}"/>
    <cellStyle name="20% - Akzent3 2 32" xfId="409" xr:uid="{00000000-0005-0000-0000-000095010000}"/>
    <cellStyle name="20% - Akzent3 2 33" xfId="410" xr:uid="{00000000-0005-0000-0000-000096010000}"/>
    <cellStyle name="20% - Akzent3 2 34" xfId="411" xr:uid="{00000000-0005-0000-0000-000097010000}"/>
    <cellStyle name="20% - Akzent3 2 35" xfId="412" xr:uid="{00000000-0005-0000-0000-000098010000}"/>
    <cellStyle name="20% - Akzent3 2 36" xfId="413" xr:uid="{00000000-0005-0000-0000-000099010000}"/>
    <cellStyle name="20% - Akzent3 2 37" xfId="414" xr:uid="{00000000-0005-0000-0000-00009A010000}"/>
    <cellStyle name="20% - Akzent3 2 38" xfId="415" xr:uid="{00000000-0005-0000-0000-00009B010000}"/>
    <cellStyle name="20% - Akzent3 2 39" xfId="416" xr:uid="{00000000-0005-0000-0000-00009C010000}"/>
    <cellStyle name="20% - Akzent3 2 4" xfId="417" xr:uid="{00000000-0005-0000-0000-00009D010000}"/>
    <cellStyle name="20% - Akzent3 2 5" xfId="418" xr:uid="{00000000-0005-0000-0000-00009E010000}"/>
    <cellStyle name="20% - Akzent3 2 6" xfId="419" xr:uid="{00000000-0005-0000-0000-00009F010000}"/>
    <cellStyle name="20% - Akzent3 2 7" xfId="420" xr:uid="{00000000-0005-0000-0000-0000A0010000}"/>
    <cellStyle name="20% - Akzent3 2 8" xfId="421" xr:uid="{00000000-0005-0000-0000-0000A1010000}"/>
    <cellStyle name="20% - Akzent3 2 9" xfId="422" xr:uid="{00000000-0005-0000-0000-0000A2010000}"/>
    <cellStyle name="20% - Akzent3 3" xfId="423" xr:uid="{00000000-0005-0000-0000-0000A3010000}"/>
    <cellStyle name="20% - Akzent3 3 10" xfId="424" xr:uid="{00000000-0005-0000-0000-0000A4010000}"/>
    <cellStyle name="20% - Akzent3 3 11" xfId="425" xr:uid="{00000000-0005-0000-0000-0000A5010000}"/>
    <cellStyle name="20% - Akzent3 3 12" xfId="426" xr:uid="{00000000-0005-0000-0000-0000A6010000}"/>
    <cellStyle name="20% - Akzent3 3 13" xfId="427" xr:uid="{00000000-0005-0000-0000-0000A7010000}"/>
    <cellStyle name="20% - Akzent3 3 14" xfId="428" xr:uid="{00000000-0005-0000-0000-0000A8010000}"/>
    <cellStyle name="20% - Akzent3 3 15" xfId="429" xr:uid="{00000000-0005-0000-0000-0000A9010000}"/>
    <cellStyle name="20% - Akzent3 3 16" xfId="430" xr:uid="{00000000-0005-0000-0000-0000AA010000}"/>
    <cellStyle name="20% - Akzent3 3 17" xfId="431" xr:uid="{00000000-0005-0000-0000-0000AB010000}"/>
    <cellStyle name="20% - Akzent3 3 18" xfId="432" xr:uid="{00000000-0005-0000-0000-0000AC010000}"/>
    <cellStyle name="20% - Akzent3 3 19" xfId="433" xr:uid="{00000000-0005-0000-0000-0000AD010000}"/>
    <cellStyle name="20% - Akzent3 3 2" xfId="434" xr:uid="{00000000-0005-0000-0000-0000AE010000}"/>
    <cellStyle name="20% - Akzent3 3 2 2" xfId="435" xr:uid="{00000000-0005-0000-0000-0000AF010000}"/>
    <cellStyle name="20% - Akzent3 3 20" xfId="436" xr:uid="{00000000-0005-0000-0000-0000B0010000}"/>
    <cellStyle name="20% - Akzent3 3 21" xfId="437" xr:uid="{00000000-0005-0000-0000-0000B1010000}"/>
    <cellStyle name="20% - Akzent3 3 22" xfId="438" xr:uid="{00000000-0005-0000-0000-0000B2010000}"/>
    <cellStyle name="20% - Akzent3 3 23" xfId="439" xr:uid="{00000000-0005-0000-0000-0000B3010000}"/>
    <cellStyle name="20% - Akzent3 3 3" xfId="440" xr:uid="{00000000-0005-0000-0000-0000B4010000}"/>
    <cellStyle name="20% - Akzent3 3 3 2" xfId="441" xr:uid="{00000000-0005-0000-0000-0000B5010000}"/>
    <cellStyle name="20% - Akzent3 3 4" xfId="442" xr:uid="{00000000-0005-0000-0000-0000B6010000}"/>
    <cellStyle name="20% - Akzent3 3 4 2" xfId="443" xr:uid="{00000000-0005-0000-0000-0000B7010000}"/>
    <cellStyle name="20% - Akzent3 3 5" xfId="444" xr:uid="{00000000-0005-0000-0000-0000B8010000}"/>
    <cellStyle name="20% - Akzent3 3 5 2" xfId="445" xr:uid="{00000000-0005-0000-0000-0000B9010000}"/>
    <cellStyle name="20% - Akzent3 3 6" xfId="446" xr:uid="{00000000-0005-0000-0000-0000BA010000}"/>
    <cellStyle name="20% - Akzent3 3 6 2" xfId="447" xr:uid="{00000000-0005-0000-0000-0000BB010000}"/>
    <cellStyle name="20% - Akzent3 3 7" xfId="448" xr:uid="{00000000-0005-0000-0000-0000BC010000}"/>
    <cellStyle name="20% - Akzent3 3 7 2" xfId="449" xr:uid="{00000000-0005-0000-0000-0000BD010000}"/>
    <cellStyle name="20% - Akzent3 3 8" xfId="450" xr:uid="{00000000-0005-0000-0000-0000BE010000}"/>
    <cellStyle name="20% - Akzent3 3 8 2" xfId="451" xr:uid="{00000000-0005-0000-0000-0000BF010000}"/>
    <cellStyle name="20% - Akzent3 3 9" xfId="452" xr:uid="{00000000-0005-0000-0000-0000C0010000}"/>
    <cellStyle name="20% - Akzent3 4" xfId="453" xr:uid="{00000000-0005-0000-0000-0000C1010000}"/>
    <cellStyle name="20% - Akzent3 4 10" xfId="454" xr:uid="{00000000-0005-0000-0000-0000C2010000}"/>
    <cellStyle name="20% - Akzent3 4 2" xfId="455" xr:uid="{00000000-0005-0000-0000-0000C3010000}"/>
    <cellStyle name="20% - Akzent3 4 2 2" xfId="456" xr:uid="{00000000-0005-0000-0000-0000C4010000}"/>
    <cellStyle name="20% - Akzent3 4 3" xfId="457" xr:uid="{00000000-0005-0000-0000-0000C5010000}"/>
    <cellStyle name="20% - Akzent3 4 3 2" xfId="458" xr:uid="{00000000-0005-0000-0000-0000C6010000}"/>
    <cellStyle name="20% - Akzent3 4 4" xfId="459" xr:uid="{00000000-0005-0000-0000-0000C7010000}"/>
    <cellStyle name="20% - Akzent3 4 5" xfId="460" xr:uid="{00000000-0005-0000-0000-0000C8010000}"/>
    <cellStyle name="20% - Akzent3 4 6" xfId="461" xr:uid="{00000000-0005-0000-0000-0000C9010000}"/>
    <cellStyle name="20% - Akzent3 4 7" xfId="462" xr:uid="{00000000-0005-0000-0000-0000CA010000}"/>
    <cellStyle name="20% - Akzent3 4 8" xfId="463" xr:uid="{00000000-0005-0000-0000-0000CB010000}"/>
    <cellStyle name="20% - Akzent3 4 9" xfId="464" xr:uid="{00000000-0005-0000-0000-0000CC010000}"/>
    <cellStyle name="20% - Akzent3 5" xfId="465" xr:uid="{00000000-0005-0000-0000-0000CD010000}"/>
    <cellStyle name="20% - Akzent3 5 2" xfId="466" xr:uid="{00000000-0005-0000-0000-0000CE010000}"/>
    <cellStyle name="20% - Akzent3 5 2 2" xfId="467" xr:uid="{00000000-0005-0000-0000-0000CF010000}"/>
    <cellStyle name="20% - Akzent3 5 3" xfId="468" xr:uid="{00000000-0005-0000-0000-0000D0010000}"/>
    <cellStyle name="20% - Akzent3 5 4" xfId="469" xr:uid="{00000000-0005-0000-0000-0000D1010000}"/>
    <cellStyle name="20% - Akzent3 5 5" xfId="470" xr:uid="{00000000-0005-0000-0000-0000D2010000}"/>
    <cellStyle name="20% - Akzent3 6" xfId="471" xr:uid="{00000000-0005-0000-0000-0000D3010000}"/>
    <cellStyle name="20% - Akzent3 6 2" xfId="472" xr:uid="{00000000-0005-0000-0000-0000D4010000}"/>
    <cellStyle name="20% - Akzent3 6 2 2" xfId="473" xr:uid="{00000000-0005-0000-0000-0000D5010000}"/>
    <cellStyle name="20% - Akzent3 6 3" xfId="474" xr:uid="{00000000-0005-0000-0000-0000D6010000}"/>
    <cellStyle name="20% - Akzent3 6 4" xfId="475" xr:uid="{00000000-0005-0000-0000-0000D7010000}"/>
    <cellStyle name="20% - Akzent3 6 5" xfId="476" xr:uid="{00000000-0005-0000-0000-0000D8010000}"/>
    <cellStyle name="20% - Akzent3 7" xfId="477" xr:uid="{00000000-0005-0000-0000-0000D9010000}"/>
    <cellStyle name="20% - Akzent3 7 2" xfId="478" xr:uid="{00000000-0005-0000-0000-0000DA010000}"/>
    <cellStyle name="20% - Akzent3 7 2 2" xfId="479" xr:uid="{00000000-0005-0000-0000-0000DB010000}"/>
    <cellStyle name="20% - Akzent3 7 3" xfId="480" xr:uid="{00000000-0005-0000-0000-0000DC010000}"/>
    <cellStyle name="20% - Akzent3 7 4" xfId="481" xr:uid="{00000000-0005-0000-0000-0000DD010000}"/>
    <cellStyle name="20% - Akzent3 7 5" xfId="482" xr:uid="{00000000-0005-0000-0000-0000DE010000}"/>
    <cellStyle name="20% - Akzent3 8" xfId="483" xr:uid="{00000000-0005-0000-0000-0000DF010000}"/>
    <cellStyle name="20% - Akzent3 8 2" xfId="484" xr:uid="{00000000-0005-0000-0000-0000E0010000}"/>
    <cellStyle name="20% - Akzent3 8 2 2" xfId="485" xr:uid="{00000000-0005-0000-0000-0000E1010000}"/>
    <cellStyle name="20% - Akzent3 8 3" xfId="486" xr:uid="{00000000-0005-0000-0000-0000E2010000}"/>
    <cellStyle name="20% - Akzent3 8 4" xfId="487" xr:uid="{00000000-0005-0000-0000-0000E3010000}"/>
    <cellStyle name="20% - Akzent3 8 5" xfId="488" xr:uid="{00000000-0005-0000-0000-0000E4010000}"/>
    <cellStyle name="20% - Akzent3 9" xfId="489" xr:uid="{00000000-0005-0000-0000-0000E5010000}"/>
    <cellStyle name="20% - Akzent3 9 2" xfId="490" xr:uid="{00000000-0005-0000-0000-0000E6010000}"/>
    <cellStyle name="20% - Akzent3 9 2 2" xfId="491" xr:uid="{00000000-0005-0000-0000-0000E7010000}"/>
    <cellStyle name="20% - Akzent3 9 3" xfId="492" xr:uid="{00000000-0005-0000-0000-0000E8010000}"/>
    <cellStyle name="20% - Akzent3 9 4" xfId="493" xr:uid="{00000000-0005-0000-0000-0000E9010000}"/>
    <cellStyle name="20% - Akzent3 9 5" xfId="494" xr:uid="{00000000-0005-0000-0000-0000EA010000}"/>
    <cellStyle name="20% - Akzent4 10" xfId="495" xr:uid="{00000000-0005-0000-0000-0000EB010000}"/>
    <cellStyle name="20% - Akzent4 10 2" xfId="496" xr:uid="{00000000-0005-0000-0000-0000EC010000}"/>
    <cellStyle name="20% - Akzent4 10 2 2" xfId="497" xr:uid="{00000000-0005-0000-0000-0000ED010000}"/>
    <cellStyle name="20% - Akzent4 10 3" xfId="498" xr:uid="{00000000-0005-0000-0000-0000EE010000}"/>
    <cellStyle name="20% - Akzent4 10 4" xfId="499" xr:uid="{00000000-0005-0000-0000-0000EF010000}"/>
    <cellStyle name="20% - Akzent4 10 5" xfId="500" xr:uid="{00000000-0005-0000-0000-0000F0010000}"/>
    <cellStyle name="20% - Akzent4 11" xfId="501" xr:uid="{00000000-0005-0000-0000-0000F1010000}"/>
    <cellStyle name="20% - Akzent4 11 2" xfId="502" xr:uid="{00000000-0005-0000-0000-0000F2010000}"/>
    <cellStyle name="20% - Akzent4 11 2 2" xfId="503" xr:uid="{00000000-0005-0000-0000-0000F3010000}"/>
    <cellStyle name="20% - Akzent4 11 3" xfId="504" xr:uid="{00000000-0005-0000-0000-0000F4010000}"/>
    <cellStyle name="20% - Akzent4 11 4" xfId="505" xr:uid="{00000000-0005-0000-0000-0000F5010000}"/>
    <cellStyle name="20% - Akzent4 11 5" xfId="506" xr:uid="{00000000-0005-0000-0000-0000F6010000}"/>
    <cellStyle name="20% - Akzent4 12" xfId="507" xr:uid="{00000000-0005-0000-0000-0000F7010000}"/>
    <cellStyle name="20% - Akzent4 12 2" xfId="508" xr:uid="{00000000-0005-0000-0000-0000F8010000}"/>
    <cellStyle name="20% - Akzent4 12 3" xfId="509" xr:uid="{00000000-0005-0000-0000-0000F9010000}"/>
    <cellStyle name="20% - Akzent4 13" xfId="510" xr:uid="{00000000-0005-0000-0000-0000FA010000}"/>
    <cellStyle name="20% - Akzent4 13 2" xfId="511" xr:uid="{00000000-0005-0000-0000-0000FB010000}"/>
    <cellStyle name="20% - Akzent4 13 3" xfId="512" xr:uid="{00000000-0005-0000-0000-0000FC010000}"/>
    <cellStyle name="20% - Akzent4 14" xfId="513" xr:uid="{00000000-0005-0000-0000-0000FD010000}"/>
    <cellStyle name="20% - Akzent4 14 2" xfId="514" xr:uid="{00000000-0005-0000-0000-0000FE010000}"/>
    <cellStyle name="20% - Akzent4 14 3" xfId="515" xr:uid="{00000000-0005-0000-0000-0000FF010000}"/>
    <cellStyle name="20% - Akzent4 15" xfId="516" xr:uid="{00000000-0005-0000-0000-000000020000}"/>
    <cellStyle name="20% - Akzent4 15 2" xfId="517" xr:uid="{00000000-0005-0000-0000-000001020000}"/>
    <cellStyle name="20% - Akzent4 15 3" xfId="518" xr:uid="{00000000-0005-0000-0000-000002020000}"/>
    <cellStyle name="20% - Akzent4 16" xfId="519" xr:uid="{00000000-0005-0000-0000-000003020000}"/>
    <cellStyle name="20% - Akzent4 16 2" xfId="520" xr:uid="{00000000-0005-0000-0000-000004020000}"/>
    <cellStyle name="20% - Akzent4 16 3" xfId="521" xr:uid="{00000000-0005-0000-0000-000005020000}"/>
    <cellStyle name="20% - Akzent4 2" xfId="522" xr:uid="{00000000-0005-0000-0000-000006020000}"/>
    <cellStyle name="20% - Akzent4 2 10" xfId="523" xr:uid="{00000000-0005-0000-0000-000007020000}"/>
    <cellStyle name="20% - Akzent4 2 11" xfId="524" xr:uid="{00000000-0005-0000-0000-000008020000}"/>
    <cellStyle name="20% - Akzent4 2 12" xfId="525" xr:uid="{00000000-0005-0000-0000-000009020000}"/>
    <cellStyle name="20% - Akzent4 2 13" xfId="526" xr:uid="{00000000-0005-0000-0000-00000A020000}"/>
    <cellStyle name="20% - Akzent4 2 14" xfId="527" xr:uid="{00000000-0005-0000-0000-00000B020000}"/>
    <cellStyle name="20% - Akzent4 2 15" xfId="528" xr:uid="{00000000-0005-0000-0000-00000C020000}"/>
    <cellStyle name="20% - Akzent4 2 16" xfId="529" xr:uid="{00000000-0005-0000-0000-00000D020000}"/>
    <cellStyle name="20% - Akzent4 2 17" xfId="530" xr:uid="{00000000-0005-0000-0000-00000E020000}"/>
    <cellStyle name="20% - Akzent4 2 18" xfId="531" xr:uid="{00000000-0005-0000-0000-00000F020000}"/>
    <cellStyle name="20% - Akzent4 2 19" xfId="532" xr:uid="{00000000-0005-0000-0000-000010020000}"/>
    <cellStyle name="20% - Akzent4 2 2" xfId="533" xr:uid="{00000000-0005-0000-0000-000011020000}"/>
    <cellStyle name="20% - Akzent4 2 20" xfId="534" xr:uid="{00000000-0005-0000-0000-000012020000}"/>
    <cellStyle name="20% - Akzent4 2 21" xfId="535" xr:uid="{00000000-0005-0000-0000-000013020000}"/>
    <cellStyle name="20% - Akzent4 2 22" xfId="536" xr:uid="{00000000-0005-0000-0000-000014020000}"/>
    <cellStyle name="20% - Akzent4 2 23" xfId="537" xr:uid="{00000000-0005-0000-0000-000015020000}"/>
    <cellStyle name="20% - Akzent4 2 24" xfId="538" xr:uid="{00000000-0005-0000-0000-000016020000}"/>
    <cellStyle name="20% - Akzent4 2 25" xfId="539" xr:uid="{00000000-0005-0000-0000-000017020000}"/>
    <cellStyle name="20% - Akzent4 2 26" xfId="540" xr:uid="{00000000-0005-0000-0000-000018020000}"/>
    <cellStyle name="20% - Akzent4 2 27" xfId="541" xr:uid="{00000000-0005-0000-0000-000019020000}"/>
    <cellStyle name="20% - Akzent4 2 28" xfId="542" xr:uid="{00000000-0005-0000-0000-00001A020000}"/>
    <cellStyle name="20% - Akzent4 2 29" xfId="543" xr:uid="{00000000-0005-0000-0000-00001B020000}"/>
    <cellStyle name="20% - Akzent4 2 3" xfId="544" xr:uid="{00000000-0005-0000-0000-00001C020000}"/>
    <cellStyle name="20% - Akzent4 2 30" xfId="545" xr:uid="{00000000-0005-0000-0000-00001D020000}"/>
    <cellStyle name="20% - Akzent4 2 31" xfId="546" xr:uid="{00000000-0005-0000-0000-00001E020000}"/>
    <cellStyle name="20% - Akzent4 2 32" xfId="547" xr:uid="{00000000-0005-0000-0000-00001F020000}"/>
    <cellStyle name="20% - Akzent4 2 33" xfId="548" xr:uid="{00000000-0005-0000-0000-000020020000}"/>
    <cellStyle name="20% - Akzent4 2 34" xfId="549" xr:uid="{00000000-0005-0000-0000-000021020000}"/>
    <cellStyle name="20% - Akzent4 2 35" xfId="550" xr:uid="{00000000-0005-0000-0000-000022020000}"/>
    <cellStyle name="20% - Akzent4 2 36" xfId="551" xr:uid="{00000000-0005-0000-0000-000023020000}"/>
    <cellStyle name="20% - Akzent4 2 37" xfId="552" xr:uid="{00000000-0005-0000-0000-000024020000}"/>
    <cellStyle name="20% - Akzent4 2 38" xfId="553" xr:uid="{00000000-0005-0000-0000-000025020000}"/>
    <cellStyle name="20% - Akzent4 2 39" xfId="554" xr:uid="{00000000-0005-0000-0000-000026020000}"/>
    <cellStyle name="20% - Akzent4 2 4" xfId="555" xr:uid="{00000000-0005-0000-0000-000027020000}"/>
    <cellStyle name="20% - Akzent4 2 5" xfId="556" xr:uid="{00000000-0005-0000-0000-000028020000}"/>
    <cellStyle name="20% - Akzent4 2 6" xfId="557" xr:uid="{00000000-0005-0000-0000-000029020000}"/>
    <cellStyle name="20% - Akzent4 2 7" xfId="558" xr:uid="{00000000-0005-0000-0000-00002A020000}"/>
    <cellStyle name="20% - Akzent4 2 8" xfId="559" xr:uid="{00000000-0005-0000-0000-00002B020000}"/>
    <cellStyle name="20% - Akzent4 2 9" xfId="560" xr:uid="{00000000-0005-0000-0000-00002C020000}"/>
    <cellStyle name="20% - Akzent4 3" xfId="561" xr:uid="{00000000-0005-0000-0000-00002D020000}"/>
    <cellStyle name="20% - Akzent4 3 10" xfId="562" xr:uid="{00000000-0005-0000-0000-00002E020000}"/>
    <cellStyle name="20% - Akzent4 3 11" xfId="563" xr:uid="{00000000-0005-0000-0000-00002F020000}"/>
    <cellStyle name="20% - Akzent4 3 12" xfId="564" xr:uid="{00000000-0005-0000-0000-000030020000}"/>
    <cellStyle name="20% - Akzent4 3 13" xfId="565" xr:uid="{00000000-0005-0000-0000-000031020000}"/>
    <cellStyle name="20% - Akzent4 3 14" xfId="566" xr:uid="{00000000-0005-0000-0000-000032020000}"/>
    <cellStyle name="20% - Akzent4 3 15" xfId="567" xr:uid="{00000000-0005-0000-0000-000033020000}"/>
    <cellStyle name="20% - Akzent4 3 16" xfId="568" xr:uid="{00000000-0005-0000-0000-000034020000}"/>
    <cellStyle name="20% - Akzent4 3 17" xfId="569" xr:uid="{00000000-0005-0000-0000-000035020000}"/>
    <cellStyle name="20% - Akzent4 3 18" xfId="570" xr:uid="{00000000-0005-0000-0000-000036020000}"/>
    <cellStyle name="20% - Akzent4 3 19" xfId="571" xr:uid="{00000000-0005-0000-0000-000037020000}"/>
    <cellStyle name="20% - Akzent4 3 2" xfId="572" xr:uid="{00000000-0005-0000-0000-000038020000}"/>
    <cellStyle name="20% - Akzent4 3 2 2" xfId="573" xr:uid="{00000000-0005-0000-0000-000039020000}"/>
    <cellStyle name="20% - Akzent4 3 20" xfId="574" xr:uid="{00000000-0005-0000-0000-00003A020000}"/>
    <cellStyle name="20% - Akzent4 3 21" xfId="575" xr:uid="{00000000-0005-0000-0000-00003B020000}"/>
    <cellStyle name="20% - Akzent4 3 22" xfId="576" xr:uid="{00000000-0005-0000-0000-00003C020000}"/>
    <cellStyle name="20% - Akzent4 3 23" xfId="577" xr:uid="{00000000-0005-0000-0000-00003D020000}"/>
    <cellStyle name="20% - Akzent4 3 3" xfId="578" xr:uid="{00000000-0005-0000-0000-00003E020000}"/>
    <cellStyle name="20% - Akzent4 3 3 2" xfId="579" xr:uid="{00000000-0005-0000-0000-00003F020000}"/>
    <cellStyle name="20% - Akzent4 3 4" xfId="580" xr:uid="{00000000-0005-0000-0000-000040020000}"/>
    <cellStyle name="20% - Akzent4 3 4 2" xfId="581" xr:uid="{00000000-0005-0000-0000-000041020000}"/>
    <cellStyle name="20% - Akzent4 3 5" xfId="582" xr:uid="{00000000-0005-0000-0000-000042020000}"/>
    <cellStyle name="20% - Akzent4 3 5 2" xfId="583" xr:uid="{00000000-0005-0000-0000-000043020000}"/>
    <cellStyle name="20% - Akzent4 3 6" xfId="584" xr:uid="{00000000-0005-0000-0000-000044020000}"/>
    <cellStyle name="20% - Akzent4 3 6 2" xfId="585" xr:uid="{00000000-0005-0000-0000-000045020000}"/>
    <cellStyle name="20% - Akzent4 3 7" xfId="586" xr:uid="{00000000-0005-0000-0000-000046020000}"/>
    <cellStyle name="20% - Akzent4 3 7 2" xfId="587" xr:uid="{00000000-0005-0000-0000-000047020000}"/>
    <cellStyle name="20% - Akzent4 3 8" xfId="588" xr:uid="{00000000-0005-0000-0000-000048020000}"/>
    <cellStyle name="20% - Akzent4 3 8 2" xfId="589" xr:uid="{00000000-0005-0000-0000-000049020000}"/>
    <cellStyle name="20% - Akzent4 3 9" xfId="590" xr:uid="{00000000-0005-0000-0000-00004A020000}"/>
    <cellStyle name="20% - Akzent4 4" xfId="591" xr:uid="{00000000-0005-0000-0000-00004B020000}"/>
    <cellStyle name="20% - Akzent4 4 10" xfId="592" xr:uid="{00000000-0005-0000-0000-00004C020000}"/>
    <cellStyle name="20% - Akzent4 4 2" xfId="593" xr:uid="{00000000-0005-0000-0000-00004D020000}"/>
    <cellStyle name="20% - Akzent4 4 2 2" xfId="594" xr:uid="{00000000-0005-0000-0000-00004E020000}"/>
    <cellStyle name="20% - Akzent4 4 3" xfId="595" xr:uid="{00000000-0005-0000-0000-00004F020000}"/>
    <cellStyle name="20% - Akzent4 4 3 2" xfId="596" xr:uid="{00000000-0005-0000-0000-000050020000}"/>
    <cellStyle name="20% - Akzent4 4 4" xfId="597" xr:uid="{00000000-0005-0000-0000-000051020000}"/>
    <cellStyle name="20% - Akzent4 4 5" xfId="598" xr:uid="{00000000-0005-0000-0000-000052020000}"/>
    <cellStyle name="20% - Akzent4 4 6" xfId="599" xr:uid="{00000000-0005-0000-0000-000053020000}"/>
    <cellStyle name="20% - Akzent4 4 7" xfId="600" xr:uid="{00000000-0005-0000-0000-000054020000}"/>
    <cellStyle name="20% - Akzent4 4 8" xfId="601" xr:uid="{00000000-0005-0000-0000-000055020000}"/>
    <cellStyle name="20% - Akzent4 4 9" xfId="602" xr:uid="{00000000-0005-0000-0000-000056020000}"/>
    <cellStyle name="20% - Akzent4 5" xfId="603" xr:uid="{00000000-0005-0000-0000-000057020000}"/>
    <cellStyle name="20% - Akzent4 5 2" xfId="604" xr:uid="{00000000-0005-0000-0000-000058020000}"/>
    <cellStyle name="20% - Akzent4 5 2 2" xfId="605" xr:uid="{00000000-0005-0000-0000-000059020000}"/>
    <cellStyle name="20% - Akzent4 5 3" xfId="606" xr:uid="{00000000-0005-0000-0000-00005A020000}"/>
    <cellStyle name="20% - Akzent4 5 4" xfId="607" xr:uid="{00000000-0005-0000-0000-00005B020000}"/>
    <cellStyle name="20% - Akzent4 5 5" xfId="608" xr:uid="{00000000-0005-0000-0000-00005C020000}"/>
    <cellStyle name="20% - Akzent4 6" xfId="609" xr:uid="{00000000-0005-0000-0000-00005D020000}"/>
    <cellStyle name="20% - Akzent4 6 2" xfId="610" xr:uid="{00000000-0005-0000-0000-00005E020000}"/>
    <cellStyle name="20% - Akzent4 6 2 2" xfId="611" xr:uid="{00000000-0005-0000-0000-00005F020000}"/>
    <cellStyle name="20% - Akzent4 6 3" xfId="612" xr:uid="{00000000-0005-0000-0000-000060020000}"/>
    <cellStyle name="20% - Akzent4 6 4" xfId="613" xr:uid="{00000000-0005-0000-0000-000061020000}"/>
    <cellStyle name="20% - Akzent4 6 5" xfId="614" xr:uid="{00000000-0005-0000-0000-000062020000}"/>
    <cellStyle name="20% - Akzent4 7" xfId="615" xr:uid="{00000000-0005-0000-0000-000063020000}"/>
    <cellStyle name="20% - Akzent4 7 2" xfId="616" xr:uid="{00000000-0005-0000-0000-000064020000}"/>
    <cellStyle name="20% - Akzent4 7 2 2" xfId="617" xr:uid="{00000000-0005-0000-0000-000065020000}"/>
    <cellStyle name="20% - Akzent4 7 3" xfId="618" xr:uid="{00000000-0005-0000-0000-000066020000}"/>
    <cellStyle name="20% - Akzent4 7 4" xfId="619" xr:uid="{00000000-0005-0000-0000-000067020000}"/>
    <cellStyle name="20% - Akzent4 7 5" xfId="620" xr:uid="{00000000-0005-0000-0000-000068020000}"/>
    <cellStyle name="20% - Akzent4 8" xfId="621" xr:uid="{00000000-0005-0000-0000-000069020000}"/>
    <cellStyle name="20% - Akzent4 8 2" xfId="622" xr:uid="{00000000-0005-0000-0000-00006A020000}"/>
    <cellStyle name="20% - Akzent4 8 2 2" xfId="623" xr:uid="{00000000-0005-0000-0000-00006B020000}"/>
    <cellStyle name="20% - Akzent4 8 3" xfId="624" xr:uid="{00000000-0005-0000-0000-00006C020000}"/>
    <cellStyle name="20% - Akzent4 8 4" xfId="625" xr:uid="{00000000-0005-0000-0000-00006D020000}"/>
    <cellStyle name="20% - Akzent4 8 5" xfId="626" xr:uid="{00000000-0005-0000-0000-00006E020000}"/>
    <cellStyle name="20% - Akzent4 9" xfId="627" xr:uid="{00000000-0005-0000-0000-00006F020000}"/>
    <cellStyle name="20% - Akzent4 9 2" xfId="628" xr:uid="{00000000-0005-0000-0000-000070020000}"/>
    <cellStyle name="20% - Akzent4 9 2 2" xfId="629" xr:uid="{00000000-0005-0000-0000-000071020000}"/>
    <cellStyle name="20% - Akzent4 9 3" xfId="630" xr:uid="{00000000-0005-0000-0000-000072020000}"/>
    <cellStyle name="20% - Akzent4 9 4" xfId="631" xr:uid="{00000000-0005-0000-0000-000073020000}"/>
    <cellStyle name="20% - Akzent4 9 5" xfId="632" xr:uid="{00000000-0005-0000-0000-000074020000}"/>
    <cellStyle name="20% - Akzent5 10" xfId="633" xr:uid="{00000000-0005-0000-0000-000075020000}"/>
    <cellStyle name="20% - Akzent5 10 2" xfId="634" xr:uid="{00000000-0005-0000-0000-000076020000}"/>
    <cellStyle name="20% - Akzent5 10 2 2" xfId="635" xr:uid="{00000000-0005-0000-0000-000077020000}"/>
    <cellStyle name="20% - Akzent5 10 3" xfId="636" xr:uid="{00000000-0005-0000-0000-000078020000}"/>
    <cellStyle name="20% - Akzent5 10 4" xfId="637" xr:uid="{00000000-0005-0000-0000-000079020000}"/>
    <cellStyle name="20% - Akzent5 10 5" xfId="638" xr:uid="{00000000-0005-0000-0000-00007A020000}"/>
    <cellStyle name="20% - Akzent5 11" xfId="639" xr:uid="{00000000-0005-0000-0000-00007B020000}"/>
    <cellStyle name="20% - Akzent5 11 2" xfId="640" xr:uid="{00000000-0005-0000-0000-00007C020000}"/>
    <cellStyle name="20% - Akzent5 11 2 2" xfId="641" xr:uid="{00000000-0005-0000-0000-00007D020000}"/>
    <cellStyle name="20% - Akzent5 11 3" xfId="642" xr:uid="{00000000-0005-0000-0000-00007E020000}"/>
    <cellStyle name="20% - Akzent5 11 4" xfId="643" xr:uid="{00000000-0005-0000-0000-00007F020000}"/>
    <cellStyle name="20% - Akzent5 11 5" xfId="644" xr:uid="{00000000-0005-0000-0000-000080020000}"/>
    <cellStyle name="20% - Akzent5 12" xfId="645" xr:uid="{00000000-0005-0000-0000-000081020000}"/>
    <cellStyle name="20% - Akzent5 12 2" xfId="646" xr:uid="{00000000-0005-0000-0000-000082020000}"/>
    <cellStyle name="20% - Akzent5 12 3" xfId="647" xr:uid="{00000000-0005-0000-0000-000083020000}"/>
    <cellStyle name="20% - Akzent5 13" xfId="648" xr:uid="{00000000-0005-0000-0000-000084020000}"/>
    <cellStyle name="20% - Akzent5 13 2" xfId="649" xr:uid="{00000000-0005-0000-0000-000085020000}"/>
    <cellStyle name="20% - Akzent5 13 3" xfId="650" xr:uid="{00000000-0005-0000-0000-000086020000}"/>
    <cellStyle name="20% - Akzent5 14" xfId="651" xr:uid="{00000000-0005-0000-0000-000087020000}"/>
    <cellStyle name="20% - Akzent5 14 2" xfId="652" xr:uid="{00000000-0005-0000-0000-000088020000}"/>
    <cellStyle name="20% - Akzent5 14 3" xfId="653" xr:uid="{00000000-0005-0000-0000-000089020000}"/>
    <cellStyle name="20% - Akzent5 15" xfId="654" xr:uid="{00000000-0005-0000-0000-00008A020000}"/>
    <cellStyle name="20% - Akzent5 15 2" xfId="655" xr:uid="{00000000-0005-0000-0000-00008B020000}"/>
    <cellStyle name="20% - Akzent5 15 3" xfId="656" xr:uid="{00000000-0005-0000-0000-00008C020000}"/>
    <cellStyle name="20% - Akzent5 16" xfId="657" xr:uid="{00000000-0005-0000-0000-00008D020000}"/>
    <cellStyle name="20% - Akzent5 16 2" xfId="658" xr:uid="{00000000-0005-0000-0000-00008E020000}"/>
    <cellStyle name="20% - Akzent5 16 3" xfId="659" xr:uid="{00000000-0005-0000-0000-00008F020000}"/>
    <cellStyle name="20% - Akzent5 2" xfId="660" xr:uid="{00000000-0005-0000-0000-000090020000}"/>
    <cellStyle name="20% - Akzent5 2 10" xfId="661" xr:uid="{00000000-0005-0000-0000-000091020000}"/>
    <cellStyle name="20% - Akzent5 2 11" xfId="662" xr:uid="{00000000-0005-0000-0000-000092020000}"/>
    <cellStyle name="20% - Akzent5 2 12" xfId="663" xr:uid="{00000000-0005-0000-0000-000093020000}"/>
    <cellStyle name="20% - Akzent5 2 13" xfId="664" xr:uid="{00000000-0005-0000-0000-000094020000}"/>
    <cellStyle name="20% - Akzent5 2 14" xfId="665" xr:uid="{00000000-0005-0000-0000-000095020000}"/>
    <cellStyle name="20% - Akzent5 2 15" xfId="666" xr:uid="{00000000-0005-0000-0000-000096020000}"/>
    <cellStyle name="20% - Akzent5 2 16" xfId="667" xr:uid="{00000000-0005-0000-0000-000097020000}"/>
    <cellStyle name="20% - Akzent5 2 17" xfId="668" xr:uid="{00000000-0005-0000-0000-000098020000}"/>
    <cellStyle name="20% - Akzent5 2 18" xfId="669" xr:uid="{00000000-0005-0000-0000-000099020000}"/>
    <cellStyle name="20% - Akzent5 2 19" xfId="670" xr:uid="{00000000-0005-0000-0000-00009A020000}"/>
    <cellStyle name="20% - Akzent5 2 2" xfId="671" xr:uid="{00000000-0005-0000-0000-00009B020000}"/>
    <cellStyle name="20% - Akzent5 2 20" xfId="672" xr:uid="{00000000-0005-0000-0000-00009C020000}"/>
    <cellStyle name="20% - Akzent5 2 21" xfId="673" xr:uid="{00000000-0005-0000-0000-00009D020000}"/>
    <cellStyle name="20% - Akzent5 2 22" xfId="674" xr:uid="{00000000-0005-0000-0000-00009E020000}"/>
    <cellStyle name="20% - Akzent5 2 23" xfId="675" xr:uid="{00000000-0005-0000-0000-00009F020000}"/>
    <cellStyle name="20% - Akzent5 2 24" xfId="676" xr:uid="{00000000-0005-0000-0000-0000A0020000}"/>
    <cellStyle name="20% - Akzent5 2 25" xfId="677" xr:uid="{00000000-0005-0000-0000-0000A1020000}"/>
    <cellStyle name="20% - Akzent5 2 26" xfId="678" xr:uid="{00000000-0005-0000-0000-0000A2020000}"/>
    <cellStyle name="20% - Akzent5 2 27" xfId="679" xr:uid="{00000000-0005-0000-0000-0000A3020000}"/>
    <cellStyle name="20% - Akzent5 2 28" xfId="680" xr:uid="{00000000-0005-0000-0000-0000A4020000}"/>
    <cellStyle name="20% - Akzent5 2 29" xfId="681" xr:uid="{00000000-0005-0000-0000-0000A5020000}"/>
    <cellStyle name="20% - Akzent5 2 3" xfId="682" xr:uid="{00000000-0005-0000-0000-0000A6020000}"/>
    <cellStyle name="20% - Akzent5 2 30" xfId="683" xr:uid="{00000000-0005-0000-0000-0000A7020000}"/>
    <cellStyle name="20% - Akzent5 2 31" xfId="684" xr:uid="{00000000-0005-0000-0000-0000A8020000}"/>
    <cellStyle name="20% - Akzent5 2 32" xfId="685" xr:uid="{00000000-0005-0000-0000-0000A9020000}"/>
    <cellStyle name="20% - Akzent5 2 33" xfId="686" xr:uid="{00000000-0005-0000-0000-0000AA020000}"/>
    <cellStyle name="20% - Akzent5 2 34" xfId="687" xr:uid="{00000000-0005-0000-0000-0000AB020000}"/>
    <cellStyle name="20% - Akzent5 2 35" xfId="688" xr:uid="{00000000-0005-0000-0000-0000AC020000}"/>
    <cellStyle name="20% - Akzent5 2 36" xfId="689" xr:uid="{00000000-0005-0000-0000-0000AD020000}"/>
    <cellStyle name="20% - Akzent5 2 37" xfId="690" xr:uid="{00000000-0005-0000-0000-0000AE020000}"/>
    <cellStyle name="20% - Akzent5 2 38" xfId="691" xr:uid="{00000000-0005-0000-0000-0000AF020000}"/>
    <cellStyle name="20% - Akzent5 2 39" xfId="692" xr:uid="{00000000-0005-0000-0000-0000B0020000}"/>
    <cellStyle name="20% - Akzent5 2 4" xfId="693" xr:uid="{00000000-0005-0000-0000-0000B1020000}"/>
    <cellStyle name="20% - Akzent5 2 5" xfId="694" xr:uid="{00000000-0005-0000-0000-0000B2020000}"/>
    <cellStyle name="20% - Akzent5 2 6" xfId="695" xr:uid="{00000000-0005-0000-0000-0000B3020000}"/>
    <cellStyle name="20% - Akzent5 2 7" xfId="696" xr:uid="{00000000-0005-0000-0000-0000B4020000}"/>
    <cellStyle name="20% - Akzent5 2 8" xfId="697" xr:uid="{00000000-0005-0000-0000-0000B5020000}"/>
    <cellStyle name="20% - Akzent5 2 9" xfId="698" xr:uid="{00000000-0005-0000-0000-0000B6020000}"/>
    <cellStyle name="20% - Akzent5 3" xfId="699" xr:uid="{00000000-0005-0000-0000-0000B7020000}"/>
    <cellStyle name="20% - Akzent5 3 10" xfId="700" xr:uid="{00000000-0005-0000-0000-0000B8020000}"/>
    <cellStyle name="20% - Akzent5 3 11" xfId="701" xr:uid="{00000000-0005-0000-0000-0000B9020000}"/>
    <cellStyle name="20% - Akzent5 3 12" xfId="702" xr:uid="{00000000-0005-0000-0000-0000BA020000}"/>
    <cellStyle name="20% - Akzent5 3 13" xfId="703" xr:uid="{00000000-0005-0000-0000-0000BB020000}"/>
    <cellStyle name="20% - Akzent5 3 14" xfId="704" xr:uid="{00000000-0005-0000-0000-0000BC020000}"/>
    <cellStyle name="20% - Akzent5 3 15" xfId="705" xr:uid="{00000000-0005-0000-0000-0000BD020000}"/>
    <cellStyle name="20% - Akzent5 3 16" xfId="706" xr:uid="{00000000-0005-0000-0000-0000BE020000}"/>
    <cellStyle name="20% - Akzent5 3 17" xfId="707" xr:uid="{00000000-0005-0000-0000-0000BF020000}"/>
    <cellStyle name="20% - Akzent5 3 18" xfId="708" xr:uid="{00000000-0005-0000-0000-0000C0020000}"/>
    <cellStyle name="20% - Akzent5 3 19" xfId="709" xr:uid="{00000000-0005-0000-0000-0000C1020000}"/>
    <cellStyle name="20% - Akzent5 3 2" xfId="710" xr:uid="{00000000-0005-0000-0000-0000C2020000}"/>
    <cellStyle name="20% - Akzent5 3 2 2" xfId="711" xr:uid="{00000000-0005-0000-0000-0000C3020000}"/>
    <cellStyle name="20% - Akzent5 3 20" xfId="712" xr:uid="{00000000-0005-0000-0000-0000C4020000}"/>
    <cellStyle name="20% - Akzent5 3 21" xfId="713" xr:uid="{00000000-0005-0000-0000-0000C5020000}"/>
    <cellStyle name="20% - Akzent5 3 22" xfId="714" xr:uid="{00000000-0005-0000-0000-0000C6020000}"/>
    <cellStyle name="20% - Akzent5 3 23" xfId="715" xr:uid="{00000000-0005-0000-0000-0000C7020000}"/>
    <cellStyle name="20% - Akzent5 3 3" xfId="716" xr:uid="{00000000-0005-0000-0000-0000C8020000}"/>
    <cellStyle name="20% - Akzent5 3 3 2" xfId="717" xr:uid="{00000000-0005-0000-0000-0000C9020000}"/>
    <cellStyle name="20% - Akzent5 3 4" xfId="718" xr:uid="{00000000-0005-0000-0000-0000CA020000}"/>
    <cellStyle name="20% - Akzent5 3 4 2" xfId="719" xr:uid="{00000000-0005-0000-0000-0000CB020000}"/>
    <cellStyle name="20% - Akzent5 3 5" xfId="720" xr:uid="{00000000-0005-0000-0000-0000CC020000}"/>
    <cellStyle name="20% - Akzent5 3 5 2" xfId="721" xr:uid="{00000000-0005-0000-0000-0000CD020000}"/>
    <cellStyle name="20% - Akzent5 3 6" xfId="722" xr:uid="{00000000-0005-0000-0000-0000CE020000}"/>
    <cellStyle name="20% - Akzent5 3 6 2" xfId="723" xr:uid="{00000000-0005-0000-0000-0000CF020000}"/>
    <cellStyle name="20% - Akzent5 3 7" xfId="724" xr:uid="{00000000-0005-0000-0000-0000D0020000}"/>
    <cellStyle name="20% - Akzent5 3 7 2" xfId="725" xr:uid="{00000000-0005-0000-0000-0000D1020000}"/>
    <cellStyle name="20% - Akzent5 3 8" xfId="726" xr:uid="{00000000-0005-0000-0000-0000D2020000}"/>
    <cellStyle name="20% - Akzent5 3 8 2" xfId="727" xr:uid="{00000000-0005-0000-0000-0000D3020000}"/>
    <cellStyle name="20% - Akzent5 3 9" xfId="728" xr:uid="{00000000-0005-0000-0000-0000D4020000}"/>
    <cellStyle name="20% - Akzent5 4" xfId="729" xr:uid="{00000000-0005-0000-0000-0000D5020000}"/>
    <cellStyle name="20% - Akzent5 4 10" xfId="730" xr:uid="{00000000-0005-0000-0000-0000D6020000}"/>
    <cellStyle name="20% - Akzent5 4 2" xfId="731" xr:uid="{00000000-0005-0000-0000-0000D7020000}"/>
    <cellStyle name="20% - Akzent5 4 2 2" xfId="732" xr:uid="{00000000-0005-0000-0000-0000D8020000}"/>
    <cellStyle name="20% - Akzent5 4 3" xfId="733" xr:uid="{00000000-0005-0000-0000-0000D9020000}"/>
    <cellStyle name="20% - Akzent5 4 3 2" xfId="734" xr:uid="{00000000-0005-0000-0000-0000DA020000}"/>
    <cellStyle name="20% - Akzent5 4 4" xfId="735" xr:uid="{00000000-0005-0000-0000-0000DB020000}"/>
    <cellStyle name="20% - Akzent5 4 5" xfId="736" xr:uid="{00000000-0005-0000-0000-0000DC020000}"/>
    <cellStyle name="20% - Akzent5 4 6" xfId="737" xr:uid="{00000000-0005-0000-0000-0000DD020000}"/>
    <cellStyle name="20% - Akzent5 4 7" xfId="738" xr:uid="{00000000-0005-0000-0000-0000DE020000}"/>
    <cellStyle name="20% - Akzent5 4 8" xfId="739" xr:uid="{00000000-0005-0000-0000-0000DF020000}"/>
    <cellStyle name="20% - Akzent5 4 9" xfId="740" xr:uid="{00000000-0005-0000-0000-0000E0020000}"/>
    <cellStyle name="20% - Akzent5 5" xfId="741" xr:uid="{00000000-0005-0000-0000-0000E1020000}"/>
    <cellStyle name="20% - Akzent5 5 2" xfId="742" xr:uid="{00000000-0005-0000-0000-0000E2020000}"/>
    <cellStyle name="20% - Akzent5 5 2 2" xfId="743" xr:uid="{00000000-0005-0000-0000-0000E3020000}"/>
    <cellStyle name="20% - Akzent5 5 3" xfId="744" xr:uid="{00000000-0005-0000-0000-0000E4020000}"/>
    <cellStyle name="20% - Akzent5 5 4" xfId="745" xr:uid="{00000000-0005-0000-0000-0000E5020000}"/>
    <cellStyle name="20% - Akzent5 5 5" xfId="746" xr:uid="{00000000-0005-0000-0000-0000E6020000}"/>
    <cellStyle name="20% - Akzent5 6" xfId="747" xr:uid="{00000000-0005-0000-0000-0000E7020000}"/>
    <cellStyle name="20% - Akzent5 6 2" xfId="748" xr:uid="{00000000-0005-0000-0000-0000E8020000}"/>
    <cellStyle name="20% - Akzent5 6 2 2" xfId="749" xr:uid="{00000000-0005-0000-0000-0000E9020000}"/>
    <cellStyle name="20% - Akzent5 6 3" xfId="750" xr:uid="{00000000-0005-0000-0000-0000EA020000}"/>
    <cellStyle name="20% - Akzent5 6 4" xfId="751" xr:uid="{00000000-0005-0000-0000-0000EB020000}"/>
    <cellStyle name="20% - Akzent5 6 5" xfId="752" xr:uid="{00000000-0005-0000-0000-0000EC020000}"/>
    <cellStyle name="20% - Akzent5 7" xfId="753" xr:uid="{00000000-0005-0000-0000-0000ED020000}"/>
    <cellStyle name="20% - Akzent5 7 2" xfId="754" xr:uid="{00000000-0005-0000-0000-0000EE020000}"/>
    <cellStyle name="20% - Akzent5 7 2 2" xfId="755" xr:uid="{00000000-0005-0000-0000-0000EF020000}"/>
    <cellStyle name="20% - Akzent5 7 3" xfId="756" xr:uid="{00000000-0005-0000-0000-0000F0020000}"/>
    <cellStyle name="20% - Akzent5 7 4" xfId="757" xr:uid="{00000000-0005-0000-0000-0000F1020000}"/>
    <cellStyle name="20% - Akzent5 7 5" xfId="758" xr:uid="{00000000-0005-0000-0000-0000F2020000}"/>
    <cellStyle name="20% - Akzent5 8" xfId="759" xr:uid="{00000000-0005-0000-0000-0000F3020000}"/>
    <cellStyle name="20% - Akzent5 8 2" xfId="760" xr:uid="{00000000-0005-0000-0000-0000F4020000}"/>
    <cellStyle name="20% - Akzent5 8 2 2" xfId="761" xr:uid="{00000000-0005-0000-0000-0000F5020000}"/>
    <cellStyle name="20% - Akzent5 8 3" xfId="762" xr:uid="{00000000-0005-0000-0000-0000F6020000}"/>
    <cellStyle name="20% - Akzent5 8 4" xfId="763" xr:uid="{00000000-0005-0000-0000-0000F7020000}"/>
    <cellStyle name="20% - Akzent5 8 5" xfId="764" xr:uid="{00000000-0005-0000-0000-0000F8020000}"/>
    <cellStyle name="20% - Akzent5 9" xfId="765" xr:uid="{00000000-0005-0000-0000-0000F9020000}"/>
    <cellStyle name="20% - Akzent5 9 2" xfId="766" xr:uid="{00000000-0005-0000-0000-0000FA020000}"/>
    <cellStyle name="20% - Akzent5 9 2 2" xfId="767" xr:uid="{00000000-0005-0000-0000-0000FB020000}"/>
    <cellStyle name="20% - Akzent5 9 3" xfId="768" xr:uid="{00000000-0005-0000-0000-0000FC020000}"/>
    <cellStyle name="20% - Akzent5 9 4" xfId="769" xr:uid="{00000000-0005-0000-0000-0000FD020000}"/>
    <cellStyle name="20% - Akzent5 9 5" xfId="770" xr:uid="{00000000-0005-0000-0000-0000FE020000}"/>
    <cellStyle name="20% - Akzent6 10" xfId="771" xr:uid="{00000000-0005-0000-0000-0000FF020000}"/>
    <cellStyle name="20% - Akzent6 10 2" xfId="772" xr:uid="{00000000-0005-0000-0000-000000030000}"/>
    <cellStyle name="20% - Akzent6 10 2 2" xfId="773" xr:uid="{00000000-0005-0000-0000-000001030000}"/>
    <cellStyle name="20% - Akzent6 10 3" xfId="774" xr:uid="{00000000-0005-0000-0000-000002030000}"/>
    <cellStyle name="20% - Akzent6 10 4" xfId="775" xr:uid="{00000000-0005-0000-0000-000003030000}"/>
    <cellStyle name="20% - Akzent6 10 5" xfId="776" xr:uid="{00000000-0005-0000-0000-000004030000}"/>
    <cellStyle name="20% - Akzent6 11" xfId="777" xr:uid="{00000000-0005-0000-0000-000005030000}"/>
    <cellStyle name="20% - Akzent6 11 2" xfId="778" xr:uid="{00000000-0005-0000-0000-000006030000}"/>
    <cellStyle name="20% - Akzent6 11 2 2" xfId="779" xr:uid="{00000000-0005-0000-0000-000007030000}"/>
    <cellStyle name="20% - Akzent6 11 3" xfId="780" xr:uid="{00000000-0005-0000-0000-000008030000}"/>
    <cellStyle name="20% - Akzent6 11 4" xfId="781" xr:uid="{00000000-0005-0000-0000-000009030000}"/>
    <cellStyle name="20% - Akzent6 11 5" xfId="782" xr:uid="{00000000-0005-0000-0000-00000A030000}"/>
    <cellStyle name="20% - Akzent6 12" xfId="783" xr:uid="{00000000-0005-0000-0000-00000B030000}"/>
    <cellStyle name="20% - Akzent6 12 2" xfId="784" xr:uid="{00000000-0005-0000-0000-00000C030000}"/>
    <cellStyle name="20% - Akzent6 12 3" xfId="785" xr:uid="{00000000-0005-0000-0000-00000D030000}"/>
    <cellStyle name="20% - Akzent6 13" xfId="786" xr:uid="{00000000-0005-0000-0000-00000E030000}"/>
    <cellStyle name="20% - Akzent6 13 2" xfId="787" xr:uid="{00000000-0005-0000-0000-00000F030000}"/>
    <cellStyle name="20% - Akzent6 13 3" xfId="788" xr:uid="{00000000-0005-0000-0000-000010030000}"/>
    <cellStyle name="20% - Akzent6 14" xfId="789" xr:uid="{00000000-0005-0000-0000-000011030000}"/>
    <cellStyle name="20% - Akzent6 14 2" xfId="790" xr:uid="{00000000-0005-0000-0000-000012030000}"/>
    <cellStyle name="20% - Akzent6 14 3" xfId="791" xr:uid="{00000000-0005-0000-0000-000013030000}"/>
    <cellStyle name="20% - Akzent6 15" xfId="792" xr:uid="{00000000-0005-0000-0000-000014030000}"/>
    <cellStyle name="20% - Akzent6 15 2" xfId="793" xr:uid="{00000000-0005-0000-0000-000015030000}"/>
    <cellStyle name="20% - Akzent6 15 3" xfId="794" xr:uid="{00000000-0005-0000-0000-000016030000}"/>
    <cellStyle name="20% - Akzent6 16" xfId="795" xr:uid="{00000000-0005-0000-0000-000017030000}"/>
    <cellStyle name="20% - Akzent6 16 2" xfId="796" xr:uid="{00000000-0005-0000-0000-000018030000}"/>
    <cellStyle name="20% - Akzent6 16 3" xfId="797" xr:uid="{00000000-0005-0000-0000-000019030000}"/>
    <cellStyle name="20% - Akzent6 2" xfId="798" xr:uid="{00000000-0005-0000-0000-00001A030000}"/>
    <cellStyle name="20% - Akzent6 2 10" xfId="799" xr:uid="{00000000-0005-0000-0000-00001B030000}"/>
    <cellStyle name="20% - Akzent6 2 11" xfId="800" xr:uid="{00000000-0005-0000-0000-00001C030000}"/>
    <cellStyle name="20% - Akzent6 2 12" xfId="801" xr:uid="{00000000-0005-0000-0000-00001D030000}"/>
    <cellStyle name="20% - Akzent6 2 13" xfId="802" xr:uid="{00000000-0005-0000-0000-00001E030000}"/>
    <cellStyle name="20% - Akzent6 2 14" xfId="803" xr:uid="{00000000-0005-0000-0000-00001F030000}"/>
    <cellStyle name="20% - Akzent6 2 15" xfId="804" xr:uid="{00000000-0005-0000-0000-000020030000}"/>
    <cellStyle name="20% - Akzent6 2 16" xfId="805" xr:uid="{00000000-0005-0000-0000-000021030000}"/>
    <cellStyle name="20% - Akzent6 2 17" xfId="806" xr:uid="{00000000-0005-0000-0000-000022030000}"/>
    <cellStyle name="20% - Akzent6 2 18" xfId="807" xr:uid="{00000000-0005-0000-0000-000023030000}"/>
    <cellStyle name="20% - Akzent6 2 19" xfId="808" xr:uid="{00000000-0005-0000-0000-000024030000}"/>
    <cellStyle name="20% - Akzent6 2 2" xfId="809" xr:uid="{00000000-0005-0000-0000-000025030000}"/>
    <cellStyle name="20% - Akzent6 2 20" xfId="810" xr:uid="{00000000-0005-0000-0000-000026030000}"/>
    <cellStyle name="20% - Akzent6 2 21" xfId="811" xr:uid="{00000000-0005-0000-0000-000027030000}"/>
    <cellStyle name="20% - Akzent6 2 22" xfId="812" xr:uid="{00000000-0005-0000-0000-000028030000}"/>
    <cellStyle name="20% - Akzent6 2 23" xfId="813" xr:uid="{00000000-0005-0000-0000-000029030000}"/>
    <cellStyle name="20% - Akzent6 2 24" xfId="814" xr:uid="{00000000-0005-0000-0000-00002A030000}"/>
    <cellStyle name="20% - Akzent6 2 25" xfId="815" xr:uid="{00000000-0005-0000-0000-00002B030000}"/>
    <cellStyle name="20% - Akzent6 2 26" xfId="816" xr:uid="{00000000-0005-0000-0000-00002C030000}"/>
    <cellStyle name="20% - Akzent6 2 27" xfId="817" xr:uid="{00000000-0005-0000-0000-00002D030000}"/>
    <cellStyle name="20% - Akzent6 2 28" xfId="818" xr:uid="{00000000-0005-0000-0000-00002E030000}"/>
    <cellStyle name="20% - Akzent6 2 29" xfId="819" xr:uid="{00000000-0005-0000-0000-00002F030000}"/>
    <cellStyle name="20% - Akzent6 2 3" xfId="820" xr:uid="{00000000-0005-0000-0000-000030030000}"/>
    <cellStyle name="20% - Akzent6 2 30" xfId="821" xr:uid="{00000000-0005-0000-0000-000031030000}"/>
    <cellStyle name="20% - Akzent6 2 31" xfId="822" xr:uid="{00000000-0005-0000-0000-000032030000}"/>
    <cellStyle name="20% - Akzent6 2 32" xfId="823" xr:uid="{00000000-0005-0000-0000-000033030000}"/>
    <cellStyle name="20% - Akzent6 2 33" xfId="824" xr:uid="{00000000-0005-0000-0000-000034030000}"/>
    <cellStyle name="20% - Akzent6 2 34" xfId="825" xr:uid="{00000000-0005-0000-0000-000035030000}"/>
    <cellStyle name="20% - Akzent6 2 35" xfId="826" xr:uid="{00000000-0005-0000-0000-000036030000}"/>
    <cellStyle name="20% - Akzent6 2 36" xfId="827" xr:uid="{00000000-0005-0000-0000-000037030000}"/>
    <cellStyle name="20% - Akzent6 2 37" xfId="828" xr:uid="{00000000-0005-0000-0000-000038030000}"/>
    <cellStyle name="20% - Akzent6 2 38" xfId="829" xr:uid="{00000000-0005-0000-0000-000039030000}"/>
    <cellStyle name="20% - Akzent6 2 39" xfId="830" xr:uid="{00000000-0005-0000-0000-00003A030000}"/>
    <cellStyle name="20% - Akzent6 2 4" xfId="831" xr:uid="{00000000-0005-0000-0000-00003B030000}"/>
    <cellStyle name="20% - Akzent6 2 5" xfId="832" xr:uid="{00000000-0005-0000-0000-00003C030000}"/>
    <cellStyle name="20% - Akzent6 2 6" xfId="833" xr:uid="{00000000-0005-0000-0000-00003D030000}"/>
    <cellStyle name="20% - Akzent6 2 7" xfId="834" xr:uid="{00000000-0005-0000-0000-00003E030000}"/>
    <cellStyle name="20% - Akzent6 2 8" xfId="835" xr:uid="{00000000-0005-0000-0000-00003F030000}"/>
    <cellStyle name="20% - Akzent6 2 9" xfId="836" xr:uid="{00000000-0005-0000-0000-000040030000}"/>
    <cellStyle name="20% - Akzent6 3" xfId="837" xr:uid="{00000000-0005-0000-0000-000041030000}"/>
    <cellStyle name="20% - Akzent6 3 10" xfId="838" xr:uid="{00000000-0005-0000-0000-000042030000}"/>
    <cellStyle name="20% - Akzent6 3 11" xfId="839" xr:uid="{00000000-0005-0000-0000-000043030000}"/>
    <cellStyle name="20% - Akzent6 3 12" xfId="840" xr:uid="{00000000-0005-0000-0000-000044030000}"/>
    <cellStyle name="20% - Akzent6 3 13" xfId="841" xr:uid="{00000000-0005-0000-0000-000045030000}"/>
    <cellStyle name="20% - Akzent6 3 14" xfId="842" xr:uid="{00000000-0005-0000-0000-000046030000}"/>
    <cellStyle name="20% - Akzent6 3 15" xfId="843" xr:uid="{00000000-0005-0000-0000-000047030000}"/>
    <cellStyle name="20% - Akzent6 3 16" xfId="844" xr:uid="{00000000-0005-0000-0000-000048030000}"/>
    <cellStyle name="20% - Akzent6 3 17" xfId="845" xr:uid="{00000000-0005-0000-0000-000049030000}"/>
    <cellStyle name="20% - Akzent6 3 18" xfId="846" xr:uid="{00000000-0005-0000-0000-00004A030000}"/>
    <cellStyle name="20% - Akzent6 3 19" xfId="847" xr:uid="{00000000-0005-0000-0000-00004B030000}"/>
    <cellStyle name="20% - Akzent6 3 2" xfId="848" xr:uid="{00000000-0005-0000-0000-00004C030000}"/>
    <cellStyle name="20% - Akzent6 3 2 2" xfId="849" xr:uid="{00000000-0005-0000-0000-00004D030000}"/>
    <cellStyle name="20% - Akzent6 3 20" xfId="850" xr:uid="{00000000-0005-0000-0000-00004E030000}"/>
    <cellStyle name="20% - Akzent6 3 21" xfId="851" xr:uid="{00000000-0005-0000-0000-00004F030000}"/>
    <cellStyle name="20% - Akzent6 3 22" xfId="852" xr:uid="{00000000-0005-0000-0000-000050030000}"/>
    <cellStyle name="20% - Akzent6 3 23" xfId="853" xr:uid="{00000000-0005-0000-0000-000051030000}"/>
    <cellStyle name="20% - Akzent6 3 3" xfId="854" xr:uid="{00000000-0005-0000-0000-000052030000}"/>
    <cellStyle name="20% - Akzent6 3 3 2" xfId="855" xr:uid="{00000000-0005-0000-0000-000053030000}"/>
    <cellStyle name="20% - Akzent6 3 4" xfId="856" xr:uid="{00000000-0005-0000-0000-000054030000}"/>
    <cellStyle name="20% - Akzent6 3 4 2" xfId="857" xr:uid="{00000000-0005-0000-0000-000055030000}"/>
    <cellStyle name="20% - Akzent6 3 5" xfId="858" xr:uid="{00000000-0005-0000-0000-000056030000}"/>
    <cellStyle name="20% - Akzent6 3 5 2" xfId="859" xr:uid="{00000000-0005-0000-0000-000057030000}"/>
    <cellStyle name="20% - Akzent6 3 6" xfId="860" xr:uid="{00000000-0005-0000-0000-000058030000}"/>
    <cellStyle name="20% - Akzent6 3 6 2" xfId="861" xr:uid="{00000000-0005-0000-0000-000059030000}"/>
    <cellStyle name="20% - Akzent6 3 7" xfId="862" xr:uid="{00000000-0005-0000-0000-00005A030000}"/>
    <cellStyle name="20% - Akzent6 3 7 2" xfId="863" xr:uid="{00000000-0005-0000-0000-00005B030000}"/>
    <cellStyle name="20% - Akzent6 3 8" xfId="864" xr:uid="{00000000-0005-0000-0000-00005C030000}"/>
    <cellStyle name="20% - Akzent6 3 8 2" xfId="865" xr:uid="{00000000-0005-0000-0000-00005D030000}"/>
    <cellStyle name="20% - Akzent6 3 9" xfId="866" xr:uid="{00000000-0005-0000-0000-00005E030000}"/>
    <cellStyle name="20% - Akzent6 4" xfId="867" xr:uid="{00000000-0005-0000-0000-00005F030000}"/>
    <cellStyle name="20% - Akzent6 4 10" xfId="868" xr:uid="{00000000-0005-0000-0000-000060030000}"/>
    <cellStyle name="20% - Akzent6 4 2" xfId="869" xr:uid="{00000000-0005-0000-0000-000061030000}"/>
    <cellStyle name="20% - Akzent6 4 2 2" xfId="870" xr:uid="{00000000-0005-0000-0000-000062030000}"/>
    <cellStyle name="20% - Akzent6 4 3" xfId="871" xr:uid="{00000000-0005-0000-0000-000063030000}"/>
    <cellStyle name="20% - Akzent6 4 3 2" xfId="872" xr:uid="{00000000-0005-0000-0000-000064030000}"/>
    <cellStyle name="20% - Akzent6 4 4" xfId="873" xr:uid="{00000000-0005-0000-0000-000065030000}"/>
    <cellStyle name="20% - Akzent6 4 5" xfId="874" xr:uid="{00000000-0005-0000-0000-000066030000}"/>
    <cellStyle name="20% - Akzent6 4 6" xfId="875" xr:uid="{00000000-0005-0000-0000-000067030000}"/>
    <cellStyle name="20% - Akzent6 4 7" xfId="876" xr:uid="{00000000-0005-0000-0000-000068030000}"/>
    <cellStyle name="20% - Akzent6 4 8" xfId="877" xr:uid="{00000000-0005-0000-0000-000069030000}"/>
    <cellStyle name="20% - Akzent6 4 9" xfId="878" xr:uid="{00000000-0005-0000-0000-00006A030000}"/>
    <cellStyle name="20% - Akzent6 5" xfId="879" xr:uid="{00000000-0005-0000-0000-00006B030000}"/>
    <cellStyle name="20% - Akzent6 5 2" xfId="880" xr:uid="{00000000-0005-0000-0000-00006C030000}"/>
    <cellStyle name="20% - Akzent6 5 2 2" xfId="881" xr:uid="{00000000-0005-0000-0000-00006D030000}"/>
    <cellStyle name="20% - Akzent6 5 3" xfId="882" xr:uid="{00000000-0005-0000-0000-00006E030000}"/>
    <cellStyle name="20% - Akzent6 5 4" xfId="883" xr:uid="{00000000-0005-0000-0000-00006F030000}"/>
    <cellStyle name="20% - Akzent6 5 5" xfId="884" xr:uid="{00000000-0005-0000-0000-000070030000}"/>
    <cellStyle name="20% - Akzent6 6" xfId="885" xr:uid="{00000000-0005-0000-0000-000071030000}"/>
    <cellStyle name="20% - Akzent6 6 2" xfId="886" xr:uid="{00000000-0005-0000-0000-000072030000}"/>
    <cellStyle name="20% - Akzent6 6 2 2" xfId="887" xr:uid="{00000000-0005-0000-0000-000073030000}"/>
    <cellStyle name="20% - Akzent6 6 3" xfId="888" xr:uid="{00000000-0005-0000-0000-000074030000}"/>
    <cellStyle name="20% - Akzent6 6 4" xfId="889" xr:uid="{00000000-0005-0000-0000-000075030000}"/>
    <cellStyle name="20% - Akzent6 6 5" xfId="890" xr:uid="{00000000-0005-0000-0000-000076030000}"/>
    <cellStyle name="20% - Akzent6 7" xfId="891" xr:uid="{00000000-0005-0000-0000-000077030000}"/>
    <cellStyle name="20% - Akzent6 7 2" xfId="892" xr:uid="{00000000-0005-0000-0000-000078030000}"/>
    <cellStyle name="20% - Akzent6 7 2 2" xfId="893" xr:uid="{00000000-0005-0000-0000-000079030000}"/>
    <cellStyle name="20% - Akzent6 7 3" xfId="894" xr:uid="{00000000-0005-0000-0000-00007A030000}"/>
    <cellStyle name="20% - Akzent6 7 4" xfId="895" xr:uid="{00000000-0005-0000-0000-00007B030000}"/>
    <cellStyle name="20% - Akzent6 7 5" xfId="896" xr:uid="{00000000-0005-0000-0000-00007C030000}"/>
    <cellStyle name="20% - Akzent6 8" xfId="897" xr:uid="{00000000-0005-0000-0000-00007D030000}"/>
    <cellStyle name="20% - Akzent6 8 2" xfId="898" xr:uid="{00000000-0005-0000-0000-00007E030000}"/>
    <cellStyle name="20% - Akzent6 8 2 2" xfId="899" xr:uid="{00000000-0005-0000-0000-00007F030000}"/>
    <cellStyle name="20% - Akzent6 8 3" xfId="900" xr:uid="{00000000-0005-0000-0000-000080030000}"/>
    <cellStyle name="20% - Akzent6 8 4" xfId="901" xr:uid="{00000000-0005-0000-0000-000081030000}"/>
    <cellStyle name="20% - Akzent6 8 5" xfId="902" xr:uid="{00000000-0005-0000-0000-000082030000}"/>
    <cellStyle name="20% - Akzent6 9" xfId="903" xr:uid="{00000000-0005-0000-0000-000083030000}"/>
    <cellStyle name="20% - Akzent6 9 2" xfId="904" xr:uid="{00000000-0005-0000-0000-000084030000}"/>
    <cellStyle name="20% - Akzent6 9 2 2" xfId="905" xr:uid="{00000000-0005-0000-0000-000085030000}"/>
    <cellStyle name="20% - Akzent6 9 3" xfId="906" xr:uid="{00000000-0005-0000-0000-000086030000}"/>
    <cellStyle name="20% - Akzent6 9 4" xfId="907" xr:uid="{00000000-0005-0000-0000-000087030000}"/>
    <cellStyle name="20% - Akzent6 9 5" xfId="908" xr:uid="{00000000-0005-0000-0000-000088030000}"/>
    <cellStyle name="40% - Accent1 10" xfId="909" xr:uid="{00000000-0005-0000-0000-000089030000}"/>
    <cellStyle name="40% - Accent1 11" xfId="910" xr:uid="{00000000-0005-0000-0000-00008A030000}"/>
    <cellStyle name="40% - Accent1 12" xfId="911" xr:uid="{00000000-0005-0000-0000-00008B030000}"/>
    <cellStyle name="40% - Accent1 13" xfId="912" xr:uid="{00000000-0005-0000-0000-00008C030000}"/>
    <cellStyle name="40% - Accent1 2" xfId="913" xr:uid="{00000000-0005-0000-0000-00008D030000}"/>
    <cellStyle name="40% - Accent1 3" xfId="914" xr:uid="{00000000-0005-0000-0000-00008E030000}"/>
    <cellStyle name="40% - Accent1 4" xfId="915" xr:uid="{00000000-0005-0000-0000-00008F030000}"/>
    <cellStyle name="40% - Accent1 5" xfId="916" xr:uid="{00000000-0005-0000-0000-000090030000}"/>
    <cellStyle name="40% - Accent1 6" xfId="917" xr:uid="{00000000-0005-0000-0000-000091030000}"/>
    <cellStyle name="40% - Accent1 7" xfId="918" xr:uid="{00000000-0005-0000-0000-000092030000}"/>
    <cellStyle name="40% - Accent1 8" xfId="919" xr:uid="{00000000-0005-0000-0000-000093030000}"/>
    <cellStyle name="40% - Accent1 9" xfId="920" xr:uid="{00000000-0005-0000-0000-000094030000}"/>
    <cellStyle name="40% - Accent2 10" xfId="921" xr:uid="{00000000-0005-0000-0000-000095030000}"/>
    <cellStyle name="40% - Accent2 11" xfId="922" xr:uid="{00000000-0005-0000-0000-000096030000}"/>
    <cellStyle name="40% - Accent2 12" xfId="923" xr:uid="{00000000-0005-0000-0000-000097030000}"/>
    <cellStyle name="40% - Accent2 13" xfId="924" xr:uid="{00000000-0005-0000-0000-000098030000}"/>
    <cellStyle name="40% - Accent2 2" xfId="925" xr:uid="{00000000-0005-0000-0000-000099030000}"/>
    <cellStyle name="40% - Accent2 3" xfId="926" xr:uid="{00000000-0005-0000-0000-00009A030000}"/>
    <cellStyle name="40% - Accent2 4" xfId="927" xr:uid="{00000000-0005-0000-0000-00009B030000}"/>
    <cellStyle name="40% - Accent2 5" xfId="928" xr:uid="{00000000-0005-0000-0000-00009C030000}"/>
    <cellStyle name="40% - Accent2 6" xfId="929" xr:uid="{00000000-0005-0000-0000-00009D030000}"/>
    <cellStyle name="40% - Accent2 7" xfId="930" xr:uid="{00000000-0005-0000-0000-00009E030000}"/>
    <cellStyle name="40% - Accent2 8" xfId="931" xr:uid="{00000000-0005-0000-0000-00009F030000}"/>
    <cellStyle name="40% - Accent2 9" xfId="932" xr:uid="{00000000-0005-0000-0000-0000A0030000}"/>
    <cellStyle name="40% - Accent3 10" xfId="933" xr:uid="{00000000-0005-0000-0000-0000A1030000}"/>
    <cellStyle name="40% - Accent3 11" xfId="934" xr:uid="{00000000-0005-0000-0000-0000A2030000}"/>
    <cellStyle name="40% - Accent3 12" xfId="935" xr:uid="{00000000-0005-0000-0000-0000A3030000}"/>
    <cellStyle name="40% - Accent3 13" xfId="936" xr:uid="{00000000-0005-0000-0000-0000A4030000}"/>
    <cellStyle name="40% - Accent3 2" xfId="937" xr:uid="{00000000-0005-0000-0000-0000A5030000}"/>
    <cellStyle name="40% - Accent3 3" xfId="938" xr:uid="{00000000-0005-0000-0000-0000A6030000}"/>
    <cellStyle name="40% - Accent3 4" xfId="939" xr:uid="{00000000-0005-0000-0000-0000A7030000}"/>
    <cellStyle name="40% - Accent3 5" xfId="940" xr:uid="{00000000-0005-0000-0000-0000A8030000}"/>
    <cellStyle name="40% - Accent3 6" xfId="941" xr:uid="{00000000-0005-0000-0000-0000A9030000}"/>
    <cellStyle name="40% - Accent3 7" xfId="942" xr:uid="{00000000-0005-0000-0000-0000AA030000}"/>
    <cellStyle name="40% - Accent3 8" xfId="943" xr:uid="{00000000-0005-0000-0000-0000AB030000}"/>
    <cellStyle name="40% - Accent3 9" xfId="944" xr:uid="{00000000-0005-0000-0000-0000AC030000}"/>
    <cellStyle name="40% - Accent4 10" xfId="945" xr:uid="{00000000-0005-0000-0000-0000AD030000}"/>
    <cellStyle name="40% - Accent4 11" xfId="946" xr:uid="{00000000-0005-0000-0000-0000AE030000}"/>
    <cellStyle name="40% - Accent4 12" xfId="947" xr:uid="{00000000-0005-0000-0000-0000AF030000}"/>
    <cellStyle name="40% - Accent4 13" xfId="948" xr:uid="{00000000-0005-0000-0000-0000B0030000}"/>
    <cellStyle name="40% - Accent4 2" xfId="949" xr:uid="{00000000-0005-0000-0000-0000B1030000}"/>
    <cellStyle name="40% - Accent4 3" xfId="950" xr:uid="{00000000-0005-0000-0000-0000B2030000}"/>
    <cellStyle name="40% - Accent4 4" xfId="951" xr:uid="{00000000-0005-0000-0000-0000B3030000}"/>
    <cellStyle name="40% - Accent4 5" xfId="952" xr:uid="{00000000-0005-0000-0000-0000B4030000}"/>
    <cellStyle name="40% - Accent4 6" xfId="953" xr:uid="{00000000-0005-0000-0000-0000B5030000}"/>
    <cellStyle name="40% - Accent4 7" xfId="954" xr:uid="{00000000-0005-0000-0000-0000B6030000}"/>
    <cellStyle name="40% - Accent4 8" xfId="955" xr:uid="{00000000-0005-0000-0000-0000B7030000}"/>
    <cellStyle name="40% - Accent4 9" xfId="956" xr:uid="{00000000-0005-0000-0000-0000B8030000}"/>
    <cellStyle name="40% - Accent5 10" xfId="957" xr:uid="{00000000-0005-0000-0000-0000B9030000}"/>
    <cellStyle name="40% - Accent5 11" xfId="958" xr:uid="{00000000-0005-0000-0000-0000BA030000}"/>
    <cellStyle name="40% - Accent5 12" xfId="959" xr:uid="{00000000-0005-0000-0000-0000BB030000}"/>
    <cellStyle name="40% - Accent5 13" xfId="960" xr:uid="{00000000-0005-0000-0000-0000BC030000}"/>
    <cellStyle name="40% - Accent5 2" xfId="961" xr:uid="{00000000-0005-0000-0000-0000BD030000}"/>
    <cellStyle name="40% - Accent5 3" xfId="962" xr:uid="{00000000-0005-0000-0000-0000BE030000}"/>
    <cellStyle name="40% - Accent5 4" xfId="963" xr:uid="{00000000-0005-0000-0000-0000BF030000}"/>
    <cellStyle name="40% - Accent5 5" xfId="964" xr:uid="{00000000-0005-0000-0000-0000C0030000}"/>
    <cellStyle name="40% - Accent5 6" xfId="965" xr:uid="{00000000-0005-0000-0000-0000C1030000}"/>
    <cellStyle name="40% - Accent5 7" xfId="966" xr:uid="{00000000-0005-0000-0000-0000C2030000}"/>
    <cellStyle name="40% - Accent5 8" xfId="967" xr:uid="{00000000-0005-0000-0000-0000C3030000}"/>
    <cellStyle name="40% - Accent5 9" xfId="968" xr:uid="{00000000-0005-0000-0000-0000C4030000}"/>
    <cellStyle name="40% - Accent6 10" xfId="969" xr:uid="{00000000-0005-0000-0000-0000C5030000}"/>
    <cellStyle name="40% - Accent6 11" xfId="970" xr:uid="{00000000-0005-0000-0000-0000C6030000}"/>
    <cellStyle name="40% - Accent6 12" xfId="971" xr:uid="{00000000-0005-0000-0000-0000C7030000}"/>
    <cellStyle name="40% - Accent6 13" xfId="972" xr:uid="{00000000-0005-0000-0000-0000C8030000}"/>
    <cellStyle name="40% - Accent6 2" xfId="973" xr:uid="{00000000-0005-0000-0000-0000C9030000}"/>
    <cellStyle name="40% - Accent6 3" xfId="974" xr:uid="{00000000-0005-0000-0000-0000CA030000}"/>
    <cellStyle name="40% - Accent6 4" xfId="975" xr:uid="{00000000-0005-0000-0000-0000CB030000}"/>
    <cellStyle name="40% - Accent6 5" xfId="976" xr:uid="{00000000-0005-0000-0000-0000CC030000}"/>
    <cellStyle name="40% - Accent6 6" xfId="977" xr:uid="{00000000-0005-0000-0000-0000CD030000}"/>
    <cellStyle name="40% - Accent6 7" xfId="978" xr:uid="{00000000-0005-0000-0000-0000CE030000}"/>
    <cellStyle name="40% - Accent6 8" xfId="979" xr:uid="{00000000-0005-0000-0000-0000CF030000}"/>
    <cellStyle name="40% - Accent6 9" xfId="980" xr:uid="{00000000-0005-0000-0000-0000D0030000}"/>
    <cellStyle name="40% - Akzent1 10" xfId="981" xr:uid="{00000000-0005-0000-0000-0000D1030000}"/>
    <cellStyle name="40% - Akzent1 10 2" xfId="982" xr:uid="{00000000-0005-0000-0000-0000D2030000}"/>
    <cellStyle name="40% - Akzent1 11" xfId="983" xr:uid="{00000000-0005-0000-0000-0000D3030000}"/>
    <cellStyle name="40% - Akzent1 11 2" xfId="984" xr:uid="{00000000-0005-0000-0000-0000D4030000}"/>
    <cellStyle name="40% - Akzent1 17 2" xfId="985" xr:uid="{00000000-0005-0000-0000-0000D5030000}"/>
    <cellStyle name="40% - Akzent1 17 2 2" xfId="986" xr:uid="{00000000-0005-0000-0000-0000D6030000}"/>
    <cellStyle name="40% - Akzent1 17 2 2 2" xfId="987" xr:uid="{00000000-0005-0000-0000-0000D7030000}"/>
    <cellStyle name="40% - Akzent1 17 2 3" xfId="988" xr:uid="{00000000-0005-0000-0000-0000D8030000}"/>
    <cellStyle name="40% - Akzent1 17 3" xfId="989" xr:uid="{00000000-0005-0000-0000-0000D9030000}"/>
    <cellStyle name="40% - Akzent1 17 3 2" xfId="990" xr:uid="{00000000-0005-0000-0000-0000DA030000}"/>
    <cellStyle name="40% - Akzent1 17 3 2 2" xfId="991" xr:uid="{00000000-0005-0000-0000-0000DB030000}"/>
    <cellStyle name="40% - Akzent1 17 3 3" xfId="992" xr:uid="{00000000-0005-0000-0000-0000DC030000}"/>
    <cellStyle name="40% - Akzent1 17 4" xfId="993" xr:uid="{00000000-0005-0000-0000-0000DD030000}"/>
    <cellStyle name="40% - Akzent1 17 4 2" xfId="994" xr:uid="{00000000-0005-0000-0000-0000DE030000}"/>
    <cellStyle name="40% - Akzent1 17 4 2 2" xfId="995" xr:uid="{00000000-0005-0000-0000-0000DF030000}"/>
    <cellStyle name="40% - Akzent1 17 4 3" xfId="996" xr:uid="{00000000-0005-0000-0000-0000E0030000}"/>
    <cellStyle name="40% - Akzent1 2" xfId="997" xr:uid="{00000000-0005-0000-0000-0000E1030000}"/>
    <cellStyle name="40% - Akzent1 2 10" xfId="998" xr:uid="{00000000-0005-0000-0000-0000E2030000}"/>
    <cellStyle name="40% - Akzent1 2 11" xfId="999" xr:uid="{00000000-0005-0000-0000-0000E3030000}"/>
    <cellStyle name="40% - Akzent1 2 12" xfId="1000" xr:uid="{00000000-0005-0000-0000-0000E4030000}"/>
    <cellStyle name="40% - Akzent1 2 13" xfId="1001" xr:uid="{00000000-0005-0000-0000-0000E5030000}"/>
    <cellStyle name="40% - Akzent1 2 14" xfId="1002" xr:uid="{00000000-0005-0000-0000-0000E6030000}"/>
    <cellStyle name="40% - Akzent1 2 15" xfId="1003" xr:uid="{00000000-0005-0000-0000-0000E7030000}"/>
    <cellStyle name="40% - Akzent1 2 16" xfId="1004" xr:uid="{00000000-0005-0000-0000-0000E8030000}"/>
    <cellStyle name="40% - Akzent1 2 17" xfId="1005" xr:uid="{00000000-0005-0000-0000-0000E9030000}"/>
    <cellStyle name="40% - Akzent1 2 18" xfId="1006" xr:uid="{00000000-0005-0000-0000-0000EA030000}"/>
    <cellStyle name="40% - Akzent1 2 19" xfId="1007" xr:uid="{00000000-0005-0000-0000-0000EB030000}"/>
    <cellStyle name="40% - Akzent1 2 2" xfId="1008" xr:uid="{00000000-0005-0000-0000-0000EC030000}"/>
    <cellStyle name="40% - Akzent1 2 2 2" xfId="1009" xr:uid="{00000000-0005-0000-0000-0000ED030000}"/>
    <cellStyle name="40% - Akzent1 2 2 3" xfId="1010" xr:uid="{00000000-0005-0000-0000-0000EE030000}"/>
    <cellStyle name="40% - Akzent1 2 20" xfId="1011" xr:uid="{00000000-0005-0000-0000-0000EF030000}"/>
    <cellStyle name="40% - Akzent1 2 21" xfId="1012" xr:uid="{00000000-0005-0000-0000-0000F0030000}"/>
    <cellStyle name="40% - Akzent1 2 22" xfId="1013" xr:uid="{00000000-0005-0000-0000-0000F1030000}"/>
    <cellStyle name="40% - Akzent1 2 23" xfId="1014" xr:uid="{00000000-0005-0000-0000-0000F2030000}"/>
    <cellStyle name="40% - Akzent1 2 24" xfId="1015" xr:uid="{00000000-0005-0000-0000-0000F3030000}"/>
    <cellStyle name="40% - Akzent1 2 25" xfId="1016" xr:uid="{00000000-0005-0000-0000-0000F4030000}"/>
    <cellStyle name="40% - Akzent1 2 26" xfId="1017" xr:uid="{00000000-0005-0000-0000-0000F5030000}"/>
    <cellStyle name="40% - Akzent1 2 27" xfId="1018" xr:uid="{00000000-0005-0000-0000-0000F6030000}"/>
    <cellStyle name="40% - Akzent1 2 28" xfId="1019" xr:uid="{00000000-0005-0000-0000-0000F7030000}"/>
    <cellStyle name="40% - Akzent1 2 29" xfId="1020" xr:uid="{00000000-0005-0000-0000-0000F8030000}"/>
    <cellStyle name="40% - Akzent1 2 3" xfId="1021" xr:uid="{00000000-0005-0000-0000-0000F9030000}"/>
    <cellStyle name="40% - Akzent1 2 3 2" xfId="1022" xr:uid="{00000000-0005-0000-0000-0000FA030000}"/>
    <cellStyle name="40% - Akzent1 2 30" xfId="1023" xr:uid="{00000000-0005-0000-0000-0000FB030000}"/>
    <cellStyle name="40% - Akzent1 2 31" xfId="1024" xr:uid="{00000000-0005-0000-0000-0000FC030000}"/>
    <cellStyle name="40% - Akzent1 2 32" xfId="1025" xr:uid="{00000000-0005-0000-0000-0000FD030000}"/>
    <cellStyle name="40% - Akzent1 2 33" xfId="1026" xr:uid="{00000000-0005-0000-0000-0000FE030000}"/>
    <cellStyle name="40% - Akzent1 2 34" xfId="1027" xr:uid="{00000000-0005-0000-0000-0000FF030000}"/>
    <cellStyle name="40% - Akzent1 2 35" xfId="1028" xr:uid="{00000000-0005-0000-0000-000000040000}"/>
    <cellStyle name="40% - Akzent1 2 36" xfId="1029" xr:uid="{00000000-0005-0000-0000-000001040000}"/>
    <cellStyle name="40% - Akzent1 2 37" xfId="1030" xr:uid="{00000000-0005-0000-0000-000002040000}"/>
    <cellStyle name="40% - Akzent1 2 38" xfId="1031" xr:uid="{00000000-0005-0000-0000-000003040000}"/>
    <cellStyle name="40% - Akzent1 2 39" xfId="1032" xr:uid="{00000000-0005-0000-0000-000004040000}"/>
    <cellStyle name="40% - Akzent1 2 4" xfId="1033" xr:uid="{00000000-0005-0000-0000-000005040000}"/>
    <cellStyle name="40% - Akzent1 2 40" xfId="1034" xr:uid="{00000000-0005-0000-0000-000006040000}"/>
    <cellStyle name="40% - Akzent1 2 5" xfId="1035" xr:uid="{00000000-0005-0000-0000-000007040000}"/>
    <cellStyle name="40% - Akzent1 2 6" xfId="1036" xr:uid="{00000000-0005-0000-0000-000008040000}"/>
    <cellStyle name="40% - Akzent1 2 7" xfId="1037" xr:uid="{00000000-0005-0000-0000-000009040000}"/>
    <cellStyle name="40% - Akzent1 2 8" xfId="1038" xr:uid="{00000000-0005-0000-0000-00000A040000}"/>
    <cellStyle name="40% - Akzent1 2 9" xfId="1039" xr:uid="{00000000-0005-0000-0000-00000B040000}"/>
    <cellStyle name="40% - Akzent1 20 2" xfId="1040" xr:uid="{00000000-0005-0000-0000-00000C040000}"/>
    <cellStyle name="40% - Akzent1 20 2 2" xfId="1041" xr:uid="{00000000-0005-0000-0000-00000D040000}"/>
    <cellStyle name="40% - Akzent1 20 2 2 2" xfId="1042" xr:uid="{00000000-0005-0000-0000-00000E040000}"/>
    <cellStyle name="40% - Akzent1 20 2 3" xfId="1043" xr:uid="{00000000-0005-0000-0000-00000F040000}"/>
    <cellStyle name="40% - Akzent1 20 3" xfId="1044" xr:uid="{00000000-0005-0000-0000-000010040000}"/>
    <cellStyle name="40% - Akzent1 20 3 2" xfId="1045" xr:uid="{00000000-0005-0000-0000-000011040000}"/>
    <cellStyle name="40% - Akzent1 20 3 2 2" xfId="1046" xr:uid="{00000000-0005-0000-0000-000012040000}"/>
    <cellStyle name="40% - Akzent1 20 3 3" xfId="1047" xr:uid="{00000000-0005-0000-0000-000013040000}"/>
    <cellStyle name="40% - Akzent1 20 4" xfId="1048" xr:uid="{00000000-0005-0000-0000-000014040000}"/>
    <cellStyle name="40% - Akzent1 20 4 2" xfId="1049" xr:uid="{00000000-0005-0000-0000-000015040000}"/>
    <cellStyle name="40% - Akzent1 20 4 2 2" xfId="1050" xr:uid="{00000000-0005-0000-0000-000016040000}"/>
    <cellStyle name="40% - Akzent1 20 4 3" xfId="1051" xr:uid="{00000000-0005-0000-0000-000017040000}"/>
    <cellStyle name="40% - Akzent1 22 2" xfId="1052" xr:uid="{00000000-0005-0000-0000-000018040000}"/>
    <cellStyle name="40% - Akzent1 22 2 2" xfId="1053" xr:uid="{00000000-0005-0000-0000-000019040000}"/>
    <cellStyle name="40% - Akzent1 22 2 2 2" xfId="1054" xr:uid="{00000000-0005-0000-0000-00001A040000}"/>
    <cellStyle name="40% - Akzent1 22 2 3" xfId="1055" xr:uid="{00000000-0005-0000-0000-00001B040000}"/>
    <cellStyle name="40% - Akzent1 24" xfId="1056" xr:uid="{00000000-0005-0000-0000-00001C040000}"/>
    <cellStyle name="40% - Akzent1 24 2" xfId="1057" xr:uid="{00000000-0005-0000-0000-00001D040000}"/>
    <cellStyle name="40% - Akzent1 24 2 2" xfId="1058" xr:uid="{00000000-0005-0000-0000-00001E040000}"/>
    <cellStyle name="40% - Akzent1 24 3" xfId="1059" xr:uid="{00000000-0005-0000-0000-00001F040000}"/>
    <cellStyle name="40% - Akzent1 25 2" xfId="1060" xr:uid="{00000000-0005-0000-0000-000020040000}"/>
    <cellStyle name="40% - Akzent1 25 2 2" xfId="1061" xr:uid="{00000000-0005-0000-0000-000021040000}"/>
    <cellStyle name="40% - Akzent1 25 2 2 2" xfId="1062" xr:uid="{00000000-0005-0000-0000-000022040000}"/>
    <cellStyle name="40% - Akzent1 25 2 3" xfId="1063" xr:uid="{00000000-0005-0000-0000-000023040000}"/>
    <cellStyle name="40% - Akzent1 25 3" xfId="1064" xr:uid="{00000000-0005-0000-0000-000024040000}"/>
    <cellStyle name="40% - Akzent1 25 3 2" xfId="1065" xr:uid="{00000000-0005-0000-0000-000025040000}"/>
    <cellStyle name="40% - Akzent1 25 3 2 2" xfId="1066" xr:uid="{00000000-0005-0000-0000-000026040000}"/>
    <cellStyle name="40% - Akzent1 25 3 3" xfId="1067" xr:uid="{00000000-0005-0000-0000-000027040000}"/>
    <cellStyle name="40% - Akzent1 26" xfId="1068" xr:uid="{00000000-0005-0000-0000-000028040000}"/>
    <cellStyle name="40% - Akzent1 26 2" xfId="1069" xr:uid="{00000000-0005-0000-0000-000029040000}"/>
    <cellStyle name="40% - Akzent1 26 2 2" xfId="1070" xr:uid="{00000000-0005-0000-0000-00002A040000}"/>
    <cellStyle name="40% - Akzent1 26 3" xfId="1071" xr:uid="{00000000-0005-0000-0000-00002B040000}"/>
    <cellStyle name="40% - Akzent1 3" xfId="1072" xr:uid="{00000000-0005-0000-0000-00002C040000}"/>
    <cellStyle name="40% - Akzent1 3 2" xfId="1073" xr:uid="{00000000-0005-0000-0000-00002D040000}"/>
    <cellStyle name="40% - Akzent1 3 2 2" xfId="1074" xr:uid="{00000000-0005-0000-0000-00002E040000}"/>
    <cellStyle name="40% - Akzent1 3 2 3" xfId="1075" xr:uid="{00000000-0005-0000-0000-00002F040000}"/>
    <cellStyle name="40% - Akzent1 3 3" xfId="1076" xr:uid="{00000000-0005-0000-0000-000030040000}"/>
    <cellStyle name="40% - Akzent1 3 3 2" xfId="1077" xr:uid="{00000000-0005-0000-0000-000031040000}"/>
    <cellStyle name="40% - Akzent1 3 4" xfId="1078" xr:uid="{00000000-0005-0000-0000-000032040000}"/>
    <cellStyle name="40% - Akzent1 3 5" xfId="1079" xr:uid="{00000000-0005-0000-0000-000033040000}"/>
    <cellStyle name="40% - Akzent1 3 6" xfId="1080" xr:uid="{00000000-0005-0000-0000-000034040000}"/>
    <cellStyle name="40% - Akzent1 3 7" xfId="1081" xr:uid="{00000000-0005-0000-0000-000035040000}"/>
    <cellStyle name="40% - Akzent1 3 8" xfId="1082" xr:uid="{00000000-0005-0000-0000-000036040000}"/>
    <cellStyle name="40% - Akzent1 3 9" xfId="1083" xr:uid="{00000000-0005-0000-0000-000037040000}"/>
    <cellStyle name="40% - Akzent1 4" xfId="1084" xr:uid="{00000000-0005-0000-0000-000038040000}"/>
    <cellStyle name="40% - Akzent1 4 2" xfId="1085" xr:uid="{00000000-0005-0000-0000-000039040000}"/>
    <cellStyle name="40% - Akzent1 4 3" xfId="1086" xr:uid="{00000000-0005-0000-0000-00003A040000}"/>
    <cellStyle name="40% - Akzent1 4 4" xfId="1087" xr:uid="{00000000-0005-0000-0000-00003B040000}"/>
    <cellStyle name="40% - Akzent1 4 5" xfId="1088" xr:uid="{00000000-0005-0000-0000-00003C040000}"/>
    <cellStyle name="40% - Akzent1 4 6" xfId="1089" xr:uid="{00000000-0005-0000-0000-00003D040000}"/>
    <cellStyle name="40% - Akzent1 4 7" xfId="1090" xr:uid="{00000000-0005-0000-0000-00003E040000}"/>
    <cellStyle name="40% - Akzent1 4 8" xfId="1091" xr:uid="{00000000-0005-0000-0000-00003F040000}"/>
    <cellStyle name="40% - Akzent1 5" xfId="1092" xr:uid="{00000000-0005-0000-0000-000040040000}"/>
    <cellStyle name="40% - Akzent1 5 2" xfId="1093" xr:uid="{00000000-0005-0000-0000-000041040000}"/>
    <cellStyle name="40% - Akzent1 5 2 2" xfId="1094" xr:uid="{00000000-0005-0000-0000-000042040000}"/>
    <cellStyle name="40% - Akzent1 5 2 3" xfId="1095" xr:uid="{00000000-0005-0000-0000-000043040000}"/>
    <cellStyle name="40% - Akzent1 5 3" xfId="1096" xr:uid="{00000000-0005-0000-0000-000044040000}"/>
    <cellStyle name="40% - Akzent1 5 4" xfId="1097" xr:uid="{00000000-0005-0000-0000-000045040000}"/>
    <cellStyle name="40% - Akzent1 6" xfId="1098" xr:uid="{00000000-0005-0000-0000-000046040000}"/>
    <cellStyle name="40% - Akzent1 6 2" xfId="1099" xr:uid="{00000000-0005-0000-0000-000047040000}"/>
    <cellStyle name="40% - Akzent1 6 2 2" xfId="1100" xr:uid="{00000000-0005-0000-0000-000048040000}"/>
    <cellStyle name="40% - Akzent1 6 3" xfId="1101" xr:uid="{00000000-0005-0000-0000-000049040000}"/>
    <cellStyle name="40% - Akzent1 7" xfId="1102" xr:uid="{00000000-0005-0000-0000-00004A040000}"/>
    <cellStyle name="40% - Akzent1 7 2" xfId="1103" xr:uid="{00000000-0005-0000-0000-00004B040000}"/>
    <cellStyle name="40% - Akzent1 7 2 2" xfId="1104" xr:uid="{00000000-0005-0000-0000-00004C040000}"/>
    <cellStyle name="40% - Akzent1 7 3" xfId="1105" xr:uid="{00000000-0005-0000-0000-00004D040000}"/>
    <cellStyle name="40% - Akzent1 8" xfId="1106" xr:uid="{00000000-0005-0000-0000-00004E040000}"/>
    <cellStyle name="40% - Akzent1 8 2" xfId="1107" xr:uid="{00000000-0005-0000-0000-00004F040000}"/>
    <cellStyle name="40% - Akzent1 8 3" xfId="1108" xr:uid="{00000000-0005-0000-0000-000050040000}"/>
    <cellStyle name="40% - Akzent1 9" xfId="1109" xr:uid="{00000000-0005-0000-0000-000051040000}"/>
    <cellStyle name="40% - Akzent1 9 2" xfId="1110" xr:uid="{00000000-0005-0000-0000-000052040000}"/>
    <cellStyle name="40% - Akzent2 10" xfId="1111" xr:uid="{00000000-0005-0000-0000-000053040000}"/>
    <cellStyle name="40% - Akzent2 10 2" xfId="1112" xr:uid="{00000000-0005-0000-0000-000054040000}"/>
    <cellStyle name="40% - Akzent2 10 2 2" xfId="1113" xr:uid="{00000000-0005-0000-0000-000055040000}"/>
    <cellStyle name="40% - Akzent2 10 3" xfId="1114" xr:uid="{00000000-0005-0000-0000-000056040000}"/>
    <cellStyle name="40% - Akzent2 10 4" xfId="1115" xr:uid="{00000000-0005-0000-0000-000057040000}"/>
    <cellStyle name="40% - Akzent2 10 5" xfId="1116" xr:uid="{00000000-0005-0000-0000-000058040000}"/>
    <cellStyle name="40% - Akzent2 11" xfId="1117" xr:uid="{00000000-0005-0000-0000-000059040000}"/>
    <cellStyle name="40% - Akzent2 11 2" xfId="1118" xr:uid="{00000000-0005-0000-0000-00005A040000}"/>
    <cellStyle name="40% - Akzent2 11 2 2" xfId="1119" xr:uid="{00000000-0005-0000-0000-00005B040000}"/>
    <cellStyle name="40% - Akzent2 11 3" xfId="1120" xr:uid="{00000000-0005-0000-0000-00005C040000}"/>
    <cellStyle name="40% - Akzent2 11 4" xfId="1121" xr:uid="{00000000-0005-0000-0000-00005D040000}"/>
    <cellStyle name="40% - Akzent2 11 5" xfId="1122" xr:uid="{00000000-0005-0000-0000-00005E040000}"/>
    <cellStyle name="40% - Akzent2 12" xfId="1123" xr:uid="{00000000-0005-0000-0000-00005F040000}"/>
    <cellStyle name="40% - Akzent2 12 2" xfId="1124" xr:uid="{00000000-0005-0000-0000-000060040000}"/>
    <cellStyle name="40% - Akzent2 12 3" xfId="1125" xr:uid="{00000000-0005-0000-0000-000061040000}"/>
    <cellStyle name="40% - Akzent2 13" xfId="1126" xr:uid="{00000000-0005-0000-0000-000062040000}"/>
    <cellStyle name="40% - Akzent2 13 2" xfId="1127" xr:uid="{00000000-0005-0000-0000-000063040000}"/>
    <cellStyle name="40% - Akzent2 13 3" xfId="1128" xr:uid="{00000000-0005-0000-0000-000064040000}"/>
    <cellStyle name="40% - Akzent2 14" xfId="1129" xr:uid="{00000000-0005-0000-0000-000065040000}"/>
    <cellStyle name="40% - Akzent2 14 2" xfId="1130" xr:uid="{00000000-0005-0000-0000-000066040000}"/>
    <cellStyle name="40% - Akzent2 14 3" xfId="1131" xr:uid="{00000000-0005-0000-0000-000067040000}"/>
    <cellStyle name="40% - Akzent2 15" xfId="1132" xr:uid="{00000000-0005-0000-0000-000068040000}"/>
    <cellStyle name="40% - Akzent2 15 2" xfId="1133" xr:uid="{00000000-0005-0000-0000-000069040000}"/>
    <cellStyle name="40% - Akzent2 15 3" xfId="1134" xr:uid="{00000000-0005-0000-0000-00006A040000}"/>
    <cellStyle name="40% - Akzent2 16" xfId="1135" xr:uid="{00000000-0005-0000-0000-00006B040000}"/>
    <cellStyle name="40% - Akzent2 16 2" xfId="1136" xr:uid="{00000000-0005-0000-0000-00006C040000}"/>
    <cellStyle name="40% - Akzent2 16 3" xfId="1137" xr:uid="{00000000-0005-0000-0000-00006D040000}"/>
    <cellStyle name="40% - Akzent2 2" xfId="1138" xr:uid="{00000000-0005-0000-0000-00006E040000}"/>
    <cellStyle name="40% - Akzent2 2 10" xfId="1139" xr:uid="{00000000-0005-0000-0000-00006F040000}"/>
    <cellStyle name="40% - Akzent2 2 11" xfId="1140" xr:uid="{00000000-0005-0000-0000-000070040000}"/>
    <cellStyle name="40% - Akzent2 2 12" xfId="1141" xr:uid="{00000000-0005-0000-0000-000071040000}"/>
    <cellStyle name="40% - Akzent2 2 13" xfId="1142" xr:uid="{00000000-0005-0000-0000-000072040000}"/>
    <cellStyle name="40% - Akzent2 2 14" xfId="1143" xr:uid="{00000000-0005-0000-0000-000073040000}"/>
    <cellStyle name="40% - Akzent2 2 15" xfId="1144" xr:uid="{00000000-0005-0000-0000-000074040000}"/>
    <cellStyle name="40% - Akzent2 2 16" xfId="1145" xr:uid="{00000000-0005-0000-0000-000075040000}"/>
    <cellStyle name="40% - Akzent2 2 17" xfId="1146" xr:uid="{00000000-0005-0000-0000-000076040000}"/>
    <cellStyle name="40% - Akzent2 2 18" xfId="1147" xr:uid="{00000000-0005-0000-0000-000077040000}"/>
    <cellStyle name="40% - Akzent2 2 19" xfId="1148" xr:uid="{00000000-0005-0000-0000-000078040000}"/>
    <cellStyle name="40% - Akzent2 2 2" xfId="1149" xr:uid="{00000000-0005-0000-0000-000079040000}"/>
    <cellStyle name="40% - Akzent2 2 20" xfId="1150" xr:uid="{00000000-0005-0000-0000-00007A040000}"/>
    <cellStyle name="40% - Akzent2 2 21" xfId="1151" xr:uid="{00000000-0005-0000-0000-00007B040000}"/>
    <cellStyle name="40% - Akzent2 2 22" xfId="1152" xr:uid="{00000000-0005-0000-0000-00007C040000}"/>
    <cellStyle name="40% - Akzent2 2 23" xfId="1153" xr:uid="{00000000-0005-0000-0000-00007D040000}"/>
    <cellStyle name="40% - Akzent2 2 24" xfId="1154" xr:uid="{00000000-0005-0000-0000-00007E040000}"/>
    <cellStyle name="40% - Akzent2 2 25" xfId="1155" xr:uid="{00000000-0005-0000-0000-00007F040000}"/>
    <cellStyle name="40% - Akzent2 2 26" xfId="1156" xr:uid="{00000000-0005-0000-0000-000080040000}"/>
    <cellStyle name="40% - Akzent2 2 27" xfId="1157" xr:uid="{00000000-0005-0000-0000-000081040000}"/>
    <cellStyle name="40% - Akzent2 2 28" xfId="1158" xr:uid="{00000000-0005-0000-0000-000082040000}"/>
    <cellStyle name="40% - Akzent2 2 29" xfId="1159" xr:uid="{00000000-0005-0000-0000-000083040000}"/>
    <cellStyle name="40% - Akzent2 2 3" xfId="1160" xr:uid="{00000000-0005-0000-0000-000084040000}"/>
    <cellStyle name="40% - Akzent2 2 30" xfId="1161" xr:uid="{00000000-0005-0000-0000-000085040000}"/>
    <cellStyle name="40% - Akzent2 2 31" xfId="1162" xr:uid="{00000000-0005-0000-0000-000086040000}"/>
    <cellStyle name="40% - Akzent2 2 32" xfId="1163" xr:uid="{00000000-0005-0000-0000-000087040000}"/>
    <cellStyle name="40% - Akzent2 2 33" xfId="1164" xr:uid="{00000000-0005-0000-0000-000088040000}"/>
    <cellStyle name="40% - Akzent2 2 34" xfId="1165" xr:uid="{00000000-0005-0000-0000-000089040000}"/>
    <cellStyle name="40% - Akzent2 2 35" xfId="1166" xr:uid="{00000000-0005-0000-0000-00008A040000}"/>
    <cellStyle name="40% - Akzent2 2 36" xfId="1167" xr:uid="{00000000-0005-0000-0000-00008B040000}"/>
    <cellStyle name="40% - Akzent2 2 37" xfId="1168" xr:uid="{00000000-0005-0000-0000-00008C040000}"/>
    <cellStyle name="40% - Akzent2 2 38" xfId="1169" xr:uid="{00000000-0005-0000-0000-00008D040000}"/>
    <cellStyle name="40% - Akzent2 2 39" xfId="1170" xr:uid="{00000000-0005-0000-0000-00008E040000}"/>
    <cellStyle name="40% - Akzent2 2 4" xfId="1171" xr:uid="{00000000-0005-0000-0000-00008F040000}"/>
    <cellStyle name="40% - Akzent2 2 5" xfId="1172" xr:uid="{00000000-0005-0000-0000-000090040000}"/>
    <cellStyle name="40% - Akzent2 2 6" xfId="1173" xr:uid="{00000000-0005-0000-0000-000091040000}"/>
    <cellStyle name="40% - Akzent2 2 7" xfId="1174" xr:uid="{00000000-0005-0000-0000-000092040000}"/>
    <cellStyle name="40% - Akzent2 2 8" xfId="1175" xr:uid="{00000000-0005-0000-0000-000093040000}"/>
    <cellStyle name="40% - Akzent2 2 9" xfId="1176" xr:uid="{00000000-0005-0000-0000-000094040000}"/>
    <cellStyle name="40% - Akzent2 3" xfId="1177" xr:uid="{00000000-0005-0000-0000-000095040000}"/>
    <cellStyle name="40% - Akzent2 3 10" xfId="1178" xr:uid="{00000000-0005-0000-0000-000096040000}"/>
    <cellStyle name="40% - Akzent2 3 11" xfId="1179" xr:uid="{00000000-0005-0000-0000-000097040000}"/>
    <cellStyle name="40% - Akzent2 3 12" xfId="1180" xr:uid="{00000000-0005-0000-0000-000098040000}"/>
    <cellStyle name="40% - Akzent2 3 13" xfId="1181" xr:uid="{00000000-0005-0000-0000-000099040000}"/>
    <cellStyle name="40% - Akzent2 3 14" xfId="1182" xr:uid="{00000000-0005-0000-0000-00009A040000}"/>
    <cellStyle name="40% - Akzent2 3 15" xfId="1183" xr:uid="{00000000-0005-0000-0000-00009B040000}"/>
    <cellStyle name="40% - Akzent2 3 16" xfId="1184" xr:uid="{00000000-0005-0000-0000-00009C040000}"/>
    <cellStyle name="40% - Akzent2 3 17" xfId="1185" xr:uid="{00000000-0005-0000-0000-00009D040000}"/>
    <cellStyle name="40% - Akzent2 3 18" xfId="1186" xr:uid="{00000000-0005-0000-0000-00009E040000}"/>
    <cellStyle name="40% - Akzent2 3 19" xfId="1187" xr:uid="{00000000-0005-0000-0000-00009F040000}"/>
    <cellStyle name="40% - Akzent2 3 2" xfId="1188" xr:uid="{00000000-0005-0000-0000-0000A0040000}"/>
    <cellStyle name="40% - Akzent2 3 2 2" xfId="1189" xr:uid="{00000000-0005-0000-0000-0000A1040000}"/>
    <cellStyle name="40% - Akzent2 3 20" xfId="1190" xr:uid="{00000000-0005-0000-0000-0000A2040000}"/>
    <cellStyle name="40% - Akzent2 3 21" xfId="1191" xr:uid="{00000000-0005-0000-0000-0000A3040000}"/>
    <cellStyle name="40% - Akzent2 3 22" xfId="1192" xr:uid="{00000000-0005-0000-0000-0000A4040000}"/>
    <cellStyle name="40% - Akzent2 3 23" xfId="1193" xr:uid="{00000000-0005-0000-0000-0000A5040000}"/>
    <cellStyle name="40% - Akzent2 3 3" xfId="1194" xr:uid="{00000000-0005-0000-0000-0000A6040000}"/>
    <cellStyle name="40% - Akzent2 3 3 2" xfId="1195" xr:uid="{00000000-0005-0000-0000-0000A7040000}"/>
    <cellStyle name="40% - Akzent2 3 4" xfId="1196" xr:uid="{00000000-0005-0000-0000-0000A8040000}"/>
    <cellStyle name="40% - Akzent2 3 4 2" xfId="1197" xr:uid="{00000000-0005-0000-0000-0000A9040000}"/>
    <cellStyle name="40% - Akzent2 3 5" xfId="1198" xr:uid="{00000000-0005-0000-0000-0000AA040000}"/>
    <cellStyle name="40% - Akzent2 3 5 2" xfId="1199" xr:uid="{00000000-0005-0000-0000-0000AB040000}"/>
    <cellStyle name="40% - Akzent2 3 6" xfId="1200" xr:uid="{00000000-0005-0000-0000-0000AC040000}"/>
    <cellStyle name="40% - Akzent2 3 6 2" xfId="1201" xr:uid="{00000000-0005-0000-0000-0000AD040000}"/>
    <cellStyle name="40% - Akzent2 3 7" xfId="1202" xr:uid="{00000000-0005-0000-0000-0000AE040000}"/>
    <cellStyle name="40% - Akzent2 3 7 2" xfId="1203" xr:uid="{00000000-0005-0000-0000-0000AF040000}"/>
    <cellStyle name="40% - Akzent2 3 8" xfId="1204" xr:uid="{00000000-0005-0000-0000-0000B0040000}"/>
    <cellStyle name="40% - Akzent2 3 8 2" xfId="1205" xr:uid="{00000000-0005-0000-0000-0000B1040000}"/>
    <cellStyle name="40% - Akzent2 3 9" xfId="1206" xr:uid="{00000000-0005-0000-0000-0000B2040000}"/>
    <cellStyle name="40% - Akzent2 4" xfId="1207" xr:uid="{00000000-0005-0000-0000-0000B3040000}"/>
    <cellStyle name="40% - Akzent2 4 10" xfId="1208" xr:uid="{00000000-0005-0000-0000-0000B4040000}"/>
    <cellStyle name="40% - Akzent2 4 2" xfId="1209" xr:uid="{00000000-0005-0000-0000-0000B5040000}"/>
    <cellStyle name="40% - Akzent2 4 2 2" xfId="1210" xr:uid="{00000000-0005-0000-0000-0000B6040000}"/>
    <cellStyle name="40% - Akzent2 4 3" xfId="1211" xr:uid="{00000000-0005-0000-0000-0000B7040000}"/>
    <cellStyle name="40% - Akzent2 4 3 2" xfId="1212" xr:uid="{00000000-0005-0000-0000-0000B8040000}"/>
    <cellStyle name="40% - Akzent2 4 4" xfId="1213" xr:uid="{00000000-0005-0000-0000-0000B9040000}"/>
    <cellStyle name="40% - Akzent2 4 5" xfId="1214" xr:uid="{00000000-0005-0000-0000-0000BA040000}"/>
    <cellStyle name="40% - Akzent2 4 6" xfId="1215" xr:uid="{00000000-0005-0000-0000-0000BB040000}"/>
    <cellStyle name="40% - Akzent2 4 7" xfId="1216" xr:uid="{00000000-0005-0000-0000-0000BC040000}"/>
    <cellStyle name="40% - Akzent2 4 8" xfId="1217" xr:uid="{00000000-0005-0000-0000-0000BD040000}"/>
    <cellStyle name="40% - Akzent2 4 9" xfId="1218" xr:uid="{00000000-0005-0000-0000-0000BE040000}"/>
    <cellStyle name="40% - Akzent2 5" xfId="1219" xr:uid="{00000000-0005-0000-0000-0000BF040000}"/>
    <cellStyle name="40% - Akzent2 5 2" xfId="1220" xr:uid="{00000000-0005-0000-0000-0000C0040000}"/>
    <cellStyle name="40% - Akzent2 5 2 2" xfId="1221" xr:uid="{00000000-0005-0000-0000-0000C1040000}"/>
    <cellStyle name="40% - Akzent2 5 3" xfId="1222" xr:uid="{00000000-0005-0000-0000-0000C2040000}"/>
    <cellStyle name="40% - Akzent2 5 4" xfId="1223" xr:uid="{00000000-0005-0000-0000-0000C3040000}"/>
    <cellStyle name="40% - Akzent2 5 5" xfId="1224" xr:uid="{00000000-0005-0000-0000-0000C4040000}"/>
    <cellStyle name="40% - Akzent2 6" xfId="1225" xr:uid="{00000000-0005-0000-0000-0000C5040000}"/>
    <cellStyle name="40% - Akzent2 6 2" xfId="1226" xr:uid="{00000000-0005-0000-0000-0000C6040000}"/>
    <cellStyle name="40% - Akzent2 6 2 2" xfId="1227" xr:uid="{00000000-0005-0000-0000-0000C7040000}"/>
    <cellStyle name="40% - Akzent2 6 3" xfId="1228" xr:uid="{00000000-0005-0000-0000-0000C8040000}"/>
    <cellStyle name="40% - Akzent2 6 4" xfId="1229" xr:uid="{00000000-0005-0000-0000-0000C9040000}"/>
    <cellStyle name="40% - Akzent2 6 5" xfId="1230" xr:uid="{00000000-0005-0000-0000-0000CA040000}"/>
    <cellStyle name="40% - Akzent2 7" xfId="1231" xr:uid="{00000000-0005-0000-0000-0000CB040000}"/>
    <cellStyle name="40% - Akzent2 7 2" xfId="1232" xr:uid="{00000000-0005-0000-0000-0000CC040000}"/>
    <cellStyle name="40% - Akzent2 7 2 2" xfId="1233" xr:uid="{00000000-0005-0000-0000-0000CD040000}"/>
    <cellStyle name="40% - Akzent2 7 3" xfId="1234" xr:uid="{00000000-0005-0000-0000-0000CE040000}"/>
    <cellStyle name="40% - Akzent2 7 4" xfId="1235" xr:uid="{00000000-0005-0000-0000-0000CF040000}"/>
    <cellStyle name="40% - Akzent2 7 5" xfId="1236" xr:uid="{00000000-0005-0000-0000-0000D0040000}"/>
    <cellStyle name="40% - Akzent2 8" xfId="1237" xr:uid="{00000000-0005-0000-0000-0000D1040000}"/>
    <cellStyle name="40% - Akzent2 8 2" xfId="1238" xr:uid="{00000000-0005-0000-0000-0000D2040000}"/>
    <cellStyle name="40% - Akzent2 8 2 2" xfId="1239" xr:uid="{00000000-0005-0000-0000-0000D3040000}"/>
    <cellStyle name="40% - Akzent2 8 3" xfId="1240" xr:uid="{00000000-0005-0000-0000-0000D4040000}"/>
    <cellStyle name="40% - Akzent2 8 4" xfId="1241" xr:uid="{00000000-0005-0000-0000-0000D5040000}"/>
    <cellStyle name="40% - Akzent2 8 5" xfId="1242" xr:uid="{00000000-0005-0000-0000-0000D6040000}"/>
    <cellStyle name="40% - Akzent2 9" xfId="1243" xr:uid="{00000000-0005-0000-0000-0000D7040000}"/>
    <cellStyle name="40% - Akzent2 9 2" xfId="1244" xr:uid="{00000000-0005-0000-0000-0000D8040000}"/>
    <cellStyle name="40% - Akzent2 9 2 2" xfId="1245" xr:uid="{00000000-0005-0000-0000-0000D9040000}"/>
    <cellStyle name="40% - Akzent2 9 3" xfId="1246" xr:uid="{00000000-0005-0000-0000-0000DA040000}"/>
    <cellStyle name="40% - Akzent2 9 4" xfId="1247" xr:uid="{00000000-0005-0000-0000-0000DB040000}"/>
    <cellStyle name="40% - Akzent2 9 5" xfId="1248" xr:uid="{00000000-0005-0000-0000-0000DC040000}"/>
    <cellStyle name="40% - Akzent3 10" xfId="1249" xr:uid="{00000000-0005-0000-0000-0000DD040000}"/>
    <cellStyle name="40% - Akzent3 10 2" xfId="1250" xr:uid="{00000000-0005-0000-0000-0000DE040000}"/>
    <cellStyle name="40% - Akzent3 10 2 2" xfId="1251" xr:uid="{00000000-0005-0000-0000-0000DF040000}"/>
    <cellStyle name="40% - Akzent3 10 3" xfId="1252" xr:uid="{00000000-0005-0000-0000-0000E0040000}"/>
    <cellStyle name="40% - Akzent3 10 4" xfId="1253" xr:uid="{00000000-0005-0000-0000-0000E1040000}"/>
    <cellStyle name="40% - Akzent3 10 5" xfId="1254" xr:uid="{00000000-0005-0000-0000-0000E2040000}"/>
    <cellStyle name="40% - Akzent3 11" xfId="1255" xr:uid="{00000000-0005-0000-0000-0000E3040000}"/>
    <cellStyle name="40% - Akzent3 11 2" xfId="1256" xr:uid="{00000000-0005-0000-0000-0000E4040000}"/>
    <cellStyle name="40% - Akzent3 11 2 2" xfId="1257" xr:uid="{00000000-0005-0000-0000-0000E5040000}"/>
    <cellStyle name="40% - Akzent3 11 3" xfId="1258" xr:uid="{00000000-0005-0000-0000-0000E6040000}"/>
    <cellStyle name="40% - Akzent3 11 4" xfId="1259" xr:uid="{00000000-0005-0000-0000-0000E7040000}"/>
    <cellStyle name="40% - Akzent3 11 5" xfId="1260" xr:uid="{00000000-0005-0000-0000-0000E8040000}"/>
    <cellStyle name="40% - Akzent3 12" xfId="1261" xr:uid="{00000000-0005-0000-0000-0000E9040000}"/>
    <cellStyle name="40% - Akzent3 12 2" xfId="1262" xr:uid="{00000000-0005-0000-0000-0000EA040000}"/>
    <cellStyle name="40% - Akzent3 12 3" xfId="1263" xr:uid="{00000000-0005-0000-0000-0000EB040000}"/>
    <cellStyle name="40% - Akzent3 13" xfId="1264" xr:uid="{00000000-0005-0000-0000-0000EC040000}"/>
    <cellStyle name="40% - Akzent3 13 2" xfId="1265" xr:uid="{00000000-0005-0000-0000-0000ED040000}"/>
    <cellStyle name="40% - Akzent3 13 3" xfId="1266" xr:uid="{00000000-0005-0000-0000-0000EE040000}"/>
    <cellStyle name="40% - Akzent3 14" xfId="1267" xr:uid="{00000000-0005-0000-0000-0000EF040000}"/>
    <cellStyle name="40% - Akzent3 14 2" xfId="1268" xr:uid="{00000000-0005-0000-0000-0000F0040000}"/>
    <cellStyle name="40% - Akzent3 14 3" xfId="1269" xr:uid="{00000000-0005-0000-0000-0000F1040000}"/>
    <cellStyle name="40% - Akzent3 15" xfId="1270" xr:uid="{00000000-0005-0000-0000-0000F2040000}"/>
    <cellStyle name="40% - Akzent3 15 2" xfId="1271" xr:uid="{00000000-0005-0000-0000-0000F3040000}"/>
    <cellStyle name="40% - Akzent3 15 3" xfId="1272" xr:uid="{00000000-0005-0000-0000-0000F4040000}"/>
    <cellStyle name="40% - Akzent3 16" xfId="1273" xr:uid="{00000000-0005-0000-0000-0000F5040000}"/>
    <cellStyle name="40% - Akzent3 16 2" xfId="1274" xr:uid="{00000000-0005-0000-0000-0000F6040000}"/>
    <cellStyle name="40% - Akzent3 16 3" xfId="1275" xr:uid="{00000000-0005-0000-0000-0000F7040000}"/>
    <cellStyle name="40% - Akzent3 2" xfId="1276" xr:uid="{00000000-0005-0000-0000-0000F8040000}"/>
    <cellStyle name="40% - Akzent3 2 10" xfId="1277" xr:uid="{00000000-0005-0000-0000-0000F9040000}"/>
    <cellStyle name="40% - Akzent3 2 11" xfId="1278" xr:uid="{00000000-0005-0000-0000-0000FA040000}"/>
    <cellStyle name="40% - Akzent3 2 12" xfId="1279" xr:uid="{00000000-0005-0000-0000-0000FB040000}"/>
    <cellStyle name="40% - Akzent3 2 13" xfId="1280" xr:uid="{00000000-0005-0000-0000-0000FC040000}"/>
    <cellStyle name="40% - Akzent3 2 14" xfId="1281" xr:uid="{00000000-0005-0000-0000-0000FD040000}"/>
    <cellStyle name="40% - Akzent3 2 15" xfId="1282" xr:uid="{00000000-0005-0000-0000-0000FE040000}"/>
    <cellStyle name="40% - Akzent3 2 16" xfId="1283" xr:uid="{00000000-0005-0000-0000-0000FF040000}"/>
    <cellStyle name="40% - Akzent3 2 17" xfId="1284" xr:uid="{00000000-0005-0000-0000-000000050000}"/>
    <cellStyle name="40% - Akzent3 2 18" xfId="1285" xr:uid="{00000000-0005-0000-0000-000001050000}"/>
    <cellStyle name="40% - Akzent3 2 19" xfId="1286" xr:uid="{00000000-0005-0000-0000-000002050000}"/>
    <cellStyle name="40% - Akzent3 2 2" xfId="1287" xr:uid="{00000000-0005-0000-0000-000003050000}"/>
    <cellStyle name="40% - Akzent3 2 20" xfId="1288" xr:uid="{00000000-0005-0000-0000-000004050000}"/>
    <cellStyle name="40% - Akzent3 2 21" xfId="1289" xr:uid="{00000000-0005-0000-0000-000005050000}"/>
    <cellStyle name="40% - Akzent3 2 22" xfId="1290" xr:uid="{00000000-0005-0000-0000-000006050000}"/>
    <cellStyle name="40% - Akzent3 2 23" xfId="1291" xr:uid="{00000000-0005-0000-0000-000007050000}"/>
    <cellStyle name="40% - Akzent3 2 24" xfId="1292" xr:uid="{00000000-0005-0000-0000-000008050000}"/>
    <cellStyle name="40% - Akzent3 2 25" xfId="1293" xr:uid="{00000000-0005-0000-0000-000009050000}"/>
    <cellStyle name="40% - Akzent3 2 26" xfId="1294" xr:uid="{00000000-0005-0000-0000-00000A050000}"/>
    <cellStyle name="40% - Akzent3 2 27" xfId="1295" xr:uid="{00000000-0005-0000-0000-00000B050000}"/>
    <cellStyle name="40% - Akzent3 2 28" xfId="1296" xr:uid="{00000000-0005-0000-0000-00000C050000}"/>
    <cellStyle name="40% - Akzent3 2 29" xfId="1297" xr:uid="{00000000-0005-0000-0000-00000D050000}"/>
    <cellStyle name="40% - Akzent3 2 3" xfId="1298" xr:uid="{00000000-0005-0000-0000-00000E050000}"/>
    <cellStyle name="40% - Akzent3 2 30" xfId="1299" xr:uid="{00000000-0005-0000-0000-00000F050000}"/>
    <cellStyle name="40% - Akzent3 2 31" xfId="1300" xr:uid="{00000000-0005-0000-0000-000010050000}"/>
    <cellStyle name="40% - Akzent3 2 32" xfId="1301" xr:uid="{00000000-0005-0000-0000-000011050000}"/>
    <cellStyle name="40% - Akzent3 2 33" xfId="1302" xr:uid="{00000000-0005-0000-0000-000012050000}"/>
    <cellStyle name="40% - Akzent3 2 34" xfId="1303" xr:uid="{00000000-0005-0000-0000-000013050000}"/>
    <cellStyle name="40% - Akzent3 2 35" xfId="1304" xr:uid="{00000000-0005-0000-0000-000014050000}"/>
    <cellStyle name="40% - Akzent3 2 36" xfId="1305" xr:uid="{00000000-0005-0000-0000-000015050000}"/>
    <cellStyle name="40% - Akzent3 2 37" xfId="1306" xr:uid="{00000000-0005-0000-0000-000016050000}"/>
    <cellStyle name="40% - Akzent3 2 38" xfId="1307" xr:uid="{00000000-0005-0000-0000-000017050000}"/>
    <cellStyle name="40% - Akzent3 2 39" xfId="1308" xr:uid="{00000000-0005-0000-0000-000018050000}"/>
    <cellStyle name="40% - Akzent3 2 4" xfId="1309" xr:uid="{00000000-0005-0000-0000-000019050000}"/>
    <cellStyle name="40% - Akzent3 2 5" xfId="1310" xr:uid="{00000000-0005-0000-0000-00001A050000}"/>
    <cellStyle name="40% - Akzent3 2 6" xfId="1311" xr:uid="{00000000-0005-0000-0000-00001B050000}"/>
    <cellStyle name="40% - Akzent3 2 7" xfId="1312" xr:uid="{00000000-0005-0000-0000-00001C050000}"/>
    <cellStyle name="40% - Akzent3 2 8" xfId="1313" xr:uid="{00000000-0005-0000-0000-00001D050000}"/>
    <cellStyle name="40% - Akzent3 2 9" xfId="1314" xr:uid="{00000000-0005-0000-0000-00001E050000}"/>
    <cellStyle name="40% - Akzent3 3" xfId="1315" xr:uid="{00000000-0005-0000-0000-00001F050000}"/>
    <cellStyle name="40% - Akzent3 3 10" xfId="1316" xr:uid="{00000000-0005-0000-0000-000020050000}"/>
    <cellStyle name="40% - Akzent3 3 11" xfId="1317" xr:uid="{00000000-0005-0000-0000-000021050000}"/>
    <cellStyle name="40% - Akzent3 3 12" xfId="1318" xr:uid="{00000000-0005-0000-0000-000022050000}"/>
    <cellStyle name="40% - Akzent3 3 13" xfId="1319" xr:uid="{00000000-0005-0000-0000-000023050000}"/>
    <cellStyle name="40% - Akzent3 3 14" xfId="1320" xr:uid="{00000000-0005-0000-0000-000024050000}"/>
    <cellStyle name="40% - Akzent3 3 15" xfId="1321" xr:uid="{00000000-0005-0000-0000-000025050000}"/>
    <cellStyle name="40% - Akzent3 3 16" xfId="1322" xr:uid="{00000000-0005-0000-0000-000026050000}"/>
    <cellStyle name="40% - Akzent3 3 17" xfId="1323" xr:uid="{00000000-0005-0000-0000-000027050000}"/>
    <cellStyle name="40% - Akzent3 3 18" xfId="1324" xr:uid="{00000000-0005-0000-0000-000028050000}"/>
    <cellStyle name="40% - Akzent3 3 19" xfId="1325" xr:uid="{00000000-0005-0000-0000-000029050000}"/>
    <cellStyle name="40% - Akzent3 3 2" xfId="1326" xr:uid="{00000000-0005-0000-0000-00002A050000}"/>
    <cellStyle name="40% - Akzent3 3 2 2" xfId="1327" xr:uid="{00000000-0005-0000-0000-00002B050000}"/>
    <cellStyle name="40% - Akzent3 3 20" xfId="1328" xr:uid="{00000000-0005-0000-0000-00002C050000}"/>
    <cellStyle name="40% - Akzent3 3 21" xfId="1329" xr:uid="{00000000-0005-0000-0000-00002D050000}"/>
    <cellStyle name="40% - Akzent3 3 22" xfId="1330" xr:uid="{00000000-0005-0000-0000-00002E050000}"/>
    <cellStyle name="40% - Akzent3 3 23" xfId="1331" xr:uid="{00000000-0005-0000-0000-00002F050000}"/>
    <cellStyle name="40% - Akzent3 3 3" xfId="1332" xr:uid="{00000000-0005-0000-0000-000030050000}"/>
    <cellStyle name="40% - Akzent3 3 3 2" xfId="1333" xr:uid="{00000000-0005-0000-0000-000031050000}"/>
    <cellStyle name="40% - Akzent3 3 4" xfId="1334" xr:uid="{00000000-0005-0000-0000-000032050000}"/>
    <cellStyle name="40% - Akzent3 3 4 2" xfId="1335" xr:uid="{00000000-0005-0000-0000-000033050000}"/>
    <cellStyle name="40% - Akzent3 3 5" xfId="1336" xr:uid="{00000000-0005-0000-0000-000034050000}"/>
    <cellStyle name="40% - Akzent3 3 5 2" xfId="1337" xr:uid="{00000000-0005-0000-0000-000035050000}"/>
    <cellStyle name="40% - Akzent3 3 6" xfId="1338" xr:uid="{00000000-0005-0000-0000-000036050000}"/>
    <cellStyle name="40% - Akzent3 3 6 2" xfId="1339" xr:uid="{00000000-0005-0000-0000-000037050000}"/>
    <cellStyle name="40% - Akzent3 3 7" xfId="1340" xr:uid="{00000000-0005-0000-0000-000038050000}"/>
    <cellStyle name="40% - Akzent3 3 7 2" xfId="1341" xr:uid="{00000000-0005-0000-0000-000039050000}"/>
    <cellStyle name="40% - Akzent3 3 8" xfId="1342" xr:uid="{00000000-0005-0000-0000-00003A050000}"/>
    <cellStyle name="40% - Akzent3 3 8 2" xfId="1343" xr:uid="{00000000-0005-0000-0000-00003B050000}"/>
    <cellStyle name="40% - Akzent3 3 9" xfId="1344" xr:uid="{00000000-0005-0000-0000-00003C050000}"/>
    <cellStyle name="40% - Akzent3 4" xfId="1345" xr:uid="{00000000-0005-0000-0000-00003D050000}"/>
    <cellStyle name="40% - Akzent3 4 10" xfId="1346" xr:uid="{00000000-0005-0000-0000-00003E050000}"/>
    <cellStyle name="40% - Akzent3 4 2" xfId="1347" xr:uid="{00000000-0005-0000-0000-00003F050000}"/>
    <cellStyle name="40% - Akzent3 4 2 2" xfId="1348" xr:uid="{00000000-0005-0000-0000-000040050000}"/>
    <cellStyle name="40% - Akzent3 4 3" xfId="1349" xr:uid="{00000000-0005-0000-0000-000041050000}"/>
    <cellStyle name="40% - Akzent3 4 3 2" xfId="1350" xr:uid="{00000000-0005-0000-0000-000042050000}"/>
    <cellStyle name="40% - Akzent3 4 4" xfId="1351" xr:uid="{00000000-0005-0000-0000-000043050000}"/>
    <cellStyle name="40% - Akzent3 4 5" xfId="1352" xr:uid="{00000000-0005-0000-0000-000044050000}"/>
    <cellStyle name="40% - Akzent3 4 6" xfId="1353" xr:uid="{00000000-0005-0000-0000-000045050000}"/>
    <cellStyle name="40% - Akzent3 4 7" xfId="1354" xr:uid="{00000000-0005-0000-0000-000046050000}"/>
    <cellStyle name="40% - Akzent3 4 8" xfId="1355" xr:uid="{00000000-0005-0000-0000-000047050000}"/>
    <cellStyle name="40% - Akzent3 4 9" xfId="1356" xr:uid="{00000000-0005-0000-0000-000048050000}"/>
    <cellStyle name="40% - Akzent3 5" xfId="1357" xr:uid="{00000000-0005-0000-0000-000049050000}"/>
    <cellStyle name="40% - Akzent3 5 2" xfId="1358" xr:uid="{00000000-0005-0000-0000-00004A050000}"/>
    <cellStyle name="40% - Akzent3 5 2 2" xfId="1359" xr:uid="{00000000-0005-0000-0000-00004B050000}"/>
    <cellStyle name="40% - Akzent3 5 3" xfId="1360" xr:uid="{00000000-0005-0000-0000-00004C050000}"/>
    <cellStyle name="40% - Akzent3 5 4" xfId="1361" xr:uid="{00000000-0005-0000-0000-00004D050000}"/>
    <cellStyle name="40% - Akzent3 5 5" xfId="1362" xr:uid="{00000000-0005-0000-0000-00004E050000}"/>
    <cellStyle name="40% - Akzent3 6" xfId="1363" xr:uid="{00000000-0005-0000-0000-00004F050000}"/>
    <cellStyle name="40% - Akzent3 6 2" xfId="1364" xr:uid="{00000000-0005-0000-0000-000050050000}"/>
    <cellStyle name="40% - Akzent3 6 2 2" xfId="1365" xr:uid="{00000000-0005-0000-0000-000051050000}"/>
    <cellStyle name="40% - Akzent3 6 3" xfId="1366" xr:uid="{00000000-0005-0000-0000-000052050000}"/>
    <cellStyle name="40% - Akzent3 6 4" xfId="1367" xr:uid="{00000000-0005-0000-0000-000053050000}"/>
    <cellStyle name="40% - Akzent3 6 5" xfId="1368" xr:uid="{00000000-0005-0000-0000-000054050000}"/>
    <cellStyle name="40% - Akzent3 7" xfId="1369" xr:uid="{00000000-0005-0000-0000-000055050000}"/>
    <cellStyle name="40% - Akzent3 7 2" xfId="1370" xr:uid="{00000000-0005-0000-0000-000056050000}"/>
    <cellStyle name="40% - Akzent3 7 2 2" xfId="1371" xr:uid="{00000000-0005-0000-0000-000057050000}"/>
    <cellStyle name="40% - Akzent3 7 3" xfId="1372" xr:uid="{00000000-0005-0000-0000-000058050000}"/>
    <cellStyle name="40% - Akzent3 7 4" xfId="1373" xr:uid="{00000000-0005-0000-0000-000059050000}"/>
    <cellStyle name="40% - Akzent3 7 5" xfId="1374" xr:uid="{00000000-0005-0000-0000-00005A050000}"/>
    <cellStyle name="40% - Akzent3 8" xfId="1375" xr:uid="{00000000-0005-0000-0000-00005B050000}"/>
    <cellStyle name="40% - Akzent3 8 2" xfId="1376" xr:uid="{00000000-0005-0000-0000-00005C050000}"/>
    <cellStyle name="40% - Akzent3 8 2 2" xfId="1377" xr:uid="{00000000-0005-0000-0000-00005D050000}"/>
    <cellStyle name="40% - Akzent3 8 3" xfId="1378" xr:uid="{00000000-0005-0000-0000-00005E050000}"/>
    <cellStyle name="40% - Akzent3 8 4" xfId="1379" xr:uid="{00000000-0005-0000-0000-00005F050000}"/>
    <cellStyle name="40% - Akzent3 8 5" xfId="1380" xr:uid="{00000000-0005-0000-0000-000060050000}"/>
    <cellStyle name="40% - Akzent3 9" xfId="1381" xr:uid="{00000000-0005-0000-0000-000061050000}"/>
    <cellStyle name="40% - Akzent3 9 2" xfId="1382" xr:uid="{00000000-0005-0000-0000-000062050000}"/>
    <cellStyle name="40% - Akzent3 9 2 2" xfId="1383" xr:uid="{00000000-0005-0000-0000-000063050000}"/>
    <cellStyle name="40% - Akzent3 9 3" xfId="1384" xr:uid="{00000000-0005-0000-0000-000064050000}"/>
    <cellStyle name="40% - Akzent3 9 4" xfId="1385" xr:uid="{00000000-0005-0000-0000-000065050000}"/>
    <cellStyle name="40% - Akzent3 9 5" xfId="1386" xr:uid="{00000000-0005-0000-0000-000066050000}"/>
    <cellStyle name="40% - Akzent4 10" xfId="1387" xr:uid="{00000000-0005-0000-0000-000067050000}"/>
    <cellStyle name="40% - Akzent4 10 2" xfId="1388" xr:uid="{00000000-0005-0000-0000-000068050000}"/>
    <cellStyle name="40% - Akzent4 10 2 2" xfId="1389" xr:uid="{00000000-0005-0000-0000-000069050000}"/>
    <cellStyle name="40% - Akzent4 10 3" xfId="1390" xr:uid="{00000000-0005-0000-0000-00006A050000}"/>
    <cellStyle name="40% - Akzent4 10 4" xfId="1391" xr:uid="{00000000-0005-0000-0000-00006B050000}"/>
    <cellStyle name="40% - Akzent4 10 5" xfId="1392" xr:uid="{00000000-0005-0000-0000-00006C050000}"/>
    <cellStyle name="40% - Akzent4 11" xfId="1393" xr:uid="{00000000-0005-0000-0000-00006D050000}"/>
    <cellStyle name="40% - Akzent4 11 2" xfId="1394" xr:uid="{00000000-0005-0000-0000-00006E050000}"/>
    <cellStyle name="40% - Akzent4 11 2 2" xfId="1395" xr:uid="{00000000-0005-0000-0000-00006F050000}"/>
    <cellStyle name="40% - Akzent4 11 3" xfId="1396" xr:uid="{00000000-0005-0000-0000-000070050000}"/>
    <cellStyle name="40% - Akzent4 11 4" xfId="1397" xr:uid="{00000000-0005-0000-0000-000071050000}"/>
    <cellStyle name="40% - Akzent4 11 5" xfId="1398" xr:uid="{00000000-0005-0000-0000-000072050000}"/>
    <cellStyle name="40% - Akzent4 12" xfId="1399" xr:uid="{00000000-0005-0000-0000-000073050000}"/>
    <cellStyle name="40% - Akzent4 12 2" xfId="1400" xr:uid="{00000000-0005-0000-0000-000074050000}"/>
    <cellStyle name="40% - Akzent4 12 3" xfId="1401" xr:uid="{00000000-0005-0000-0000-000075050000}"/>
    <cellStyle name="40% - Akzent4 13" xfId="1402" xr:uid="{00000000-0005-0000-0000-000076050000}"/>
    <cellStyle name="40% - Akzent4 13 2" xfId="1403" xr:uid="{00000000-0005-0000-0000-000077050000}"/>
    <cellStyle name="40% - Akzent4 13 3" xfId="1404" xr:uid="{00000000-0005-0000-0000-000078050000}"/>
    <cellStyle name="40% - Akzent4 14" xfId="1405" xr:uid="{00000000-0005-0000-0000-000079050000}"/>
    <cellStyle name="40% - Akzent4 14 2" xfId="1406" xr:uid="{00000000-0005-0000-0000-00007A050000}"/>
    <cellStyle name="40% - Akzent4 14 3" xfId="1407" xr:uid="{00000000-0005-0000-0000-00007B050000}"/>
    <cellStyle name="40% - Akzent4 15" xfId="1408" xr:uid="{00000000-0005-0000-0000-00007C050000}"/>
    <cellStyle name="40% - Akzent4 15 2" xfId="1409" xr:uid="{00000000-0005-0000-0000-00007D050000}"/>
    <cellStyle name="40% - Akzent4 15 3" xfId="1410" xr:uid="{00000000-0005-0000-0000-00007E050000}"/>
    <cellStyle name="40% - Akzent4 16" xfId="1411" xr:uid="{00000000-0005-0000-0000-00007F050000}"/>
    <cellStyle name="40% - Akzent4 16 2" xfId="1412" xr:uid="{00000000-0005-0000-0000-000080050000}"/>
    <cellStyle name="40% - Akzent4 16 3" xfId="1413" xr:uid="{00000000-0005-0000-0000-000081050000}"/>
    <cellStyle name="40% - Akzent4 2" xfId="1414" xr:uid="{00000000-0005-0000-0000-000082050000}"/>
    <cellStyle name="40% - Akzent4 2 10" xfId="1415" xr:uid="{00000000-0005-0000-0000-000083050000}"/>
    <cellStyle name="40% - Akzent4 2 11" xfId="1416" xr:uid="{00000000-0005-0000-0000-000084050000}"/>
    <cellStyle name="40% - Akzent4 2 12" xfId="1417" xr:uid="{00000000-0005-0000-0000-000085050000}"/>
    <cellStyle name="40% - Akzent4 2 13" xfId="1418" xr:uid="{00000000-0005-0000-0000-000086050000}"/>
    <cellStyle name="40% - Akzent4 2 14" xfId="1419" xr:uid="{00000000-0005-0000-0000-000087050000}"/>
    <cellStyle name="40% - Akzent4 2 15" xfId="1420" xr:uid="{00000000-0005-0000-0000-000088050000}"/>
    <cellStyle name="40% - Akzent4 2 16" xfId="1421" xr:uid="{00000000-0005-0000-0000-000089050000}"/>
    <cellStyle name="40% - Akzent4 2 17" xfId="1422" xr:uid="{00000000-0005-0000-0000-00008A050000}"/>
    <cellStyle name="40% - Akzent4 2 18" xfId="1423" xr:uid="{00000000-0005-0000-0000-00008B050000}"/>
    <cellStyle name="40% - Akzent4 2 19" xfId="1424" xr:uid="{00000000-0005-0000-0000-00008C050000}"/>
    <cellStyle name="40% - Akzent4 2 2" xfId="1425" xr:uid="{00000000-0005-0000-0000-00008D050000}"/>
    <cellStyle name="40% - Akzent4 2 20" xfId="1426" xr:uid="{00000000-0005-0000-0000-00008E050000}"/>
    <cellStyle name="40% - Akzent4 2 21" xfId="1427" xr:uid="{00000000-0005-0000-0000-00008F050000}"/>
    <cellStyle name="40% - Akzent4 2 22" xfId="1428" xr:uid="{00000000-0005-0000-0000-000090050000}"/>
    <cellStyle name="40% - Akzent4 2 23" xfId="1429" xr:uid="{00000000-0005-0000-0000-000091050000}"/>
    <cellStyle name="40% - Akzent4 2 24" xfId="1430" xr:uid="{00000000-0005-0000-0000-000092050000}"/>
    <cellStyle name="40% - Akzent4 2 25" xfId="1431" xr:uid="{00000000-0005-0000-0000-000093050000}"/>
    <cellStyle name="40% - Akzent4 2 26" xfId="1432" xr:uid="{00000000-0005-0000-0000-000094050000}"/>
    <cellStyle name="40% - Akzent4 2 27" xfId="1433" xr:uid="{00000000-0005-0000-0000-000095050000}"/>
    <cellStyle name="40% - Akzent4 2 28" xfId="1434" xr:uid="{00000000-0005-0000-0000-000096050000}"/>
    <cellStyle name="40% - Akzent4 2 29" xfId="1435" xr:uid="{00000000-0005-0000-0000-000097050000}"/>
    <cellStyle name="40% - Akzent4 2 3" xfId="1436" xr:uid="{00000000-0005-0000-0000-000098050000}"/>
    <cellStyle name="40% - Akzent4 2 30" xfId="1437" xr:uid="{00000000-0005-0000-0000-000099050000}"/>
    <cellStyle name="40% - Akzent4 2 31" xfId="1438" xr:uid="{00000000-0005-0000-0000-00009A050000}"/>
    <cellStyle name="40% - Akzent4 2 32" xfId="1439" xr:uid="{00000000-0005-0000-0000-00009B050000}"/>
    <cellStyle name="40% - Akzent4 2 33" xfId="1440" xr:uid="{00000000-0005-0000-0000-00009C050000}"/>
    <cellStyle name="40% - Akzent4 2 34" xfId="1441" xr:uid="{00000000-0005-0000-0000-00009D050000}"/>
    <cellStyle name="40% - Akzent4 2 35" xfId="1442" xr:uid="{00000000-0005-0000-0000-00009E050000}"/>
    <cellStyle name="40% - Akzent4 2 36" xfId="1443" xr:uid="{00000000-0005-0000-0000-00009F050000}"/>
    <cellStyle name="40% - Akzent4 2 37" xfId="1444" xr:uid="{00000000-0005-0000-0000-0000A0050000}"/>
    <cellStyle name="40% - Akzent4 2 38" xfId="1445" xr:uid="{00000000-0005-0000-0000-0000A1050000}"/>
    <cellStyle name="40% - Akzent4 2 39" xfId="1446" xr:uid="{00000000-0005-0000-0000-0000A2050000}"/>
    <cellStyle name="40% - Akzent4 2 4" xfId="1447" xr:uid="{00000000-0005-0000-0000-0000A3050000}"/>
    <cellStyle name="40% - Akzent4 2 5" xfId="1448" xr:uid="{00000000-0005-0000-0000-0000A4050000}"/>
    <cellStyle name="40% - Akzent4 2 6" xfId="1449" xr:uid="{00000000-0005-0000-0000-0000A5050000}"/>
    <cellStyle name="40% - Akzent4 2 7" xfId="1450" xr:uid="{00000000-0005-0000-0000-0000A6050000}"/>
    <cellStyle name="40% - Akzent4 2 8" xfId="1451" xr:uid="{00000000-0005-0000-0000-0000A7050000}"/>
    <cellStyle name="40% - Akzent4 2 9" xfId="1452" xr:uid="{00000000-0005-0000-0000-0000A8050000}"/>
    <cellStyle name="40% - Akzent4 3" xfId="1453" xr:uid="{00000000-0005-0000-0000-0000A9050000}"/>
    <cellStyle name="40% - Akzent4 3 10" xfId="1454" xr:uid="{00000000-0005-0000-0000-0000AA050000}"/>
    <cellStyle name="40% - Akzent4 3 11" xfId="1455" xr:uid="{00000000-0005-0000-0000-0000AB050000}"/>
    <cellStyle name="40% - Akzent4 3 12" xfId="1456" xr:uid="{00000000-0005-0000-0000-0000AC050000}"/>
    <cellStyle name="40% - Akzent4 3 13" xfId="1457" xr:uid="{00000000-0005-0000-0000-0000AD050000}"/>
    <cellStyle name="40% - Akzent4 3 14" xfId="1458" xr:uid="{00000000-0005-0000-0000-0000AE050000}"/>
    <cellStyle name="40% - Akzent4 3 15" xfId="1459" xr:uid="{00000000-0005-0000-0000-0000AF050000}"/>
    <cellStyle name="40% - Akzent4 3 16" xfId="1460" xr:uid="{00000000-0005-0000-0000-0000B0050000}"/>
    <cellStyle name="40% - Akzent4 3 17" xfId="1461" xr:uid="{00000000-0005-0000-0000-0000B1050000}"/>
    <cellStyle name="40% - Akzent4 3 18" xfId="1462" xr:uid="{00000000-0005-0000-0000-0000B2050000}"/>
    <cellStyle name="40% - Akzent4 3 19" xfId="1463" xr:uid="{00000000-0005-0000-0000-0000B3050000}"/>
    <cellStyle name="40% - Akzent4 3 2" xfId="1464" xr:uid="{00000000-0005-0000-0000-0000B4050000}"/>
    <cellStyle name="40% - Akzent4 3 2 2" xfId="1465" xr:uid="{00000000-0005-0000-0000-0000B5050000}"/>
    <cellStyle name="40% - Akzent4 3 20" xfId="1466" xr:uid="{00000000-0005-0000-0000-0000B6050000}"/>
    <cellStyle name="40% - Akzent4 3 21" xfId="1467" xr:uid="{00000000-0005-0000-0000-0000B7050000}"/>
    <cellStyle name="40% - Akzent4 3 22" xfId="1468" xr:uid="{00000000-0005-0000-0000-0000B8050000}"/>
    <cellStyle name="40% - Akzent4 3 23" xfId="1469" xr:uid="{00000000-0005-0000-0000-0000B9050000}"/>
    <cellStyle name="40% - Akzent4 3 3" xfId="1470" xr:uid="{00000000-0005-0000-0000-0000BA050000}"/>
    <cellStyle name="40% - Akzent4 3 3 2" xfId="1471" xr:uid="{00000000-0005-0000-0000-0000BB050000}"/>
    <cellStyle name="40% - Akzent4 3 4" xfId="1472" xr:uid="{00000000-0005-0000-0000-0000BC050000}"/>
    <cellStyle name="40% - Akzent4 3 4 2" xfId="1473" xr:uid="{00000000-0005-0000-0000-0000BD050000}"/>
    <cellStyle name="40% - Akzent4 3 5" xfId="1474" xr:uid="{00000000-0005-0000-0000-0000BE050000}"/>
    <cellStyle name="40% - Akzent4 3 5 2" xfId="1475" xr:uid="{00000000-0005-0000-0000-0000BF050000}"/>
    <cellStyle name="40% - Akzent4 3 6" xfId="1476" xr:uid="{00000000-0005-0000-0000-0000C0050000}"/>
    <cellStyle name="40% - Akzent4 3 6 2" xfId="1477" xr:uid="{00000000-0005-0000-0000-0000C1050000}"/>
    <cellStyle name="40% - Akzent4 3 7" xfId="1478" xr:uid="{00000000-0005-0000-0000-0000C2050000}"/>
    <cellStyle name="40% - Akzent4 3 7 2" xfId="1479" xr:uid="{00000000-0005-0000-0000-0000C3050000}"/>
    <cellStyle name="40% - Akzent4 3 8" xfId="1480" xr:uid="{00000000-0005-0000-0000-0000C4050000}"/>
    <cellStyle name="40% - Akzent4 3 8 2" xfId="1481" xr:uid="{00000000-0005-0000-0000-0000C5050000}"/>
    <cellStyle name="40% - Akzent4 3 9" xfId="1482" xr:uid="{00000000-0005-0000-0000-0000C6050000}"/>
    <cellStyle name="40% - Akzent4 4" xfId="1483" xr:uid="{00000000-0005-0000-0000-0000C7050000}"/>
    <cellStyle name="40% - Akzent4 4 10" xfId="1484" xr:uid="{00000000-0005-0000-0000-0000C8050000}"/>
    <cellStyle name="40% - Akzent4 4 2" xfId="1485" xr:uid="{00000000-0005-0000-0000-0000C9050000}"/>
    <cellStyle name="40% - Akzent4 4 2 2" xfId="1486" xr:uid="{00000000-0005-0000-0000-0000CA050000}"/>
    <cellStyle name="40% - Akzent4 4 3" xfId="1487" xr:uid="{00000000-0005-0000-0000-0000CB050000}"/>
    <cellStyle name="40% - Akzent4 4 3 2" xfId="1488" xr:uid="{00000000-0005-0000-0000-0000CC050000}"/>
    <cellStyle name="40% - Akzent4 4 4" xfId="1489" xr:uid="{00000000-0005-0000-0000-0000CD050000}"/>
    <cellStyle name="40% - Akzent4 4 5" xfId="1490" xr:uid="{00000000-0005-0000-0000-0000CE050000}"/>
    <cellStyle name="40% - Akzent4 4 6" xfId="1491" xr:uid="{00000000-0005-0000-0000-0000CF050000}"/>
    <cellStyle name="40% - Akzent4 4 7" xfId="1492" xr:uid="{00000000-0005-0000-0000-0000D0050000}"/>
    <cellStyle name="40% - Akzent4 4 8" xfId="1493" xr:uid="{00000000-0005-0000-0000-0000D1050000}"/>
    <cellStyle name="40% - Akzent4 4 9" xfId="1494" xr:uid="{00000000-0005-0000-0000-0000D2050000}"/>
    <cellStyle name="40% - Akzent4 5" xfId="1495" xr:uid="{00000000-0005-0000-0000-0000D3050000}"/>
    <cellStyle name="40% - Akzent4 5 2" xfId="1496" xr:uid="{00000000-0005-0000-0000-0000D4050000}"/>
    <cellStyle name="40% - Akzent4 5 2 2" xfId="1497" xr:uid="{00000000-0005-0000-0000-0000D5050000}"/>
    <cellStyle name="40% - Akzent4 5 3" xfId="1498" xr:uid="{00000000-0005-0000-0000-0000D6050000}"/>
    <cellStyle name="40% - Akzent4 5 4" xfId="1499" xr:uid="{00000000-0005-0000-0000-0000D7050000}"/>
    <cellStyle name="40% - Akzent4 5 5" xfId="1500" xr:uid="{00000000-0005-0000-0000-0000D8050000}"/>
    <cellStyle name="40% - Akzent4 6" xfId="1501" xr:uid="{00000000-0005-0000-0000-0000D9050000}"/>
    <cellStyle name="40% - Akzent4 6 2" xfId="1502" xr:uid="{00000000-0005-0000-0000-0000DA050000}"/>
    <cellStyle name="40% - Akzent4 6 2 2" xfId="1503" xr:uid="{00000000-0005-0000-0000-0000DB050000}"/>
    <cellStyle name="40% - Akzent4 6 3" xfId="1504" xr:uid="{00000000-0005-0000-0000-0000DC050000}"/>
    <cellStyle name="40% - Akzent4 6 4" xfId="1505" xr:uid="{00000000-0005-0000-0000-0000DD050000}"/>
    <cellStyle name="40% - Akzent4 6 5" xfId="1506" xr:uid="{00000000-0005-0000-0000-0000DE050000}"/>
    <cellStyle name="40% - Akzent4 7" xfId="1507" xr:uid="{00000000-0005-0000-0000-0000DF050000}"/>
    <cellStyle name="40% - Akzent4 7 2" xfId="1508" xr:uid="{00000000-0005-0000-0000-0000E0050000}"/>
    <cellStyle name="40% - Akzent4 7 2 2" xfId="1509" xr:uid="{00000000-0005-0000-0000-0000E1050000}"/>
    <cellStyle name="40% - Akzent4 7 3" xfId="1510" xr:uid="{00000000-0005-0000-0000-0000E2050000}"/>
    <cellStyle name="40% - Akzent4 7 4" xfId="1511" xr:uid="{00000000-0005-0000-0000-0000E3050000}"/>
    <cellStyle name="40% - Akzent4 7 5" xfId="1512" xr:uid="{00000000-0005-0000-0000-0000E4050000}"/>
    <cellStyle name="40% - Akzent4 8" xfId="1513" xr:uid="{00000000-0005-0000-0000-0000E5050000}"/>
    <cellStyle name="40% - Akzent4 8 2" xfId="1514" xr:uid="{00000000-0005-0000-0000-0000E6050000}"/>
    <cellStyle name="40% - Akzent4 8 2 2" xfId="1515" xr:uid="{00000000-0005-0000-0000-0000E7050000}"/>
    <cellStyle name="40% - Akzent4 8 3" xfId="1516" xr:uid="{00000000-0005-0000-0000-0000E8050000}"/>
    <cellStyle name="40% - Akzent4 8 4" xfId="1517" xr:uid="{00000000-0005-0000-0000-0000E9050000}"/>
    <cellStyle name="40% - Akzent4 8 5" xfId="1518" xr:uid="{00000000-0005-0000-0000-0000EA050000}"/>
    <cellStyle name="40% - Akzent4 9" xfId="1519" xr:uid="{00000000-0005-0000-0000-0000EB050000}"/>
    <cellStyle name="40% - Akzent4 9 2" xfId="1520" xr:uid="{00000000-0005-0000-0000-0000EC050000}"/>
    <cellStyle name="40% - Akzent4 9 2 2" xfId="1521" xr:uid="{00000000-0005-0000-0000-0000ED050000}"/>
    <cellStyle name="40% - Akzent4 9 3" xfId="1522" xr:uid="{00000000-0005-0000-0000-0000EE050000}"/>
    <cellStyle name="40% - Akzent4 9 4" xfId="1523" xr:uid="{00000000-0005-0000-0000-0000EF050000}"/>
    <cellStyle name="40% - Akzent4 9 5" xfId="1524" xr:uid="{00000000-0005-0000-0000-0000F0050000}"/>
    <cellStyle name="40% - Akzent5 10" xfId="1525" xr:uid="{00000000-0005-0000-0000-0000F1050000}"/>
    <cellStyle name="40% - Akzent5 10 2" xfId="1526" xr:uid="{00000000-0005-0000-0000-0000F2050000}"/>
    <cellStyle name="40% - Akzent5 10 2 2" xfId="1527" xr:uid="{00000000-0005-0000-0000-0000F3050000}"/>
    <cellStyle name="40% - Akzent5 10 3" xfId="1528" xr:uid="{00000000-0005-0000-0000-0000F4050000}"/>
    <cellStyle name="40% - Akzent5 10 4" xfId="1529" xr:uid="{00000000-0005-0000-0000-0000F5050000}"/>
    <cellStyle name="40% - Akzent5 10 5" xfId="1530" xr:uid="{00000000-0005-0000-0000-0000F6050000}"/>
    <cellStyle name="40% - Akzent5 11" xfId="1531" xr:uid="{00000000-0005-0000-0000-0000F7050000}"/>
    <cellStyle name="40% - Akzent5 11 2" xfId="1532" xr:uid="{00000000-0005-0000-0000-0000F8050000}"/>
    <cellStyle name="40% - Akzent5 11 2 2" xfId="1533" xr:uid="{00000000-0005-0000-0000-0000F9050000}"/>
    <cellStyle name="40% - Akzent5 11 3" xfId="1534" xr:uid="{00000000-0005-0000-0000-0000FA050000}"/>
    <cellStyle name="40% - Akzent5 11 4" xfId="1535" xr:uid="{00000000-0005-0000-0000-0000FB050000}"/>
    <cellStyle name="40% - Akzent5 11 5" xfId="1536" xr:uid="{00000000-0005-0000-0000-0000FC050000}"/>
    <cellStyle name="40% - Akzent5 12" xfId="1537" xr:uid="{00000000-0005-0000-0000-0000FD050000}"/>
    <cellStyle name="40% - Akzent5 12 2" xfId="1538" xr:uid="{00000000-0005-0000-0000-0000FE050000}"/>
    <cellStyle name="40% - Akzent5 12 3" xfId="1539" xr:uid="{00000000-0005-0000-0000-0000FF050000}"/>
    <cellStyle name="40% - Akzent5 13" xfId="1540" xr:uid="{00000000-0005-0000-0000-000000060000}"/>
    <cellStyle name="40% - Akzent5 13 2" xfId="1541" xr:uid="{00000000-0005-0000-0000-000001060000}"/>
    <cellStyle name="40% - Akzent5 13 3" xfId="1542" xr:uid="{00000000-0005-0000-0000-000002060000}"/>
    <cellStyle name="40% - Akzent5 14" xfId="1543" xr:uid="{00000000-0005-0000-0000-000003060000}"/>
    <cellStyle name="40% - Akzent5 14 2" xfId="1544" xr:uid="{00000000-0005-0000-0000-000004060000}"/>
    <cellStyle name="40% - Akzent5 14 3" xfId="1545" xr:uid="{00000000-0005-0000-0000-000005060000}"/>
    <cellStyle name="40% - Akzent5 15" xfId="1546" xr:uid="{00000000-0005-0000-0000-000006060000}"/>
    <cellStyle name="40% - Akzent5 15 2" xfId="1547" xr:uid="{00000000-0005-0000-0000-000007060000}"/>
    <cellStyle name="40% - Akzent5 15 3" xfId="1548" xr:uid="{00000000-0005-0000-0000-000008060000}"/>
    <cellStyle name="40% - Akzent5 16" xfId="1549" xr:uid="{00000000-0005-0000-0000-000009060000}"/>
    <cellStyle name="40% - Akzent5 16 2" xfId="1550" xr:uid="{00000000-0005-0000-0000-00000A060000}"/>
    <cellStyle name="40% - Akzent5 16 3" xfId="1551" xr:uid="{00000000-0005-0000-0000-00000B060000}"/>
    <cellStyle name="40% - Akzent5 2" xfId="1552" xr:uid="{00000000-0005-0000-0000-00000C060000}"/>
    <cellStyle name="40% - Akzent5 2 10" xfId="1553" xr:uid="{00000000-0005-0000-0000-00000D060000}"/>
    <cellStyle name="40% - Akzent5 2 11" xfId="1554" xr:uid="{00000000-0005-0000-0000-00000E060000}"/>
    <cellStyle name="40% - Akzent5 2 12" xfId="1555" xr:uid="{00000000-0005-0000-0000-00000F060000}"/>
    <cellStyle name="40% - Akzent5 2 13" xfId="1556" xr:uid="{00000000-0005-0000-0000-000010060000}"/>
    <cellStyle name="40% - Akzent5 2 14" xfId="1557" xr:uid="{00000000-0005-0000-0000-000011060000}"/>
    <cellStyle name="40% - Akzent5 2 15" xfId="1558" xr:uid="{00000000-0005-0000-0000-000012060000}"/>
    <cellStyle name="40% - Akzent5 2 16" xfId="1559" xr:uid="{00000000-0005-0000-0000-000013060000}"/>
    <cellStyle name="40% - Akzent5 2 17" xfId="1560" xr:uid="{00000000-0005-0000-0000-000014060000}"/>
    <cellStyle name="40% - Akzent5 2 18" xfId="1561" xr:uid="{00000000-0005-0000-0000-000015060000}"/>
    <cellStyle name="40% - Akzent5 2 19" xfId="1562" xr:uid="{00000000-0005-0000-0000-000016060000}"/>
    <cellStyle name="40% - Akzent5 2 2" xfId="1563" xr:uid="{00000000-0005-0000-0000-000017060000}"/>
    <cellStyle name="40% - Akzent5 2 20" xfId="1564" xr:uid="{00000000-0005-0000-0000-000018060000}"/>
    <cellStyle name="40% - Akzent5 2 21" xfId="1565" xr:uid="{00000000-0005-0000-0000-000019060000}"/>
    <cellStyle name="40% - Akzent5 2 22" xfId="1566" xr:uid="{00000000-0005-0000-0000-00001A060000}"/>
    <cellStyle name="40% - Akzent5 2 23" xfId="1567" xr:uid="{00000000-0005-0000-0000-00001B060000}"/>
    <cellStyle name="40% - Akzent5 2 24" xfId="1568" xr:uid="{00000000-0005-0000-0000-00001C060000}"/>
    <cellStyle name="40% - Akzent5 2 25" xfId="1569" xr:uid="{00000000-0005-0000-0000-00001D060000}"/>
    <cellStyle name="40% - Akzent5 2 26" xfId="1570" xr:uid="{00000000-0005-0000-0000-00001E060000}"/>
    <cellStyle name="40% - Akzent5 2 27" xfId="1571" xr:uid="{00000000-0005-0000-0000-00001F060000}"/>
    <cellStyle name="40% - Akzent5 2 28" xfId="1572" xr:uid="{00000000-0005-0000-0000-000020060000}"/>
    <cellStyle name="40% - Akzent5 2 29" xfId="1573" xr:uid="{00000000-0005-0000-0000-000021060000}"/>
    <cellStyle name="40% - Akzent5 2 3" xfId="1574" xr:uid="{00000000-0005-0000-0000-000022060000}"/>
    <cellStyle name="40% - Akzent5 2 30" xfId="1575" xr:uid="{00000000-0005-0000-0000-000023060000}"/>
    <cellStyle name="40% - Akzent5 2 31" xfId="1576" xr:uid="{00000000-0005-0000-0000-000024060000}"/>
    <cellStyle name="40% - Akzent5 2 32" xfId="1577" xr:uid="{00000000-0005-0000-0000-000025060000}"/>
    <cellStyle name="40% - Akzent5 2 33" xfId="1578" xr:uid="{00000000-0005-0000-0000-000026060000}"/>
    <cellStyle name="40% - Akzent5 2 34" xfId="1579" xr:uid="{00000000-0005-0000-0000-000027060000}"/>
    <cellStyle name="40% - Akzent5 2 35" xfId="1580" xr:uid="{00000000-0005-0000-0000-000028060000}"/>
    <cellStyle name="40% - Akzent5 2 36" xfId="1581" xr:uid="{00000000-0005-0000-0000-000029060000}"/>
    <cellStyle name="40% - Akzent5 2 37" xfId="1582" xr:uid="{00000000-0005-0000-0000-00002A060000}"/>
    <cellStyle name="40% - Akzent5 2 38" xfId="1583" xr:uid="{00000000-0005-0000-0000-00002B060000}"/>
    <cellStyle name="40% - Akzent5 2 39" xfId="1584" xr:uid="{00000000-0005-0000-0000-00002C060000}"/>
    <cellStyle name="40% - Akzent5 2 4" xfId="1585" xr:uid="{00000000-0005-0000-0000-00002D060000}"/>
    <cellStyle name="40% - Akzent5 2 5" xfId="1586" xr:uid="{00000000-0005-0000-0000-00002E060000}"/>
    <cellStyle name="40% - Akzent5 2 6" xfId="1587" xr:uid="{00000000-0005-0000-0000-00002F060000}"/>
    <cellStyle name="40% - Akzent5 2 7" xfId="1588" xr:uid="{00000000-0005-0000-0000-000030060000}"/>
    <cellStyle name="40% - Akzent5 2 8" xfId="1589" xr:uid="{00000000-0005-0000-0000-000031060000}"/>
    <cellStyle name="40% - Akzent5 2 9" xfId="1590" xr:uid="{00000000-0005-0000-0000-000032060000}"/>
    <cellStyle name="40% - Akzent5 3" xfId="1591" xr:uid="{00000000-0005-0000-0000-000033060000}"/>
    <cellStyle name="40% - Akzent5 3 10" xfId="1592" xr:uid="{00000000-0005-0000-0000-000034060000}"/>
    <cellStyle name="40% - Akzent5 3 11" xfId="1593" xr:uid="{00000000-0005-0000-0000-000035060000}"/>
    <cellStyle name="40% - Akzent5 3 12" xfId="1594" xr:uid="{00000000-0005-0000-0000-000036060000}"/>
    <cellStyle name="40% - Akzent5 3 13" xfId="1595" xr:uid="{00000000-0005-0000-0000-000037060000}"/>
    <cellStyle name="40% - Akzent5 3 14" xfId="1596" xr:uid="{00000000-0005-0000-0000-000038060000}"/>
    <cellStyle name="40% - Akzent5 3 15" xfId="1597" xr:uid="{00000000-0005-0000-0000-000039060000}"/>
    <cellStyle name="40% - Akzent5 3 16" xfId="1598" xr:uid="{00000000-0005-0000-0000-00003A060000}"/>
    <cellStyle name="40% - Akzent5 3 17" xfId="1599" xr:uid="{00000000-0005-0000-0000-00003B060000}"/>
    <cellStyle name="40% - Akzent5 3 18" xfId="1600" xr:uid="{00000000-0005-0000-0000-00003C060000}"/>
    <cellStyle name="40% - Akzent5 3 19" xfId="1601" xr:uid="{00000000-0005-0000-0000-00003D060000}"/>
    <cellStyle name="40% - Akzent5 3 2" xfId="1602" xr:uid="{00000000-0005-0000-0000-00003E060000}"/>
    <cellStyle name="40% - Akzent5 3 2 2" xfId="1603" xr:uid="{00000000-0005-0000-0000-00003F060000}"/>
    <cellStyle name="40% - Akzent5 3 20" xfId="1604" xr:uid="{00000000-0005-0000-0000-000040060000}"/>
    <cellStyle name="40% - Akzent5 3 21" xfId="1605" xr:uid="{00000000-0005-0000-0000-000041060000}"/>
    <cellStyle name="40% - Akzent5 3 22" xfId="1606" xr:uid="{00000000-0005-0000-0000-000042060000}"/>
    <cellStyle name="40% - Akzent5 3 23" xfId="1607" xr:uid="{00000000-0005-0000-0000-000043060000}"/>
    <cellStyle name="40% - Akzent5 3 3" xfId="1608" xr:uid="{00000000-0005-0000-0000-000044060000}"/>
    <cellStyle name="40% - Akzent5 3 3 2" xfId="1609" xr:uid="{00000000-0005-0000-0000-000045060000}"/>
    <cellStyle name="40% - Akzent5 3 4" xfId="1610" xr:uid="{00000000-0005-0000-0000-000046060000}"/>
    <cellStyle name="40% - Akzent5 3 4 2" xfId="1611" xr:uid="{00000000-0005-0000-0000-000047060000}"/>
    <cellStyle name="40% - Akzent5 3 5" xfId="1612" xr:uid="{00000000-0005-0000-0000-000048060000}"/>
    <cellStyle name="40% - Akzent5 3 5 2" xfId="1613" xr:uid="{00000000-0005-0000-0000-000049060000}"/>
    <cellStyle name="40% - Akzent5 3 6" xfId="1614" xr:uid="{00000000-0005-0000-0000-00004A060000}"/>
    <cellStyle name="40% - Akzent5 3 6 2" xfId="1615" xr:uid="{00000000-0005-0000-0000-00004B060000}"/>
    <cellStyle name="40% - Akzent5 3 7" xfId="1616" xr:uid="{00000000-0005-0000-0000-00004C060000}"/>
    <cellStyle name="40% - Akzent5 3 7 2" xfId="1617" xr:uid="{00000000-0005-0000-0000-00004D060000}"/>
    <cellStyle name="40% - Akzent5 3 8" xfId="1618" xr:uid="{00000000-0005-0000-0000-00004E060000}"/>
    <cellStyle name="40% - Akzent5 3 8 2" xfId="1619" xr:uid="{00000000-0005-0000-0000-00004F060000}"/>
    <cellStyle name="40% - Akzent5 3 9" xfId="1620" xr:uid="{00000000-0005-0000-0000-000050060000}"/>
    <cellStyle name="40% - Akzent5 4" xfId="1621" xr:uid="{00000000-0005-0000-0000-000051060000}"/>
    <cellStyle name="40% - Akzent5 4 10" xfId="1622" xr:uid="{00000000-0005-0000-0000-000052060000}"/>
    <cellStyle name="40% - Akzent5 4 2" xfId="1623" xr:uid="{00000000-0005-0000-0000-000053060000}"/>
    <cellStyle name="40% - Akzent5 4 2 2" xfId="1624" xr:uid="{00000000-0005-0000-0000-000054060000}"/>
    <cellStyle name="40% - Akzent5 4 3" xfId="1625" xr:uid="{00000000-0005-0000-0000-000055060000}"/>
    <cellStyle name="40% - Akzent5 4 3 2" xfId="1626" xr:uid="{00000000-0005-0000-0000-000056060000}"/>
    <cellStyle name="40% - Akzent5 4 4" xfId="1627" xr:uid="{00000000-0005-0000-0000-000057060000}"/>
    <cellStyle name="40% - Akzent5 4 5" xfId="1628" xr:uid="{00000000-0005-0000-0000-000058060000}"/>
    <cellStyle name="40% - Akzent5 4 6" xfId="1629" xr:uid="{00000000-0005-0000-0000-000059060000}"/>
    <cellStyle name="40% - Akzent5 4 7" xfId="1630" xr:uid="{00000000-0005-0000-0000-00005A060000}"/>
    <cellStyle name="40% - Akzent5 4 8" xfId="1631" xr:uid="{00000000-0005-0000-0000-00005B060000}"/>
    <cellStyle name="40% - Akzent5 4 9" xfId="1632" xr:uid="{00000000-0005-0000-0000-00005C060000}"/>
    <cellStyle name="40% - Akzent5 5" xfId="1633" xr:uid="{00000000-0005-0000-0000-00005D060000}"/>
    <cellStyle name="40% - Akzent5 5 2" xfId="1634" xr:uid="{00000000-0005-0000-0000-00005E060000}"/>
    <cellStyle name="40% - Akzent5 5 2 2" xfId="1635" xr:uid="{00000000-0005-0000-0000-00005F060000}"/>
    <cellStyle name="40% - Akzent5 5 3" xfId="1636" xr:uid="{00000000-0005-0000-0000-000060060000}"/>
    <cellStyle name="40% - Akzent5 5 4" xfId="1637" xr:uid="{00000000-0005-0000-0000-000061060000}"/>
    <cellStyle name="40% - Akzent5 5 5" xfId="1638" xr:uid="{00000000-0005-0000-0000-000062060000}"/>
    <cellStyle name="40% - Akzent5 6" xfId="1639" xr:uid="{00000000-0005-0000-0000-000063060000}"/>
    <cellStyle name="40% - Akzent5 6 2" xfId="1640" xr:uid="{00000000-0005-0000-0000-000064060000}"/>
    <cellStyle name="40% - Akzent5 6 2 2" xfId="1641" xr:uid="{00000000-0005-0000-0000-000065060000}"/>
    <cellStyle name="40% - Akzent5 6 3" xfId="1642" xr:uid="{00000000-0005-0000-0000-000066060000}"/>
    <cellStyle name="40% - Akzent5 6 4" xfId="1643" xr:uid="{00000000-0005-0000-0000-000067060000}"/>
    <cellStyle name="40% - Akzent5 6 5" xfId="1644" xr:uid="{00000000-0005-0000-0000-000068060000}"/>
    <cellStyle name="40% - Akzent5 7" xfId="1645" xr:uid="{00000000-0005-0000-0000-000069060000}"/>
    <cellStyle name="40% - Akzent5 7 2" xfId="1646" xr:uid="{00000000-0005-0000-0000-00006A060000}"/>
    <cellStyle name="40% - Akzent5 7 2 2" xfId="1647" xr:uid="{00000000-0005-0000-0000-00006B060000}"/>
    <cellStyle name="40% - Akzent5 7 3" xfId="1648" xr:uid="{00000000-0005-0000-0000-00006C060000}"/>
    <cellStyle name="40% - Akzent5 7 4" xfId="1649" xr:uid="{00000000-0005-0000-0000-00006D060000}"/>
    <cellStyle name="40% - Akzent5 7 5" xfId="1650" xr:uid="{00000000-0005-0000-0000-00006E060000}"/>
    <cellStyle name="40% - Akzent5 8" xfId="1651" xr:uid="{00000000-0005-0000-0000-00006F060000}"/>
    <cellStyle name="40% - Akzent5 8 2" xfId="1652" xr:uid="{00000000-0005-0000-0000-000070060000}"/>
    <cellStyle name="40% - Akzent5 8 2 2" xfId="1653" xr:uid="{00000000-0005-0000-0000-000071060000}"/>
    <cellStyle name="40% - Akzent5 8 3" xfId="1654" xr:uid="{00000000-0005-0000-0000-000072060000}"/>
    <cellStyle name="40% - Akzent5 8 4" xfId="1655" xr:uid="{00000000-0005-0000-0000-000073060000}"/>
    <cellStyle name="40% - Akzent5 8 5" xfId="1656" xr:uid="{00000000-0005-0000-0000-000074060000}"/>
    <cellStyle name="40% - Akzent5 9" xfId="1657" xr:uid="{00000000-0005-0000-0000-000075060000}"/>
    <cellStyle name="40% - Akzent5 9 2" xfId="1658" xr:uid="{00000000-0005-0000-0000-000076060000}"/>
    <cellStyle name="40% - Akzent5 9 2 2" xfId="1659" xr:uid="{00000000-0005-0000-0000-000077060000}"/>
    <cellStyle name="40% - Akzent5 9 3" xfId="1660" xr:uid="{00000000-0005-0000-0000-000078060000}"/>
    <cellStyle name="40% - Akzent5 9 4" xfId="1661" xr:uid="{00000000-0005-0000-0000-000079060000}"/>
    <cellStyle name="40% - Akzent5 9 5" xfId="1662" xr:uid="{00000000-0005-0000-0000-00007A060000}"/>
    <cellStyle name="40% - Akzent6 10" xfId="1663" xr:uid="{00000000-0005-0000-0000-00007B060000}"/>
    <cellStyle name="40% - Akzent6 10 2" xfId="1664" xr:uid="{00000000-0005-0000-0000-00007C060000}"/>
    <cellStyle name="40% - Akzent6 10 2 2" xfId="1665" xr:uid="{00000000-0005-0000-0000-00007D060000}"/>
    <cellStyle name="40% - Akzent6 10 3" xfId="1666" xr:uid="{00000000-0005-0000-0000-00007E060000}"/>
    <cellStyle name="40% - Akzent6 10 4" xfId="1667" xr:uid="{00000000-0005-0000-0000-00007F060000}"/>
    <cellStyle name="40% - Akzent6 10 5" xfId="1668" xr:uid="{00000000-0005-0000-0000-000080060000}"/>
    <cellStyle name="40% - Akzent6 11" xfId="1669" xr:uid="{00000000-0005-0000-0000-000081060000}"/>
    <cellStyle name="40% - Akzent6 11 2" xfId="1670" xr:uid="{00000000-0005-0000-0000-000082060000}"/>
    <cellStyle name="40% - Akzent6 11 2 2" xfId="1671" xr:uid="{00000000-0005-0000-0000-000083060000}"/>
    <cellStyle name="40% - Akzent6 11 3" xfId="1672" xr:uid="{00000000-0005-0000-0000-000084060000}"/>
    <cellStyle name="40% - Akzent6 11 4" xfId="1673" xr:uid="{00000000-0005-0000-0000-000085060000}"/>
    <cellStyle name="40% - Akzent6 11 5" xfId="1674" xr:uid="{00000000-0005-0000-0000-000086060000}"/>
    <cellStyle name="40% - Akzent6 12" xfId="1675" xr:uid="{00000000-0005-0000-0000-000087060000}"/>
    <cellStyle name="40% - Akzent6 12 2" xfId="1676" xr:uid="{00000000-0005-0000-0000-000088060000}"/>
    <cellStyle name="40% - Akzent6 12 3" xfId="1677" xr:uid="{00000000-0005-0000-0000-000089060000}"/>
    <cellStyle name="40% - Akzent6 13" xfId="1678" xr:uid="{00000000-0005-0000-0000-00008A060000}"/>
    <cellStyle name="40% - Akzent6 13 2" xfId="1679" xr:uid="{00000000-0005-0000-0000-00008B060000}"/>
    <cellStyle name="40% - Akzent6 13 3" xfId="1680" xr:uid="{00000000-0005-0000-0000-00008C060000}"/>
    <cellStyle name="40% - Akzent6 14" xfId="1681" xr:uid="{00000000-0005-0000-0000-00008D060000}"/>
    <cellStyle name="40% - Akzent6 14 2" xfId="1682" xr:uid="{00000000-0005-0000-0000-00008E060000}"/>
    <cellStyle name="40% - Akzent6 14 3" xfId="1683" xr:uid="{00000000-0005-0000-0000-00008F060000}"/>
    <cellStyle name="40% - Akzent6 15" xfId="1684" xr:uid="{00000000-0005-0000-0000-000090060000}"/>
    <cellStyle name="40% - Akzent6 15 2" xfId="1685" xr:uid="{00000000-0005-0000-0000-000091060000}"/>
    <cellStyle name="40% - Akzent6 15 3" xfId="1686" xr:uid="{00000000-0005-0000-0000-000092060000}"/>
    <cellStyle name="40% - Akzent6 16" xfId="1687" xr:uid="{00000000-0005-0000-0000-000093060000}"/>
    <cellStyle name="40% - Akzent6 16 2" xfId="1688" xr:uid="{00000000-0005-0000-0000-000094060000}"/>
    <cellStyle name="40% - Akzent6 16 3" xfId="1689" xr:uid="{00000000-0005-0000-0000-000095060000}"/>
    <cellStyle name="40% - Akzent6 2" xfId="1690" xr:uid="{00000000-0005-0000-0000-000096060000}"/>
    <cellStyle name="40% - Akzent6 2 10" xfId="1691" xr:uid="{00000000-0005-0000-0000-000097060000}"/>
    <cellStyle name="40% - Akzent6 2 11" xfId="1692" xr:uid="{00000000-0005-0000-0000-000098060000}"/>
    <cellStyle name="40% - Akzent6 2 12" xfId="1693" xr:uid="{00000000-0005-0000-0000-000099060000}"/>
    <cellStyle name="40% - Akzent6 2 13" xfId="1694" xr:uid="{00000000-0005-0000-0000-00009A060000}"/>
    <cellStyle name="40% - Akzent6 2 14" xfId="1695" xr:uid="{00000000-0005-0000-0000-00009B060000}"/>
    <cellStyle name="40% - Akzent6 2 15" xfId="1696" xr:uid="{00000000-0005-0000-0000-00009C060000}"/>
    <cellStyle name="40% - Akzent6 2 16" xfId="1697" xr:uid="{00000000-0005-0000-0000-00009D060000}"/>
    <cellStyle name="40% - Akzent6 2 17" xfId="1698" xr:uid="{00000000-0005-0000-0000-00009E060000}"/>
    <cellStyle name="40% - Akzent6 2 18" xfId="1699" xr:uid="{00000000-0005-0000-0000-00009F060000}"/>
    <cellStyle name="40% - Akzent6 2 19" xfId="1700" xr:uid="{00000000-0005-0000-0000-0000A0060000}"/>
    <cellStyle name="40% - Akzent6 2 2" xfId="1701" xr:uid="{00000000-0005-0000-0000-0000A1060000}"/>
    <cellStyle name="40% - Akzent6 2 20" xfId="1702" xr:uid="{00000000-0005-0000-0000-0000A2060000}"/>
    <cellStyle name="40% - Akzent6 2 21" xfId="1703" xr:uid="{00000000-0005-0000-0000-0000A3060000}"/>
    <cellStyle name="40% - Akzent6 2 22" xfId="1704" xr:uid="{00000000-0005-0000-0000-0000A4060000}"/>
    <cellStyle name="40% - Akzent6 2 23" xfId="1705" xr:uid="{00000000-0005-0000-0000-0000A5060000}"/>
    <cellStyle name="40% - Akzent6 2 24" xfId="1706" xr:uid="{00000000-0005-0000-0000-0000A6060000}"/>
    <cellStyle name="40% - Akzent6 2 25" xfId="1707" xr:uid="{00000000-0005-0000-0000-0000A7060000}"/>
    <cellStyle name="40% - Akzent6 2 26" xfId="1708" xr:uid="{00000000-0005-0000-0000-0000A8060000}"/>
    <cellStyle name="40% - Akzent6 2 27" xfId="1709" xr:uid="{00000000-0005-0000-0000-0000A9060000}"/>
    <cellStyle name="40% - Akzent6 2 28" xfId="1710" xr:uid="{00000000-0005-0000-0000-0000AA060000}"/>
    <cellStyle name="40% - Akzent6 2 29" xfId="1711" xr:uid="{00000000-0005-0000-0000-0000AB060000}"/>
    <cellStyle name="40% - Akzent6 2 3" xfId="1712" xr:uid="{00000000-0005-0000-0000-0000AC060000}"/>
    <cellStyle name="40% - Akzent6 2 30" xfId="1713" xr:uid="{00000000-0005-0000-0000-0000AD060000}"/>
    <cellStyle name="40% - Akzent6 2 31" xfId="1714" xr:uid="{00000000-0005-0000-0000-0000AE060000}"/>
    <cellStyle name="40% - Akzent6 2 32" xfId="1715" xr:uid="{00000000-0005-0000-0000-0000AF060000}"/>
    <cellStyle name="40% - Akzent6 2 33" xfId="1716" xr:uid="{00000000-0005-0000-0000-0000B0060000}"/>
    <cellStyle name="40% - Akzent6 2 34" xfId="1717" xr:uid="{00000000-0005-0000-0000-0000B1060000}"/>
    <cellStyle name="40% - Akzent6 2 35" xfId="1718" xr:uid="{00000000-0005-0000-0000-0000B2060000}"/>
    <cellStyle name="40% - Akzent6 2 36" xfId="1719" xr:uid="{00000000-0005-0000-0000-0000B3060000}"/>
    <cellStyle name="40% - Akzent6 2 37" xfId="1720" xr:uid="{00000000-0005-0000-0000-0000B4060000}"/>
    <cellStyle name="40% - Akzent6 2 38" xfId="1721" xr:uid="{00000000-0005-0000-0000-0000B5060000}"/>
    <cellStyle name="40% - Akzent6 2 39" xfId="1722" xr:uid="{00000000-0005-0000-0000-0000B6060000}"/>
    <cellStyle name="40% - Akzent6 2 4" xfId="1723" xr:uid="{00000000-0005-0000-0000-0000B7060000}"/>
    <cellStyle name="40% - Akzent6 2 5" xfId="1724" xr:uid="{00000000-0005-0000-0000-0000B8060000}"/>
    <cellStyle name="40% - Akzent6 2 6" xfId="1725" xr:uid="{00000000-0005-0000-0000-0000B9060000}"/>
    <cellStyle name="40% - Akzent6 2 7" xfId="1726" xr:uid="{00000000-0005-0000-0000-0000BA060000}"/>
    <cellStyle name="40% - Akzent6 2 8" xfId="1727" xr:uid="{00000000-0005-0000-0000-0000BB060000}"/>
    <cellStyle name="40% - Akzent6 2 9" xfId="1728" xr:uid="{00000000-0005-0000-0000-0000BC060000}"/>
    <cellStyle name="40% - Akzent6 3" xfId="1729" xr:uid="{00000000-0005-0000-0000-0000BD060000}"/>
    <cellStyle name="40% - Akzent6 3 10" xfId="1730" xr:uid="{00000000-0005-0000-0000-0000BE060000}"/>
    <cellStyle name="40% - Akzent6 3 11" xfId="1731" xr:uid="{00000000-0005-0000-0000-0000BF060000}"/>
    <cellStyle name="40% - Akzent6 3 12" xfId="1732" xr:uid="{00000000-0005-0000-0000-0000C0060000}"/>
    <cellStyle name="40% - Akzent6 3 13" xfId="1733" xr:uid="{00000000-0005-0000-0000-0000C1060000}"/>
    <cellStyle name="40% - Akzent6 3 14" xfId="1734" xr:uid="{00000000-0005-0000-0000-0000C2060000}"/>
    <cellStyle name="40% - Akzent6 3 15" xfId="1735" xr:uid="{00000000-0005-0000-0000-0000C3060000}"/>
    <cellStyle name="40% - Akzent6 3 16" xfId="1736" xr:uid="{00000000-0005-0000-0000-0000C4060000}"/>
    <cellStyle name="40% - Akzent6 3 17" xfId="1737" xr:uid="{00000000-0005-0000-0000-0000C5060000}"/>
    <cellStyle name="40% - Akzent6 3 18" xfId="1738" xr:uid="{00000000-0005-0000-0000-0000C6060000}"/>
    <cellStyle name="40% - Akzent6 3 19" xfId="1739" xr:uid="{00000000-0005-0000-0000-0000C7060000}"/>
    <cellStyle name="40% - Akzent6 3 2" xfId="1740" xr:uid="{00000000-0005-0000-0000-0000C8060000}"/>
    <cellStyle name="40% - Akzent6 3 2 2" xfId="1741" xr:uid="{00000000-0005-0000-0000-0000C9060000}"/>
    <cellStyle name="40% - Akzent6 3 20" xfId="1742" xr:uid="{00000000-0005-0000-0000-0000CA060000}"/>
    <cellStyle name="40% - Akzent6 3 21" xfId="1743" xr:uid="{00000000-0005-0000-0000-0000CB060000}"/>
    <cellStyle name="40% - Akzent6 3 22" xfId="1744" xr:uid="{00000000-0005-0000-0000-0000CC060000}"/>
    <cellStyle name="40% - Akzent6 3 23" xfId="1745" xr:uid="{00000000-0005-0000-0000-0000CD060000}"/>
    <cellStyle name="40% - Akzent6 3 3" xfId="1746" xr:uid="{00000000-0005-0000-0000-0000CE060000}"/>
    <cellStyle name="40% - Akzent6 3 3 2" xfId="1747" xr:uid="{00000000-0005-0000-0000-0000CF060000}"/>
    <cellStyle name="40% - Akzent6 3 4" xfId="1748" xr:uid="{00000000-0005-0000-0000-0000D0060000}"/>
    <cellStyle name="40% - Akzent6 3 4 2" xfId="1749" xr:uid="{00000000-0005-0000-0000-0000D1060000}"/>
    <cellStyle name="40% - Akzent6 3 5" xfId="1750" xr:uid="{00000000-0005-0000-0000-0000D2060000}"/>
    <cellStyle name="40% - Akzent6 3 5 2" xfId="1751" xr:uid="{00000000-0005-0000-0000-0000D3060000}"/>
    <cellStyle name="40% - Akzent6 3 6" xfId="1752" xr:uid="{00000000-0005-0000-0000-0000D4060000}"/>
    <cellStyle name="40% - Akzent6 3 6 2" xfId="1753" xr:uid="{00000000-0005-0000-0000-0000D5060000}"/>
    <cellStyle name="40% - Akzent6 3 7" xfId="1754" xr:uid="{00000000-0005-0000-0000-0000D6060000}"/>
    <cellStyle name="40% - Akzent6 3 7 2" xfId="1755" xr:uid="{00000000-0005-0000-0000-0000D7060000}"/>
    <cellStyle name="40% - Akzent6 3 8" xfId="1756" xr:uid="{00000000-0005-0000-0000-0000D8060000}"/>
    <cellStyle name="40% - Akzent6 3 8 2" xfId="1757" xr:uid="{00000000-0005-0000-0000-0000D9060000}"/>
    <cellStyle name="40% - Akzent6 3 9" xfId="1758" xr:uid="{00000000-0005-0000-0000-0000DA060000}"/>
    <cellStyle name="40% - Akzent6 4" xfId="1759" xr:uid="{00000000-0005-0000-0000-0000DB060000}"/>
    <cellStyle name="40% - Akzent6 4 10" xfId="1760" xr:uid="{00000000-0005-0000-0000-0000DC060000}"/>
    <cellStyle name="40% - Akzent6 4 2" xfId="1761" xr:uid="{00000000-0005-0000-0000-0000DD060000}"/>
    <cellStyle name="40% - Akzent6 4 2 2" xfId="1762" xr:uid="{00000000-0005-0000-0000-0000DE060000}"/>
    <cellStyle name="40% - Akzent6 4 3" xfId="1763" xr:uid="{00000000-0005-0000-0000-0000DF060000}"/>
    <cellStyle name="40% - Akzent6 4 3 2" xfId="1764" xr:uid="{00000000-0005-0000-0000-0000E0060000}"/>
    <cellStyle name="40% - Akzent6 4 4" xfId="1765" xr:uid="{00000000-0005-0000-0000-0000E1060000}"/>
    <cellStyle name="40% - Akzent6 4 5" xfId="1766" xr:uid="{00000000-0005-0000-0000-0000E2060000}"/>
    <cellStyle name="40% - Akzent6 4 6" xfId="1767" xr:uid="{00000000-0005-0000-0000-0000E3060000}"/>
    <cellStyle name="40% - Akzent6 4 7" xfId="1768" xr:uid="{00000000-0005-0000-0000-0000E4060000}"/>
    <cellStyle name="40% - Akzent6 4 8" xfId="1769" xr:uid="{00000000-0005-0000-0000-0000E5060000}"/>
    <cellStyle name="40% - Akzent6 4 9" xfId="1770" xr:uid="{00000000-0005-0000-0000-0000E6060000}"/>
    <cellStyle name="40% - Akzent6 5" xfId="1771" xr:uid="{00000000-0005-0000-0000-0000E7060000}"/>
    <cellStyle name="40% - Akzent6 5 2" xfId="1772" xr:uid="{00000000-0005-0000-0000-0000E8060000}"/>
    <cellStyle name="40% - Akzent6 5 2 2" xfId="1773" xr:uid="{00000000-0005-0000-0000-0000E9060000}"/>
    <cellStyle name="40% - Akzent6 5 3" xfId="1774" xr:uid="{00000000-0005-0000-0000-0000EA060000}"/>
    <cellStyle name="40% - Akzent6 5 4" xfId="1775" xr:uid="{00000000-0005-0000-0000-0000EB060000}"/>
    <cellStyle name="40% - Akzent6 5 5" xfId="1776" xr:uid="{00000000-0005-0000-0000-0000EC060000}"/>
    <cellStyle name="40% - Akzent6 6" xfId="1777" xr:uid="{00000000-0005-0000-0000-0000ED060000}"/>
    <cellStyle name="40% - Akzent6 6 2" xfId="1778" xr:uid="{00000000-0005-0000-0000-0000EE060000}"/>
    <cellStyle name="40% - Akzent6 6 2 2" xfId="1779" xr:uid="{00000000-0005-0000-0000-0000EF060000}"/>
    <cellStyle name="40% - Akzent6 6 3" xfId="1780" xr:uid="{00000000-0005-0000-0000-0000F0060000}"/>
    <cellStyle name="40% - Akzent6 6 4" xfId="1781" xr:uid="{00000000-0005-0000-0000-0000F1060000}"/>
    <cellStyle name="40% - Akzent6 6 5" xfId="1782" xr:uid="{00000000-0005-0000-0000-0000F2060000}"/>
    <cellStyle name="40% - Akzent6 7" xfId="1783" xr:uid="{00000000-0005-0000-0000-0000F3060000}"/>
    <cellStyle name="40% - Akzent6 7 2" xfId="1784" xr:uid="{00000000-0005-0000-0000-0000F4060000}"/>
    <cellStyle name="40% - Akzent6 7 2 2" xfId="1785" xr:uid="{00000000-0005-0000-0000-0000F5060000}"/>
    <cellStyle name="40% - Akzent6 7 3" xfId="1786" xr:uid="{00000000-0005-0000-0000-0000F6060000}"/>
    <cellStyle name="40% - Akzent6 7 4" xfId="1787" xr:uid="{00000000-0005-0000-0000-0000F7060000}"/>
    <cellStyle name="40% - Akzent6 7 5" xfId="1788" xr:uid="{00000000-0005-0000-0000-0000F8060000}"/>
    <cellStyle name="40% - Akzent6 8" xfId="1789" xr:uid="{00000000-0005-0000-0000-0000F9060000}"/>
    <cellStyle name="40% - Akzent6 8 2" xfId="1790" xr:uid="{00000000-0005-0000-0000-0000FA060000}"/>
    <cellStyle name="40% - Akzent6 8 2 2" xfId="1791" xr:uid="{00000000-0005-0000-0000-0000FB060000}"/>
    <cellStyle name="40% - Akzent6 8 3" xfId="1792" xr:uid="{00000000-0005-0000-0000-0000FC060000}"/>
    <cellStyle name="40% - Akzent6 8 4" xfId="1793" xr:uid="{00000000-0005-0000-0000-0000FD060000}"/>
    <cellStyle name="40% - Akzent6 8 5" xfId="1794" xr:uid="{00000000-0005-0000-0000-0000FE060000}"/>
    <cellStyle name="40% - Akzent6 9" xfId="1795" xr:uid="{00000000-0005-0000-0000-0000FF060000}"/>
    <cellStyle name="40% - Akzent6 9 2" xfId="1796" xr:uid="{00000000-0005-0000-0000-000000070000}"/>
    <cellStyle name="40% - Akzent6 9 2 2" xfId="1797" xr:uid="{00000000-0005-0000-0000-000001070000}"/>
    <cellStyle name="40% - Akzent6 9 3" xfId="1798" xr:uid="{00000000-0005-0000-0000-000002070000}"/>
    <cellStyle name="40% - Akzent6 9 4" xfId="1799" xr:uid="{00000000-0005-0000-0000-000003070000}"/>
    <cellStyle name="40% - Akzent6 9 5" xfId="1800" xr:uid="{00000000-0005-0000-0000-000004070000}"/>
    <cellStyle name="60% - Accent1 10" xfId="1801" xr:uid="{00000000-0005-0000-0000-000005070000}"/>
    <cellStyle name="60% - Accent1 11" xfId="1802" xr:uid="{00000000-0005-0000-0000-000006070000}"/>
    <cellStyle name="60% - Accent1 12" xfId="1803" xr:uid="{00000000-0005-0000-0000-000007070000}"/>
    <cellStyle name="60% - Accent1 13" xfId="1804" xr:uid="{00000000-0005-0000-0000-000008070000}"/>
    <cellStyle name="60% - Accent1 2" xfId="1805" xr:uid="{00000000-0005-0000-0000-000009070000}"/>
    <cellStyle name="60% - Accent1 3" xfId="1806" xr:uid="{00000000-0005-0000-0000-00000A070000}"/>
    <cellStyle name="60% - Accent1 4" xfId="1807" xr:uid="{00000000-0005-0000-0000-00000B070000}"/>
    <cellStyle name="60% - Accent1 5" xfId="1808" xr:uid="{00000000-0005-0000-0000-00000C070000}"/>
    <cellStyle name="60% - Accent1 6" xfId="1809" xr:uid="{00000000-0005-0000-0000-00000D070000}"/>
    <cellStyle name="60% - Accent1 7" xfId="1810" xr:uid="{00000000-0005-0000-0000-00000E070000}"/>
    <cellStyle name="60% - Accent1 8" xfId="1811" xr:uid="{00000000-0005-0000-0000-00000F070000}"/>
    <cellStyle name="60% - Accent1 9" xfId="1812" xr:uid="{00000000-0005-0000-0000-000010070000}"/>
    <cellStyle name="60% - Accent2 10" xfId="1813" xr:uid="{00000000-0005-0000-0000-000011070000}"/>
    <cellStyle name="60% - Accent2 11" xfId="1814" xr:uid="{00000000-0005-0000-0000-000012070000}"/>
    <cellStyle name="60% - Accent2 12" xfId="1815" xr:uid="{00000000-0005-0000-0000-000013070000}"/>
    <cellStyle name="60% - Accent2 13" xfId="1816" xr:uid="{00000000-0005-0000-0000-000014070000}"/>
    <cellStyle name="60% - Accent2 2" xfId="1817" xr:uid="{00000000-0005-0000-0000-000015070000}"/>
    <cellStyle name="60% - Accent2 3" xfId="1818" xr:uid="{00000000-0005-0000-0000-000016070000}"/>
    <cellStyle name="60% - Accent2 4" xfId="1819" xr:uid="{00000000-0005-0000-0000-000017070000}"/>
    <cellStyle name="60% - Accent2 5" xfId="1820" xr:uid="{00000000-0005-0000-0000-000018070000}"/>
    <cellStyle name="60% - Accent2 6" xfId="1821" xr:uid="{00000000-0005-0000-0000-000019070000}"/>
    <cellStyle name="60% - Accent2 7" xfId="1822" xr:uid="{00000000-0005-0000-0000-00001A070000}"/>
    <cellStyle name="60% - Accent2 8" xfId="1823" xr:uid="{00000000-0005-0000-0000-00001B070000}"/>
    <cellStyle name="60% - Accent2 9" xfId="1824" xr:uid="{00000000-0005-0000-0000-00001C070000}"/>
    <cellStyle name="60% - Accent3 10" xfId="1825" xr:uid="{00000000-0005-0000-0000-00001D070000}"/>
    <cellStyle name="60% - Accent3 11" xfId="1826" xr:uid="{00000000-0005-0000-0000-00001E070000}"/>
    <cellStyle name="60% - Accent3 12" xfId="1827" xr:uid="{00000000-0005-0000-0000-00001F070000}"/>
    <cellStyle name="60% - Accent3 13" xfId="1828" xr:uid="{00000000-0005-0000-0000-000020070000}"/>
    <cellStyle name="60% - Accent3 2" xfId="1829" xr:uid="{00000000-0005-0000-0000-000021070000}"/>
    <cellStyle name="60% - Accent3 3" xfId="1830" xr:uid="{00000000-0005-0000-0000-000022070000}"/>
    <cellStyle name="60% - Accent3 4" xfId="1831" xr:uid="{00000000-0005-0000-0000-000023070000}"/>
    <cellStyle name="60% - Accent3 5" xfId="1832" xr:uid="{00000000-0005-0000-0000-000024070000}"/>
    <cellStyle name="60% - Accent3 6" xfId="1833" xr:uid="{00000000-0005-0000-0000-000025070000}"/>
    <cellStyle name="60% - Accent3 7" xfId="1834" xr:uid="{00000000-0005-0000-0000-000026070000}"/>
    <cellStyle name="60% - Accent3 8" xfId="1835" xr:uid="{00000000-0005-0000-0000-000027070000}"/>
    <cellStyle name="60% - Accent3 9" xfId="1836" xr:uid="{00000000-0005-0000-0000-000028070000}"/>
    <cellStyle name="60% - Accent4 10" xfId="1837" xr:uid="{00000000-0005-0000-0000-000029070000}"/>
    <cellStyle name="60% - Accent4 11" xfId="1838" xr:uid="{00000000-0005-0000-0000-00002A070000}"/>
    <cellStyle name="60% - Accent4 12" xfId="1839" xr:uid="{00000000-0005-0000-0000-00002B070000}"/>
    <cellStyle name="60% - Accent4 13" xfId="1840" xr:uid="{00000000-0005-0000-0000-00002C070000}"/>
    <cellStyle name="60% - Accent4 2" xfId="1841" xr:uid="{00000000-0005-0000-0000-00002D070000}"/>
    <cellStyle name="60% - Accent4 3" xfId="1842" xr:uid="{00000000-0005-0000-0000-00002E070000}"/>
    <cellStyle name="60% - Accent4 4" xfId="1843" xr:uid="{00000000-0005-0000-0000-00002F070000}"/>
    <cellStyle name="60% - Accent4 5" xfId="1844" xr:uid="{00000000-0005-0000-0000-000030070000}"/>
    <cellStyle name="60% - Accent4 6" xfId="1845" xr:uid="{00000000-0005-0000-0000-000031070000}"/>
    <cellStyle name="60% - Accent4 7" xfId="1846" xr:uid="{00000000-0005-0000-0000-000032070000}"/>
    <cellStyle name="60% - Accent4 8" xfId="1847" xr:uid="{00000000-0005-0000-0000-000033070000}"/>
    <cellStyle name="60% - Accent4 9" xfId="1848" xr:uid="{00000000-0005-0000-0000-000034070000}"/>
    <cellStyle name="60% - Accent5 10" xfId="1849" xr:uid="{00000000-0005-0000-0000-000035070000}"/>
    <cellStyle name="60% - Accent5 11" xfId="1850" xr:uid="{00000000-0005-0000-0000-000036070000}"/>
    <cellStyle name="60% - Accent5 12" xfId="1851" xr:uid="{00000000-0005-0000-0000-000037070000}"/>
    <cellStyle name="60% - Accent5 13" xfId="1852" xr:uid="{00000000-0005-0000-0000-000038070000}"/>
    <cellStyle name="60% - Accent5 2" xfId="1853" xr:uid="{00000000-0005-0000-0000-000039070000}"/>
    <cellStyle name="60% - Accent5 3" xfId="1854" xr:uid="{00000000-0005-0000-0000-00003A070000}"/>
    <cellStyle name="60% - Accent5 4" xfId="1855" xr:uid="{00000000-0005-0000-0000-00003B070000}"/>
    <cellStyle name="60% - Accent5 5" xfId="1856" xr:uid="{00000000-0005-0000-0000-00003C070000}"/>
    <cellStyle name="60% - Accent5 6" xfId="1857" xr:uid="{00000000-0005-0000-0000-00003D070000}"/>
    <cellStyle name="60% - Accent5 7" xfId="1858" xr:uid="{00000000-0005-0000-0000-00003E070000}"/>
    <cellStyle name="60% - Accent5 8" xfId="1859" xr:uid="{00000000-0005-0000-0000-00003F070000}"/>
    <cellStyle name="60% - Accent5 9" xfId="1860" xr:uid="{00000000-0005-0000-0000-000040070000}"/>
    <cellStyle name="60% - Accent6 10" xfId="1861" xr:uid="{00000000-0005-0000-0000-000041070000}"/>
    <cellStyle name="60% - Accent6 11" xfId="1862" xr:uid="{00000000-0005-0000-0000-000042070000}"/>
    <cellStyle name="60% - Accent6 12" xfId="1863" xr:uid="{00000000-0005-0000-0000-000043070000}"/>
    <cellStyle name="60% - Accent6 13" xfId="1864" xr:uid="{00000000-0005-0000-0000-000044070000}"/>
    <cellStyle name="60% - Accent6 2" xfId="1865" xr:uid="{00000000-0005-0000-0000-000045070000}"/>
    <cellStyle name="60% - Accent6 3" xfId="1866" xr:uid="{00000000-0005-0000-0000-000046070000}"/>
    <cellStyle name="60% - Accent6 4" xfId="1867" xr:uid="{00000000-0005-0000-0000-000047070000}"/>
    <cellStyle name="60% - Accent6 5" xfId="1868" xr:uid="{00000000-0005-0000-0000-000048070000}"/>
    <cellStyle name="60% - Accent6 6" xfId="1869" xr:uid="{00000000-0005-0000-0000-000049070000}"/>
    <cellStyle name="60% - Accent6 7" xfId="1870" xr:uid="{00000000-0005-0000-0000-00004A070000}"/>
    <cellStyle name="60% - Accent6 8" xfId="1871" xr:uid="{00000000-0005-0000-0000-00004B070000}"/>
    <cellStyle name="60% - Accent6 9" xfId="1872" xr:uid="{00000000-0005-0000-0000-00004C070000}"/>
    <cellStyle name="60% - Akzent1 10" xfId="1873" xr:uid="{00000000-0005-0000-0000-00004D070000}"/>
    <cellStyle name="60% - Akzent1 10 2" xfId="1874" xr:uid="{00000000-0005-0000-0000-00004E070000}"/>
    <cellStyle name="60% - Akzent1 10 3" xfId="1875" xr:uid="{00000000-0005-0000-0000-00004F070000}"/>
    <cellStyle name="60% - Akzent1 10 4" xfId="1876" xr:uid="{00000000-0005-0000-0000-000050070000}"/>
    <cellStyle name="60% - Akzent1 10 5" xfId="1877" xr:uid="{00000000-0005-0000-0000-000051070000}"/>
    <cellStyle name="60% - Akzent1 11" xfId="1878" xr:uid="{00000000-0005-0000-0000-000052070000}"/>
    <cellStyle name="60% - Akzent1 11 2" xfId="1879" xr:uid="{00000000-0005-0000-0000-000053070000}"/>
    <cellStyle name="60% - Akzent1 11 3" xfId="1880" xr:uid="{00000000-0005-0000-0000-000054070000}"/>
    <cellStyle name="60% - Akzent1 11 4" xfId="1881" xr:uid="{00000000-0005-0000-0000-000055070000}"/>
    <cellStyle name="60% - Akzent1 11 5" xfId="1882" xr:uid="{00000000-0005-0000-0000-000056070000}"/>
    <cellStyle name="60% - Akzent1 12" xfId="1883" xr:uid="{00000000-0005-0000-0000-000057070000}"/>
    <cellStyle name="60% - Akzent1 13" xfId="1884" xr:uid="{00000000-0005-0000-0000-000058070000}"/>
    <cellStyle name="60% - Akzent1 14" xfId="1885" xr:uid="{00000000-0005-0000-0000-000059070000}"/>
    <cellStyle name="60% - Akzent1 15" xfId="1886" xr:uid="{00000000-0005-0000-0000-00005A070000}"/>
    <cellStyle name="60% - Akzent1 16" xfId="1887" xr:uid="{00000000-0005-0000-0000-00005B070000}"/>
    <cellStyle name="60% - Akzent1 2" xfId="1888" xr:uid="{00000000-0005-0000-0000-00005C070000}"/>
    <cellStyle name="60% - Akzent1 2 10" xfId="1889" xr:uid="{00000000-0005-0000-0000-00005D070000}"/>
    <cellStyle name="60% - Akzent1 2 11" xfId="1890" xr:uid="{00000000-0005-0000-0000-00005E070000}"/>
    <cellStyle name="60% - Akzent1 2 12" xfId="1891" xr:uid="{00000000-0005-0000-0000-00005F070000}"/>
    <cellStyle name="60% - Akzent1 2 13" xfId="1892" xr:uid="{00000000-0005-0000-0000-000060070000}"/>
    <cellStyle name="60% - Akzent1 2 14" xfId="1893" xr:uid="{00000000-0005-0000-0000-000061070000}"/>
    <cellStyle name="60% - Akzent1 2 15" xfId="1894" xr:uid="{00000000-0005-0000-0000-000062070000}"/>
    <cellStyle name="60% - Akzent1 2 16" xfId="1895" xr:uid="{00000000-0005-0000-0000-000063070000}"/>
    <cellStyle name="60% - Akzent1 2 17" xfId="1896" xr:uid="{00000000-0005-0000-0000-000064070000}"/>
    <cellStyle name="60% - Akzent1 2 18" xfId="1897" xr:uid="{00000000-0005-0000-0000-000065070000}"/>
    <cellStyle name="60% - Akzent1 2 19" xfId="1898" xr:uid="{00000000-0005-0000-0000-000066070000}"/>
    <cellStyle name="60% - Akzent1 2 2" xfId="1899" xr:uid="{00000000-0005-0000-0000-000067070000}"/>
    <cellStyle name="60% - Akzent1 2 20" xfId="1900" xr:uid="{00000000-0005-0000-0000-000068070000}"/>
    <cellStyle name="60% - Akzent1 2 21" xfId="1901" xr:uid="{00000000-0005-0000-0000-000069070000}"/>
    <cellStyle name="60% - Akzent1 2 22" xfId="1902" xr:uid="{00000000-0005-0000-0000-00006A070000}"/>
    <cellStyle name="60% - Akzent1 2 23" xfId="1903" xr:uid="{00000000-0005-0000-0000-00006B070000}"/>
    <cellStyle name="60% - Akzent1 2 24" xfId="1904" xr:uid="{00000000-0005-0000-0000-00006C070000}"/>
    <cellStyle name="60% - Akzent1 2 25" xfId="1905" xr:uid="{00000000-0005-0000-0000-00006D070000}"/>
    <cellStyle name="60% - Akzent1 2 26" xfId="1906" xr:uid="{00000000-0005-0000-0000-00006E070000}"/>
    <cellStyle name="60% - Akzent1 2 27" xfId="1907" xr:uid="{00000000-0005-0000-0000-00006F070000}"/>
    <cellStyle name="60% - Akzent1 2 28" xfId="1908" xr:uid="{00000000-0005-0000-0000-000070070000}"/>
    <cellStyle name="60% - Akzent1 2 29" xfId="1909" xr:uid="{00000000-0005-0000-0000-000071070000}"/>
    <cellStyle name="60% - Akzent1 2 3" xfId="1910" xr:uid="{00000000-0005-0000-0000-000072070000}"/>
    <cellStyle name="60% - Akzent1 2 30" xfId="1911" xr:uid="{00000000-0005-0000-0000-000073070000}"/>
    <cellStyle name="60% - Akzent1 2 31" xfId="1912" xr:uid="{00000000-0005-0000-0000-000074070000}"/>
    <cellStyle name="60% - Akzent1 2 32" xfId="1913" xr:uid="{00000000-0005-0000-0000-000075070000}"/>
    <cellStyle name="60% - Akzent1 2 33" xfId="1914" xr:uid="{00000000-0005-0000-0000-000076070000}"/>
    <cellStyle name="60% - Akzent1 2 34" xfId="1915" xr:uid="{00000000-0005-0000-0000-000077070000}"/>
    <cellStyle name="60% - Akzent1 2 35" xfId="1916" xr:uid="{00000000-0005-0000-0000-000078070000}"/>
    <cellStyle name="60% - Akzent1 2 36" xfId="1917" xr:uid="{00000000-0005-0000-0000-000079070000}"/>
    <cellStyle name="60% - Akzent1 2 4" xfId="1918" xr:uid="{00000000-0005-0000-0000-00007A070000}"/>
    <cellStyle name="60% - Akzent1 2 5" xfId="1919" xr:uid="{00000000-0005-0000-0000-00007B070000}"/>
    <cellStyle name="60% - Akzent1 2 6" xfId="1920" xr:uid="{00000000-0005-0000-0000-00007C070000}"/>
    <cellStyle name="60% - Akzent1 2 7" xfId="1921" xr:uid="{00000000-0005-0000-0000-00007D070000}"/>
    <cellStyle name="60% - Akzent1 2 8" xfId="1922" xr:uid="{00000000-0005-0000-0000-00007E070000}"/>
    <cellStyle name="60% - Akzent1 2 9" xfId="1923" xr:uid="{00000000-0005-0000-0000-00007F070000}"/>
    <cellStyle name="60% - Akzent1 3" xfId="1924" xr:uid="{00000000-0005-0000-0000-000080070000}"/>
    <cellStyle name="60% - Akzent1 3 10" xfId="1925" xr:uid="{00000000-0005-0000-0000-000081070000}"/>
    <cellStyle name="60% - Akzent1 3 11" xfId="1926" xr:uid="{00000000-0005-0000-0000-000082070000}"/>
    <cellStyle name="60% - Akzent1 3 12" xfId="1927" xr:uid="{00000000-0005-0000-0000-000083070000}"/>
    <cellStyle name="60% - Akzent1 3 13" xfId="1928" xr:uid="{00000000-0005-0000-0000-000084070000}"/>
    <cellStyle name="60% - Akzent1 3 14" xfId="1929" xr:uid="{00000000-0005-0000-0000-000085070000}"/>
    <cellStyle name="60% - Akzent1 3 15" xfId="1930" xr:uid="{00000000-0005-0000-0000-000086070000}"/>
    <cellStyle name="60% - Akzent1 3 16" xfId="1931" xr:uid="{00000000-0005-0000-0000-000087070000}"/>
    <cellStyle name="60% - Akzent1 3 17" xfId="1932" xr:uid="{00000000-0005-0000-0000-000088070000}"/>
    <cellStyle name="60% - Akzent1 3 18" xfId="1933" xr:uid="{00000000-0005-0000-0000-000089070000}"/>
    <cellStyle name="60% - Akzent1 3 19" xfId="1934" xr:uid="{00000000-0005-0000-0000-00008A070000}"/>
    <cellStyle name="60% - Akzent1 3 2" xfId="1935" xr:uid="{00000000-0005-0000-0000-00008B070000}"/>
    <cellStyle name="60% - Akzent1 3 20" xfId="1936" xr:uid="{00000000-0005-0000-0000-00008C070000}"/>
    <cellStyle name="60% - Akzent1 3 21" xfId="1937" xr:uid="{00000000-0005-0000-0000-00008D070000}"/>
    <cellStyle name="60% - Akzent1 3 22" xfId="1938" xr:uid="{00000000-0005-0000-0000-00008E070000}"/>
    <cellStyle name="60% - Akzent1 3 23" xfId="1939" xr:uid="{00000000-0005-0000-0000-00008F070000}"/>
    <cellStyle name="60% - Akzent1 3 24" xfId="1940" xr:uid="{00000000-0005-0000-0000-000090070000}"/>
    <cellStyle name="60% - Akzent1 3 25" xfId="1941" xr:uid="{00000000-0005-0000-0000-000091070000}"/>
    <cellStyle name="60% - Akzent1 3 26" xfId="1942" xr:uid="{00000000-0005-0000-0000-000092070000}"/>
    <cellStyle name="60% - Akzent1 3 27" xfId="1943" xr:uid="{00000000-0005-0000-0000-000093070000}"/>
    <cellStyle name="60% - Akzent1 3 28" xfId="1944" xr:uid="{00000000-0005-0000-0000-000094070000}"/>
    <cellStyle name="60% - Akzent1 3 29" xfId="1945" xr:uid="{00000000-0005-0000-0000-000095070000}"/>
    <cellStyle name="60% - Akzent1 3 3" xfId="1946" xr:uid="{00000000-0005-0000-0000-000096070000}"/>
    <cellStyle name="60% - Akzent1 3 4" xfId="1947" xr:uid="{00000000-0005-0000-0000-000097070000}"/>
    <cellStyle name="60% - Akzent1 3 5" xfId="1948" xr:uid="{00000000-0005-0000-0000-000098070000}"/>
    <cellStyle name="60% - Akzent1 3 6" xfId="1949" xr:uid="{00000000-0005-0000-0000-000099070000}"/>
    <cellStyle name="60% - Akzent1 3 7" xfId="1950" xr:uid="{00000000-0005-0000-0000-00009A070000}"/>
    <cellStyle name="60% - Akzent1 3 8" xfId="1951" xr:uid="{00000000-0005-0000-0000-00009B070000}"/>
    <cellStyle name="60% - Akzent1 3 9" xfId="1952" xr:uid="{00000000-0005-0000-0000-00009C070000}"/>
    <cellStyle name="60% - Akzent1 4" xfId="1953" xr:uid="{00000000-0005-0000-0000-00009D070000}"/>
    <cellStyle name="60% - Akzent1 4 10" xfId="1954" xr:uid="{00000000-0005-0000-0000-00009E070000}"/>
    <cellStyle name="60% - Akzent1 4 11" xfId="1955" xr:uid="{00000000-0005-0000-0000-00009F070000}"/>
    <cellStyle name="60% - Akzent1 4 2" xfId="1956" xr:uid="{00000000-0005-0000-0000-0000A0070000}"/>
    <cellStyle name="60% - Akzent1 4 3" xfId="1957" xr:uid="{00000000-0005-0000-0000-0000A1070000}"/>
    <cellStyle name="60% - Akzent1 4 4" xfId="1958" xr:uid="{00000000-0005-0000-0000-0000A2070000}"/>
    <cellStyle name="60% - Akzent1 4 5" xfId="1959" xr:uid="{00000000-0005-0000-0000-0000A3070000}"/>
    <cellStyle name="60% - Akzent1 4 6" xfId="1960" xr:uid="{00000000-0005-0000-0000-0000A4070000}"/>
    <cellStyle name="60% - Akzent1 4 7" xfId="1961" xr:uid="{00000000-0005-0000-0000-0000A5070000}"/>
    <cellStyle name="60% - Akzent1 4 8" xfId="1962" xr:uid="{00000000-0005-0000-0000-0000A6070000}"/>
    <cellStyle name="60% - Akzent1 4 9" xfId="1963" xr:uid="{00000000-0005-0000-0000-0000A7070000}"/>
    <cellStyle name="60% - Akzent1 5" xfId="1964" xr:uid="{00000000-0005-0000-0000-0000A8070000}"/>
    <cellStyle name="60% - Akzent1 5 2" xfId="1965" xr:uid="{00000000-0005-0000-0000-0000A9070000}"/>
    <cellStyle name="60% - Akzent1 5 3" xfId="1966" xr:uid="{00000000-0005-0000-0000-0000AA070000}"/>
    <cellStyle name="60% - Akzent1 5 4" xfId="1967" xr:uid="{00000000-0005-0000-0000-0000AB070000}"/>
    <cellStyle name="60% - Akzent1 5 5" xfId="1968" xr:uid="{00000000-0005-0000-0000-0000AC070000}"/>
    <cellStyle name="60% - Akzent1 6" xfId="1969" xr:uid="{00000000-0005-0000-0000-0000AD070000}"/>
    <cellStyle name="60% - Akzent1 6 2" xfId="1970" xr:uid="{00000000-0005-0000-0000-0000AE070000}"/>
    <cellStyle name="60% - Akzent1 6 3" xfId="1971" xr:uid="{00000000-0005-0000-0000-0000AF070000}"/>
    <cellStyle name="60% - Akzent1 6 4" xfId="1972" xr:uid="{00000000-0005-0000-0000-0000B0070000}"/>
    <cellStyle name="60% - Akzent1 6 5" xfId="1973" xr:uid="{00000000-0005-0000-0000-0000B1070000}"/>
    <cellStyle name="60% - Akzent1 7" xfId="1974" xr:uid="{00000000-0005-0000-0000-0000B2070000}"/>
    <cellStyle name="60% - Akzent1 7 2" xfId="1975" xr:uid="{00000000-0005-0000-0000-0000B3070000}"/>
    <cellStyle name="60% - Akzent1 7 3" xfId="1976" xr:uid="{00000000-0005-0000-0000-0000B4070000}"/>
    <cellStyle name="60% - Akzent1 7 4" xfId="1977" xr:uid="{00000000-0005-0000-0000-0000B5070000}"/>
    <cellStyle name="60% - Akzent1 7 5" xfId="1978" xr:uid="{00000000-0005-0000-0000-0000B6070000}"/>
    <cellStyle name="60% - Akzent1 8" xfId="1979" xr:uid="{00000000-0005-0000-0000-0000B7070000}"/>
    <cellStyle name="60% - Akzent1 8 2" xfId="1980" xr:uid="{00000000-0005-0000-0000-0000B8070000}"/>
    <cellStyle name="60% - Akzent1 8 3" xfId="1981" xr:uid="{00000000-0005-0000-0000-0000B9070000}"/>
    <cellStyle name="60% - Akzent1 8 4" xfId="1982" xr:uid="{00000000-0005-0000-0000-0000BA070000}"/>
    <cellStyle name="60% - Akzent1 8 5" xfId="1983" xr:uid="{00000000-0005-0000-0000-0000BB070000}"/>
    <cellStyle name="60% - Akzent1 9" xfId="1984" xr:uid="{00000000-0005-0000-0000-0000BC070000}"/>
    <cellStyle name="60% - Akzent1 9 2" xfId="1985" xr:uid="{00000000-0005-0000-0000-0000BD070000}"/>
    <cellStyle name="60% - Akzent1 9 3" xfId="1986" xr:uid="{00000000-0005-0000-0000-0000BE070000}"/>
    <cellStyle name="60% - Akzent1 9 4" xfId="1987" xr:uid="{00000000-0005-0000-0000-0000BF070000}"/>
    <cellStyle name="60% - Akzent1 9 5" xfId="1988" xr:uid="{00000000-0005-0000-0000-0000C0070000}"/>
    <cellStyle name="60% - Akzent2 10" xfId="1989" xr:uid="{00000000-0005-0000-0000-0000C1070000}"/>
    <cellStyle name="60% - Akzent2 10 2" xfId="1990" xr:uid="{00000000-0005-0000-0000-0000C2070000}"/>
    <cellStyle name="60% - Akzent2 10 3" xfId="1991" xr:uid="{00000000-0005-0000-0000-0000C3070000}"/>
    <cellStyle name="60% - Akzent2 10 4" xfId="1992" xr:uid="{00000000-0005-0000-0000-0000C4070000}"/>
    <cellStyle name="60% - Akzent2 10 5" xfId="1993" xr:uid="{00000000-0005-0000-0000-0000C5070000}"/>
    <cellStyle name="60% - Akzent2 11" xfId="1994" xr:uid="{00000000-0005-0000-0000-0000C6070000}"/>
    <cellStyle name="60% - Akzent2 11 2" xfId="1995" xr:uid="{00000000-0005-0000-0000-0000C7070000}"/>
    <cellStyle name="60% - Akzent2 11 3" xfId="1996" xr:uid="{00000000-0005-0000-0000-0000C8070000}"/>
    <cellStyle name="60% - Akzent2 11 4" xfId="1997" xr:uid="{00000000-0005-0000-0000-0000C9070000}"/>
    <cellStyle name="60% - Akzent2 11 5" xfId="1998" xr:uid="{00000000-0005-0000-0000-0000CA070000}"/>
    <cellStyle name="60% - Akzent2 12" xfId="1999" xr:uid="{00000000-0005-0000-0000-0000CB070000}"/>
    <cellStyle name="60% - Akzent2 13" xfId="2000" xr:uid="{00000000-0005-0000-0000-0000CC070000}"/>
    <cellStyle name="60% - Akzent2 14" xfId="2001" xr:uid="{00000000-0005-0000-0000-0000CD070000}"/>
    <cellStyle name="60% - Akzent2 15" xfId="2002" xr:uid="{00000000-0005-0000-0000-0000CE070000}"/>
    <cellStyle name="60% - Akzent2 16" xfId="2003" xr:uid="{00000000-0005-0000-0000-0000CF070000}"/>
    <cellStyle name="60% - Akzent2 2" xfId="2004" xr:uid="{00000000-0005-0000-0000-0000D0070000}"/>
    <cellStyle name="60% - Akzent2 2 10" xfId="2005" xr:uid="{00000000-0005-0000-0000-0000D1070000}"/>
    <cellStyle name="60% - Akzent2 2 11" xfId="2006" xr:uid="{00000000-0005-0000-0000-0000D2070000}"/>
    <cellStyle name="60% - Akzent2 2 12" xfId="2007" xr:uid="{00000000-0005-0000-0000-0000D3070000}"/>
    <cellStyle name="60% - Akzent2 2 13" xfId="2008" xr:uid="{00000000-0005-0000-0000-0000D4070000}"/>
    <cellStyle name="60% - Akzent2 2 14" xfId="2009" xr:uid="{00000000-0005-0000-0000-0000D5070000}"/>
    <cellStyle name="60% - Akzent2 2 15" xfId="2010" xr:uid="{00000000-0005-0000-0000-0000D6070000}"/>
    <cellStyle name="60% - Akzent2 2 16" xfId="2011" xr:uid="{00000000-0005-0000-0000-0000D7070000}"/>
    <cellStyle name="60% - Akzent2 2 17" xfId="2012" xr:uid="{00000000-0005-0000-0000-0000D8070000}"/>
    <cellStyle name="60% - Akzent2 2 18" xfId="2013" xr:uid="{00000000-0005-0000-0000-0000D9070000}"/>
    <cellStyle name="60% - Akzent2 2 19" xfId="2014" xr:uid="{00000000-0005-0000-0000-0000DA070000}"/>
    <cellStyle name="60% - Akzent2 2 2" xfId="2015" xr:uid="{00000000-0005-0000-0000-0000DB070000}"/>
    <cellStyle name="60% - Akzent2 2 20" xfId="2016" xr:uid="{00000000-0005-0000-0000-0000DC070000}"/>
    <cellStyle name="60% - Akzent2 2 21" xfId="2017" xr:uid="{00000000-0005-0000-0000-0000DD070000}"/>
    <cellStyle name="60% - Akzent2 2 22" xfId="2018" xr:uid="{00000000-0005-0000-0000-0000DE070000}"/>
    <cellStyle name="60% - Akzent2 2 23" xfId="2019" xr:uid="{00000000-0005-0000-0000-0000DF070000}"/>
    <cellStyle name="60% - Akzent2 2 24" xfId="2020" xr:uid="{00000000-0005-0000-0000-0000E0070000}"/>
    <cellStyle name="60% - Akzent2 2 25" xfId="2021" xr:uid="{00000000-0005-0000-0000-0000E1070000}"/>
    <cellStyle name="60% - Akzent2 2 26" xfId="2022" xr:uid="{00000000-0005-0000-0000-0000E2070000}"/>
    <cellStyle name="60% - Akzent2 2 27" xfId="2023" xr:uid="{00000000-0005-0000-0000-0000E3070000}"/>
    <cellStyle name="60% - Akzent2 2 28" xfId="2024" xr:uid="{00000000-0005-0000-0000-0000E4070000}"/>
    <cellStyle name="60% - Akzent2 2 29" xfId="2025" xr:uid="{00000000-0005-0000-0000-0000E5070000}"/>
    <cellStyle name="60% - Akzent2 2 3" xfId="2026" xr:uid="{00000000-0005-0000-0000-0000E6070000}"/>
    <cellStyle name="60% - Akzent2 2 30" xfId="2027" xr:uid="{00000000-0005-0000-0000-0000E7070000}"/>
    <cellStyle name="60% - Akzent2 2 31" xfId="2028" xr:uid="{00000000-0005-0000-0000-0000E8070000}"/>
    <cellStyle name="60% - Akzent2 2 32" xfId="2029" xr:uid="{00000000-0005-0000-0000-0000E9070000}"/>
    <cellStyle name="60% - Akzent2 2 33" xfId="2030" xr:uid="{00000000-0005-0000-0000-0000EA070000}"/>
    <cellStyle name="60% - Akzent2 2 34" xfId="2031" xr:uid="{00000000-0005-0000-0000-0000EB070000}"/>
    <cellStyle name="60% - Akzent2 2 35" xfId="2032" xr:uid="{00000000-0005-0000-0000-0000EC070000}"/>
    <cellStyle name="60% - Akzent2 2 36" xfId="2033" xr:uid="{00000000-0005-0000-0000-0000ED070000}"/>
    <cellStyle name="60% - Akzent2 2 4" xfId="2034" xr:uid="{00000000-0005-0000-0000-0000EE070000}"/>
    <cellStyle name="60% - Akzent2 2 5" xfId="2035" xr:uid="{00000000-0005-0000-0000-0000EF070000}"/>
    <cellStyle name="60% - Akzent2 2 6" xfId="2036" xr:uid="{00000000-0005-0000-0000-0000F0070000}"/>
    <cellStyle name="60% - Akzent2 2 7" xfId="2037" xr:uid="{00000000-0005-0000-0000-0000F1070000}"/>
    <cellStyle name="60% - Akzent2 2 8" xfId="2038" xr:uid="{00000000-0005-0000-0000-0000F2070000}"/>
    <cellStyle name="60% - Akzent2 2 9" xfId="2039" xr:uid="{00000000-0005-0000-0000-0000F3070000}"/>
    <cellStyle name="60% - Akzent2 3" xfId="2040" xr:uid="{00000000-0005-0000-0000-0000F4070000}"/>
    <cellStyle name="60% - Akzent2 3 10" xfId="2041" xr:uid="{00000000-0005-0000-0000-0000F5070000}"/>
    <cellStyle name="60% - Akzent2 3 11" xfId="2042" xr:uid="{00000000-0005-0000-0000-0000F6070000}"/>
    <cellStyle name="60% - Akzent2 3 12" xfId="2043" xr:uid="{00000000-0005-0000-0000-0000F7070000}"/>
    <cellStyle name="60% - Akzent2 3 13" xfId="2044" xr:uid="{00000000-0005-0000-0000-0000F8070000}"/>
    <cellStyle name="60% - Akzent2 3 14" xfId="2045" xr:uid="{00000000-0005-0000-0000-0000F9070000}"/>
    <cellStyle name="60% - Akzent2 3 15" xfId="2046" xr:uid="{00000000-0005-0000-0000-0000FA070000}"/>
    <cellStyle name="60% - Akzent2 3 16" xfId="2047" xr:uid="{00000000-0005-0000-0000-0000FB070000}"/>
    <cellStyle name="60% - Akzent2 3 17" xfId="2048" xr:uid="{00000000-0005-0000-0000-0000FC070000}"/>
    <cellStyle name="60% - Akzent2 3 18" xfId="2049" xr:uid="{00000000-0005-0000-0000-0000FD070000}"/>
    <cellStyle name="60% - Akzent2 3 19" xfId="2050" xr:uid="{00000000-0005-0000-0000-0000FE070000}"/>
    <cellStyle name="60% - Akzent2 3 2" xfId="2051" xr:uid="{00000000-0005-0000-0000-0000FF070000}"/>
    <cellStyle name="60% - Akzent2 3 20" xfId="2052" xr:uid="{00000000-0005-0000-0000-000000080000}"/>
    <cellStyle name="60% - Akzent2 3 21" xfId="2053" xr:uid="{00000000-0005-0000-0000-000001080000}"/>
    <cellStyle name="60% - Akzent2 3 22" xfId="2054" xr:uid="{00000000-0005-0000-0000-000002080000}"/>
    <cellStyle name="60% - Akzent2 3 23" xfId="2055" xr:uid="{00000000-0005-0000-0000-000003080000}"/>
    <cellStyle name="60% - Akzent2 3 24" xfId="2056" xr:uid="{00000000-0005-0000-0000-000004080000}"/>
    <cellStyle name="60% - Akzent2 3 25" xfId="2057" xr:uid="{00000000-0005-0000-0000-000005080000}"/>
    <cellStyle name="60% - Akzent2 3 26" xfId="2058" xr:uid="{00000000-0005-0000-0000-000006080000}"/>
    <cellStyle name="60% - Akzent2 3 27" xfId="2059" xr:uid="{00000000-0005-0000-0000-000007080000}"/>
    <cellStyle name="60% - Akzent2 3 28" xfId="2060" xr:uid="{00000000-0005-0000-0000-000008080000}"/>
    <cellStyle name="60% - Akzent2 3 29" xfId="2061" xr:uid="{00000000-0005-0000-0000-000009080000}"/>
    <cellStyle name="60% - Akzent2 3 3" xfId="2062" xr:uid="{00000000-0005-0000-0000-00000A080000}"/>
    <cellStyle name="60% - Akzent2 3 4" xfId="2063" xr:uid="{00000000-0005-0000-0000-00000B080000}"/>
    <cellStyle name="60% - Akzent2 3 5" xfId="2064" xr:uid="{00000000-0005-0000-0000-00000C080000}"/>
    <cellStyle name="60% - Akzent2 3 6" xfId="2065" xr:uid="{00000000-0005-0000-0000-00000D080000}"/>
    <cellStyle name="60% - Akzent2 3 7" xfId="2066" xr:uid="{00000000-0005-0000-0000-00000E080000}"/>
    <cellStyle name="60% - Akzent2 3 8" xfId="2067" xr:uid="{00000000-0005-0000-0000-00000F080000}"/>
    <cellStyle name="60% - Akzent2 3 9" xfId="2068" xr:uid="{00000000-0005-0000-0000-000010080000}"/>
    <cellStyle name="60% - Akzent2 4" xfId="2069" xr:uid="{00000000-0005-0000-0000-000011080000}"/>
    <cellStyle name="60% - Akzent2 4 10" xfId="2070" xr:uid="{00000000-0005-0000-0000-000012080000}"/>
    <cellStyle name="60% - Akzent2 4 11" xfId="2071" xr:uid="{00000000-0005-0000-0000-000013080000}"/>
    <cellStyle name="60% - Akzent2 4 2" xfId="2072" xr:uid="{00000000-0005-0000-0000-000014080000}"/>
    <cellStyle name="60% - Akzent2 4 3" xfId="2073" xr:uid="{00000000-0005-0000-0000-000015080000}"/>
    <cellStyle name="60% - Akzent2 4 4" xfId="2074" xr:uid="{00000000-0005-0000-0000-000016080000}"/>
    <cellStyle name="60% - Akzent2 4 5" xfId="2075" xr:uid="{00000000-0005-0000-0000-000017080000}"/>
    <cellStyle name="60% - Akzent2 4 6" xfId="2076" xr:uid="{00000000-0005-0000-0000-000018080000}"/>
    <cellStyle name="60% - Akzent2 4 7" xfId="2077" xr:uid="{00000000-0005-0000-0000-000019080000}"/>
    <cellStyle name="60% - Akzent2 4 8" xfId="2078" xr:uid="{00000000-0005-0000-0000-00001A080000}"/>
    <cellStyle name="60% - Akzent2 4 9" xfId="2079" xr:uid="{00000000-0005-0000-0000-00001B080000}"/>
    <cellStyle name="60% - Akzent2 5" xfId="2080" xr:uid="{00000000-0005-0000-0000-00001C080000}"/>
    <cellStyle name="60% - Akzent2 5 2" xfId="2081" xr:uid="{00000000-0005-0000-0000-00001D080000}"/>
    <cellStyle name="60% - Akzent2 5 3" xfId="2082" xr:uid="{00000000-0005-0000-0000-00001E080000}"/>
    <cellStyle name="60% - Akzent2 5 4" xfId="2083" xr:uid="{00000000-0005-0000-0000-00001F080000}"/>
    <cellStyle name="60% - Akzent2 5 5" xfId="2084" xr:uid="{00000000-0005-0000-0000-000020080000}"/>
    <cellStyle name="60% - Akzent2 6" xfId="2085" xr:uid="{00000000-0005-0000-0000-000021080000}"/>
    <cellStyle name="60% - Akzent2 6 2" xfId="2086" xr:uid="{00000000-0005-0000-0000-000022080000}"/>
    <cellStyle name="60% - Akzent2 6 3" xfId="2087" xr:uid="{00000000-0005-0000-0000-000023080000}"/>
    <cellStyle name="60% - Akzent2 6 4" xfId="2088" xr:uid="{00000000-0005-0000-0000-000024080000}"/>
    <cellStyle name="60% - Akzent2 6 5" xfId="2089" xr:uid="{00000000-0005-0000-0000-000025080000}"/>
    <cellStyle name="60% - Akzent2 7" xfId="2090" xr:uid="{00000000-0005-0000-0000-000026080000}"/>
    <cellStyle name="60% - Akzent2 7 2" xfId="2091" xr:uid="{00000000-0005-0000-0000-000027080000}"/>
    <cellStyle name="60% - Akzent2 7 3" xfId="2092" xr:uid="{00000000-0005-0000-0000-000028080000}"/>
    <cellStyle name="60% - Akzent2 7 4" xfId="2093" xr:uid="{00000000-0005-0000-0000-000029080000}"/>
    <cellStyle name="60% - Akzent2 7 5" xfId="2094" xr:uid="{00000000-0005-0000-0000-00002A080000}"/>
    <cellStyle name="60% - Akzent2 8" xfId="2095" xr:uid="{00000000-0005-0000-0000-00002B080000}"/>
    <cellStyle name="60% - Akzent2 8 2" xfId="2096" xr:uid="{00000000-0005-0000-0000-00002C080000}"/>
    <cellStyle name="60% - Akzent2 8 3" xfId="2097" xr:uid="{00000000-0005-0000-0000-00002D080000}"/>
    <cellStyle name="60% - Akzent2 8 4" xfId="2098" xr:uid="{00000000-0005-0000-0000-00002E080000}"/>
    <cellStyle name="60% - Akzent2 8 5" xfId="2099" xr:uid="{00000000-0005-0000-0000-00002F080000}"/>
    <cellStyle name="60% - Akzent2 9" xfId="2100" xr:uid="{00000000-0005-0000-0000-000030080000}"/>
    <cellStyle name="60% - Akzent2 9 2" xfId="2101" xr:uid="{00000000-0005-0000-0000-000031080000}"/>
    <cellStyle name="60% - Akzent2 9 3" xfId="2102" xr:uid="{00000000-0005-0000-0000-000032080000}"/>
    <cellStyle name="60% - Akzent2 9 4" xfId="2103" xr:uid="{00000000-0005-0000-0000-000033080000}"/>
    <cellStyle name="60% - Akzent2 9 5" xfId="2104" xr:uid="{00000000-0005-0000-0000-000034080000}"/>
    <cellStyle name="60% - Akzent3 10" xfId="2105" xr:uid="{00000000-0005-0000-0000-000035080000}"/>
    <cellStyle name="60% - Akzent3 10 2" xfId="2106" xr:uid="{00000000-0005-0000-0000-000036080000}"/>
    <cellStyle name="60% - Akzent3 10 3" xfId="2107" xr:uid="{00000000-0005-0000-0000-000037080000}"/>
    <cellStyle name="60% - Akzent3 10 4" xfId="2108" xr:uid="{00000000-0005-0000-0000-000038080000}"/>
    <cellStyle name="60% - Akzent3 10 5" xfId="2109" xr:uid="{00000000-0005-0000-0000-000039080000}"/>
    <cellStyle name="60% - Akzent3 11" xfId="2110" xr:uid="{00000000-0005-0000-0000-00003A080000}"/>
    <cellStyle name="60% - Akzent3 11 2" xfId="2111" xr:uid="{00000000-0005-0000-0000-00003B080000}"/>
    <cellStyle name="60% - Akzent3 11 3" xfId="2112" xr:uid="{00000000-0005-0000-0000-00003C080000}"/>
    <cellStyle name="60% - Akzent3 11 4" xfId="2113" xr:uid="{00000000-0005-0000-0000-00003D080000}"/>
    <cellStyle name="60% - Akzent3 11 5" xfId="2114" xr:uid="{00000000-0005-0000-0000-00003E080000}"/>
    <cellStyle name="60% - Akzent3 12" xfId="2115" xr:uid="{00000000-0005-0000-0000-00003F080000}"/>
    <cellStyle name="60% - Akzent3 13" xfId="2116" xr:uid="{00000000-0005-0000-0000-000040080000}"/>
    <cellStyle name="60% - Akzent3 14" xfId="2117" xr:uid="{00000000-0005-0000-0000-000041080000}"/>
    <cellStyle name="60% - Akzent3 15" xfId="2118" xr:uid="{00000000-0005-0000-0000-000042080000}"/>
    <cellStyle name="60% - Akzent3 16" xfId="2119" xr:uid="{00000000-0005-0000-0000-000043080000}"/>
    <cellStyle name="60% - Akzent3 2" xfId="2120" xr:uid="{00000000-0005-0000-0000-000044080000}"/>
    <cellStyle name="60% - Akzent3 2 10" xfId="2121" xr:uid="{00000000-0005-0000-0000-000045080000}"/>
    <cellStyle name="60% - Akzent3 2 11" xfId="2122" xr:uid="{00000000-0005-0000-0000-000046080000}"/>
    <cellStyle name="60% - Akzent3 2 12" xfId="2123" xr:uid="{00000000-0005-0000-0000-000047080000}"/>
    <cellStyle name="60% - Akzent3 2 13" xfId="2124" xr:uid="{00000000-0005-0000-0000-000048080000}"/>
    <cellStyle name="60% - Akzent3 2 14" xfId="2125" xr:uid="{00000000-0005-0000-0000-000049080000}"/>
    <cellStyle name="60% - Akzent3 2 15" xfId="2126" xr:uid="{00000000-0005-0000-0000-00004A080000}"/>
    <cellStyle name="60% - Akzent3 2 16" xfId="2127" xr:uid="{00000000-0005-0000-0000-00004B080000}"/>
    <cellStyle name="60% - Akzent3 2 17" xfId="2128" xr:uid="{00000000-0005-0000-0000-00004C080000}"/>
    <cellStyle name="60% - Akzent3 2 18" xfId="2129" xr:uid="{00000000-0005-0000-0000-00004D080000}"/>
    <cellStyle name="60% - Akzent3 2 19" xfId="2130" xr:uid="{00000000-0005-0000-0000-00004E080000}"/>
    <cellStyle name="60% - Akzent3 2 2" xfId="2131" xr:uid="{00000000-0005-0000-0000-00004F080000}"/>
    <cellStyle name="60% - Akzent3 2 20" xfId="2132" xr:uid="{00000000-0005-0000-0000-000050080000}"/>
    <cellStyle name="60% - Akzent3 2 21" xfId="2133" xr:uid="{00000000-0005-0000-0000-000051080000}"/>
    <cellStyle name="60% - Akzent3 2 22" xfId="2134" xr:uid="{00000000-0005-0000-0000-000052080000}"/>
    <cellStyle name="60% - Akzent3 2 23" xfId="2135" xr:uid="{00000000-0005-0000-0000-000053080000}"/>
    <cellStyle name="60% - Akzent3 2 24" xfId="2136" xr:uid="{00000000-0005-0000-0000-000054080000}"/>
    <cellStyle name="60% - Akzent3 2 25" xfId="2137" xr:uid="{00000000-0005-0000-0000-000055080000}"/>
    <cellStyle name="60% - Akzent3 2 26" xfId="2138" xr:uid="{00000000-0005-0000-0000-000056080000}"/>
    <cellStyle name="60% - Akzent3 2 27" xfId="2139" xr:uid="{00000000-0005-0000-0000-000057080000}"/>
    <cellStyle name="60% - Akzent3 2 28" xfId="2140" xr:uid="{00000000-0005-0000-0000-000058080000}"/>
    <cellStyle name="60% - Akzent3 2 29" xfId="2141" xr:uid="{00000000-0005-0000-0000-000059080000}"/>
    <cellStyle name="60% - Akzent3 2 3" xfId="2142" xr:uid="{00000000-0005-0000-0000-00005A080000}"/>
    <cellStyle name="60% - Akzent3 2 30" xfId="2143" xr:uid="{00000000-0005-0000-0000-00005B080000}"/>
    <cellStyle name="60% - Akzent3 2 31" xfId="2144" xr:uid="{00000000-0005-0000-0000-00005C080000}"/>
    <cellStyle name="60% - Akzent3 2 32" xfId="2145" xr:uid="{00000000-0005-0000-0000-00005D080000}"/>
    <cellStyle name="60% - Akzent3 2 33" xfId="2146" xr:uid="{00000000-0005-0000-0000-00005E080000}"/>
    <cellStyle name="60% - Akzent3 2 34" xfId="2147" xr:uid="{00000000-0005-0000-0000-00005F080000}"/>
    <cellStyle name="60% - Akzent3 2 35" xfId="2148" xr:uid="{00000000-0005-0000-0000-000060080000}"/>
    <cellStyle name="60% - Akzent3 2 36" xfId="2149" xr:uid="{00000000-0005-0000-0000-000061080000}"/>
    <cellStyle name="60% - Akzent3 2 4" xfId="2150" xr:uid="{00000000-0005-0000-0000-000062080000}"/>
    <cellStyle name="60% - Akzent3 2 5" xfId="2151" xr:uid="{00000000-0005-0000-0000-000063080000}"/>
    <cellStyle name="60% - Akzent3 2 6" xfId="2152" xr:uid="{00000000-0005-0000-0000-000064080000}"/>
    <cellStyle name="60% - Akzent3 2 7" xfId="2153" xr:uid="{00000000-0005-0000-0000-000065080000}"/>
    <cellStyle name="60% - Akzent3 2 8" xfId="2154" xr:uid="{00000000-0005-0000-0000-000066080000}"/>
    <cellStyle name="60% - Akzent3 2 9" xfId="2155" xr:uid="{00000000-0005-0000-0000-000067080000}"/>
    <cellStyle name="60% - Akzent3 3" xfId="2156" xr:uid="{00000000-0005-0000-0000-000068080000}"/>
    <cellStyle name="60% - Akzent3 3 10" xfId="2157" xr:uid="{00000000-0005-0000-0000-000069080000}"/>
    <cellStyle name="60% - Akzent3 3 11" xfId="2158" xr:uid="{00000000-0005-0000-0000-00006A080000}"/>
    <cellStyle name="60% - Akzent3 3 12" xfId="2159" xr:uid="{00000000-0005-0000-0000-00006B080000}"/>
    <cellStyle name="60% - Akzent3 3 13" xfId="2160" xr:uid="{00000000-0005-0000-0000-00006C080000}"/>
    <cellStyle name="60% - Akzent3 3 14" xfId="2161" xr:uid="{00000000-0005-0000-0000-00006D080000}"/>
    <cellStyle name="60% - Akzent3 3 15" xfId="2162" xr:uid="{00000000-0005-0000-0000-00006E080000}"/>
    <cellStyle name="60% - Akzent3 3 16" xfId="2163" xr:uid="{00000000-0005-0000-0000-00006F080000}"/>
    <cellStyle name="60% - Akzent3 3 17" xfId="2164" xr:uid="{00000000-0005-0000-0000-000070080000}"/>
    <cellStyle name="60% - Akzent3 3 18" xfId="2165" xr:uid="{00000000-0005-0000-0000-000071080000}"/>
    <cellStyle name="60% - Akzent3 3 19" xfId="2166" xr:uid="{00000000-0005-0000-0000-000072080000}"/>
    <cellStyle name="60% - Akzent3 3 2" xfId="2167" xr:uid="{00000000-0005-0000-0000-000073080000}"/>
    <cellStyle name="60% - Akzent3 3 20" xfId="2168" xr:uid="{00000000-0005-0000-0000-000074080000}"/>
    <cellStyle name="60% - Akzent3 3 21" xfId="2169" xr:uid="{00000000-0005-0000-0000-000075080000}"/>
    <cellStyle name="60% - Akzent3 3 22" xfId="2170" xr:uid="{00000000-0005-0000-0000-000076080000}"/>
    <cellStyle name="60% - Akzent3 3 23" xfId="2171" xr:uid="{00000000-0005-0000-0000-000077080000}"/>
    <cellStyle name="60% - Akzent3 3 24" xfId="2172" xr:uid="{00000000-0005-0000-0000-000078080000}"/>
    <cellStyle name="60% - Akzent3 3 25" xfId="2173" xr:uid="{00000000-0005-0000-0000-000079080000}"/>
    <cellStyle name="60% - Akzent3 3 26" xfId="2174" xr:uid="{00000000-0005-0000-0000-00007A080000}"/>
    <cellStyle name="60% - Akzent3 3 27" xfId="2175" xr:uid="{00000000-0005-0000-0000-00007B080000}"/>
    <cellStyle name="60% - Akzent3 3 28" xfId="2176" xr:uid="{00000000-0005-0000-0000-00007C080000}"/>
    <cellStyle name="60% - Akzent3 3 29" xfId="2177" xr:uid="{00000000-0005-0000-0000-00007D080000}"/>
    <cellStyle name="60% - Akzent3 3 3" xfId="2178" xr:uid="{00000000-0005-0000-0000-00007E080000}"/>
    <cellStyle name="60% - Akzent3 3 4" xfId="2179" xr:uid="{00000000-0005-0000-0000-00007F080000}"/>
    <cellStyle name="60% - Akzent3 3 5" xfId="2180" xr:uid="{00000000-0005-0000-0000-000080080000}"/>
    <cellStyle name="60% - Akzent3 3 6" xfId="2181" xr:uid="{00000000-0005-0000-0000-000081080000}"/>
    <cellStyle name="60% - Akzent3 3 7" xfId="2182" xr:uid="{00000000-0005-0000-0000-000082080000}"/>
    <cellStyle name="60% - Akzent3 3 8" xfId="2183" xr:uid="{00000000-0005-0000-0000-000083080000}"/>
    <cellStyle name="60% - Akzent3 3 9" xfId="2184" xr:uid="{00000000-0005-0000-0000-000084080000}"/>
    <cellStyle name="60% - Akzent3 4" xfId="2185" xr:uid="{00000000-0005-0000-0000-000085080000}"/>
    <cellStyle name="60% - Akzent3 4 10" xfId="2186" xr:uid="{00000000-0005-0000-0000-000086080000}"/>
    <cellStyle name="60% - Akzent3 4 11" xfId="2187" xr:uid="{00000000-0005-0000-0000-000087080000}"/>
    <cellStyle name="60% - Akzent3 4 2" xfId="2188" xr:uid="{00000000-0005-0000-0000-000088080000}"/>
    <cellStyle name="60% - Akzent3 4 3" xfId="2189" xr:uid="{00000000-0005-0000-0000-000089080000}"/>
    <cellStyle name="60% - Akzent3 4 4" xfId="2190" xr:uid="{00000000-0005-0000-0000-00008A080000}"/>
    <cellStyle name="60% - Akzent3 4 5" xfId="2191" xr:uid="{00000000-0005-0000-0000-00008B080000}"/>
    <cellStyle name="60% - Akzent3 4 6" xfId="2192" xr:uid="{00000000-0005-0000-0000-00008C080000}"/>
    <cellStyle name="60% - Akzent3 4 7" xfId="2193" xr:uid="{00000000-0005-0000-0000-00008D080000}"/>
    <cellStyle name="60% - Akzent3 4 8" xfId="2194" xr:uid="{00000000-0005-0000-0000-00008E080000}"/>
    <cellStyle name="60% - Akzent3 4 9" xfId="2195" xr:uid="{00000000-0005-0000-0000-00008F080000}"/>
    <cellStyle name="60% - Akzent3 5" xfId="2196" xr:uid="{00000000-0005-0000-0000-000090080000}"/>
    <cellStyle name="60% - Akzent3 5 2" xfId="2197" xr:uid="{00000000-0005-0000-0000-000091080000}"/>
    <cellStyle name="60% - Akzent3 5 3" xfId="2198" xr:uid="{00000000-0005-0000-0000-000092080000}"/>
    <cellStyle name="60% - Akzent3 5 4" xfId="2199" xr:uid="{00000000-0005-0000-0000-000093080000}"/>
    <cellStyle name="60% - Akzent3 5 5" xfId="2200" xr:uid="{00000000-0005-0000-0000-000094080000}"/>
    <cellStyle name="60% - Akzent3 6" xfId="2201" xr:uid="{00000000-0005-0000-0000-000095080000}"/>
    <cellStyle name="60% - Akzent3 6 2" xfId="2202" xr:uid="{00000000-0005-0000-0000-000096080000}"/>
    <cellStyle name="60% - Akzent3 6 3" xfId="2203" xr:uid="{00000000-0005-0000-0000-000097080000}"/>
    <cellStyle name="60% - Akzent3 6 4" xfId="2204" xr:uid="{00000000-0005-0000-0000-000098080000}"/>
    <cellStyle name="60% - Akzent3 6 5" xfId="2205" xr:uid="{00000000-0005-0000-0000-000099080000}"/>
    <cellStyle name="60% - Akzent3 7" xfId="2206" xr:uid="{00000000-0005-0000-0000-00009A080000}"/>
    <cellStyle name="60% - Akzent3 7 2" xfId="2207" xr:uid="{00000000-0005-0000-0000-00009B080000}"/>
    <cellStyle name="60% - Akzent3 7 3" xfId="2208" xr:uid="{00000000-0005-0000-0000-00009C080000}"/>
    <cellStyle name="60% - Akzent3 7 4" xfId="2209" xr:uid="{00000000-0005-0000-0000-00009D080000}"/>
    <cellStyle name="60% - Akzent3 7 5" xfId="2210" xr:uid="{00000000-0005-0000-0000-00009E080000}"/>
    <cellStyle name="60% - Akzent3 8" xfId="2211" xr:uid="{00000000-0005-0000-0000-00009F080000}"/>
    <cellStyle name="60% - Akzent3 8 2" xfId="2212" xr:uid="{00000000-0005-0000-0000-0000A0080000}"/>
    <cellStyle name="60% - Akzent3 8 3" xfId="2213" xr:uid="{00000000-0005-0000-0000-0000A1080000}"/>
    <cellStyle name="60% - Akzent3 8 4" xfId="2214" xr:uid="{00000000-0005-0000-0000-0000A2080000}"/>
    <cellStyle name="60% - Akzent3 8 5" xfId="2215" xr:uid="{00000000-0005-0000-0000-0000A3080000}"/>
    <cellStyle name="60% - Akzent3 9" xfId="2216" xr:uid="{00000000-0005-0000-0000-0000A4080000}"/>
    <cellStyle name="60% - Akzent3 9 2" xfId="2217" xr:uid="{00000000-0005-0000-0000-0000A5080000}"/>
    <cellStyle name="60% - Akzent3 9 3" xfId="2218" xr:uid="{00000000-0005-0000-0000-0000A6080000}"/>
    <cellStyle name="60% - Akzent3 9 4" xfId="2219" xr:uid="{00000000-0005-0000-0000-0000A7080000}"/>
    <cellStyle name="60% - Akzent3 9 5" xfId="2220" xr:uid="{00000000-0005-0000-0000-0000A8080000}"/>
    <cellStyle name="60% - Akzent4 10" xfId="2221" xr:uid="{00000000-0005-0000-0000-0000A9080000}"/>
    <cellStyle name="60% - Akzent4 10 2" xfId="2222" xr:uid="{00000000-0005-0000-0000-0000AA080000}"/>
    <cellStyle name="60% - Akzent4 10 3" xfId="2223" xr:uid="{00000000-0005-0000-0000-0000AB080000}"/>
    <cellStyle name="60% - Akzent4 10 4" xfId="2224" xr:uid="{00000000-0005-0000-0000-0000AC080000}"/>
    <cellStyle name="60% - Akzent4 10 5" xfId="2225" xr:uid="{00000000-0005-0000-0000-0000AD080000}"/>
    <cellStyle name="60% - Akzent4 11" xfId="2226" xr:uid="{00000000-0005-0000-0000-0000AE080000}"/>
    <cellStyle name="60% - Akzent4 11 2" xfId="2227" xr:uid="{00000000-0005-0000-0000-0000AF080000}"/>
    <cellStyle name="60% - Akzent4 11 3" xfId="2228" xr:uid="{00000000-0005-0000-0000-0000B0080000}"/>
    <cellStyle name="60% - Akzent4 11 4" xfId="2229" xr:uid="{00000000-0005-0000-0000-0000B1080000}"/>
    <cellStyle name="60% - Akzent4 11 5" xfId="2230" xr:uid="{00000000-0005-0000-0000-0000B2080000}"/>
    <cellStyle name="60% - Akzent4 12" xfId="2231" xr:uid="{00000000-0005-0000-0000-0000B3080000}"/>
    <cellStyle name="60% - Akzent4 13" xfId="2232" xr:uid="{00000000-0005-0000-0000-0000B4080000}"/>
    <cellStyle name="60% - Akzent4 14" xfId="2233" xr:uid="{00000000-0005-0000-0000-0000B5080000}"/>
    <cellStyle name="60% - Akzent4 15" xfId="2234" xr:uid="{00000000-0005-0000-0000-0000B6080000}"/>
    <cellStyle name="60% - Akzent4 16" xfId="2235" xr:uid="{00000000-0005-0000-0000-0000B7080000}"/>
    <cellStyle name="60% - Akzent4 2" xfId="2236" xr:uid="{00000000-0005-0000-0000-0000B8080000}"/>
    <cellStyle name="60% - Akzent4 2 10" xfId="2237" xr:uid="{00000000-0005-0000-0000-0000B9080000}"/>
    <cellStyle name="60% - Akzent4 2 11" xfId="2238" xr:uid="{00000000-0005-0000-0000-0000BA080000}"/>
    <cellStyle name="60% - Akzent4 2 12" xfId="2239" xr:uid="{00000000-0005-0000-0000-0000BB080000}"/>
    <cellStyle name="60% - Akzent4 2 13" xfId="2240" xr:uid="{00000000-0005-0000-0000-0000BC080000}"/>
    <cellStyle name="60% - Akzent4 2 14" xfId="2241" xr:uid="{00000000-0005-0000-0000-0000BD080000}"/>
    <cellStyle name="60% - Akzent4 2 15" xfId="2242" xr:uid="{00000000-0005-0000-0000-0000BE080000}"/>
    <cellStyle name="60% - Akzent4 2 16" xfId="2243" xr:uid="{00000000-0005-0000-0000-0000BF080000}"/>
    <cellStyle name="60% - Akzent4 2 17" xfId="2244" xr:uid="{00000000-0005-0000-0000-0000C0080000}"/>
    <cellStyle name="60% - Akzent4 2 18" xfId="2245" xr:uid="{00000000-0005-0000-0000-0000C1080000}"/>
    <cellStyle name="60% - Akzent4 2 19" xfId="2246" xr:uid="{00000000-0005-0000-0000-0000C2080000}"/>
    <cellStyle name="60% - Akzent4 2 2" xfId="2247" xr:uid="{00000000-0005-0000-0000-0000C3080000}"/>
    <cellStyle name="60% - Akzent4 2 20" xfId="2248" xr:uid="{00000000-0005-0000-0000-0000C4080000}"/>
    <cellStyle name="60% - Akzent4 2 21" xfId="2249" xr:uid="{00000000-0005-0000-0000-0000C5080000}"/>
    <cellStyle name="60% - Akzent4 2 22" xfId="2250" xr:uid="{00000000-0005-0000-0000-0000C6080000}"/>
    <cellStyle name="60% - Akzent4 2 23" xfId="2251" xr:uid="{00000000-0005-0000-0000-0000C7080000}"/>
    <cellStyle name="60% - Akzent4 2 24" xfId="2252" xr:uid="{00000000-0005-0000-0000-0000C8080000}"/>
    <cellStyle name="60% - Akzent4 2 25" xfId="2253" xr:uid="{00000000-0005-0000-0000-0000C9080000}"/>
    <cellStyle name="60% - Akzent4 2 26" xfId="2254" xr:uid="{00000000-0005-0000-0000-0000CA080000}"/>
    <cellStyle name="60% - Akzent4 2 27" xfId="2255" xr:uid="{00000000-0005-0000-0000-0000CB080000}"/>
    <cellStyle name="60% - Akzent4 2 28" xfId="2256" xr:uid="{00000000-0005-0000-0000-0000CC080000}"/>
    <cellStyle name="60% - Akzent4 2 29" xfId="2257" xr:uid="{00000000-0005-0000-0000-0000CD080000}"/>
    <cellStyle name="60% - Akzent4 2 3" xfId="2258" xr:uid="{00000000-0005-0000-0000-0000CE080000}"/>
    <cellStyle name="60% - Akzent4 2 30" xfId="2259" xr:uid="{00000000-0005-0000-0000-0000CF080000}"/>
    <cellStyle name="60% - Akzent4 2 31" xfId="2260" xr:uid="{00000000-0005-0000-0000-0000D0080000}"/>
    <cellStyle name="60% - Akzent4 2 32" xfId="2261" xr:uid="{00000000-0005-0000-0000-0000D1080000}"/>
    <cellStyle name="60% - Akzent4 2 33" xfId="2262" xr:uid="{00000000-0005-0000-0000-0000D2080000}"/>
    <cellStyle name="60% - Akzent4 2 34" xfId="2263" xr:uid="{00000000-0005-0000-0000-0000D3080000}"/>
    <cellStyle name="60% - Akzent4 2 35" xfId="2264" xr:uid="{00000000-0005-0000-0000-0000D4080000}"/>
    <cellStyle name="60% - Akzent4 2 36" xfId="2265" xr:uid="{00000000-0005-0000-0000-0000D5080000}"/>
    <cellStyle name="60% - Akzent4 2 4" xfId="2266" xr:uid="{00000000-0005-0000-0000-0000D6080000}"/>
    <cellStyle name="60% - Akzent4 2 5" xfId="2267" xr:uid="{00000000-0005-0000-0000-0000D7080000}"/>
    <cellStyle name="60% - Akzent4 2 6" xfId="2268" xr:uid="{00000000-0005-0000-0000-0000D8080000}"/>
    <cellStyle name="60% - Akzent4 2 7" xfId="2269" xr:uid="{00000000-0005-0000-0000-0000D9080000}"/>
    <cellStyle name="60% - Akzent4 2 8" xfId="2270" xr:uid="{00000000-0005-0000-0000-0000DA080000}"/>
    <cellStyle name="60% - Akzent4 2 9" xfId="2271" xr:uid="{00000000-0005-0000-0000-0000DB080000}"/>
    <cellStyle name="60% - Akzent4 3" xfId="2272" xr:uid="{00000000-0005-0000-0000-0000DC080000}"/>
    <cellStyle name="60% - Akzent4 3 10" xfId="2273" xr:uid="{00000000-0005-0000-0000-0000DD080000}"/>
    <cellStyle name="60% - Akzent4 3 11" xfId="2274" xr:uid="{00000000-0005-0000-0000-0000DE080000}"/>
    <cellStyle name="60% - Akzent4 3 12" xfId="2275" xr:uid="{00000000-0005-0000-0000-0000DF080000}"/>
    <cellStyle name="60% - Akzent4 3 13" xfId="2276" xr:uid="{00000000-0005-0000-0000-0000E0080000}"/>
    <cellStyle name="60% - Akzent4 3 14" xfId="2277" xr:uid="{00000000-0005-0000-0000-0000E1080000}"/>
    <cellStyle name="60% - Akzent4 3 15" xfId="2278" xr:uid="{00000000-0005-0000-0000-0000E2080000}"/>
    <cellStyle name="60% - Akzent4 3 16" xfId="2279" xr:uid="{00000000-0005-0000-0000-0000E3080000}"/>
    <cellStyle name="60% - Akzent4 3 17" xfId="2280" xr:uid="{00000000-0005-0000-0000-0000E4080000}"/>
    <cellStyle name="60% - Akzent4 3 18" xfId="2281" xr:uid="{00000000-0005-0000-0000-0000E5080000}"/>
    <cellStyle name="60% - Akzent4 3 19" xfId="2282" xr:uid="{00000000-0005-0000-0000-0000E6080000}"/>
    <cellStyle name="60% - Akzent4 3 2" xfId="2283" xr:uid="{00000000-0005-0000-0000-0000E7080000}"/>
    <cellStyle name="60% - Akzent4 3 20" xfId="2284" xr:uid="{00000000-0005-0000-0000-0000E8080000}"/>
    <cellStyle name="60% - Akzent4 3 21" xfId="2285" xr:uid="{00000000-0005-0000-0000-0000E9080000}"/>
    <cellStyle name="60% - Akzent4 3 22" xfId="2286" xr:uid="{00000000-0005-0000-0000-0000EA080000}"/>
    <cellStyle name="60% - Akzent4 3 23" xfId="2287" xr:uid="{00000000-0005-0000-0000-0000EB080000}"/>
    <cellStyle name="60% - Akzent4 3 24" xfId="2288" xr:uid="{00000000-0005-0000-0000-0000EC080000}"/>
    <cellStyle name="60% - Akzent4 3 25" xfId="2289" xr:uid="{00000000-0005-0000-0000-0000ED080000}"/>
    <cellStyle name="60% - Akzent4 3 26" xfId="2290" xr:uid="{00000000-0005-0000-0000-0000EE080000}"/>
    <cellStyle name="60% - Akzent4 3 27" xfId="2291" xr:uid="{00000000-0005-0000-0000-0000EF080000}"/>
    <cellStyle name="60% - Akzent4 3 28" xfId="2292" xr:uid="{00000000-0005-0000-0000-0000F0080000}"/>
    <cellStyle name="60% - Akzent4 3 29" xfId="2293" xr:uid="{00000000-0005-0000-0000-0000F1080000}"/>
    <cellStyle name="60% - Akzent4 3 3" xfId="2294" xr:uid="{00000000-0005-0000-0000-0000F2080000}"/>
    <cellStyle name="60% - Akzent4 3 4" xfId="2295" xr:uid="{00000000-0005-0000-0000-0000F3080000}"/>
    <cellStyle name="60% - Akzent4 3 5" xfId="2296" xr:uid="{00000000-0005-0000-0000-0000F4080000}"/>
    <cellStyle name="60% - Akzent4 3 6" xfId="2297" xr:uid="{00000000-0005-0000-0000-0000F5080000}"/>
    <cellStyle name="60% - Akzent4 3 7" xfId="2298" xr:uid="{00000000-0005-0000-0000-0000F6080000}"/>
    <cellStyle name="60% - Akzent4 3 8" xfId="2299" xr:uid="{00000000-0005-0000-0000-0000F7080000}"/>
    <cellStyle name="60% - Akzent4 3 9" xfId="2300" xr:uid="{00000000-0005-0000-0000-0000F8080000}"/>
    <cellStyle name="60% - Akzent4 4" xfId="2301" xr:uid="{00000000-0005-0000-0000-0000F9080000}"/>
    <cellStyle name="60% - Akzent4 4 10" xfId="2302" xr:uid="{00000000-0005-0000-0000-0000FA080000}"/>
    <cellStyle name="60% - Akzent4 4 11" xfId="2303" xr:uid="{00000000-0005-0000-0000-0000FB080000}"/>
    <cellStyle name="60% - Akzent4 4 2" xfId="2304" xr:uid="{00000000-0005-0000-0000-0000FC080000}"/>
    <cellStyle name="60% - Akzent4 4 3" xfId="2305" xr:uid="{00000000-0005-0000-0000-0000FD080000}"/>
    <cellStyle name="60% - Akzent4 4 4" xfId="2306" xr:uid="{00000000-0005-0000-0000-0000FE080000}"/>
    <cellStyle name="60% - Akzent4 4 5" xfId="2307" xr:uid="{00000000-0005-0000-0000-0000FF080000}"/>
    <cellStyle name="60% - Akzent4 4 6" xfId="2308" xr:uid="{00000000-0005-0000-0000-000000090000}"/>
    <cellStyle name="60% - Akzent4 4 7" xfId="2309" xr:uid="{00000000-0005-0000-0000-000001090000}"/>
    <cellStyle name="60% - Akzent4 4 8" xfId="2310" xr:uid="{00000000-0005-0000-0000-000002090000}"/>
    <cellStyle name="60% - Akzent4 4 9" xfId="2311" xr:uid="{00000000-0005-0000-0000-000003090000}"/>
    <cellStyle name="60% - Akzent4 5" xfId="2312" xr:uid="{00000000-0005-0000-0000-000004090000}"/>
    <cellStyle name="60% - Akzent4 5 2" xfId="2313" xr:uid="{00000000-0005-0000-0000-000005090000}"/>
    <cellStyle name="60% - Akzent4 5 3" xfId="2314" xr:uid="{00000000-0005-0000-0000-000006090000}"/>
    <cellStyle name="60% - Akzent4 5 4" xfId="2315" xr:uid="{00000000-0005-0000-0000-000007090000}"/>
    <cellStyle name="60% - Akzent4 5 5" xfId="2316" xr:uid="{00000000-0005-0000-0000-000008090000}"/>
    <cellStyle name="60% - Akzent4 6" xfId="2317" xr:uid="{00000000-0005-0000-0000-000009090000}"/>
    <cellStyle name="60% - Akzent4 6 2" xfId="2318" xr:uid="{00000000-0005-0000-0000-00000A090000}"/>
    <cellStyle name="60% - Akzent4 6 3" xfId="2319" xr:uid="{00000000-0005-0000-0000-00000B090000}"/>
    <cellStyle name="60% - Akzent4 6 4" xfId="2320" xr:uid="{00000000-0005-0000-0000-00000C090000}"/>
    <cellStyle name="60% - Akzent4 6 5" xfId="2321" xr:uid="{00000000-0005-0000-0000-00000D090000}"/>
    <cellStyle name="60% - Akzent4 7" xfId="2322" xr:uid="{00000000-0005-0000-0000-00000E090000}"/>
    <cellStyle name="60% - Akzent4 7 2" xfId="2323" xr:uid="{00000000-0005-0000-0000-00000F090000}"/>
    <cellStyle name="60% - Akzent4 7 3" xfId="2324" xr:uid="{00000000-0005-0000-0000-000010090000}"/>
    <cellStyle name="60% - Akzent4 7 4" xfId="2325" xr:uid="{00000000-0005-0000-0000-000011090000}"/>
    <cellStyle name="60% - Akzent4 7 5" xfId="2326" xr:uid="{00000000-0005-0000-0000-000012090000}"/>
    <cellStyle name="60% - Akzent4 8" xfId="2327" xr:uid="{00000000-0005-0000-0000-000013090000}"/>
    <cellStyle name="60% - Akzent4 8 2" xfId="2328" xr:uid="{00000000-0005-0000-0000-000014090000}"/>
    <cellStyle name="60% - Akzent4 8 3" xfId="2329" xr:uid="{00000000-0005-0000-0000-000015090000}"/>
    <cellStyle name="60% - Akzent4 8 4" xfId="2330" xr:uid="{00000000-0005-0000-0000-000016090000}"/>
    <cellStyle name="60% - Akzent4 8 5" xfId="2331" xr:uid="{00000000-0005-0000-0000-000017090000}"/>
    <cellStyle name="60% - Akzent4 9" xfId="2332" xr:uid="{00000000-0005-0000-0000-000018090000}"/>
    <cellStyle name="60% - Akzent4 9 2" xfId="2333" xr:uid="{00000000-0005-0000-0000-000019090000}"/>
    <cellStyle name="60% - Akzent4 9 3" xfId="2334" xr:uid="{00000000-0005-0000-0000-00001A090000}"/>
    <cellStyle name="60% - Akzent4 9 4" xfId="2335" xr:uid="{00000000-0005-0000-0000-00001B090000}"/>
    <cellStyle name="60% - Akzent4 9 5" xfId="2336" xr:uid="{00000000-0005-0000-0000-00001C090000}"/>
    <cellStyle name="60% - Akzent5 10" xfId="2337" xr:uid="{00000000-0005-0000-0000-00001D090000}"/>
    <cellStyle name="60% - Akzent5 10 2" xfId="2338" xr:uid="{00000000-0005-0000-0000-00001E090000}"/>
    <cellStyle name="60% - Akzent5 10 3" xfId="2339" xr:uid="{00000000-0005-0000-0000-00001F090000}"/>
    <cellStyle name="60% - Akzent5 10 4" xfId="2340" xr:uid="{00000000-0005-0000-0000-000020090000}"/>
    <cellStyle name="60% - Akzent5 10 5" xfId="2341" xr:uid="{00000000-0005-0000-0000-000021090000}"/>
    <cellStyle name="60% - Akzent5 11" xfId="2342" xr:uid="{00000000-0005-0000-0000-000022090000}"/>
    <cellStyle name="60% - Akzent5 11 2" xfId="2343" xr:uid="{00000000-0005-0000-0000-000023090000}"/>
    <cellStyle name="60% - Akzent5 11 3" xfId="2344" xr:uid="{00000000-0005-0000-0000-000024090000}"/>
    <cellStyle name="60% - Akzent5 11 4" xfId="2345" xr:uid="{00000000-0005-0000-0000-000025090000}"/>
    <cellStyle name="60% - Akzent5 11 5" xfId="2346" xr:uid="{00000000-0005-0000-0000-000026090000}"/>
    <cellStyle name="60% - Akzent5 12" xfId="2347" xr:uid="{00000000-0005-0000-0000-000027090000}"/>
    <cellStyle name="60% - Akzent5 13" xfId="2348" xr:uid="{00000000-0005-0000-0000-000028090000}"/>
    <cellStyle name="60% - Akzent5 14" xfId="2349" xr:uid="{00000000-0005-0000-0000-000029090000}"/>
    <cellStyle name="60% - Akzent5 15" xfId="2350" xr:uid="{00000000-0005-0000-0000-00002A090000}"/>
    <cellStyle name="60% - Akzent5 16" xfId="2351" xr:uid="{00000000-0005-0000-0000-00002B090000}"/>
    <cellStyle name="60% - Akzent5 2" xfId="2352" xr:uid="{00000000-0005-0000-0000-00002C090000}"/>
    <cellStyle name="60% - Akzent5 2 10" xfId="2353" xr:uid="{00000000-0005-0000-0000-00002D090000}"/>
    <cellStyle name="60% - Akzent5 2 11" xfId="2354" xr:uid="{00000000-0005-0000-0000-00002E090000}"/>
    <cellStyle name="60% - Akzent5 2 12" xfId="2355" xr:uid="{00000000-0005-0000-0000-00002F090000}"/>
    <cellStyle name="60% - Akzent5 2 13" xfId="2356" xr:uid="{00000000-0005-0000-0000-000030090000}"/>
    <cellStyle name="60% - Akzent5 2 14" xfId="2357" xr:uid="{00000000-0005-0000-0000-000031090000}"/>
    <cellStyle name="60% - Akzent5 2 15" xfId="2358" xr:uid="{00000000-0005-0000-0000-000032090000}"/>
    <cellStyle name="60% - Akzent5 2 16" xfId="2359" xr:uid="{00000000-0005-0000-0000-000033090000}"/>
    <cellStyle name="60% - Akzent5 2 17" xfId="2360" xr:uid="{00000000-0005-0000-0000-000034090000}"/>
    <cellStyle name="60% - Akzent5 2 18" xfId="2361" xr:uid="{00000000-0005-0000-0000-000035090000}"/>
    <cellStyle name="60% - Akzent5 2 19" xfId="2362" xr:uid="{00000000-0005-0000-0000-000036090000}"/>
    <cellStyle name="60% - Akzent5 2 2" xfId="2363" xr:uid="{00000000-0005-0000-0000-000037090000}"/>
    <cellStyle name="60% - Akzent5 2 20" xfId="2364" xr:uid="{00000000-0005-0000-0000-000038090000}"/>
    <cellStyle name="60% - Akzent5 2 21" xfId="2365" xr:uid="{00000000-0005-0000-0000-000039090000}"/>
    <cellStyle name="60% - Akzent5 2 22" xfId="2366" xr:uid="{00000000-0005-0000-0000-00003A090000}"/>
    <cellStyle name="60% - Akzent5 2 23" xfId="2367" xr:uid="{00000000-0005-0000-0000-00003B090000}"/>
    <cellStyle name="60% - Akzent5 2 24" xfId="2368" xr:uid="{00000000-0005-0000-0000-00003C090000}"/>
    <cellStyle name="60% - Akzent5 2 25" xfId="2369" xr:uid="{00000000-0005-0000-0000-00003D090000}"/>
    <cellStyle name="60% - Akzent5 2 26" xfId="2370" xr:uid="{00000000-0005-0000-0000-00003E090000}"/>
    <cellStyle name="60% - Akzent5 2 27" xfId="2371" xr:uid="{00000000-0005-0000-0000-00003F090000}"/>
    <cellStyle name="60% - Akzent5 2 28" xfId="2372" xr:uid="{00000000-0005-0000-0000-000040090000}"/>
    <cellStyle name="60% - Akzent5 2 29" xfId="2373" xr:uid="{00000000-0005-0000-0000-000041090000}"/>
    <cellStyle name="60% - Akzent5 2 3" xfId="2374" xr:uid="{00000000-0005-0000-0000-000042090000}"/>
    <cellStyle name="60% - Akzent5 2 30" xfId="2375" xr:uid="{00000000-0005-0000-0000-000043090000}"/>
    <cellStyle name="60% - Akzent5 2 31" xfId="2376" xr:uid="{00000000-0005-0000-0000-000044090000}"/>
    <cellStyle name="60% - Akzent5 2 32" xfId="2377" xr:uid="{00000000-0005-0000-0000-000045090000}"/>
    <cellStyle name="60% - Akzent5 2 33" xfId="2378" xr:uid="{00000000-0005-0000-0000-000046090000}"/>
    <cellStyle name="60% - Akzent5 2 34" xfId="2379" xr:uid="{00000000-0005-0000-0000-000047090000}"/>
    <cellStyle name="60% - Akzent5 2 35" xfId="2380" xr:uid="{00000000-0005-0000-0000-000048090000}"/>
    <cellStyle name="60% - Akzent5 2 36" xfId="2381" xr:uid="{00000000-0005-0000-0000-000049090000}"/>
    <cellStyle name="60% - Akzent5 2 4" xfId="2382" xr:uid="{00000000-0005-0000-0000-00004A090000}"/>
    <cellStyle name="60% - Akzent5 2 5" xfId="2383" xr:uid="{00000000-0005-0000-0000-00004B090000}"/>
    <cellStyle name="60% - Akzent5 2 6" xfId="2384" xr:uid="{00000000-0005-0000-0000-00004C090000}"/>
    <cellStyle name="60% - Akzent5 2 7" xfId="2385" xr:uid="{00000000-0005-0000-0000-00004D090000}"/>
    <cellStyle name="60% - Akzent5 2 8" xfId="2386" xr:uid="{00000000-0005-0000-0000-00004E090000}"/>
    <cellStyle name="60% - Akzent5 2 9" xfId="2387" xr:uid="{00000000-0005-0000-0000-00004F090000}"/>
    <cellStyle name="60% - Akzent5 3" xfId="2388" xr:uid="{00000000-0005-0000-0000-000050090000}"/>
    <cellStyle name="60% - Akzent5 3 10" xfId="2389" xr:uid="{00000000-0005-0000-0000-000051090000}"/>
    <cellStyle name="60% - Akzent5 3 11" xfId="2390" xr:uid="{00000000-0005-0000-0000-000052090000}"/>
    <cellStyle name="60% - Akzent5 3 12" xfId="2391" xr:uid="{00000000-0005-0000-0000-000053090000}"/>
    <cellStyle name="60% - Akzent5 3 13" xfId="2392" xr:uid="{00000000-0005-0000-0000-000054090000}"/>
    <cellStyle name="60% - Akzent5 3 14" xfId="2393" xr:uid="{00000000-0005-0000-0000-000055090000}"/>
    <cellStyle name="60% - Akzent5 3 15" xfId="2394" xr:uid="{00000000-0005-0000-0000-000056090000}"/>
    <cellStyle name="60% - Akzent5 3 16" xfId="2395" xr:uid="{00000000-0005-0000-0000-000057090000}"/>
    <cellStyle name="60% - Akzent5 3 17" xfId="2396" xr:uid="{00000000-0005-0000-0000-000058090000}"/>
    <cellStyle name="60% - Akzent5 3 18" xfId="2397" xr:uid="{00000000-0005-0000-0000-000059090000}"/>
    <cellStyle name="60% - Akzent5 3 19" xfId="2398" xr:uid="{00000000-0005-0000-0000-00005A090000}"/>
    <cellStyle name="60% - Akzent5 3 2" xfId="2399" xr:uid="{00000000-0005-0000-0000-00005B090000}"/>
    <cellStyle name="60% - Akzent5 3 20" xfId="2400" xr:uid="{00000000-0005-0000-0000-00005C090000}"/>
    <cellStyle name="60% - Akzent5 3 21" xfId="2401" xr:uid="{00000000-0005-0000-0000-00005D090000}"/>
    <cellStyle name="60% - Akzent5 3 22" xfId="2402" xr:uid="{00000000-0005-0000-0000-00005E090000}"/>
    <cellStyle name="60% - Akzent5 3 23" xfId="2403" xr:uid="{00000000-0005-0000-0000-00005F090000}"/>
    <cellStyle name="60% - Akzent5 3 24" xfId="2404" xr:uid="{00000000-0005-0000-0000-000060090000}"/>
    <cellStyle name="60% - Akzent5 3 25" xfId="2405" xr:uid="{00000000-0005-0000-0000-000061090000}"/>
    <cellStyle name="60% - Akzent5 3 26" xfId="2406" xr:uid="{00000000-0005-0000-0000-000062090000}"/>
    <cellStyle name="60% - Akzent5 3 27" xfId="2407" xr:uid="{00000000-0005-0000-0000-000063090000}"/>
    <cellStyle name="60% - Akzent5 3 28" xfId="2408" xr:uid="{00000000-0005-0000-0000-000064090000}"/>
    <cellStyle name="60% - Akzent5 3 29" xfId="2409" xr:uid="{00000000-0005-0000-0000-000065090000}"/>
    <cellStyle name="60% - Akzent5 3 3" xfId="2410" xr:uid="{00000000-0005-0000-0000-000066090000}"/>
    <cellStyle name="60% - Akzent5 3 4" xfId="2411" xr:uid="{00000000-0005-0000-0000-000067090000}"/>
    <cellStyle name="60% - Akzent5 3 5" xfId="2412" xr:uid="{00000000-0005-0000-0000-000068090000}"/>
    <cellStyle name="60% - Akzent5 3 6" xfId="2413" xr:uid="{00000000-0005-0000-0000-000069090000}"/>
    <cellStyle name="60% - Akzent5 3 7" xfId="2414" xr:uid="{00000000-0005-0000-0000-00006A090000}"/>
    <cellStyle name="60% - Akzent5 3 8" xfId="2415" xr:uid="{00000000-0005-0000-0000-00006B090000}"/>
    <cellStyle name="60% - Akzent5 3 9" xfId="2416" xr:uid="{00000000-0005-0000-0000-00006C090000}"/>
    <cellStyle name="60% - Akzent5 4" xfId="2417" xr:uid="{00000000-0005-0000-0000-00006D090000}"/>
    <cellStyle name="60% - Akzent5 4 10" xfId="2418" xr:uid="{00000000-0005-0000-0000-00006E090000}"/>
    <cellStyle name="60% - Akzent5 4 11" xfId="2419" xr:uid="{00000000-0005-0000-0000-00006F090000}"/>
    <cellStyle name="60% - Akzent5 4 2" xfId="2420" xr:uid="{00000000-0005-0000-0000-000070090000}"/>
    <cellStyle name="60% - Akzent5 4 3" xfId="2421" xr:uid="{00000000-0005-0000-0000-000071090000}"/>
    <cellStyle name="60% - Akzent5 4 4" xfId="2422" xr:uid="{00000000-0005-0000-0000-000072090000}"/>
    <cellStyle name="60% - Akzent5 4 5" xfId="2423" xr:uid="{00000000-0005-0000-0000-000073090000}"/>
    <cellStyle name="60% - Akzent5 4 6" xfId="2424" xr:uid="{00000000-0005-0000-0000-000074090000}"/>
    <cellStyle name="60% - Akzent5 4 7" xfId="2425" xr:uid="{00000000-0005-0000-0000-000075090000}"/>
    <cellStyle name="60% - Akzent5 4 8" xfId="2426" xr:uid="{00000000-0005-0000-0000-000076090000}"/>
    <cellStyle name="60% - Akzent5 4 9" xfId="2427" xr:uid="{00000000-0005-0000-0000-000077090000}"/>
    <cellStyle name="60% - Akzent5 5" xfId="2428" xr:uid="{00000000-0005-0000-0000-000078090000}"/>
    <cellStyle name="60% - Akzent5 5 2" xfId="2429" xr:uid="{00000000-0005-0000-0000-000079090000}"/>
    <cellStyle name="60% - Akzent5 5 3" xfId="2430" xr:uid="{00000000-0005-0000-0000-00007A090000}"/>
    <cellStyle name="60% - Akzent5 5 4" xfId="2431" xr:uid="{00000000-0005-0000-0000-00007B090000}"/>
    <cellStyle name="60% - Akzent5 5 5" xfId="2432" xr:uid="{00000000-0005-0000-0000-00007C090000}"/>
    <cellStyle name="60% - Akzent5 6" xfId="2433" xr:uid="{00000000-0005-0000-0000-00007D090000}"/>
    <cellStyle name="60% - Akzent5 6 2" xfId="2434" xr:uid="{00000000-0005-0000-0000-00007E090000}"/>
    <cellStyle name="60% - Akzent5 6 3" xfId="2435" xr:uid="{00000000-0005-0000-0000-00007F090000}"/>
    <cellStyle name="60% - Akzent5 6 4" xfId="2436" xr:uid="{00000000-0005-0000-0000-000080090000}"/>
    <cellStyle name="60% - Akzent5 6 5" xfId="2437" xr:uid="{00000000-0005-0000-0000-000081090000}"/>
    <cellStyle name="60% - Akzent5 7" xfId="2438" xr:uid="{00000000-0005-0000-0000-000082090000}"/>
    <cellStyle name="60% - Akzent5 7 2" xfId="2439" xr:uid="{00000000-0005-0000-0000-000083090000}"/>
    <cellStyle name="60% - Akzent5 7 3" xfId="2440" xr:uid="{00000000-0005-0000-0000-000084090000}"/>
    <cellStyle name="60% - Akzent5 7 4" xfId="2441" xr:uid="{00000000-0005-0000-0000-000085090000}"/>
    <cellStyle name="60% - Akzent5 7 5" xfId="2442" xr:uid="{00000000-0005-0000-0000-000086090000}"/>
    <cellStyle name="60% - Akzent5 8" xfId="2443" xr:uid="{00000000-0005-0000-0000-000087090000}"/>
    <cellStyle name="60% - Akzent5 8 2" xfId="2444" xr:uid="{00000000-0005-0000-0000-000088090000}"/>
    <cellStyle name="60% - Akzent5 8 3" xfId="2445" xr:uid="{00000000-0005-0000-0000-000089090000}"/>
    <cellStyle name="60% - Akzent5 8 4" xfId="2446" xr:uid="{00000000-0005-0000-0000-00008A090000}"/>
    <cellStyle name="60% - Akzent5 8 5" xfId="2447" xr:uid="{00000000-0005-0000-0000-00008B090000}"/>
    <cellStyle name="60% - Akzent5 9" xfId="2448" xr:uid="{00000000-0005-0000-0000-00008C090000}"/>
    <cellStyle name="60% - Akzent5 9 2" xfId="2449" xr:uid="{00000000-0005-0000-0000-00008D090000}"/>
    <cellStyle name="60% - Akzent5 9 3" xfId="2450" xr:uid="{00000000-0005-0000-0000-00008E090000}"/>
    <cellStyle name="60% - Akzent5 9 4" xfId="2451" xr:uid="{00000000-0005-0000-0000-00008F090000}"/>
    <cellStyle name="60% - Akzent5 9 5" xfId="2452" xr:uid="{00000000-0005-0000-0000-000090090000}"/>
    <cellStyle name="60% - Akzent6 10" xfId="2453" xr:uid="{00000000-0005-0000-0000-000091090000}"/>
    <cellStyle name="60% - Akzent6 10 2" xfId="2454" xr:uid="{00000000-0005-0000-0000-000092090000}"/>
    <cellStyle name="60% - Akzent6 10 3" xfId="2455" xr:uid="{00000000-0005-0000-0000-000093090000}"/>
    <cellStyle name="60% - Akzent6 10 4" xfId="2456" xr:uid="{00000000-0005-0000-0000-000094090000}"/>
    <cellStyle name="60% - Akzent6 10 5" xfId="2457" xr:uid="{00000000-0005-0000-0000-000095090000}"/>
    <cellStyle name="60% - Akzent6 11" xfId="2458" xr:uid="{00000000-0005-0000-0000-000096090000}"/>
    <cellStyle name="60% - Akzent6 11 2" xfId="2459" xr:uid="{00000000-0005-0000-0000-000097090000}"/>
    <cellStyle name="60% - Akzent6 11 3" xfId="2460" xr:uid="{00000000-0005-0000-0000-000098090000}"/>
    <cellStyle name="60% - Akzent6 11 4" xfId="2461" xr:uid="{00000000-0005-0000-0000-000099090000}"/>
    <cellStyle name="60% - Akzent6 11 5" xfId="2462" xr:uid="{00000000-0005-0000-0000-00009A090000}"/>
    <cellStyle name="60% - Akzent6 12" xfId="2463" xr:uid="{00000000-0005-0000-0000-00009B090000}"/>
    <cellStyle name="60% - Akzent6 13" xfId="2464" xr:uid="{00000000-0005-0000-0000-00009C090000}"/>
    <cellStyle name="60% - Akzent6 14" xfId="2465" xr:uid="{00000000-0005-0000-0000-00009D090000}"/>
    <cellStyle name="60% - Akzent6 15" xfId="2466" xr:uid="{00000000-0005-0000-0000-00009E090000}"/>
    <cellStyle name="60% - Akzent6 16" xfId="2467" xr:uid="{00000000-0005-0000-0000-00009F090000}"/>
    <cellStyle name="60% - Akzent6 2" xfId="2468" xr:uid="{00000000-0005-0000-0000-0000A0090000}"/>
    <cellStyle name="60% - Akzent6 2 10" xfId="2469" xr:uid="{00000000-0005-0000-0000-0000A1090000}"/>
    <cellStyle name="60% - Akzent6 2 11" xfId="2470" xr:uid="{00000000-0005-0000-0000-0000A2090000}"/>
    <cellStyle name="60% - Akzent6 2 12" xfId="2471" xr:uid="{00000000-0005-0000-0000-0000A3090000}"/>
    <cellStyle name="60% - Akzent6 2 13" xfId="2472" xr:uid="{00000000-0005-0000-0000-0000A4090000}"/>
    <cellStyle name="60% - Akzent6 2 14" xfId="2473" xr:uid="{00000000-0005-0000-0000-0000A5090000}"/>
    <cellStyle name="60% - Akzent6 2 15" xfId="2474" xr:uid="{00000000-0005-0000-0000-0000A6090000}"/>
    <cellStyle name="60% - Akzent6 2 16" xfId="2475" xr:uid="{00000000-0005-0000-0000-0000A7090000}"/>
    <cellStyle name="60% - Akzent6 2 17" xfId="2476" xr:uid="{00000000-0005-0000-0000-0000A8090000}"/>
    <cellStyle name="60% - Akzent6 2 18" xfId="2477" xr:uid="{00000000-0005-0000-0000-0000A9090000}"/>
    <cellStyle name="60% - Akzent6 2 19" xfId="2478" xr:uid="{00000000-0005-0000-0000-0000AA090000}"/>
    <cellStyle name="60% - Akzent6 2 2" xfId="2479" xr:uid="{00000000-0005-0000-0000-0000AB090000}"/>
    <cellStyle name="60% - Akzent6 2 20" xfId="2480" xr:uid="{00000000-0005-0000-0000-0000AC090000}"/>
    <cellStyle name="60% - Akzent6 2 21" xfId="2481" xr:uid="{00000000-0005-0000-0000-0000AD090000}"/>
    <cellStyle name="60% - Akzent6 2 22" xfId="2482" xr:uid="{00000000-0005-0000-0000-0000AE090000}"/>
    <cellStyle name="60% - Akzent6 2 23" xfId="2483" xr:uid="{00000000-0005-0000-0000-0000AF090000}"/>
    <cellStyle name="60% - Akzent6 2 24" xfId="2484" xr:uid="{00000000-0005-0000-0000-0000B0090000}"/>
    <cellStyle name="60% - Akzent6 2 25" xfId="2485" xr:uid="{00000000-0005-0000-0000-0000B1090000}"/>
    <cellStyle name="60% - Akzent6 2 26" xfId="2486" xr:uid="{00000000-0005-0000-0000-0000B2090000}"/>
    <cellStyle name="60% - Akzent6 2 27" xfId="2487" xr:uid="{00000000-0005-0000-0000-0000B3090000}"/>
    <cellStyle name="60% - Akzent6 2 28" xfId="2488" xr:uid="{00000000-0005-0000-0000-0000B4090000}"/>
    <cellStyle name="60% - Akzent6 2 29" xfId="2489" xr:uid="{00000000-0005-0000-0000-0000B5090000}"/>
    <cellStyle name="60% - Akzent6 2 3" xfId="2490" xr:uid="{00000000-0005-0000-0000-0000B6090000}"/>
    <cellStyle name="60% - Akzent6 2 30" xfId="2491" xr:uid="{00000000-0005-0000-0000-0000B7090000}"/>
    <cellStyle name="60% - Akzent6 2 31" xfId="2492" xr:uid="{00000000-0005-0000-0000-0000B8090000}"/>
    <cellStyle name="60% - Akzent6 2 32" xfId="2493" xr:uid="{00000000-0005-0000-0000-0000B9090000}"/>
    <cellStyle name="60% - Akzent6 2 33" xfId="2494" xr:uid="{00000000-0005-0000-0000-0000BA090000}"/>
    <cellStyle name="60% - Akzent6 2 34" xfId="2495" xr:uid="{00000000-0005-0000-0000-0000BB090000}"/>
    <cellStyle name="60% - Akzent6 2 35" xfId="2496" xr:uid="{00000000-0005-0000-0000-0000BC090000}"/>
    <cellStyle name="60% - Akzent6 2 36" xfId="2497" xr:uid="{00000000-0005-0000-0000-0000BD090000}"/>
    <cellStyle name="60% - Akzent6 2 4" xfId="2498" xr:uid="{00000000-0005-0000-0000-0000BE090000}"/>
    <cellStyle name="60% - Akzent6 2 5" xfId="2499" xr:uid="{00000000-0005-0000-0000-0000BF090000}"/>
    <cellStyle name="60% - Akzent6 2 6" xfId="2500" xr:uid="{00000000-0005-0000-0000-0000C0090000}"/>
    <cellStyle name="60% - Akzent6 2 7" xfId="2501" xr:uid="{00000000-0005-0000-0000-0000C1090000}"/>
    <cellStyle name="60% - Akzent6 2 8" xfId="2502" xr:uid="{00000000-0005-0000-0000-0000C2090000}"/>
    <cellStyle name="60% - Akzent6 2 9" xfId="2503" xr:uid="{00000000-0005-0000-0000-0000C3090000}"/>
    <cellStyle name="60% - Akzent6 3" xfId="2504" xr:uid="{00000000-0005-0000-0000-0000C4090000}"/>
    <cellStyle name="60% - Akzent6 3 10" xfId="2505" xr:uid="{00000000-0005-0000-0000-0000C5090000}"/>
    <cellStyle name="60% - Akzent6 3 11" xfId="2506" xr:uid="{00000000-0005-0000-0000-0000C6090000}"/>
    <cellStyle name="60% - Akzent6 3 12" xfId="2507" xr:uid="{00000000-0005-0000-0000-0000C7090000}"/>
    <cellStyle name="60% - Akzent6 3 13" xfId="2508" xr:uid="{00000000-0005-0000-0000-0000C8090000}"/>
    <cellStyle name="60% - Akzent6 3 14" xfId="2509" xr:uid="{00000000-0005-0000-0000-0000C9090000}"/>
    <cellStyle name="60% - Akzent6 3 15" xfId="2510" xr:uid="{00000000-0005-0000-0000-0000CA090000}"/>
    <cellStyle name="60% - Akzent6 3 16" xfId="2511" xr:uid="{00000000-0005-0000-0000-0000CB090000}"/>
    <cellStyle name="60% - Akzent6 3 17" xfId="2512" xr:uid="{00000000-0005-0000-0000-0000CC090000}"/>
    <cellStyle name="60% - Akzent6 3 18" xfId="2513" xr:uid="{00000000-0005-0000-0000-0000CD090000}"/>
    <cellStyle name="60% - Akzent6 3 19" xfId="2514" xr:uid="{00000000-0005-0000-0000-0000CE090000}"/>
    <cellStyle name="60% - Akzent6 3 2" xfId="2515" xr:uid="{00000000-0005-0000-0000-0000CF090000}"/>
    <cellStyle name="60% - Akzent6 3 20" xfId="2516" xr:uid="{00000000-0005-0000-0000-0000D0090000}"/>
    <cellStyle name="60% - Akzent6 3 21" xfId="2517" xr:uid="{00000000-0005-0000-0000-0000D1090000}"/>
    <cellStyle name="60% - Akzent6 3 22" xfId="2518" xr:uid="{00000000-0005-0000-0000-0000D2090000}"/>
    <cellStyle name="60% - Akzent6 3 23" xfId="2519" xr:uid="{00000000-0005-0000-0000-0000D3090000}"/>
    <cellStyle name="60% - Akzent6 3 24" xfId="2520" xr:uid="{00000000-0005-0000-0000-0000D4090000}"/>
    <cellStyle name="60% - Akzent6 3 25" xfId="2521" xr:uid="{00000000-0005-0000-0000-0000D5090000}"/>
    <cellStyle name="60% - Akzent6 3 26" xfId="2522" xr:uid="{00000000-0005-0000-0000-0000D6090000}"/>
    <cellStyle name="60% - Akzent6 3 27" xfId="2523" xr:uid="{00000000-0005-0000-0000-0000D7090000}"/>
    <cellStyle name="60% - Akzent6 3 28" xfId="2524" xr:uid="{00000000-0005-0000-0000-0000D8090000}"/>
    <cellStyle name="60% - Akzent6 3 29" xfId="2525" xr:uid="{00000000-0005-0000-0000-0000D9090000}"/>
    <cellStyle name="60% - Akzent6 3 3" xfId="2526" xr:uid="{00000000-0005-0000-0000-0000DA090000}"/>
    <cellStyle name="60% - Akzent6 3 4" xfId="2527" xr:uid="{00000000-0005-0000-0000-0000DB090000}"/>
    <cellStyle name="60% - Akzent6 3 5" xfId="2528" xr:uid="{00000000-0005-0000-0000-0000DC090000}"/>
    <cellStyle name="60% - Akzent6 3 6" xfId="2529" xr:uid="{00000000-0005-0000-0000-0000DD090000}"/>
    <cellStyle name="60% - Akzent6 3 7" xfId="2530" xr:uid="{00000000-0005-0000-0000-0000DE090000}"/>
    <cellStyle name="60% - Akzent6 3 8" xfId="2531" xr:uid="{00000000-0005-0000-0000-0000DF090000}"/>
    <cellStyle name="60% - Akzent6 3 9" xfId="2532" xr:uid="{00000000-0005-0000-0000-0000E0090000}"/>
    <cellStyle name="60% - Akzent6 4" xfId="2533" xr:uid="{00000000-0005-0000-0000-0000E1090000}"/>
    <cellStyle name="60% - Akzent6 4 10" xfId="2534" xr:uid="{00000000-0005-0000-0000-0000E2090000}"/>
    <cellStyle name="60% - Akzent6 4 11" xfId="2535" xr:uid="{00000000-0005-0000-0000-0000E3090000}"/>
    <cellStyle name="60% - Akzent6 4 2" xfId="2536" xr:uid="{00000000-0005-0000-0000-0000E4090000}"/>
    <cellStyle name="60% - Akzent6 4 3" xfId="2537" xr:uid="{00000000-0005-0000-0000-0000E5090000}"/>
    <cellStyle name="60% - Akzent6 4 4" xfId="2538" xr:uid="{00000000-0005-0000-0000-0000E6090000}"/>
    <cellStyle name="60% - Akzent6 4 5" xfId="2539" xr:uid="{00000000-0005-0000-0000-0000E7090000}"/>
    <cellStyle name="60% - Akzent6 4 6" xfId="2540" xr:uid="{00000000-0005-0000-0000-0000E8090000}"/>
    <cellStyle name="60% - Akzent6 4 7" xfId="2541" xr:uid="{00000000-0005-0000-0000-0000E9090000}"/>
    <cellStyle name="60% - Akzent6 4 8" xfId="2542" xr:uid="{00000000-0005-0000-0000-0000EA090000}"/>
    <cellStyle name="60% - Akzent6 4 9" xfId="2543" xr:uid="{00000000-0005-0000-0000-0000EB090000}"/>
    <cellStyle name="60% - Akzent6 5" xfId="2544" xr:uid="{00000000-0005-0000-0000-0000EC090000}"/>
    <cellStyle name="60% - Akzent6 5 2" xfId="2545" xr:uid="{00000000-0005-0000-0000-0000ED090000}"/>
    <cellStyle name="60% - Akzent6 5 3" xfId="2546" xr:uid="{00000000-0005-0000-0000-0000EE090000}"/>
    <cellStyle name="60% - Akzent6 5 4" xfId="2547" xr:uid="{00000000-0005-0000-0000-0000EF090000}"/>
    <cellStyle name="60% - Akzent6 5 5" xfId="2548" xr:uid="{00000000-0005-0000-0000-0000F0090000}"/>
    <cellStyle name="60% - Akzent6 6" xfId="2549" xr:uid="{00000000-0005-0000-0000-0000F1090000}"/>
    <cellStyle name="60% - Akzent6 6 2" xfId="2550" xr:uid="{00000000-0005-0000-0000-0000F2090000}"/>
    <cellStyle name="60% - Akzent6 6 3" xfId="2551" xr:uid="{00000000-0005-0000-0000-0000F3090000}"/>
    <cellStyle name="60% - Akzent6 6 4" xfId="2552" xr:uid="{00000000-0005-0000-0000-0000F4090000}"/>
    <cellStyle name="60% - Akzent6 6 5" xfId="2553" xr:uid="{00000000-0005-0000-0000-0000F5090000}"/>
    <cellStyle name="60% - Akzent6 7" xfId="2554" xr:uid="{00000000-0005-0000-0000-0000F6090000}"/>
    <cellStyle name="60% - Akzent6 7 2" xfId="2555" xr:uid="{00000000-0005-0000-0000-0000F7090000}"/>
    <cellStyle name="60% - Akzent6 7 3" xfId="2556" xr:uid="{00000000-0005-0000-0000-0000F8090000}"/>
    <cellStyle name="60% - Akzent6 7 4" xfId="2557" xr:uid="{00000000-0005-0000-0000-0000F9090000}"/>
    <cellStyle name="60% - Akzent6 7 5" xfId="2558" xr:uid="{00000000-0005-0000-0000-0000FA090000}"/>
    <cellStyle name="60% - Akzent6 8" xfId="2559" xr:uid="{00000000-0005-0000-0000-0000FB090000}"/>
    <cellStyle name="60% - Akzent6 8 2" xfId="2560" xr:uid="{00000000-0005-0000-0000-0000FC090000}"/>
    <cellStyle name="60% - Akzent6 8 3" xfId="2561" xr:uid="{00000000-0005-0000-0000-0000FD090000}"/>
    <cellStyle name="60% - Akzent6 8 4" xfId="2562" xr:uid="{00000000-0005-0000-0000-0000FE090000}"/>
    <cellStyle name="60% - Akzent6 8 5" xfId="2563" xr:uid="{00000000-0005-0000-0000-0000FF090000}"/>
    <cellStyle name="60% - Akzent6 9" xfId="2564" xr:uid="{00000000-0005-0000-0000-0000000A0000}"/>
    <cellStyle name="60% - Akzent6 9 2" xfId="2565" xr:uid="{00000000-0005-0000-0000-0000010A0000}"/>
    <cellStyle name="60% - Akzent6 9 3" xfId="2566" xr:uid="{00000000-0005-0000-0000-0000020A0000}"/>
    <cellStyle name="60% - Akzent6 9 4" xfId="2567" xr:uid="{00000000-0005-0000-0000-0000030A0000}"/>
    <cellStyle name="60% - Akzent6 9 5" xfId="2568" xr:uid="{00000000-0005-0000-0000-0000040A0000}"/>
    <cellStyle name="Accent1 10" xfId="2569" xr:uid="{00000000-0005-0000-0000-0000050A0000}"/>
    <cellStyle name="Accent1 11" xfId="2570" xr:uid="{00000000-0005-0000-0000-0000060A0000}"/>
    <cellStyle name="Accent1 12" xfId="2571" xr:uid="{00000000-0005-0000-0000-0000070A0000}"/>
    <cellStyle name="Accent1 13" xfId="2572" xr:uid="{00000000-0005-0000-0000-0000080A0000}"/>
    <cellStyle name="Accent1 2" xfId="2573" xr:uid="{00000000-0005-0000-0000-0000090A0000}"/>
    <cellStyle name="Accent1 3" xfId="2574" xr:uid="{00000000-0005-0000-0000-00000A0A0000}"/>
    <cellStyle name="Accent1 4" xfId="2575" xr:uid="{00000000-0005-0000-0000-00000B0A0000}"/>
    <cellStyle name="Accent1 5" xfId="2576" xr:uid="{00000000-0005-0000-0000-00000C0A0000}"/>
    <cellStyle name="Accent1 6" xfId="2577" xr:uid="{00000000-0005-0000-0000-00000D0A0000}"/>
    <cellStyle name="Accent1 7" xfId="2578" xr:uid="{00000000-0005-0000-0000-00000E0A0000}"/>
    <cellStyle name="Accent1 8" xfId="2579" xr:uid="{00000000-0005-0000-0000-00000F0A0000}"/>
    <cellStyle name="Accent1 9" xfId="2580" xr:uid="{00000000-0005-0000-0000-0000100A0000}"/>
    <cellStyle name="Accent2 10" xfId="2581" xr:uid="{00000000-0005-0000-0000-0000110A0000}"/>
    <cellStyle name="Accent2 11" xfId="2582" xr:uid="{00000000-0005-0000-0000-0000120A0000}"/>
    <cellStyle name="Accent2 12" xfId="2583" xr:uid="{00000000-0005-0000-0000-0000130A0000}"/>
    <cellStyle name="Accent2 13" xfId="2584" xr:uid="{00000000-0005-0000-0000-0000140A0000}"/>
    <cellStyle name="Accent2 2" xfId="2585" xr:uid="{00000000-0005-0000-0000-0000150A0000}"/>
    <cellStyle name="Accent2 3" xfId="2586" xr:uid="{00000000-0005-0000-0000-0000160A0000}"/>
    <cellStyle name="Accent2 4" xfId="2587" xr:uid="{00000000-0005-0000-0000-0000170A0000}"/>
    <cellStyle name="Accent2 5" xfId="2588" xr:uid="{00000000-0005-0000-0000-0000180A0000}"/>
    <cellStyle name="Accent2 6" xfId="2589" xr:uid="{00000000-0005-0000-0000-0000190A0000}"/>
    <cellStyle name="Accent2 7" xfId="2590" xr:uid="{00000000-0005-0000-0000-00001A0A0000}"/>
    <cellStyle name="Accent2 8" xfId="2591" xr:uid="{00000000-0005-0000-0000-00001B0A0000}"/>
    <cellStyle name="Accent2 9" xfId="2592" xr:uid="{00000000-0005-0000-0000-00001C0A0000}"/>
    <cellStyle name="Accent3 10" xfId="2593" xr:uid="{00000000-0005-0000-0000-00001D0A0000}"/>
    <cellStyle name="Accent3 11" xfId="2594" xr:uid="{00000000-0005-0000-0000-00001E0A0000}"/>
    <cellStyle name="Accent3 12" xfId="2595" xr:uid="{00000000-0005-0000-0000-00001F0A0000}"/>
    <cellStyle name="Accent3 13" xfId="2596" xr:uid="{00000000-0005-0000-0000-0000200A0000}"/>
    <cellStyle name="Accent3 2" xfId="2597" xr:uid="{00000000-0005-0000-0000-0000210A0000}"/>
    <cellStyle name="Accent3 3" xfId="2598" xr:uid="{00000000-0005-0000-0000-0000220A0000}"/>
    <cellStyle name="Accent3 4" xfId="2599" xr:uid="{00000000-0005-0000-0000-0000230A0000}"/>
    <cellStyle name="Accent3 5" xfId="2600" xr:uid="{00000000-0005-0000-0000-0000240A0000}"/>
    <cellStyle name="Accent3 6" xfId="2601" xr:uid="{00000000-0005-0000-0000-0000250A0000}"/>
    <cellStyle name="Accent3 7" xfId="2602" xr:uid="{00000000-0005-0000-0000-0000260A0000}"/>
    <cellStyle name="Accent3 8" xfId="2603" xr:uid="{00000000-0005-0000-0000-0000270A0000}"/>
    <cellStyle name="Accent3 9" xfId="2604" xr:uid="{00000000-0005-0000-0000-0000280A0000}"/>
    <cellStyle name="Accent4 10" xfId="2605" xr:uid="{00000000-0005-0000-0000-0000290A0000}"/>
    <cellStyle name="Accent4 11" xfId="2606" xr:uid="{00000000-0005-0000-0000-00002A0A0000}"/>
    <cellStyle name="Accent4 12" xfId="2607" xr:uid="{00000000-0005-0000-0000-00002B0A0000}"/>
    <cellStyle name="Accent4 13" xfId="2608" xr:uid="{00000000-0005-0000-0000-00002C0A0000}"/>
    <cellStyle name="Accent4 2" xfId="2609" xr:uid="{00000000-0005-0000-0000-00002D0A0000}"/>
    <cellStyle name="Accent4 3" xfId="2610" xr:uid="{00000000-0005-0000-0000-00002E0A0000}"/>
    <cellStyle name="Accent4 4" xfId="2611" xr:uid="{00000000-0005-0000-0000-00002F0A0000}"/>
    <cellStyle name="Accent4 5" xfId="2612" xr:uid="{00000000-0005-0000-0000-0000300A0000}"/>
    <cellStyle name="Accent4 6" xfId="2613" xr:uid="{00000000-0005-0000-0000-0000310A0000}"/>
    <cellStyle name="Accent4 7" xfId="2614" xr:uid="{00000000-0005-0000-0000-0000320A0000}"/>
    <cellStyle name="Accent4 8" xfId="2615" xr:uid="{00000000-0005-0000-0000-0000330A0000}"/>
    <cellStyle name="Accent4 9" xfId="2616" xr:uid="{00000000-0005-0000-0000-0000340A0000}"/>
    <cellStyle name="Accent5 10" xfId="2617" xr:uid="{00000000-0005-0000-0000-0000350A0000}"/>
    <cellStyle name="Accent5 11" xfId="2618" xr:uid="{00000000-0005-0000-0000-0000360A0000}"/>
    <cellStyle name="Accent5 12" xfId="2619" xr:uid="{00000000-0005-0000-0000-0000370A0000}"/>
    <cellStyle name="Accent5 13" xfId="2620" xr:uid="{00000000-0005-0000-0000-0000380A0000}"/>
    <cellStyle name="Accent5 2" xfId="2621" xr:uid="{00000000-0005-0000-0000-0000390A0000}"/>
    <cellStyle name="Accent5 3" xfId="2622" xr:uid="{00000000-0005-0000-0000-00003A0A0000}"/>
    <cellStyle name="Accent5 4" xfId="2623" xr:uid="{00000000-0005-0000-0000-00003B0A0000}"/>
    <cellStyle name="Accent5 5" xfId="2624" xr:uid="{00000000-0005-0000-0000-00003C0A0000}"/>
    <cellStyle name="Accent5 6" xfId="2625" xr:uid="{00000000-0005-0000-0000-00003D0A0000}"/>
    <cellStyle name="Accent5 7" xfId="2626" xr:uid="{00000000-0005-0000-0000-00003E0A0000}"/>
    <cellStyle name="Accent5 8" xfId="2627" xr:uid="{00000000-0005-0000-0000-00003F0A0000}"/>
    <cellStyle name="Accent5 9" xfId="2628" xr:uid="{00000000-0005-0000-0000-0000400A0000}"/>
    <cellStyle name="Accent6 10" xfId="2629" xr:uid="{00000000-0005-0000-0000-0000410A0000}"/>
    <cellStyle name="Accent6 11" xfId="2630" xr:uid="{00000000-0005-0000-0000-0000420A0000}"/>
    <cellStyle name="Accent6 12" xfId="2631" xr:uid="{00000000-0005-0000-0000-0000430A0000}"/>
    <cellStyle name="Accent6 13" xfId="2632" xr:uid="{00000000-0005-0000-0000-0000440A0000}"/>
    <cellStyle name="Accent6 2" xfId="2633" xr:uid="{00000000-0005-0000-0000-0000450A0000}"/>
    <cellStyle name="Accent6 3" xfId="2634" xr:uid="{00000000-0005-0000-0000-0000460A0000}"/>
    <cellStyle name="Accent6 4" xfId="2635" xr:uid="{00000000-0005-0000-0000-0000470A0000}"/>
    <cellStyle name="Accent6 5" xfId="2636" xr:uid="{00000000-0005-0000-0000-0000480A0000}"/>
    <cellStyle name="Accent6 6" xfId="2637" xr:uid="{00000000-0005-0000-0000-0000490A0000}"/>
    <cellStyle name="Accent6 7" xfId="2638" xr:uid="{00000000-0005-0000-0000-00004A0A0000}"/>
    <cellStyle name="Accent6 8" xfId="2639" xr:uid="{00000000-0005-0000-0000-00004B0A0000}"/>
    <cellStyle name="Accent6 9" xfId="2640" xr:uid="{00000000-0005-0000-0000-00004C0A0000}"/>
    <cellStyle name="Akzent1 10" xfId="2641" xr:uid="{00000000-0005-0000-0000-00004D0A0000}"/>
    <cellStyle name="Akzent1 10 2" xfId="2642" xr:uid="{00000000-0005-0000-0000-00004E0A0000}"/>
    <cellStyle name="Akzent1 11" xfId="2643" xr:uid="{00000000-0005-0000-0000-00004F0A0000}"/>
    <cellStyle name="Akzent1 11 2" xfId="2644" xr:uid="{00000000-0005-0000-0000-0000500A0000}"/>
    <cellStyle name="Akzent1 2" xfId="2645" xr:uid="{00000000-0005-0000-0000-0000510A0000}"/>
    <cellStyle name="Akzent1 2 10" xfId="2646" xr:uid="{00000000-0005-0000-0000-0000520A0000}"/>
    <cellStyle name="Akzent1 2 11" xfId="2647" xr:uid="{00000000-0005-0000-0000-0000530A0000}"/>
    <cellStyle name="Akzent1 2 12" xfId="2648" xr:uid="{00000000-0005-0000-0000-0000540A0000}"/>
    <cellStyle name="Akzent1 2 13" xfId="2649" xr:uid="{00000000-0005-0000-0000-0000550A0000}"/>
    <cellStyle name="Akzent1 2 14" xfId="2650" xr:uid="{00000000-0005-0000-0000-0000560A0000}"/>
    <cellStyle name="Akzent1 2 15" xfId="2651" xr:uid="{00000000-0005-0000-0000-0000570A0000}"/>
    <cellStyle name="Akzent1 2 16" xfId="2652" xr:uid="{00000000-0005-0000-0000-0000580A0000}"/>
    <cellStyle name="Akzent1 2 17" xfId="2653" xr:uid="{00000000-0005-0000-0000-0000590A0000}"/>
    <cellStyle name="Akzent1 2 18" xfId="2654" xr:uid="{00000000-0005-0000-0000-00005A0A0000}"/>
    <cellStyle name="Akzent1 2 19" xfId="2655" xr:uid="{00000000-0005-0000-0000-00005B0A0000}"/>
    <cellStyle name="Akzent1 2 2" xfId="2656" xr:uid="{00000000-0005-0000-0000-00005C0A0000}"/>
    <cellStyle name="Akzent1 2 20" xfId="2657" xr:uid="{00000000-0005-0000-0000-00005D0A0000}"/>
    <cellStyle name="Akzent1 2 21" xfId="2658" xr:uid="{00000000-0005-0000-0000-00005E0A0000}"/>
    <cellStyle name="Akzent1 2 22" xfId="2659" xr:uid="{00000000-0005-0000-0000-00005F0A0000}"/>
    <cellStyle name="Akzent1 2 23" xfId="2660" xr:uid="{00000000-0005-0000-0000-0000600A0000}"/>
    <cellStyle name="Akzent1 2 24" xfId="2661" xr:uid="{00000000-0005-0000-0000-0000610A0000}"/>
    <cellStyle name="Akzent1 2 25" xfId="2662" xr:uid="{00000000-0005-0000-0000-0000620A0000}"/>
    <cellStyle name="Akzent1 2 26" xfId="2663" xr:uid="{00000000-0005-0000-0000-0000630A0000}"/>
    <cellStyle name="Akzent1 2 27" xfId="2664" xr:uid="{00000000-0005-0000-0000-0000640A0000}"/>
    <cellStyle name="Akzent1 2 28" xfId="2665" xr:uid="{00000000-0005-0000-0000-0000650A0000}"/>
    <cellStyle name="Akzent1 2 29" xfId="2666" xr:uid="{00000000-0005-0000-0000-0000660A0000}"/>
    <cellStyle name="Akzent1 2 3" xfId="2667" xr:uid="{00000000-0005-0000-0000-0000670A0000}"/>
    <cellStyle name="Akzent1 2 30" xfId="2668" xr:uid="{00000000-0005-0000-0000-0000680A0000}"/>
    <cellStyle name="Akzent1 2 31" xfId="2669" xr:uid="{00000000-0005-0000-0000-0000690A0000}"/>
    <cellStyle name="Akzent1 2 32" xfId="2670" xr:uid="{00000000-0005-0000-0000-00006A0A0000}"/>
    <cellStyle name="Akzent1 2 33" xfId="2671" xr:uid="{00000000-0005-0000-0000-00006B0A0000}"/>
    <cellStyle name="Akzent1 2 34" xfId="2672" xr:uid="{00000000-0005-0000-0000-00006C0A0000}"/>
    <cellStyle name="Akzent1 2 35" xfId="2673" xr:uid="{00000000-0005-0000-0000-00006D0A0000}"/>
    <cellStyle name="Akzent1 2 36" xfId="2674" xr:uid="{00000000-0005-0000-0000-00006E0A0000}"/>
    <cellStyle name="Akzent1 2 4" xfId="2675" xr:uid="{00000000-0005-0000-0000-00006F0A0000}"/>
    <cellStyle name="Akzent1 2 5" xfId="2676" xr:uid="{00000000-0005-0000-0000-0000700A0000}"/>
    <cellStyle name="Akzent1 2 6" xfId="2677" xr:uid="{00000000-0005-0000-0000-0000710A0000}"/>
    <cellStyle name="Akzent1 2 7" xfId="2678" xr:uid="{00000000-0005-0000-0000-0000720A0000}"/>
    <cellStyle name="Akzent1 2 8" xfId="2679" xr:uid="{00000000-0005-0000-0000-0000730A0000}"/>
    <cellStyle name="Akzent1 2 9" xfId="2680" xr:uid="{00000000-0005-0000-0000-0000740A0000}"/>
    <cellStyle name="Akzent1 3" xfId="2681" xr:uid="{00000000-0005-0000-0000-0000750A0000}"/>
    <cellStyle name="Akzent1 3 2" xfId="2682" xr:uid="{00000000-0005-0000-0000-0000760A0000}"/>
    <cellStyle name="Akzent1 3 3" xfId="2683" xr:uid="{00000000-0005-0000-0000-0000770A0000}"/>
    <cellStyle name="Akzent1 3 4" xfId="2684" xr:uid="{00000000-0005-0000-0000-0000780A0000}"/>
    <cellStyle name="Akzent1 3 5" xfId="2685" xr:uid="{00000000-0005-0000-0000-0000790A0000}"/>
    <cellStyle name="Akzent1 3 6" xfId="2686" xr:uid="{00000000-0005-0000-0000-00007A0A0000}"/>
    <cellStyle name="Akzent1 3 7" xfId="2687" xr:uid="{00000000-0005-0000-0000-00007B0A0000}"/>
    <cellStyle name="Akzent1 3 8" xfId="2688" xr:uid="{00000000-0005-0000-0000-00007C0A0000}"/>
    <cellStyle name="Akzent1 4" xfId="2689" xr:uid="{00000000-0005-0000-0000-00007D0A0000}"/>
    <cellStyle name="Akzent1 4 2" xfId="2690" xr:uid="{00000000-0005-0000-0000-00007E0A0000}"/>
    <cellStyle name="Akzent1 4 3" xfId="2691" xr:uid="{00000000-0005-0000-0000-00007F0A0000}"/>
    <cellStyle name="Akzent1 4 4" xfId="2692" xr:uid="{00000000-0005-0000-0000-0000800A0000}"/>
    <cellStyle name="Akzent1 4 5" xfId="2693" xr:uid="{00000000-0005-0000-0000-0000810A0000}"/>
    <cellStyle name="Akzent1 4 6" xfId="2694" xr:uid="{00000000-0005-0000-0000-0000820A0000}"/>
    <cellStyle name="Akzent1 4 7" xfId="2695" xr:uid="{00000000-0005-0000-0000-0000830A0000}"/>
    <cellStyle name="Akzent1 4 8" xfId="2696" xr:uid="{00000000-0005-0000-0000-0000840A0000}"/>
    <cellStyle name="Akzent1 5" xfId="2697" xr:uid="{00000000-0005-0000-0000-0000850A0000}"/>
    <cellStyle name="Akzent1 5 2" xfId="2698" xr:uid="{00000000-0005-0000-0000-0000860A0000}"/>
    <cellStyle name="Akzent1 6" xfId="2699" xr:uid="{00000000-0005-0000-0000-0000870A0000}"/>
    <cellStyle name="Akzent1 6 2" xfId="2700" xr:uid="{00000000-0005-0000-0000-0000880A0000}"/>
    <cellStyle name="Akzent1 7" xfId="2701" xr:uid="{00000000-0005-0000-0000-0000890A0000}"/>
    <cellStyle name="Akzent1 7 2" xfId="2702" xr:uid="{00000000-0005-0000-0000-00008A0A0000}"/>
    <cellStyle name="Akzent1 8" xfId="2703" xr:uid="{00000000-0005-0000-0000-00008B0A0000}"/>
    <cellStyle name="Akzent1 8 2" xfId="2704" xr:uid="{00000000-0005-0000-0000-00008C0A0000}"/>
    <cellStyle name="Akzent1 9" xfId="2705" xr:uid="{00000000-0005-0000-0000-00008D0A0000}"/>
    <cellStyle name="Akzent1 9 2" xfId="2706" xr:uid="{00000000-0005-0000-0000-00008E0A0000}"/>
    <cellStyle name="Akzent2 10" xfId="2707" xr:uid="{00000000-0005-0000-0000-00008F0A0000}"/>
    <cellStyle name="Akzent2 10 2" xfId="2708" xr:uid="{00000000-0005-0000-0000-0000900A0000}"/>
    <cellStyle name="Akzent2 10 3" xfId="2709" xr:uid="{00000000-0005-0000-0000-0000910A0000}"/>
    <cellStyle name="Akzent2 10 4" xfId="2710" xr:uid="{00000000-0005-0000-0000-0000920A0000}"/>
    <cellStyle name="Akzent2 10 5" xfId="2711" xr:uid="{00000000-0005-0000-0000-0000930A0000}"/>
    <cellStyle name="Akzent2 11" xfId="2712" xr:uid="{00000000-0005-0000-0000-0000940A0000}"/>
    <cellStyle name="Akzent2 11 2" xfId="2713" xr:uid="{00000000-0005-0000-0000-0000950A0000}"/>
    <cellStyle name="Akzent2 11 3" xfId="2714" xr:uid="{00000000-0005-0000-0000-0000960A0000}"/>
    <cellStyle name="Akzent2 11 4" xfId="2715" xr:uid="{00000000-0005-0000-0000-0000970A0000}"/>
    <cellStyle name="Akzent2 11 5" xfId="2716" xr:uid="{00000000-0005-0000-0000-0000980A0000}"/>
    <cellStyle name="Akzent2 12" xfId="2717" xr:uid="{00000000-0005-0000-0000-0000990A0000}"/>
    <cellStyle name="Akzent2 13" xfId="2718" xr:uid="{00000000-0005-0000-0000-00009A0A0000}"/>
    <cellStyle name="Akzent2 14" xfId="2719" xr:uid="{00000000-0005-0000-0000-00009B0A0000}"/>
    <cellStyle name="Akzent2 15" xfId="2720" xr:uid="{00000000-0005-0000-0000-00009C0A0000}"/>
    <cellStyle name="Akzent2 16" xfId="2721" xr:uid="{00000000-0005-0000-0000-00009D0A0000}"/>
    <cellStyle name="Akzent2 2" xfId="2722" xr:uid="{00000000-0005-0000-0000-00009E0A0000}"/>
    <cellStyle name="Akzent2 2 10" xfId="2723" xr:uid="{00000000-0005-0000-0000-00009F0A0000}"/>
    <cellStyle name="Akzent2 2 11" xfId="2724" xr:uid="{00000000-0005-0000-0000-0000A00A0000}"/>
    <cellStyle name="Akzent2 2 12" xfId="2725" xr:uid="{00000000-0005-0000-0000-0000A10A0000}"/>
    <cellStyle name="Akzent2 2 13" xfId="2726" xr:uid="{00000000-0005-0000-0000-0000A20A0000}"/>
    <cellStyle name="Akzent2 2 14" xfId="2727" xr:uid="{00000000-0005-0000-0000-0000A30A0000}"/>
    <cellStyle name="Akzent2 2 15" xfId="2728" xr:uid="{00000000-0005-0000-0000-0000A40A0000}"/>
    <cellStyle name="Akzent2 2 16" xfId="2729" xr:uid="{00000000-0005-0000-0000-0000A50A0000}"/>
    <cellStyle name="Akzent2 2 17" xfId="2730" xr:uid="{00000000-0005-0000-0000-0000A60A0000}"/>
    <cellStyle name="Akzent2 2 18" xfId="2731" xr:uid="{00000000-0005-0000-0000-0000A70A0000}"/>
    <cellStyle name="Akzent2 2 19" xfId="2732" xr:uid="{00000000-0005-0000-0000-0000A80A0000}"/>
    <cellStyle name="Akzent2 2 2" xfId="2733" xr:uid="{00000000-0005-0000-0000-0000A90A0000}"/>
    <cellStyle name="Akzent2 2 20" xfId="2734" xr:uid="{00000000-0005-0000-0000-0000AA0A0000}"/>
    <cellStyle name="Akzent2 2 21" xfId="2735" xr:uid="{00000000-0005-0000-0000-0000AB0A0000}"/>
    <cellStyle name="Akzent2 2 22" xfId="2736" xr:uid="{00000000-0005-0000-0000-0000AC0A0000}"/>
    <cellStyle name="Akzent2 2 23" xfId="2737" xr:uid="{00000000-0005-0000-0000-0000AD0A0000}"/>
    <cellStyle name="Akzent2 2 24" xfId="2738" xr:uid="{00000000-0005-0000-0000-0000AE0A0000}"/>
    <cellStyle name="Akzent2 2 25" xfId="2739" xr:uid="{00000000-0005-0000-0000-0000AF0A0000}"/>
    <cellStyle name="Akzent2 2 26" xfId="2740" xr:uid="{00000000-0005-0000-0000-0000B00A0000}"/>
    <cellStyle name="Akzent2 2 27" xfId="2741" xr:uid="{00000000-0005-0000-0000-0000B10A0000}"/>
    <cellStyle name="Akzent2 2 28" xfId="2742" xr:uid="{00000000-0005-0000-0000-0000B20A0000}"/>
    <cellStyle name="Akzent2 2 29" xfId="2743" xr:uid="{00000000-0005-0000-0000-0000B30A0000}"/>
    <cellStyle name="Akzent2 2 3" xfId="2744" xr:uid="{00000000-0005-0000-0000-0000B40A0000}"/>
    <cellStyle name="Akzent2 2 30" xfId="2745" xr:uid="{00000000-0005-0000-0000-0000B50A0000}"/>
    <cellStyle name="Akzent2 2 31" xfId="2746" xr:uid="{00000000-0005-0000-0000-0000B60A0000}"/>
    <cellStyle name="Akzent2 2 32" xfId="2747" xr:uid="{00000000-0005-0000-0000-0000B70A0000}"/>
    <cellStyle name="Akzent2 2 33" xfId="2748" xr:uid="{00000000-0005-0000-0000-0000B80A0000}"/>
    <cellStyle name="Akzent2 2 34" xfId="2749" xr:uid="{00000000-0005-0000-0000-0000B90A0000}"/>
    <cellStyle name="Akzent2 2 35" xfId="2750" xr:uid="{00000000-0005-0000-0000-0000BA0A0000}"/>
    <cellStyle name="Akzent2 2 36" xfId="2751" xr:uid="{00000000-0005-0000-0000-0000BB0A0000}"/>
    <cellStyle name="Akzent2 2 4" xfId="2752" xr:uid="{00000000-0005-0000-0000-0000BC0A0000}"/>
    <cellStyle name="Akzent2 2 5" xfId="2753" xr:uid="{00000000-0005-0000-0000-0000BD0A0000}"/>
    <cellStyle name="Akzent2 2 6" xfId="2754" xr:uid="{00000000-0005-0000-0000-0000BE0A0000}"/>
    <cellStyle name="Akzent2 2 7" xfId="2755" xr:uid="{00000000-0005-0000-0000-0000BF0A0000}"/>
    <cellStyle name="Akzent2 2 8" xfId="2756" xr:uid="{00000000-0005-0000-0000-0000C00A0000}"/>
    <cellStyle name="Akzent2 2 9" xfId="2757" xr:uid="{00000000-0005-0000-0000-0000C10A0000}"/>
    <cellStyle name="Akzent2 3" xfId="2758" xr:uid="{00000000-0005-0000-0000-0000C20A0000}"/>
    <cellStyle name="Akzent2 3 10" xfId="2759" xr:uid="{00000000-0005-0000-0000-0000C30A0000}"/>
    <cellStyle name="Akzent2 3 11" xfId="2760" xr:uid="{00000000-0005-0000-0000-0000C40A0000}"/>
    <cellStyle name="Akzent2 3 12" xfId="2761" xr:uid="{00000000-0005-0000-0000-0000C50A0000}"/>
    <cellStyle name="Akzent2 3 13" xfId="2762" xr:uid="{00000000-0005-0000-0000-0000C60A0000}"/>
    <cellStyle name="Akzent2 3 14" xfId="2763" xr:uid="{00000000-0005-0000-0000-0000C70A0000}"/>
    <cellStyle name="Akzent2 3 15" xfId="2764" xr:uid="{00000000-0005-0000-0000-0000C80A0000}"/>
    <cellStyle name="Akzent2 3 16" xfId="2765" xr:uid="{00000000-0005-0000-0000-0000C90A0000}"/>
    <cellStyle name="Akzent2 3 17" xfId="2766" xr:uid="{00000000-0005-0000-0000-0000CA0A0000}"/>
    <cellStyle name="Akzent2 3 18" xfId="2767" xr:uid="{00000000-0005-0000-0000-0000CB0A0000}"/>
    <cellStyle name="Akzent2 3 19" xfId="2768" xr:uid="{00000000-0005-0000-0000-0000CC0A0000}"/>
    <cellStyle name="Akzent2 3 2" xfId="2769" xr:uid="{00000000-0005-0000-0000-0000CD0A0000}"/>
    <cellStyle name="Akzent2 3 20" xfId="2770" xr:uid="{00000000-0005-0000-0000-0000CE0A0000}"/>
    <cellStyle name="Akzent2 3 21" xfId="2771" xr:uid="{00000000-0005-0000-0000-0000CF0A0000}"/>
    <cellStyle name="Akzent2 3 22" xfId="2772" xr:uid="{00000000-0005-0000-0000-0000D00A0000}"/>
    <cellStyle name="Akzent2 3 23" xfId="2773" xr:uid="{00000000-0005-0000-0000-0000D10A0000}"/>
    <cellStyle name="Akzent2 3 24" xfId="2774" xr:uid="{00000000-0005-0000-0000-0000D20A0000}"/>
    <cellStyle name="Akzent2 3 25" xfId="2775" xr:uid="{00000000-0005-0000-0000-0000D30A0000}"/>
    <cellStyle name="Akzent2 3 26" xfId="2776" xr:uid="{00000000-0005-0000-0000-0000D40A0000}"/>
    <cellStyle name="Akzent2 3 27" xfId="2777" xr:uid="{00000000-0005-0000-0000-0000D50A0000}"/>
    <cellStyle name="Akzent2 3 28" xfId="2778" xr:uid="{00000000-0005-0000-0000-0000D60A0000}"/>
    <cellStyle name="Akzent2 3 29" xfId="2779" xr:uid="{00000000-0005-0000-0000-0000D70A0000}"/>
    <cellStyle name="Akzent2 3 3" xfId="2780" xr:uid="{00000000-0005-0000-0000-0000D80A0000}"/>
    <cellStyle name="Akzent2 3 4" xfId="2781" xr:uid="{00000000-0005-0000-0000-0000D90A0000}"/>
    <cellStyle name="Akzent2 3 5" xfId="2782" xr:uid="{00000000-0005-0000-0000-0000DA0A0000}"/>
    <cellStyle name="Akzent2 3 6" xfId="2783" xr:uid="{00000000-0005-0000-0000-0000DB0A0000}"/>
    <cellStyle name="Akzent2 3 7" xfId="2784" xr:uid="{00000000-0005-0000-0000-0000DC0A0000}"/>
    <cellStyle name="Akzent2 3 8" xfId="2785" xr:uid="{00000000-0005-0000-0000-0000DD0A0000}"/>
    <cellStyle name="Akzent2 3 9" xfId="2786" xr:uid="{00000000-0005-0000-0000-0000DE0A0000}"/>
    <cellStyle name="Akzent2 4" xfId="2787" xr:uid="{00000000-0005-0000-0000-0000DF0A0000}"/>
    <cellStyle name="Akzent2 4 10" xfId="2788" xr:uid="{00000000-0005-0000-0000-0000E00A0000}"/>
    <cellStyle name="Akzent2 4 11" xfId="2789" xr:uid="{00000000-0005-0000-0000-0000E10A0000}"/>
    <cellStyle name="Akzent2 4 2" xfId="2790" xr:uid="{00000000-0005-0000-0000-0000E20A0000}"/>
    <cellStyle name="Akzent2 4 3" xfId="2791" xr:uid="{00000000-0005-0000-0000-0000E30A0000}"/>
    <cellStyle name="Akzent2 4 4" xfId="2792" xr:uid="{00000000-0005-0000-0000-0000E40A0000}"/>
    <cellStyle name="Akzent2 4 5" xfId="2793" xr:uid="{00000000-0005-0000-0000-0000E50A0000}"/>
    <cellStyle name="Akzent2 4 6" xfId="2794" xr:uid="{00000000-0005-0000-0000-0000E60A0000}"/>
    <cellStyle name="Akzent2 4 7" xfId="2795" xr:uid="{00000000-0005-0000-0000-0000E70A0000}"/>
    <cellStyle name="Akzent2 4 8" xfId="2796" xr:uid="{00000000-0005-0000-0000-0000E80A0000}"/>
    <cellStyle name="Akzent2 4 9" xfId="2797" xr:uid="{00000000-0005-0000-0000-0000E90A0000}"/>
    <cellStyle name="Akzent2 5" xfId="2798" xr:uid="{00000000-0005-0000-0000-0000EA0A0000}"/>
    <cellStyle name="Akzent2 5 2" xfId="2799" xr:uid="{00000000-0005-0000-0000-0000EB0A0000}"/>
    <cellStyle name="Akzent2 5 3" xfId="2800" xr:uid="{00000000-0005-0000-0000-0000EC0A0000}"/>
    <cellStyle name="Akzent2 5 4" xfId="2801" xr:uid="{00000000-0005-0000-0000-0000ED0A0000}"/>
    <cellStyle name="Akzent2 5 5" xfId="2802" xr:uid="{00000000-0005-0000-0000-0000EE0A0000}"/>
    <cellStyle name="Akzent2 6" xfId="2803" xr:uid="{00000000-0005-0000-0000-0000EF0A0000}"/>
    <cellStyle name="Akzent2 6 2" xfId="2804" xr:uid="{00000000-0005-0000-0000-0000F00A0000}"/>
    <cellStyle name="Akzent2 6 3" xfId="2805" xr:uid="{00000000-0005-0000-0000-0000F10A0000}"/>
    <cellStyle name="Akzent2 6 4" xfId="2806" xr:uid="{00000000-0005-0000-0000-0000F20A0000}"/>
    <cellStyle name="Akzent2 6 5" xfId="2807" xr:uid="{00000000-0005-0000-0000-0000F30A0000}"/>
    <cellStyle name="Akzent2 7" xfId="2808" xr:uid="{00000000-0005-0000-0000-0000F40A0000}"/>
    <cellStyle name="Akzent2 7 2" xfId="2809" xr:uid="{00000000-0005-0000-0000-0000F50A0000}"/>
    <cellStyle name="Akzent2 7 3" xfId="2810" xr:uid="{00000000-0005-0000-0000-0000F60A0000}"/>
    <cellStyle name="Akzent2 7 4" xfId="2811" xr:uid="{00000000-0005-0000-0000-0000F70A0000}"/>
    <cellStyle name="Akzent2 7 5" xfId="2812" xr:uid="{00000000-0005-0000-0000-0000F80A0000}"/>
    <cellStyle name="Akzent2 8" xfId="2813" xr:uid="{00000000-0005-0000-0000-0000F90A0000}"/>
    <cellStyle name="Akzent2 8 2" xfId="2814" xr:uid="{00000000-0005-0000-0000-0000FA0A0000}"/>
    <cellStyle name="Akzent2 8 3" xfId="2815" xr:uid="{00000000-0005-0000-0000-0000FB0A0000}"/>
    <cellStyle name="Akzent2 8 4" xfId="2816" xr:uid="{00000000-0005-0000-0000-0000FC0A0000}"/>
    <cellStyle name="Akzent2 8 5" xfId="2817" xr:uid="{00000000-0005-0000-0000-0000FD0A0000}"/>
    <cellStyle name="Akzent2 9" xfId="2818" xr:uid="{00000000-0005-0000-0000-0000FE0A0000}"/>
    <cellStyle name="Akzent2 9 2" xfId="2819" xr:uid="{00000000-0005-0000-0000-0000FF0A0000}"/>
    <cellStyle name="Akzent2 9 3" xfId="2820" xr:uid="{00000000-0005-0000-0000-0000000B0000}"/>
    <cellStyle name="Akzent2 9 4" xfId="2821" xr:uid="{00000000-0005-0000-0000-0000010B0000}"/>
    <cellStyle name="Akzent2 9 5" xfId="2822" xr:uid="{00000000-0005-0000-0000-0000020B0000}"/>
    <cellStyle name="Akzent3 10" xfId="2823" xr:uid="{00000000-0005-0000-0000-0000030B0000}"/>
    <cellStyle name="Akzent3 10 2" xfId="2824" xr:uid="{00000000-0005-0000-0000-0000040B0000}"/>
    <cellStyle name="Akzent3 10 3" xfId="2825" xr:uid="{00000000-0005-0000-0000-0000050B0000}"/>
    <cellStyle name="Akzent3 10 4" xfId="2826" xr:uid="{00000000-0005-0000-0000-0000060B0000}"/>
    <cellStyle name="Akzent3 10 5" xfId="2827" xr:uid="{00000000-0005-0000-0000-0000070B0000}"/>
    <cellStyle name="Akzent3 11" xfId="2828" xr:uid="{00000000-0005-0000-0000-0000080B0000}"/>
    <cellStyle name="Akzent3 11 2" xfId="2829" xr:uid="{00000000-0005-0000-0000-0000090B0000}"/>
    <cellStyle name="Akzent3 11 3" xfId="2830" xr:uid="{00000000-0005-0000-0000-00000A0B0000}"/>
    <cellStyle name="Akzent3 11 4" xfId="2831" xr:uid="{00000000-0005-0000-0000-00000B0B0000}"/>
    <cellStyle name="Akzent3 11 5" xfId="2832" xr:uid="{00000000-0005-0000-0000-00000C0B0000}"/>
    <cellStyle name="Akzent3 12" xfId="2833" xr:uid="{00000000-0005-0000-0000-00000D0B0000}"/>
    <cellStyle name="Akzent3 13" xfId="2834" xr:uid="{00000000-0005-0000-0000-00000E0B0000}"/>
    <cellStyle name="Akzent3 14" xfId="2835" xr:uid="{00000000-0005-0000-0000-00000F0B0000}"/>
    <cellStyle name="Akzent3 15" xfId="2836" xr:uid="{00000000-0005-0000-0000-0000100B0000}"/>
    <cellStyle name="Akzent3 16" xfId="2837" xr:uid="{00000000-0005-0000-0000-0000110B0000}"/>
    <cellStyle name="Akzent3 2" xfId="2838" xr:uid="{00000000-0005-0000-0000-0000120B0000}"/>
    <cellStyle name="Akzent3 2 10" xfId="2839" xr:uid="{00000000-0005-0000-0000-0000130B0000}"/>
    <cellStyle name="Akzent3 2 11" xfId="2840" xr:uid="{00000000-0005-0000-0000-0000140B0000}"/>
    <cellStyle name="Akzent3 2 12" xfId="2841" xr:uid="{00000000-0005-0000-0000-0000150B0000}"/>
    <cellStyle name="Akzent3 2 13" xfId="2842" xr:uid="{00000000-0005-0000-0000-0000160B0000}"/>
    <cellStyle name="Akzent3 2 14" xfId="2843" xr:uid="{00000000-0005-0000-0000-0000170B0000}"/>
    <cellStyle name="Akzent3 2 15" xfId="2844" xr:uid="{00000000-0005-0000-0000-0000180B0000}"/>
    <cellStyle name="Akzent3 2 16" xfId="2845" xr:uid="{00000000-0005-0000-0000-0000190B0000}"/>
    <cellStyle name="Akzent3 2 17" xfId="2846" xr:uid="{00000000-0005-0000-0000-00001A0B0000}"/>
    <cellStyle name="Akzent3 2 18" xfId="2847" xr:uid="{00000000-0005-0000-0000-00001B0B0000}"/>
    <cellStyle name="Akzent3 2 19" xfId="2848" xr:uid="{00000000-0005-0000-0000-00001C0B0000}"/>
    <cellStyle name="Akzent3 2 2" xfId="2849" xr:uid="{00000000-0005-0000-0000-00001D0B0000}"/>
    <cellStyle name="Akzent3 2 20" xfId="2850" xr:uid="{00000000-0005-0000-0000-00001E0B0000}"/>
    <cellStyle name="Akzent3 2 21" xfId="2851" xr:uid="{00000000-0005-0000-0000-00001F0B0000}"/>
    <cellStyle name="Akzent3 2 22" xfId="2852" xr:uid="{00000000-0005-0000-0000-0000200B0000}"/>
    <cellStyle name="Akzent3 2 23" xfId="2853" xr:uid="{00000000-0005-0000-0000-0000210B0000}"/>
    <cellStyle name="Akzent3 2 24" xfId="2854" xr:uid="{00000000-0005-0000-0000-0000220B0000}"/>
    <cellStyle name="Akzent3 2 25" xfId="2855" xr:uid="{00000000-0005-0000-0000-0000230B0000}"/>
    <cellStyle name="Akzent3 2 26" xfId="2856" xr:uid="{00000000-0005-0000-0000-0000240B0000}"/>
    <cellStyle name="Akzent3 2 27" xfId="2857" xr:uid="{00000000-0005-0000-0000-0000250B0000}"/>
    <cellStyle name="Akzent3 2 28" xfId="2858" xr:uid="{00000000-0005-0000-0000-0000260B0000}"/>
    <cellStyle name="Akzent3 2 29" xfId="2859" xr:uid="{00000000-0005-0000-0000-0000270B0000}"/>
    <cellStyle name="Akzent3 2 3" xfId="2860" xr:uid="{00000000-0005-0000-0000-0000280B0000}"/>
    <cellStyle name="Akzent3 2 30" xfId="2861" xr:uid="{00000000-0005-0000-0000-0000290B0000}"/>
    <cellStyle name="Akzent3 2 31" xfId="2862" xr:uid="{00000000-0005-0000-0000-00002A0B0000}"/>
    <cellStyle name="Akzent3 2 32" xfId="2863" xr:uid="{00000000-0005-0000-0000-00002B0B0000}"/>
    <cellStyle name="Akzent3 2 33" xfId="2864" xr:uid="{00000000-0005-0000-0000-00002C0B0000}"/>
    <cellStyle name="Akzent3 2 34" xfId="2865" xr:uid="{00000000-0005-0000-0000-00002D0B0000}"/>
    <cellStyle name="Akzent3 2 35" xfId="2866" xr:uid="{00000000-0005-0000-0000-00002E0B0000}"/>
    <cellStyle name="Akzent3 2 36" xfId="2867" xr:uid="{00000000-0005-0000-0000-00002F0B0000}"/>
    <cellStyle name="Akzent3 2 4" xfId="2868" xr:uid="{00000000-0005-0000-0000-0000300B0000}"/>
    <cellStyle name="Akzent3 2 5" xfId="2869" xr:uid="{00000000-0005-0000-0000-0000310B0000}"/>
    <cellStyle name="Akzent3 2 6" xfId="2870" xr:uid="{00000000-0005-0000-0000-0000320B0000}"/>
    <cellStyle name="Akzent3 2 7" xfId="2871" xr:uid="{00000000-0005-0000-0000-0000330B0000}"/>
    <cellStyle name="Akzent3 2 8" xfId="2872" xr:uid="{00000000-0005-0000-0000-0000340B0000}"/>
    <cellStyle name="Akzent3 2 9" xfId="2873" xr:uid="{00000000-0005-0000-0000-0000350B0000}"/>
    <cellStyle name="Akzent3 3" xfId="2874" xr:uid="{00000000-0005-0000-0000-0000360B0000}"/>
    <cellStyle name="Akzent3 3 10" xfId="2875" xr:uid="{00000000-0005-0000-0000-0000370B0000}"/>
    <cellStyle name="Akzent3 3 11" xfId="2876" xr:uid="{00000000-0005-0000-0000-0000380B0000}"/>
    <cellStyle name="Akzent3 3 12" xfId="2877" xr:uid="{00000000-0005-0000-0000-0000390B0000}"/>
    <cellStyle name="Akzent3 3 13" xfId="2878" xr:uid="{00000000-0005-0000-0000-00003A0B0000}"/>
    <cellStyle name="Akzent3 3 14" xfId="2879" xr:uid="{00000000-0005-0000-0000-00003B0B0000}"/>
    <cellStyle name="Akzent3 3 15" xfId="2880" xr:uid="{00000000-0005-0000-0000-00003C0B0000}"/>
    <cellStyle name="Akzent3 3 16" xfId="2881" xr:uid="{00000000-0005-0000-0000-00003D0B0000}"/>
    <cellStyle name="Akzent3 3 17" xfId="2882" xr:uid="{00000000-0005-0000-0000-00003E0B0000}"/>
    <cellStyle name="Akzent3 3 18" xfId="2883" xr:uid="{00000000-0005-0000-0000-00003F0B0000}"/>
    <cellStyle name="Akzent3 3 19" xfId="2884" xr:uid="{00000000-0005-0000-0000-0000400B0000}"/>
    <cellStyle name="Akzent3 3 2" xfId="2885" xr:uid="{00000000-0005-0000-0000-0000410B0000}"/>
    <cellStyle name="Akzent3 3 20" xfId="2886" xr:uid="{00000000-0005-0000-0000-0000420B0000}"/>
    <cellStyle name="Akzent3 3 21" xfId="2887" xr:uid="{00000000-0005-0000-0000-0000430B0000}"/>
    <cellStyle name="Akzent3 3 22" xfId="2888" xr:uid="{00000000-0005-0000-0000-0000440B0000}"/>
    <cellStyle name="Akzent3 3 23" xfId="2889" xr:uid="{00000000-0005-0000-0000-0000450B0000}"/>
    <cellStyle name="Akzent3 3 24" xfId="2890" xr:uid="{00000000-0005-0000-0000-0000460B0000}"/>
    <cellStyle name="Akzent3 3 25" xfId="2891" xr:uid="{00000000-0005-0000-0000-0000470B0000}"/>
    <cellStyle name="Akzent3 3 26" xfId="2892" xr:uid="{00000000-0005-0000-0000-0000480B0000}"/>
    <cellStyle name="Akzent3 3 27" xfId="2893" xr:uid="{00000000-0005-0000-0000-0000490B0000}"/>
    <cellStyle name="Akzent3 3 28" xfId="2894" xr:uid="{00000000-0005-0000-0000-00004A0B0000}"/>
    <cellStyle name="Akzent3 3 29" xfId="2895" xr:uid="{00000000-0005-0000-0000-00004B0B0000}"/>
    <cellStyle name="Akzent3 3 3" xfId="2896" xr:uid="{00000000-0005-0000-0000-00004C0B0000}"/>
    <cellStyle name="Akzent3 3 4" xfId="2897" xr:uid="{00000000-0005-0000-0000-00004D0B0000}"/>
    <cellStyle name="Akzent3 3 5" xfId="2898" xr:uid="{00000000-0005-0000-0000-00004E0B0000}"/>
    <cellStyle name="Akzent3 3 6" xfId="2899" xr:uid="{00000000-0005-0000-0000-00004F0B0000}"/>
    <cellStyle name="Akzent3 3 7" xfId="2900" xr:uid="{00000000-0005-0000-0000-0000500B0000}"/>
    <cellStyle name="Akzent3 3 8" xfId="2901" xr:uid="{00000000-0005-0000-0000-0000510B0000}"/>
    <cellStyle name="Akzent3 3 9" xfId="2902" xr:uid="{00000000-0005-0000-0000-0000520B0000}"/>
    <cellStyle name="Akzent3 4" xfId="2903" xr:uid="{00000000-0005-0000-0000-0000530B0000}"/>
    <cellStyle name="Akzent3 4 10" xfId="2904" xr:uid="{00000000-0005-0000-0000-0000540B0000}"/>
    <cellStyle name="Akzent3 4 11" xfId="2905" xr:uid="{00000000-0005-0000-0000-0000550B0000}"/>
    <cellStyle name="Akzent3 4 2" xfId="2906" xr:uid="{00000000-0005-0000-0000-0000560B0000}"/>
    <cellStyle name="Akzent3 4 3" xfId="2907" xr:uid="{00000000-0005-0000-0000-0000570B0000}"/>
    <cellStyle name="Akzent3 4 4" xfId="2908" xr:uid="{00000000-0005-0000-0000-0000580B0000}"/>
    <cellStyle name="Akzent3 4 5" xfId="2909" xr:uid="{00000000-0005-0000-0000-0000590B0000}"/>
    <cellStyle name="Akzent3 4 6" xfId="2910" xr:uid="{00000000-0005-0000-0000-00005A0B0000}"/>
    <cellStyle name="Akzent3 4 7" xfId="2911" xr:uid="{00000000-0005-0000-0000-00005B0B0000}"/>
    <cellStyle name="Akzent3 4 8" xfId="2912" xr:uid="{00000000-0005-0000-0000-00005C0B0000}"/>
    <cellStyle name="Akzent3 4 9" xfId="2913" xr:uid="{00000000-0005-0000-0000-00005D0B0000}"/>
    <cellStyle name="Akzent3 5" xfId="2914" xr:uid="{00000000-0005-0000-0000-00005E0B0000}"/>
    <cellStyle name="Akzent3 5 2" xfId="2915" xr:uid="{00000000-0005-0000-0000-00005F0B0000}"/>
    <cellStyle name="Akzent3 5 3" xfId="2916" xr:uid="{00000000-0005-0000-0000-0000600B0000}"/>
    <cellStyle name="Akzent3 5 4" xfId="2917" xr:uid="{00000000-0005-0000-0000-0000610B0000}"/>
    <cellStyle name="Akzent3 5 5" xfId="2918" xr:uid="{00000000-0005-0000-0000-0000620B0000}"/>
    <cellStyle name="Akzent3 6" xfId="2919" xr:uid="{00000000-0005-0000-0000-0000630B0000}"/>
    <cellStyle name="Akzent3 6 2" xfId="2920" xr:uid="{00000000-0005-0000-0000-0000640B0000}"/>
    <cellStyle name="Akzent3 6 3" xfId="2921" xr:uid="{00000000-0005-0000-0000-0000650B0000}"/>
    <cellStyle name="Akzent3 6 4" xfId="2922" xr:uid="{00000000-0005-0000-0000-0000660B0000}"/>
    <cellStyle name="Akzent3 6 5" xfId="2923" xr:uid="{00000000-0005-0000-0000-0000670B0000}"/>
    <cellStyle name="Akzent3 7" xfId="2924" xr:uid="{00000000-0005-0000-0000-0000680B0000}"/>
    <cellStyle name="Akzent3 7 2" xfId="2925" xr:uid="{00000000-0005-0000-0000-0000690B0000}"/>
    <cellStyle name="Akzent3 7 3" xfId="2926" xr:uid="{00000000-0005-0000-0000-00006A0B0000}"/>
    <cellStyle name="Akzent3 7 4" xfId="2927" xr:uid="{00000000-0005-0000-0000-00006B0B0000}"/>
    <cellStyle name="Akzent3 7 5" xfId="2928" xr:uid="{00000000-0005-0000-0000-00006C0B0000}"/>
    <cellStyle name="Akzent3 8" xfId="2929" xr:uid="{00000000-0005-0000-0000-00006D0B0000}"/>
    <cellStyle name="Akzent3 8 2" xfId="2930" xr:uid="{00000000-0005-0000-0000-00006E0B0000}"/>
    <cellStyle name="Akzent3 8 3" xfId="2931" xr:uid="{00000000-0005-0000-0000-00006F0B0000}"/>
    <cellStyle name="Akzent3 8 4" xfId="2932" xr:uid="{00000000-0005-0000-0000-0000700B0000}"/>
    <cellStyle name="Akzent3 8 5" xfId="2933" xr:uid="{00000000-0005-0000-0000-0000710B0000}"/>
    <cellStyle name="Akzent3 9" xfId="2934" xr:uid="{00000000-0005-0000-0000-0000720B0000}"/>
    <cellStyle name="Akzent3 9 2" xfId="2935" xr:uid="{00000000-0005-0000-0000-0000730B0000}"/>
    <cellStyle name="Akzent3 9 3" xfId="2936" xr:uid="{00000000-0005-0000-0000-0000740B0000}"/>
    <cellStyle name="Akzent3 9 4" xfId="2937" xr:uid="{00000000-0005-0000-0000-0000750B0000}"/>
    <cellStyle name="Akzent3 9 5" xfId="2938" xr:uid="{00000000-0005-0000-0000-0000760B0000}"/>
    <cellStyle name="Akzent4 10" xfId="2939" xr:uid="{00000000-0005-0000-0000-0000770B0000}"/>
    <cellStyle name="Akzent4 10 2" xfId="2940" xr:uid="{00000000-0005-0000-0000-0000780B0000}"/>
    <cellStyle name="Akzent4 10 3" xfId="2941" xr:uid="{00000000-0005-0000-0000-0000790B0000}"/>
    <cellStyle name="Akzent4 10 4" xfId="2942" xr:uid="{00000000-0005-0000-0000-00007A0B0000}"/>
    <cellStyle name="Akzent4 10 5" xfId="2943" xr:uid="{00000000-0005-0000-0000-00007B0B0000}"/>
    <cellStyle name="Akzent4 11" xfId="2944" xr:uid="{00000000-0005-0000-0000-00007C0B0000}"/>
    <cellStyle name="Akzent4 11 2" xfId="2945" xr:uid="{00000000-0005-0000-0000-00007D0B0000}"/>
    <cellStyle name="Akzent4 11 3" xfId="2946" xr:uid="{00000000-0005-0000-0000-00007E0B0000}"/>
    <cellStyle name="Akzent4 11 4" xfId="2947" xr:uid="{00000000-0005-0000-0000-00007F0B0000}"/>
    <cellStyle name="Akzent4 11 5" xfId="2948" xr:uid="{00000000-0005-0000-0000-0000800B0000}"/>
    <cellStyle name="Akzent4 12" xfId="2949" xr:uid="{00000000-0005-0000-0000-0000810B0000}"/>
    <cellStyle name="Akzent4 13" xfId="2950" xr:uid="{00000000-0005-0000-0000-0000820B0000}"/>
    <cellStyle name="Akzent4 14" xfId="2951" xr:uid="{00000000-0005-0000-0000-0000830B0000}"/>
    <cellStyle name="Akzent4 15" xfId="2952" xr:uid="{00000000-0005-0000-0000-0000840B0000}"/>
    <cellStyle name="Akzent4 16" xfId="2953" xr:uid="{00000000-0005-0000-0000-0000850B0000}"/>
    <cellStyle name="Akzent4 2" xfId="2954" xr:uid="{00000000-0005-0000-0000-0000860B0000}"/>
    <cellStyle name="Akzent4 2 10" xfId="2955" xr:uid="{00000000-0005-0000-0000-0000870B0000}"/>
    <cellStyle name="Akzent4 2 11" xfId="2956" xr:uid="{00000000-0005-0000-0000-0000880B0000}"/>
    <cellStyle name="Akzent4 2 12" xfId="2957" xr:uid="{00000000-0005-0000-0000-0000890B0000}"/>
    <cellStyle name="Akzent4 2 13" xfId="2958" xr:uid="{00000000-0005-0000-0000-00008A0B0000}"/>
    <cellStyle name="Akzent4 2 14" xfId="2959" xr:uid="{00000000-0005-0000-0000-00008B0B0000}"/>
    <cellStyle name="Akzent4 2 15" xfId="2960" xr:uid="{00000000-0005-0000-0000-00008C0B0000}"/>
    <cellStyle name="Akzent4 2 16" xfId="2961" xr:uid="{00000000-0005-0000-0000-00008D0B0000}"/>
    <cellStyle name="Akzent4 2 17" xfId="2962" xr:uid="{00000000-0005-0000-0000-00008E0B0000}"/>
    <cellStyle name="Akzent4 2 18" xfId="2963" xr:uid="{00000000-0005-0000-0000-00008F0B0000}"/>
    <cellStyle name="Akzent4 2 19" xfId="2964" xr:uid="{00000000-0005-0000-0000-0000900B0000}"/>
    <cellStyle name="Akzent4 2 2" xfId="2965" xr:uid="{00000000-0005-0000-0000-0000910B0000}"/>
    <cellStyle name="Akzent4 2 20" xfId="2966" xr:uid="{00000000-0005-0000-0000-0000920B0000}"/>
    <cellStyle name="Akzent4 2 21" xfId="2967" xr:uid="{00000000-0005-0000-0000-0000930B0000}"/>
    <cellStyle name="Akzent4 2 22" xfId="2968" xr:uid="{00000000-0005-0000-0000-0000940B0000}"/>
    <cellStyle name="Akzent4 2 23" xfId="2969" xr:uid="{00000000-0005-0000-0000-0000950B0000}"/>
    <cellStyle name="Akzent4 2 24" xfId="2970" xr:uid="{00000000-0005-0000-0000-0000960B0000}"/>
    <cellStyle name="Akzent4 2 25" xfId="2971" xr:uid="{00000000-0005-0000-0000-0000970B0000}"/>
    <cellStyle name="Akzent4 2 26" xfId="2972" xr:uid="{00000000-0005-0000-0000-0000980B0000}"/>
    <cellStyle name="Akzent4 2 27" xfId="2973" xr:uid="{00000000-0005-0000-0000-0000990B0000}"/>
    <cellStyle name="Akzent4 2 28" xfId="2974" xr:uid="{00000000-0005-0000-0000-00009A0B0000}"/>
    <cellStyle name="Akzent4 2 29" xfId="2975" xr:uid="{00000000-0005-0000-0000-00009B0B0000}"/>
    <cellStyle name="Akzent4 2 3" xfId="2976" xr:uid="{00000000-0005-0000-0000-00009C0B0000}"/>
    <cellStyle name="Akzent4 2 30" xfId="2977" xr:uid="{00000000-0005-0000-0000-00009D0B0000}"/>
    <cellStyle name="Akzent4 2 31" xfId="2978" xr:uid="{00000000-0005-0000-0000-00009E0B0000}"/>
    <cellStyle name="Akzent4 2 32" xfId="2979" xr:uid="{00000000-0005-0000-0000-00009F0B0000}"/>
    <cellStyle name="Akzent4 2 33" xfId="2980" xr:uid="{00000000-0005-0000-0000-0000A00B0000}"/>
    <cellStyle name="Akzent4 2 34" xfId="2981" xr:uid="{00000000-0005-0000-0000-0000A10B0000}"/>
    <cellStyle name="Akzent4 2 35" xfId="2982" xr:uid="{00000000-0005-0000-0000-0000A20B0000}"/>
    <cellStyle name="Akzent4 2 36" xfId="2983" xr:uid="{00000000-0005-0000-0000-0000A30B0000}"/>
    <cellStyle name="Akzent4 2 37" xfId="2984" xr:uid="{00000000-0005-0000-0000-0000A40B0000}"/>
    <cellStyle name="Akzent4 2 4" xfId="2985" xr:uid="{00000000-0005-0000-0000-0000A50B0000}"/>
    <cellStyle name="Akzent4 2 5" xfId="2986" xr:uid="{00000000-0005-0000-0000-0000A60B0000}"/>
    <cellStyle name="Akzent4 2 6" xfId="2987" xr:uid="{00000000-0005-0000-0000-0000A70B0000}"/>
    <cellStyle name="Akzent4 2 7" xfId="2988" xr:uid="{00000000-0005-0000-0000-0000A80B0000}"/>
    <cellStyle name="Akzent4 2 8" xfId="2989" xr:uid="{00000000-0005-0000-0000-0000A90B0000}"/>
    <cellStyle name="Akzent4 2 9" xfId="2990" xr:uid="{00000000-0005-0000-0000-0000AA0B0000}"/>
    <cellStyle name="Akzent4 3" xfId="2991" xr:uid="{00000000-0005-0000-0000-0000AB0B0000}"/>
    <cellStyle name="Akzent4 3 10" xfId="2992" xr:uid="{00000000-0005-0000-0000-0000AC0B0000}"/>
    <cellStyle name="Akzent4 3 11" xfId="2993" xr:uid="{00000000-0005-0000-0000-0000AD0B0000}"/>
    <cellStyle name="Akzent4 3 12" xfId="2994" xr:uid="{00000000-0005-0000-0000-0000AE0B0000}"/>
    <cellStyle name="Akzent4 3 13" xfId="2995" xr:uid="{00000000-0005-0000-0000-0000AF0B0000}"/>
    <cellStyle name="Akzent4 3 14" xfId="2996" xr:uid="{00000000-0005-0000-0000-0000B00B0000}"/>
    <cellStyle name="Akzent4 3 15" xfId="2997" xr:uid="{00000000-0005-0000-0000-0000B10B0000}"/>
    <cellStyle name="Akzent4 3 16" xfId="2998" xr:uid="{00000000-0005-0000-0000-0000B20B0000}"/>
    <cellStyle name="Akzent4 3 17" xfId="2999" xr:uid="{00000000-0005-0000-0000-0000B30B0000}"/>
    <cellStyle name="Akzent4 3 18" xfId="3000" xr:uid="{00000000-0005-0000-0000-0000B40B0000}"/>
    <cellStyle name="Akzent4 3 19" xfId="3001" xr:uid="{00000000-0005-0000-0000-0000B50B0000}"/>
    <cellStyle name="Akzent4 3 2" xfId="3002" xr:uid="{00000000-0005-0000-0000-0000B60B0000}"/>
    <cellStyle name="Akzent4 3 20" xfId="3003" xr:uid="{00000000-0005-0000-0000-0000B70B0000}"/>
    <cellStyle name="Akzent4 3 21" xfId="3004" xr:uid="{00000000-0005-0000-0000-0000B80B0000}"/>
    <cellStyle name="Akzent4 3 22" xfId="3005" xr:uid="{00000000-0005-0000-0000-0000B90B0000}"/>
    <cellStyle name="Akzent4 3 23" xfId="3006" xr:uid="{00000000-0005-0000-0000-0000BA0B0000}"/>
    <cellStyle name="Akzent4 3 24" xfId="3007" xr:uid="{00000000-0005-0000-0000-0000BB0B0000}"/>
    <cellStyle name="Akzent4 3 25" xfId="3008" xr:uid="{00000000-0005-0000-0000-0000BC0B0000}"/>
    <cellStyle name="Akzent4 3 26" xfId="3009" xr:uid="{00000000-0005-0000-0000-0000BD0B0000}"/>
    <cellStyle name="Akzent4 3 27" xfId="3010" xr:uid="{00000000-0005-0000-0000-0000BE0B0000}"/>
    <cellStyle name="Akzent4 3 28" xfId="3011" xr:uid="{00000000-0005-0000-0000-0000BF0B0000}"/>
    <cellStyle name="Akzent4 3 29" xfId="3012" xr:uid="{00000000-0005-0000-0000-0000C00B0000}"/>
    <cellStyle name="Akzent4 3 3" xfId="3013" xr:uid="{00000000-0005-0000-0000-0000C10B0000}"/>
    <cellStyle name="Akzent4 3 4" xfId="3014" xr:uid="{00000000-0005-0000-0000-0000C20B0000}"/>
    <cellStyle name="Akzent4 3 5" xfId="3015" xr:uid="{00000000-0005-0000-0000-0000C30B0000}"/>
    <cellStyle name="Akzent4 3 6" xfId="3016" xr:uid="{00000000-0005-0000-0000-0000C40B0000}"/>
    <cellStyle name="Akzent4 3 7" xfId="3017" xr:uid="{00000000-0005-0000-0000-0000C50B0000}"/>
    <cellStyle name="Akzent4 3 8" xfId="3018" xr:uid="{00000000-0005-0000-0000-0000C60B0000}"/>
    <cellStyle name="Akzent4 3 9" xfId="3019" xr:uid="{00000000-0005-0000-0000-0000C70B0000}"/>
    <cellStyle name="Akzent4 4" xfId="3020" xr:uid="{00000000-0005-0000-0000-0000C80B0000}"/>
    <cellStyle name="Akzent4 4 10" xfId="3021" xr:uid="{00000000-0005-0000-0000-0000C90B0000}"/>
    <cellStyle name="Akzent4 4 11" xfId="3022" xr:uid="{00000000-0005-0000-0000-0000CA0B0000}"/>
    <cellStyle name="Akzent4 4 2" xfId="3023" xr:uid="{00000000-0005-0000-0000-0000CB0B0000}"/>
    <cellStyle name="Akzent4 4 3" xfId="3024" xr:uid="{00000000-0005-0000-0000-0000CC0B0000}"/>
    <cellStyle name="Akzent4 4 4" xfId="3025" xr:uid="{00000000-0005-0000-0000-0000CD0B0000}"/>
    <cellStyle name="Akzent4 4 5" xfId="3026" xr:uid="{00000000-0005-0000-0000-0000CE0B0000}"/>
    <cellStyle name="Akzent4 4 6" xfId="3027" xr:uid="{00000000-0005-0000-0000-0000CF0B0000}"/>
    <cellStyle name="Akzent4 4 7" xfId="3028" xr:uid="{00000000-0005-0000-0000-0000D00B0000}"/>
    <cellStyle name="Akzent4 4 8" xfId="3029" xr:uid="{00000000-0005-0000-0000-0000D10B0000}"/>
    <cellStyle name="Akzent4 4 9" xfId="3030" xr:uid="{00000000-0005-0000-0000-0000D20B0000}"/>
    <cellStyle name="Akzent4 5" xfId="3031" xr:uid="{00000000-0005-0000-0000-0000D30B0000}"/>
    <cellStyle name="Akzent4 5 2" xfId="3032" xr:uid="{00000000-0005-0000-0000-0000D40B0000}"/>
    <cellStyle name="Akzent4 5 3" xfId="3033" xr:uid="{00000000-0005-0000-0000-0000D50B0000}"/>
    <cellStyle name="Akzent4 5 4" xfId="3034" xr:uid="{00000000-0005-0000-0000-0000D60B0000}"/>
    <cellStyle name="Akzent4 5 5" xfId="3035" xr:uid="{00000000-0005-0000-0000-0000D70B0000}"/>
    <cellStyle name="Akzent4 6" xfId="3036" xr:uid="{00000000-0005-0000-0000-0000D80B0000}"/>
    <cellStyle name="Akzent4 6 2" xfId="3037" xr:uid="{00000000-0005-0000-0000-0000D90B0000}"/>
    <cellStyle name="Akzent4 6 3" xfId="3038" xr:uid="{00000000-0005-0000-0000-0000DA0B0000}"/>
    <cellStyle name="Akzent4 6 4" xfId="3039" xr:uid="{00000000-0005-0000-0000-0000DB0B0000}"/>
    <cellStyle name="Akzent4 6 5" xfId="3040" xr:uid="{00000000-0005-0000-0000-0000DC0B0000}"/>
    <cellStyle name="Akzent4 7" xfId="3041" xr:uid="{00000000-0005-0000-0000-0000DD0B0000}"/>
    <cellStyle name="Akzent4 7 2" xfId="3042" xr:uid="{00000000-0005-0000-0000-0000DE0B0000}"/>
    <cellStyle name="Akzent4 7 3" xfId="3043" xr:uid="{00000000-0005-0000-0000-0000DF0B0000}"/>
    <cellStyle name="Akzent4 7 4" xfId="3044" xr:uid="{00000000-0005-0000-0000-0000E00B0000}"/>
    <cellStyle name="Akzent4 7 5" xfId="3045" xr:uid="{00000000-0005-0000-0000-0000E10B0000}"/>
    <cellStyle name="Akzent4 8" xfId="3046" xr:uid="{00000000-0005-0000-0000-0000E20B0000}"/>
    <cellStyle name="Akzent4 8 2" xfId="3047" xr:uid="{00000000-0005-0000-0000-0000E30B0000}"/>
    <cellStyle name="Akzent4 8 3" xfId="3048" xr:uid="{00000000-0005-0000-0000-0000E40B0000}"/>
    <cellStyle name="Akzent4 8 4" xfId="3049" xr:uid="{00000000-0005-0000-0000-0000E50B0000}"/>
    <cellStyle name="Akzent4 8 5" xfId="3050" xr:uid="{00000000-0005-0000-0000-0000E60B0000}"/>
    <cellStyle name="Akzent4 9" xfId="3051" xr:uid="{00000000-0005-0000-0000-0000E70B0000}"/>
    <cellStyle name="Akzent4 9 2" xfId="3052" xr:uid="{00000000-0005-0000-0000-0000E80B0000}"/>
    <cellStyle name="Akzent4 9 3" xfId="3053" xr:uid="{00000000-0005-0000-0000-0000E90B0000}"/>
    <cellStyle name="Akzent4 9 4" xfId="3054" xr:uid="{00000000-0005-0000-0000-0000EA0B0000}"/>
    <cellStyle name="Akzent4 9 5" xfId="3055" xr:uid="{00000000-0005-0000-0000-0000EB0B0000}"/>
    <cellStyle name="Akzent5 10" xfId="3056" xr:uid="{00000000-0005-0000-0000-0000EC0B0000}"/>
    <cellStyle name="Akzent5 10 2" xfId="3057" xr:uid="{00000000-0005-0000-0000-0000ED0B0000}"/>
    <cellStyle name="Akzent5 10 3" xfId="3058" xr:uid="{00000000-0005-0000-0000-0000EE0B0000}"/>
    <cellStyle name="Akzent5 10 4" xfId="3059" xr:uid="{00000000-0005-0000-0000-0000EF0B0000}"/>
    <cellStyle name="Akzent5 10 5" xfId="3060" xr:uid="{00000000-0005-0000-0000-0000F00B0000}"/>
    <cellStyle name="Akzent5 11" xfId="3061" xr:uid="{00000000-0005-0000-0000-0000F10B0000}"/>
    <cellStyle name="Akzent5 11 2" xfId="3062" xr:uid="{00000000-0005-0000-0000-0000F20B0000}"/>
    <cellStyle name="Akzent5 11 3" xfId="3063" xr:uid="{00000000-0005-0000-0000-0000F30B0000}"/>
    <cellStyle name="Akzent5 11 4" xfId="3064" xr:uid="{00000000-0005-0000-0000-0000F40B0000}"/>
    <cellStyle name="Akzent5 11 5" xfId="3065" xr:uid="{00000000-0005-0000-0000-0000F50B0000}"/>
    <cellStyle name="Akzent5 12" xfId="3066" xr:uid="{00000000-0005-0000-0000-0000F60B0000}"/>
    <cellStyle name="Akzent5 13" xfId="3067" xr:uid="{00000000-0005-0000-0000-0000F70B0000}"/>
    <cellStyle name="Akzent5 14" xfId="3068" xr:uid="{00000000-0005-0000-0000-0000F80B0000}"/>
    <cellStyle name="Akzent5 15" xfId="3069" xr:uid="{00000000-0005-0000-0000-0000F90B0000}"/>
    <cellStyle name="Akzent5 16" xfId="3070" xr:uid="{00000000-0005-0000-0000-0000FA0B0000}"/>
    <cellStyle name="Akzent5 2" xfId="3071" xr:uid="{00000000-0005-0000-0000-0000FB0B0000}"/>
    <cellStyle name="Akzent5 2 10" xfId="3072" xr:uid="{00000000-0005-0000-0000-0000FC0B0000}"/>
    <cellStyle name="Akzent5 2 11" xfId="3073" xr:uid="{00000000-0005-0000-0000-0000FD0B0000}"/>
    <cellStyle name="Akzent5 2 12" xfId="3074" xr:uid="{00000000-0005-0000-0000-0000FE0B0000}"/>
    <cellStyle name="Akzent5 2 13" xfId="3075" xr:uid="{00000000-0005-0000-0000-0000FF0B0000}"/>
    <cellStyle name="Akzent5 2 14" xfId="3076" xr:uid="{00000000-0005-0000-0000-0000000C0000}"/>
    <cellStyle name="Akzent5 2 15" xfId="3077" xr:uid="{00000000-0005-0000-0000-0000010C0000}"/>
    <cellStyle name="Akzent5 2 16" xfId="3078" xr:uid="{00000000-0005-0000-0000-0000020C0000}"/>
    <cellStyle name="Akzent5 2 17" xfId="3079" xr:uid="{00000000-0005-0000-0000-0000030C0000}"/>
    <cellStyle name="Akzent5 2 18" xfId="3080" xr:uid="{00000000-0005-0000-0000-0000040C0000}"/>
    <cellStyle name="Akzent5 2 19" xfId="3081" xr:uid="{00000000-0005-0000-0000-0000050C0000}"/>
    <cellStyle name="Akzent5 2 2" xfId="3082" xr:uid="{00000000-0005-0000-0000-0000060C0000}"/>
    <cellStyle name="Akzent5 2 20" xfId="3083" xr:uid="{00000000-0005-0000-0000-0000070C0000}"/>
    <cellStyle name="Akzent5 2 21" xfId="3084" xr:uid="{00000000-0005-0000-0000-0000080C0000}"/>
    <cellStyle name="Akzent5 2 22" xfId="3085" xr:uid="{00000000-0005-0000-0000-0000090C0000}"/>
    <cellStyle name="Akzent5 2 23" xfId="3086" xr:uid="{00000000-0005-0000-0000-00000A0C0000}"/>
    <cellStyle name="Akzent5 2 24" xfId="3087" xr:uid="{00000000-0005-0000-0000-00000B0C0000}"/>
    <cellStyle name="Akzent5 2 25" xfId="3088" xr:uid="{00000000-0005-0000-0000-00000C0C0000}"/>
    <cellStyle name="Akzent5 2 26" xfId="3089" xr:uid="{00000000-0005-0000-0000-00000D0C0000}"/>
    <cellStyle name="Akzent5 2 27" xfId="3090" xr:uid="{00000000-0005-0000-0000-00000E0C0000}"/>
    <cellStyle name="Akzent5 2 28" xfId="3091" xr:uid="{00000000-0005-0000-0000-00000F0C0000}"/>
    <cellStyle name="Akzent5 2 29" xfId="3092" xr:uid="{00000000-0005-0000-0000-0000100C0000}"/>
    <cellStyle name="Akzent5 2 3" xfId="3093" xr:uid="{00000000-0005-0000-0000-0000110C0000}"/>
    <cellStyle name="Akzent5 2 30" xfId="3094" xr:uid="{00000000-0005-0000-0000-0000120C0000}"/>
    <cellStyle name="Akzent5 2 31" xfId="3095" xr:uid="{00000000-0005-0000-0000-0000130C0000}"/>
    <cellStyle name="Akzent5 2 32" xfId="3096" xr:uid="{00000000-0005-0000-0000-0000140C0000}"/>
    <cellStyle name="Akzent5 2 33" xfId="3097" xr:uid="{00000000-0005-0000-0000-0000150C0000}"/>
    <cellStyle name="Akzent5 2 34" xfId="3098" xr:uid="{00000000-0005-0000-0000-0000160C0000}"/>
    <cellStyle name="Akzent5 2 35" xfId="3099" xr:uid="{00000000-0005-0000-0000-0000170C0000}"/>
    <cellStyle name="Akzent5 2 36" xfId="3100" xr:uid="{00000000-0005-0000-0000-0000180C0000}"/>
    <cellStyle name="Akzent5 2 4" xfId="3101" xr:uid="{00000000-0005-0000-0000-0000190C0000}"/>
    <cellStyle name="Akzent5 2 5" xfId="3102" xr:uid="{00000000-0005-0000-0000-00001A0C0000}"/>
    <cellStyle name="Akzent5 2 6" xfId="3103" xr:uid="{00000000-0005-0000-0000-00001B0C0000}"/>
    <cellStyle name="Akzent5 2 7" xfId="3104" xr:uid="{00000000-0005-0000-0000-00001C0C0000}"/>
    <cellStyle name="Akzent5 2 8" xfId="3105" xr:uid="{00000000-0005-0000-0000-00001D0C0000}"/>
    <cellStyle name="Akzent5 2 9" xfId="3106" xr:uid="{00000000-0005-0000-0000-00001E0C0000}"/>
    <cellStyle name="Akzent5 3" xfId="3107" xr:uid="{00000000-0005-0000-0000-00001F0C0000}"/>
    <cellStyle name="Akzent5 3 10" xfId="3108" xr:uid="{00000000-0005-0000-0000-0000200C0000}"/>
    <cellStyle name="Akzent5 3 11" xfId="3109" xr:uid="{00000000-0005-0000-0000-0000210C0000}"/>
    <cellStyle name="Akzent5 3 12" xfId="3110" xr:uid="{00000000-0005-0000-0000-0000220C0000}"/>
    <cellStyle name="Akzent5 3 13" xfId="3111" xr:uid="{00000000-0005-0000-0000-0000230C0000}"/>
    <cellStyle name="Akzent5 3 14" xfId="3112" xr:uid="{00000000-0005-0000-0000-0000240C0000}"/>
    <cellStyle name="Akzent5 3 15" xfId="3113" xr:uid="{00000000-0005-0000-0000-0000250C0000}"/>
    <cellStyle name="Akzent5 3 16" xfId="3114" xr:uid="{00000000-0005-0000-0000-0000260C0000}"/>
    <cellStyle name="Akzent5 3 17" xfId="3115" xr:uid="{00000000-0005-0000-0000-0000270C0000}"/>
    <cellStyle name="Akzent5 3 18" xfId="3116" xr:uid="{00000000-0005-0000-0000-0000280C0000}"/>
    <cellStyle name="Akzent5 3 19" xfId="3117" xr:uid="{00000000-0005-0000-0000-0000290C0000}"/>
    <cellStyle name="Akzent5 3 2" xfId="3118" xr:uid="{00000000-0005-0000-0000-00002A0C0000}"/>
    <cellStyle name="Akzent5 3 20" xfId="3119" xr:uid="{00000000-0005-0000-0000-00002B0C0000}"/>
    <cellStyle name="Akzent5 3 21" xfId="3120" xr:uid="{00000000-0005-0000-0000-00002C0C0000}"/>
    <cellStyle name="Akzent5 3 22" xfId="3121" xr:uid="{00000000-0005-0000-0000-00002D0C0000}"/>
    <cellStyle name="Akzent5 3 23" xfId="3122" xr:uid="{00000000-0005-0000-0000-00002E0C0000}"/>
    <cellStyle name="Akzent5 3 24" xfId="3123" xr:uid="{00000000-0005-0000-0000-00002F0C0000}"/>
    <cellStyle name="Akzent5 3 25" xfId="3124" xr:uid="{00000000-0005-0000-0000-0000300C0000}"/>
    <cellStyle name="Akzent5 3 26" xfId="3125" xr:uid="{00000000-0005-0000-0000-0000310C0000}"/>
    <cellStyle name="Akzent5 3 27" xfId="3126" xr:uid="{00000000-0005-0000-0000-0000320C0000}"/>
    <cellStyle name="Akzent5 3 28" xfId="3127" xr:uid="{00000000-0005-0000-0000-0000330C0000}"/>
    <cellStyle name="Akzent5 3 29" xfId="3128" xr:uid="{00000000-0005-0000-0000-0000340C0000}"/>
    <cellStyle name="Akzent5 3 3" xfId="3129" xr:uid="{00000000-0005-0000-0000-0000350C0000}"/>
    <cellStyle name="Akzent5 3 4" xfId="3130" xr:uid="{00000000-0005-0000-0000-0000360C0000}"/>
    <cellStyle name="Akzent5 3 5" xfId="3131" xr:uid="{00000000-0005-0000-0000-0000370C0000}"/>
    <cellStyle name="Akzent5 3 6" xfId="3132" xr:uid="{00000000-0005-0000-0000-0000380C0000}"/>
    <cellStyle name="Akzent5 3 7" xfId="3133" xr:uid="{00000000-0005-0000-0000-0000390C0000}"/>
    <cellStyle name="Akzent5 3 8" xfId="3134" xr:uid="{00000000-0005-0000-0000-00003A0C0000}"/>
    <cellStyle name="Akzent5 3 9" xfId="3135" xr:uid="{00000000-0005-0000-0000-00003B0C0000}"/>
    <cellStyle name="Akzent5 4" xfId="3136" xr:uid="{00000000-0005-0000-0000-00003C0C0000}"/>
    <cellStyle name="Akzent5 4 10" xfId="3137" xr:uid="{00000000-0005-0000-0000-00003D0C0000}"/>
    <cellStyle name="Akzent5 4 11" xfId="3138" xr:uid="{00000000-0005-0000-0000-00003E0C0000}"/>
    <cellStyle name="Akzent5 4 2" xfId="3139" xr:uid="{00000000-0005-0000-0000-00003F0C0000}"/>
    <cellStyle name="Akzent5 4 3" xfId="3140" xr:uid="{00000000-0005-0000-0000-0000400C0000}"/>
    <cellStyle name="Akzent5 4 4" xfId="3141" xr:uid="{00000000-0005-0000-0000-0000410C0000}"/>
    <cellStyle name="Akzent5 4 5" xfId="3142" xr:uid="{00000000-0005-0000-0000-0000420C0000}"/>
    <cellStyle name="Akzent5 4 6" xfId="3143" xr:uid="{00000000-0005-0000-0000-0000430C0000}"/>
    <cellStyle name="Akzent5 4 7" xfId="3144" xr:uid="{00000000-0005-0000-0000-0000440C0000}"/>
    <cellStyle name="Akzent5 4 8" xfId="3145" xr:uid="{00000000-0005-0000-0000-0000450C0000}"/>
    <cellStyle name="Akzent5 4 9" xfId="3146" xr:uid="{00000000-0005-0000-0000-0000460C0000}"/>
    <cellStyle name="Akzent5 5" xfId="3147" xr:uid="{00000000-0005-0000-0000-0000470C0000}"/>
    <cellStyle name="Akzent5 5 2" xfId="3148" xr:uid="{00000000-0005-0000-0000-0000480C0000}"/>
    <cellStyle name="Akzent5 5 3" xfId="3149" xr:uid="{00000000-0005-0000-0000-0000490C0000}"/>
    <cellStyle name="Akzent5 5 4" xfId="3150" xr:uid="{00000000-0005-0000-0000-00004A0C0000}"/>
    <cellStyle name="Akzent5 5 5" xfId="3151" xr:uid="{00000000-0005-0000-0000-00004B0C0000}"/>
    <cellStyle name="Akzent5 6" xfId="3152" xr:uid="{00000000-0005-0000-0000-00004C0C0000}"/>
    <cellStyle name="Akzent5 6 2" xfId="3153" xr:uid="{00000000-0005-0000-0000-00004D0C0000}"/>
    <cellStyle name="Akzent5 6 3" xfId="3154" xr:uid="{00000000-0005-0000-0000-00004E0C0000}"/>
    <cellStyle name="Akzent5 6 4" xfId="3155" xr:uid="{00000000-0005-0000-0000-00004F0C0000}"/>
    <cellStyle name="Akzent5 6 5" xfId="3156" xr:uid="{00000000-0005-0000-0000-0000500C0000}"/>
    <cellStyle name="Akzent5 7" xfId="3157" xr:uid="{00000000-0005-0000-0000-0000510C0000}"/>
    <cellStyle name="Akzent5 7 2" xfId="3158" xr:uid="{00000000-0005-0000-0000-0000520C0000}"/>
    <cellStyle name="Akzent5 7 3" xfId="3159" xr:uid="{00000000-0005-0000-0000-0000530C0000}"/>
    <cellStyle name="Akzent5 7 4" xfId="3160" xr:uid="{00000000-0005-0000-0000-0000540C0000}"/>
    <cellStyle name="Akzent5 7 5" xfId="3161" xr:uid="{00000000-0005-0000-0000-0000550C0000}"/>
    <cellStyle name="Akzent5 8" xfId="3162" xr:uid="{00000000-0005-0000-0000-0000560C0000}"/>
    <cellStyle name="Akzent5 8 2" xfId="3163" xr:uid="{00000000-0005-0000-0000-0000570C0000}"/>
    <cellStyle name="Akzent5 8 3" xfId="3164" xr:uid="{00000000-0005-0000-0000-0000580C0000}"/>
    <cellStyle name="Akzent5 8 4" xfId="3165" xr:uid="{00000000-0005-0000-0000-0000590C0000}"/>
    <cellStyle name="Akzent5 8 5" xfId="3166" xr:uid="{00000000-0005-0000-0000-00005A0C0000}"/>
    <cellStyle name="Akzent5 9" xfId="3167" xr:uid="{00000000-0005-0000-0000-00005B0C0000}"/>
    <cellStyle name="Akzent5 9 2" xfId="3168" xr:uid="{00000000-0005-0000-0000-00005C0C0000}"/>
    <cellStyle name="Akzent5 9 3" xfId="3169" xr:uid="{00000000-0005-0000-0000-00005D0C0000}"/>
    <cellStyle name="Akzent5 9 4" xfId="3170" xr:uid="{00000000-0005-0000-0000-00005E0C0000}"/>
    <cellStyle name="Akzent5 9 5" xfId="3171" xr:uid="{00000000-0005-0000-0000-00005F0C0000}"/>
    <cellStyle name="Akzent6 10" xfId="3172" xr:uid="{00000000-0005-0000-0000-0000600C0000}"/>
    <cellStyle name="Akzent6 10 2" xfId="3173" xr:uid="{00000000-0005-0000-0000-0000610C0000}"/>
    <cellStyle name="Akzent6 10 3" xfId="3174" xr:uid="{00000000-0005-0000-0000-0000620C0000}"/>
    <cellStyle name="Akzent6 10 4" xfId="3175" xr:uid="{00000000-0005-0000-0000-0000630C0000}"/>
    <cellStyle name="Akzent6 10 5" xfId="3176" xr:uid="{00000000-0005-0000-0000-0000640C0000}"/>
    <cellStyle name="Akzent6 11" xfId="3177" xr:uid="{00000000-0005-0000-0000-0000650C0000}"/>
    <cellStyle name="Akzent6 11 2" xfId="3178" xr:uid="{00000000-0005-0000-0000-0000660C0000}"/>
    <cellStyle name="Akzent6 11 3" xfId="3179" xr:uid="{00000000-0005-0000-0000-0000670C0000}"/>
    <cellStyle name="Akzent6 11 4" xfId="3180" xr:uid="{00000000-0005-0000-0000-0000680C0000}"/>
    <cellStyle name="Akzent6 11 5" xfId="3181" xr:uid="{00000000-0005-0000-0000-0000690C0000}"/>
    <cellStyle name="Akzent6 12" xfId="3182" xr:uid="{00000000-0005-0000-0000-00006A0C0000}"/>
    <cellStyle name="Akzent6 13" xfId="3183" xr:uid="{00000000-0005-0000-0000-00006B0C0000}"/>
    <cellStyle name="Akzent6 14" xfId="3184" xr:uid="{00000000-0005-0000-0000-00006C0C0000}"/>
    <cellStyle name="Akzent6 15" xfId="3185" xr:uid="{00000000-0005-0000-0000-00006D0C0000}"/>
    <cellStyle name="Akzent6 16" xfId="3186" xr:uid="{00000000-0005-0000-0000-00006E0C0000}"/>
    <cellStyle name="Akzent6 2" xfId="3187" xr:uid="{00000000-0005-0000-0000-00006F0C0000}"/>
    <cellStyle name="Akzent6 2 10" xfId="3188" xr:uid="{00000000-0005-0000-0000-0000700C0000}"/>
    <cellStyle name="Akzent6 2 11" xfId="3189" xr:uid="{00000000-0005-0000-0000-0000710C0000}"/>
    <cellStyle name="Akzent6 2 12" xfId="3190" xr:uid="{00000000-0005-0000-0000-0000720C0000}"/>
    <cellStyle name="Akzent6 2 13" xfId="3191" xr:uid="{00000000-0005-0000-0000-0000730C0000}"/>
    <cellStyle name="Akzent6 2 14" xfId="3192" xr:uid="{00000000-0005-0000-0000-0000740C0000}"/>
    <cellStyle name="Akzent6 2 15" xfId="3193" xr:uid="{00000000-0005-0000-0000-0000750C0000}"/>
    <cellStyle name="Akzent6 2 16" xfId="3194" xr:uid="{00000000-0005-0000-0000-0000760C0000}"/>
    <cellStyle name="Akzent6 2 17" xfId="3195" xr:uid="{00000000-0005-0000-0000-0000770C0000}"/>
    <cellStyle name="Akzent6 2 18" xfId="3196" xr:uid="{00000000-0005-0000-0000-0000780C0000}"/>
    <cellStyle name="Akzent6 2 19" xfId="3197" xr:uid="{00000000-0005-0000-0000-0000790C0000}"/>
    <cellStyle name="Akzent6 2 2" xfId="3198" xr:uid="{00000000-0005-0000-0000-00007A0C0000}"/>
    <cellStyle name="Akzent6 2 20" xfId="3199" xr:uid="{00000000-0005-0000-0000-00007B0C0000}"/>
    <cellStyle name="Akzent6 2 21" xfId="3200" xr:uid="{00000000-0005-0000-0000-00007C0C0000}"/>
    <cellStyle name="Akzent6 2 22" xfId="3201" xr:uid="{00000000-0005-0000-0000-00007D0C0000}"/>
    <cellStyle name="Akzent6 2 23" xfId="3202" xr:uid="{00000000-0005-0000-0000-00007E0C0000}"/>
    <cellStyle name="Akzent6 2 24" xfId="3203" xr:uid="{00000000-0005-0000-0000-00007F0C0000}"/>
    <cellStyle name="Akzent6 2 25" xfId="3204" xr:uid="{00000000-0005-0000-0000-0000800C0000}"/>
    <cellStyle name="Akzent6 2 26" xfId="3205" xr:uid="{00000000-0005-0000-0000-0000810C0000}"/>
    <cellStyle name="Akzent6 2 27" xfId="3206" xr:uid="{00000000-0005-0000-0000-0000820C0000}"/>
    <cellStyle name="Akzent6 2 28" xfId="3207" xr:uid="{00000000-0005-0000-0000-0000830C0000}"/>
    <cellStyle name="Akzent6 2 29" xfId="3208" xr:uid="{00000000-0005-0000-0000-0000840C0000}"/>
    <cellStyle name="Akzent6 2 3" xfId="3209" xr:uid="{00000000-0005-0000-0000-0000850C0000}"/>
    <cellStyle name="Akzent6 2 30" xfId="3210" xr:uid="{00000000-0005-0000-0000-0000860C0000}"/>
    <cellStyle name="Akzent6 2 31" xfId="3211" xr:uid="{00000000-0005-0000-0000-0000870C0000}"/>
    <cellStyle name="Akzent6 2 32" xfId="3212" xr:uid="{00000000-0005-0000-0000-0000880C0000}"/>
    <cellStyle name="Akzent6 2 33" xfId="3213" xr:uid="{00000000-0005-0000-0000-0000890C0000}"/>
    <cellStyle name="Akzent6 2 34" xfId="3214" xr:uid="{00000000-0005-0000-0000-00008A0C0000}"/>
    <cellStyle name="Akzent6 2 35" xfId="3215" xr:uid="{00000000-0005-0000-0000-00008B0C0000}"/>
    <cellStyle name="Akzent6 2 36" xfId="3216" xr:uid="{00000000-0005-0000-0000-00008C0C0000}"/>
    <cellStyle name="Akzent6 2 4" xfId="3217" xr:uid="{00000000-0005-0000-0000-00008D0C0000}"/>
    <cellStyle name="Akzent6 2 5" xfId="3218" xr:uid="{00000000-0005-0000-0000-00008E0C0000}"/>
    <cellStyle name="Akzent6 2 6" xfId="3219" xr:uid="{00000000-0005-0000-0000-00008F0C0000}"/>
    <cellStyle name="Akzent6 2 7" xfId="3220" xr:uid="{00000000-0005-0000-0000-0000900C0000}"/>
    <cellStyle name="Akzent6 2 8" xfId="3221" xr:uid="{00000000-0005-0000-0000-0000910C0000}"/>
    <cellStyle name="Akzent6 2 9" xfId="3222" xr:uid="{00000000-0005-0000-0000-0000920C0000}"/>
    <cellStyle name="Akzent6 3" xfId="3223" xr:uid="{00000000-0005-0000-0000-0000930C0000}"/>
    <cellStyle name="Akzent6 3 10" xfId="3224" xr:uid="{00000000-0005-0000-0000-0000940C0000}"/>
    <cellStyle name="Akzent6 3 11" xfId="3225" xr:uid="{00000000-0005-0000-0000-0000950C0000}"/>
    <cellStyle name="Akzent6 3 12" xfId="3226" xr:uid="{00000000-0005-0000-0000-0000960C0000}"/>
    <cellStyle name="Akzent6 3 13" xfId="3227" xr:uid="{00000000-0005-0000-0000-0000970C0000}"/>
    <cellStyle name="Akzent6 3 14" xfId="3228" xr:uid="{00000000-0005-0000-0000-0000980C0000}"/>
    <cellStyle name="Akzent6 3 15" xfId="3229" xr:uid="{00000000-0005-0000-0000-0000990C0000}"/>
    <cellStyle name="Akzent6 3 16" xfId="3230" xr:uid="{00000000-0005-0000-0000-00009A0C0000}"/>
    <cellStyle name="Akzent6 3 17" xfId="3231" xr:uid="{00000000-0005-0000-0000-00009B0C0000}"/>
    <cellStyle name="Akzent6 3 18" xfId="3232" xr:uid="{00000000-0005-0000-0000-00009C0C0000}"/>
    <cellStyle name="Akzent6 3 19" xfId="3233" xr:uid="{00000000-0005-0000-0000-00009D0C0000}"/>
    <cellStyle name="Akzent6 3 2" xfId="3234" xr:uid="{00000000-0005-0000-0000-00009E0C0000}"/>
    <cellStyle name="Akzent6 3 20" xfId="3235" xr:uid="{00000000-0005-0000-0000-00009F0C0000}"/>
    <cellStyle name="Akzent6 3 21" xfId="3236" xr:uid="{00000000-0005-0000-0000-0000A00C0000}"/>
    <cellStyle name="Akzent6 3 22" xfId="3237" xr:uid="{00000000-0005-0000-0000-0000A10C0000}"/>
    <cellStyle name="Akzent6 3 23" xfId="3238" xr:uid="{00000000-0005-0000-0000-0000A20C0000}"/>
    <cellStyle name="Akzent6 3 24" xfId="3239" xr:uid="{00000000-0005-0000-0000-0000A30C0000}"/>
    <cellStyle name="Akzent6 3 25" xfId="3240" xr:uid="{00000000-0005-0000-0000-0000A40C0000}"/>
    <cellStyle name="Akzent6 3 26" xfId="3241" xr:uid="{00000000-0005-0000-0000-0000A50C0000}"/>
    <cellStyle name="Akzent6 3 27" xfId="3242" xr:uid="{00000000-0005-0000-0000-0000A60C0000}"/>
    <cellStyle name="Akzent6 3 28" xfId="3243" xr:uid="{00000000-0005-0000-0000-0000A70C0000}"/>
    <cellStyle name="Akzent6 3 29" xfId="3244" xr:uid="{00000000-0005-0000-0000-0000A80C0000}"/>
    <cellStyle name="Akzent6 3 3" xfId="3245" xr:uid="{00000000-0005-0000-0000-0000A90C0000}"/>
    <cellStyle name="Akzent6 3 4" xfId="3246" xr:uid="{00000000-0005-0000-0000-0000AA0C0000}"/>
    <cellStyle name="Akzent6 3 5" xfId="3247" xr:uid="{00000000-0005-0000-0000-0000AB0C0000}"/>
    <cellStyle name="Akzent6 3 6" xfId="3248" xr:uid="{00000000-0005-0000-0000-0000AC0C0000}"/>
    <cellStyle name="Akzent6 3 7" xfId="3249" xr:uid="{00000000-0005-0000-0000-0000AD0C0000}"/>
    <cellStyle name="Akzent6 3 8" xfId="3250" xr:uid="{00000000-0005-0000-0000-0000AE0C0000}"/>
    <cellStyle name="Akzent6 3 9" xfId="3251" xr:uid="{00000000-0005-0000-0000-0000AF0C0000}"/>
    <cellStyle name="Akzent6 4" xfId="3252" xr:uid="{00000000-0005-0000-0000-0000B00C0000}"/>
    <cellStyle name="Akzent6 4 10" xfId="3253" xr:uid="{00000000-0005-0000-0000-0000B10C0000}"/>
    <cellStyle name="Akzent6 4 11" xfId="3254" xr:uid="{00000000-0005-0000-0000-0000B20C0000}"/>
    <cellStyle name="Akzent6 4 2" xfId="3255" xr:uid="{00000000-0005-0000-0000-0000B30C0000}"/>
    <cellStyle name="Akzent6 4 3" xfId="3256" xr:uid="{00000000-0005-0000-0000-0000B40C0000}"/>
    <cellStyle name="Akzent6 4 4" xfId="3257" xr:uid="{00000000-0005-0000-0000-0000B50C0000}"/>
    <cellStyle name="Akzent6 4 5" xfId="3258" xr:uid="{00000000-0005-0000-0000-0000B60C0000}"/>
    <cellStyle name="Akzent6 4 6" xfId="3259" xr:uid="{00000000-0005-0000-0000-0000B70C0000}"/>
    <cellStyle name="Akzent6 4 7" xfId="3260" xr:uid="{00000000-0005-0000-0000-0000B80C0000}"/>
    <cellStyle name="Akzent6 4 8" xfId="3261" xr:uid="{00000000-0005-0000-0000-0000B90C0000}"/>
    <cellStyle name="Akzent6 4 9" xfId="3262" xr:uid="{00000000-0005-0000-0000-0000BA0C0000}"/>
    <cellStyle name="Akzent6 5" xfId="3263" xr:uid="{00000000-0005-0000-0000-0000BB0C0000}"/>
    <cellStyle name="Akzent6 5 2" xfId="3264" xr:uid="{00000000-0005-0000-0000-0000BC0C0000}"/>
    <cellStyle name="Akzent6 5 3" xfId="3265" xr:uid="{00000000-0005-0000-0000-0000BD0C0000}"/>
    <cellStyle name="Akzent6 5 4" xfId="3266" xr:uid="{00000000-0005-0000-0000-0000BE0C0000}"/>
    <cellStyle name="Akzent6 5 5" xfId="3267" xr:uid="{00000000-0005-0000-0000-0000BF0C0000}"/>
    <cellStyle name="Akzent6 6" xfId="3268" xr:uid="{00000000-0005-0000-0000-0000C00C0000}"/>
    <cellStyle name="Akzent6 6 2" xfId="3269" xr:uid="{00000000-0005-0000-0000-0000C10C0000}"/>
    <cellStyle name="Akzent6 6 3" xfId="3270" xr:uid="{00000000-0005-0000-0000-0000C20C0000}"/>
    <cellStyle name="Akzent6 6 4" xfId="3271" xr:uid="{00000000-0005-0000-0000-0000C30C0000}"/>
    <cellStyle name="Akzent6 6 5" xfId="3272" xr:uid="{00000000-0005-0000-0000-0000C40C0000}"/>
    <cellStyle name="Akzent6 7" xfId="3273" xr:uid="{00000000-0005-0000-0000-0000C50C0000}"/>
    <cellStyle name="Akzent6 7 2" xfId="3274" xr:uid="{00000000-0005-0000-0000-0000C60C0000}"/>
    <cellStyle name="Akzent6 7 3" xfId="3275" xr:uid="{00000000-0005-0000-0000-0000C70C0000}"/>
    <cellStyle name="Akzent6 7 4" xfId="3276" xr:uid="{00000000-0005-0000-0000-0000C80C0000}"/>
    <cellStyle name="Akzent6 7 5" xfId="3277" xr:uid="{00000000-0005-0000-0000-0000C90C0000}"/>
    <cellStyle name="Akzent6 8" xfId="3278" xr:uid="{00000000-0005-0000-0000-0000CA0C0000}"/>
    <cellStyle name="Akzent6 8 2" xfId="3279" xr:uid="{00000000-0005-0000-0000-0000CB0C0000}"/>
    <cellStyle name="Akzent6 8 3" xfId="3280" xr:uid="{00000000-0005-0000-0000-0000CC0C0000}"/>
    <cellStyle name="Akzent6 8 4" xfId="3281" xr:uid="{00000000-0005-0000-0000-0000CD0C0000}"/>
    <cellStyle name="Akzent6 8 5" xfId="3282" xr:uid="{00000000-0005-0000-0000-0000CE0C0000}"/>
    <cellStyle name="Akzent6 9" xfId="3283" xr:uid="{00000000-0005-0000-0000-0000CF0C0000}"/>
    <cellStyle name="Akzent6 9 2" xfId="3284" xr:uid="{00000000-0005-0000-0000-0000D00C0000}"/>
    <cellStyle name="Akzent6 9 3" xfId="3285" xr:uid="{00000000-0005-0000-0000-0000D10C0000}"/>
    <cellStyle name="Akzent6 9 4" xfId="3286" xr:uid="{00000000-0005-0000-0000-0000D20C0000}"/>
    <cellStyle name="Akzent6 9 5" xfId="3287" xr:uid="{00000000-0005-0000-0000-0000D30C0000}"/>
    <cellStyle name="Ausgabe" xfId="1" builtinId="21"/>
    <cellStyle name="Ausgabe 10" xfId="3288" xr:uid="{00000000-0005-0000-0000-0000D50C0000}"/>
    <cellStyle name="Ausgabe 10 2" xfId="3289" xr:uid="{00000000-0005-0000-0000-0000D60C0000}"/>
    <cellStyle name="Ausgabe 10 2 2" xfId="3290" xr:uid="{00000000-0005-0000-0000-0000D70C0000}"/>
    <cellStyle name="Ausgabe 10 2 2 2" xfId="3291" xr:uid="{00000000-0005-0000-0000-0000D80C0000}"/>
    <cellStyle name="Ausgabe 10 2 3" xfId="3292" xr:uid="{00000000-0005-0000-0000-0000D90C0000}"/>
    <cellStyle name="Ausgabe 10 3" xfId="3293" xr:uid="{00000000-0005-0000-0000-0000DA0C0000}"/>
    <cellStyle name="Ausgabe 10 4" xfId="3294" xr:uid="{00000000-0005-0000-0000-0000DB0C0000}"/>
    <cellStyle name="Ausgabe 10 5" xfId="3295" xr:uid="{00000000-0005-0000-0000-0000DC0C0000}"/>
    <cellStyle name="Ausgabe 10 6" xfId="3296" xr:uid="{00000000-0005-0000-0000-0000DD0C0000}"/>
    <cellStyle name="Ausgabe 10 6 2" xfId="3297" xr:uid="{00000000-0005-0000-0000-0000DE0C0000}"/>
    <cellStyle name="Ausgabe 10 7" xfId="3298" xr:uid="{00000000-0005-0000-0000-0000DF0C0000}"/>
    <cellStyle name="Ausgabe 11" xfId="3299" xr:uid="{00000000-0005-0000-0000-0000E00C0000}"/>
    <cellStyle name="Ausgabe 11 2" xfId="3300" xr:uid="{00000000-0005-0000-0000-0000E10C0000}"/>
    <cellStyle name="Ausgabe 11 2 2" xfId="3301" xr:uid="{00000000-0005-0000-0000-0000E20C0000}"/>
    <cellStyle name="Ausgabe 11 2 2 2" xfId="3302" xr:uid="{00000000-0005-0000-0000-0000E30C0000}"/>
    <cellStyle name="Ausgabe 11 2 3" xfId="3303" xr:uid="{00000000-0005-0000-0000-0000E40C0000}"/>
    <cellStyle name="Ausgabe 11 3" xfId="3304" xr:uid="{00000000-0005-0000-0000-0000E50C0000}"/>
    <cellStyle name="Ausgabe 11 4" xfId="3305" xr:uid="{00000000-0005-0000-0000-0000E60C0000}"/>
    <cellStyle name="Ausgabe 11 5" xfId="3306" xr:uid="{00000000-0005-0000-0000-0000E70C0000}"/>
    <cellStyle name="Ausgabe 11 6" xfId="3307" xr:uid="{00000000-0005-0000-0000-0000E80C0000}"/>
    <cellStyle name="Ausgabe 11 6 2" xfId="3308" xr:uid="{00000000-0005-0000-0000-0000E90C0000}"/>
    <cellStyle name="Ausgabe 11 7" xfId="3309" xr:uid="{00000000-0005-0000-0000-0000EA0C0000}"/>
    <cellStyle name="Ausgabe 12" xfId="3310" xr:uid="{00000000-0005-0000-0000-0000EB0C0000}"/>
    <cellStyle name="Ausgabe 13" xfId="3311" xr:uid="{00000000-0005-0000-0000-0000EC0C0000}"/>
    <cellStyle name="Ausgabe 14" xfId="3312" xr:uid="{00000000-0005-0000-0000-0000ED0C0000}"/>
    <cellStyle name="Ausgabe 15" xfId="3313" xr:uid="{00000000-0005-0000-0000-0000EE0C0000}"/>
    <cellStyle name="Ausgabe 16" xfId="3314" xr:uid="{00000000-0005-0000-0000-0000EF0C0000}"/>
    <cellStyle name="Ausgabe 2" xfId="3315" xr:uid="{00000000-0005-0000-0000-0000F00C0000}"/>
    <cellStyle name="Ausgabe 2 10" xfId="3316" xr:uid="{00000000-0005-0000-0000-0000F10C0000}"/>
    <cellStyle name="Ausgabe 2 10 2" xfId="3317" xr:uid="{00000000-0005-0000-0000-0000F20C0000}"/>
    <cellStyle name="Ausgabe 2 10 2 2" xfId="3318" xr:uid="{00000000-0005-0000-0000-0000F30C0000}"/>
    <cellStyle name="Ausgabe 2 10 3" xfId="3319" xr:uid="{00000000-0005-0000-0000-0000F40C0000}"/>
    <cellStyle name="Ausgabe 2 11" xfId="3320" xr:uid="{00000000-0005-0000-0000-0000F50C0000}"/>
    <cellStyle name="Ausgabe 2 11 2" xfId="3321" xr:uid="{00000000-0005-0000-0000-0000F60C0000}"/>
    <cellStyle name="Ausgabe 2 11 2 2" xfId="3322" xr:uid="{00000000-0005-0000-0000-0000F70C0000}"/>
    <cellStyle name="Ausgabe 2 11 3" xfId="3323" xr:uid="{00000000-0005-0000-0000-0000F80C0000}"/>
    <cellStyle name="Ausgabe 2 12" xfId="3324" xr:uid="{00000000-0005-0000-0000-0000F90C0000}"/>
    <cellStyle name="Ausgabe 2 12 2" xfId="3325" xr:uid="{00000000-0005-0000-0000-0000FA0C0000}"/>
    <cellStyle name="Ausgabe 2 12 2 2" xfId="3326" xr:uid="{00000000-0005-0000-0000-0000FB0C0000}"/>
    <cellStyle name="Ausgabe 2 12 3" xfId="3327" xr:uid="{00000000-0005-0000-0000-0000FC0C0000}"/>
    <cellStyle name="Ausgabe 2 13" xfId="3328" xr:uid="{00000000-0005-0000-0000-0000FD0C0000}"/>
    <cellStyle name="Ausgabe 2 13 2" xfId="3329" xr:uid="{00000000-0005-0000-0000-0000FE0C0000}"/>
    <cellStyle name="Ausgabe 2 13 2 2" xfId="3330" xr:uid="{00000000-0005-0000-0000-0000FF0C0000}"/>
    <cellStyle name="Ausgabe 2 13 3" xfId="3331" xr:uid="{00000000-0005-0000-0000-0000000D0000}"/>
    <cellStyle name="Ausgabe 2 14" xfId="3332" xr:uid="{00000000-0005-0000-0000-0000010D0000}"/>
    <cellStyle name="Ausgabe 2 14 2" xfId="3333" xr:uid="{00000000-0005-0000-0000-0000020D0000}"/>
    <cellStyle name="Ausgabe 2 14 2 2" xfId="3334" xr:uid="{00000000-0005-0000-0000-0000030D0000}"/>
    <cellStyle name="Ausgabe 2 14 3" xfId="3335" xr:uid="{00000000-0005-0000-0000-0000040D0000}"/>
    <cellStyle name="Ausgabe 2 15" xfId="3336" xr:uid="{00000000-0005-0000-0000-0000050D0000}"/>
    <cellStyle name="Ausgabe 2 15 2" xfId="3337" xr:uid="{00000000-0005-0000-0000-0000060D0000}"/>
    <cellStyle name="Ausgabe 2 15 2 2" xfId="3338" xr:uid="{00000000-0005-0000-0000-0000070D0000}"/>
    <cellStyle name="Ausgabe 2 15 3" xfId="3339" xr:uid="{00000000-0005-0000-0000-0000080D0000}"/>
    <cellStyle name="Ausgabe 2 16" xfId="3340" xr:uid="{00000000-0005-0000-0000-0000090D0000}"/>
    <cellStyle name="Ausgabe 2 16 2" xfId="3341" xr:uid="{00000000-0005-0000-0000-00000A0D0000}"/>
    <cellStyle name="Ausgabe 2 16 2 2" xfId="3342" xr:uid="{00000000-0005-0000-0000-00000B0D0000}"/>
    <cellStyle name="Ausgabe 2 16 3" xfId="3343" xr:uid="{00000000-0005-0000-0000-00000C0D0000}"/>
    <cellStyle name="Ausgabe 2 17" xfId="3344" xr:uid="{00000000-0005-0000-0000-00000D0D0000}"/>
    <cellStyle name="Ausgabe 2 17 2" xfId="3345" xr:uid="{00000000-0005-0000-0000-00000E0D0000}"/>
    <cellStyle name="Ausgabe 2 17 2 2" xfId="3346" xr:uid="{00000000-0005-0000-0000-00000F0D0000}"/>
    <cellStyle name="Ausgabe 2 17 3" xfId="3347" xr:uid="{00000000-0005-0000-0000-0000100D0000}"/>
    <cellStyle name="Ausgabe 2 18" xfId="3348" xr:uid="{00000000-0005-0000-0000-0000110D0000}"/>
    <cellStyle name="Ausgabe 2 18 2" xfId="3349" xr:uid="{00000000-0005-0000-0000-0000120D0000}"/>
    <cellStyle name="Ausgabe 2 18 2 2" xfId="3350" xr:uid="{00000000-0005-0000-0000-0000130D0000}"/>
    <cellStyle name="Ausgabe 2 18 3" xfId="3351" xr:uid="{00000000-0005-0000-0000-0000140D0000}"/>
    <cellStyle name="Ausgabe 2 19" xfId="3352" xr:uid="{00000000-0005-0000-0000-0000150D0000}"/>
    <cellStyle name="Ausgabe 2 19 2" xfId="3353" xr:uid="{00000000-0005-0000-0000-0000160D0000}"/>
    <cellStyle name="Ausgabe 2 19 2 2" xfId="3354" xr:uid="{00000000-0005-0000-0000-0000170D0000}"/>
    <cellStyle name="Ausgabe 2 19 3" xfId="3355" xr:uid="{00000000-0005-0000-0000-0000180D0000}"/>
    <cellStyle name="Ausgabe 2 2" xfId="3356" xr:uid="{00000000-0005-0000-0000-0000190D0000}"/>
    <cellStyle name="Ausgabe 2 2 2" xfId="3357" xr:uid="{00000000-0005-0000-0000-00001A0D0000}"/>
    <cellStyle name="Ausgabe 2 2 2 2" xfId="3358" xr:uid="{00000000-0005-0000-0000-00001B0D0000}"/>
    <cellStyle name="Ausgabe 2 2 3" xfId="3359" xr:uid="{00000000-0005-0000-0000-00001C0D0000}"/>
    <cellStyle name="Ausgabe 2 20" xfId="3360" xr:uid="{00000000-0005-0000-0000-00001D0D0000}"/>
    <cellStyle name="Ausgabe 2 20 2" xfId="3361" xr:uid="{00000000-0005-0000-0000-00001E0D0000}"/>
    <cellStyle name="Ausgabe 2 20 2 2" xfId="3362" xr:uid="{00000000-0005-0000-0000-00001F0D0000}"/>
    <cellStyle name="Ausgabe 2 20 3" xfId="3363" xr:uid="{00000000-0005-0000-0000-0000200D0000}"/>
    <cellStyle name="Ausgabe 2 21" xfId="3364" xr:uid="{00000000-0005-0000-0000-0000210D0000}"/>
    <cellStyle name="Ausgabe 2 21 2" xfId="3365" xr:uid="{00000000-0005-0000-0000-0000220D0000}"/>
    <cellStyle name="Ausgabe 2 21 2 2" xfId="3366" xr:uid="{00000000-0005-0000-0000-0000230D0000}"/>
    <cellStyle name="Ausgabe 2 21 3" xfId="3367" xr:uid="{00000000-0005-0000-0000-0000240D0000}"/>
    <cellStyle name="Ausgabe 2 22" xfId="3368" xr:uid="{00000000-0005-0000-0000-0000250D0000}"/>
    <cellStyle name="Ausgabe 2 22 2" xfId="3369" xr:uid="{00000000-0005-0000-0000-0000260D0000}"/>
    <cellStyle name="Ausgabe 2 22 2 2" xfId="3370" xr:uid="{00000000-0005-0000-0000-0000270D0000}"/>
    <cellStyle name="Ausgabe 2 22 3" xfId="3371" xr:uid="{00000000-0005-0000-0000-0000280D0000}"/>
    <cellStyle name="Ausgabe 2 23" xfId="3372" xr:uid="{00000000-0005-0000-0000-0000290D0000}"/>
    <cellStyle name="Ausgabe 2 23 2" xfId="3373" xr:uid="{00000000-0005-0000-0000-00002A0D0000}"/>
    <cellStyle name="Ausgabe 2 23 2 2" xfId="3374" xr:uid="{00000000-0005-0000-0000-00002B0D0000}"/>
    <cellStyle name="Ausgabe 2 23 3" xfId="3375" xr:uid="{00000000-0005-0000-0000-00002C0D0000}"/>
    <cellStyle name="Ausgabe 2 24" xfId="3376" xr:uid="{00000000-0005-0000-0000-00002D0D0000}"/>
    <cellStyle name="Ausgabe 2 24 2" xfId="3377" xr:uid="{00000000-0005-0000-0000-00002E0D0000}"/>
    <cellStyle name="Ausgabe 2 24 2 2" xfId="3378" xr:uid="{00000000-0005-0000-0000-00002F0D0000}"/>
    <cellStyle name="Ausgabe 2 24 3" xfId="3379" xr:uid="{00000000-0005-0000-0000-0000300D0000}"/>
    <cellStyle name="Ausgabe 2 25" xfId="3380" xr:uid="{00000000-0005-0000-0000-0000310D0000}"/>
    <cellStyle name="Ausgabe 2 25 2" xfId="3381" xr:uid="{00000000-0005-0000-0000-0000320D0000}"/>
    <cellStyle name="Ausgabe 2 25 2 2" xfId="3382" xr:uid="{00000000-0005-0000-0000-0000330D0000}"/>
    <cellStyle name="Ausgabe 2 25 3" xfId="3383" xr:uid="{00000000-0005-0000-0000-0000340D0000}"/>
    <cellStyle name="Ausgabe 2 26" xfId="3384" xr:uid="{00000000-0005-0000-0000-0000350D0000}"/>
    <cellStyle name="Ausgabe 2 26 2" xfId="3385" xr:uid="{00000000-0005-0000-0000-0000360D0000}"/>
    <cellStyle name="Ausgabe 2 26 2 2" xfId="3386" xr:uid="{00000000-0005-0000-0000-0000370D0000}"/>
    <cellStyle name="Ausgabe 2 26 3" xfId="3387" xr:uid="{00000000-0005-0000-0000-0000380D0000}"/>
    <cellStyle name="Ausgabe 2 27" xfId="3388" xr:uid="{00000000-0005-0000-0000-0000390D0000}"/>
    <cellStyle name="Ausgabe 2 27 2" xfId="3389" xr:uid="{00000000-0005-0000-0000-00003A0D0000}"/>
    <cellStyle name="Ausgabe 2 27 2 2" xfId="3390" xr:uid="{00000000-0005-0000-0000-00003B0D0000}"/>
    <cellStyle name="Ausgabe 2 27 3" xfId="3391" xr:uid="{00000000-0005-0000-0000-00003C0D0000}"/>
    <cellStyle name="Ausgabe 2 28" xfId="3392" xr:uid="{00000000-0005-0000-0000-00003D0D0000}"/>
    <cellStyle name="Ausgabe 2 28 2" xfId="3393" xr:uid="{00000000-0005-0000-0000-00003E0D0000}"/>
    <cellStyle name="Ausgabe 2 28 2 2" xfId="3394" xr:uid="{00000000-0005-0000-0000-00003F0D0000}"/>
    <cellStyle name="Ausgabe 2 28 3" xfId="3395" xr:uid="{00000000-0005-0000-0000-0000400D0000}"/>
    <cellStyle name="Ausgabe 2 29" xfId="3396" xr:uid="{00000000-0005-0000-0000-0000410D0000}"/>
    <cellStyle name="Ausgabe 2 29 2" xfId="3397" xr:uid="{00000000-0005-0000-0000-0000420D0000}"/>
    <cellStyle name="Ausgabe 2 29 2 2" xfId="3398" xr:uid="{00000000-0005-0000-0000-0000430D0000}"/>
    <cellStyle name="Ausgabe 2 29 3" xfId="3399" xr:uid="{00000000-0005-0000-0000-0000440D0000}"/>
    <cellStyle name="Ausgabe 2 3" xfId="3400" xr:uid="{00000000-0005-0000-0000-0000450D0000}"/>
    <cellStyle name="Ausgabe 2 3 2" xfId="3401" xr:uid="{00000000-0005-0000-0000-0000460D0000}"/>
    <cellStyle name="Ausgabe 2 3 2 2" xfId="3402" xr:uid="{00000000-0005-0000-0000-0000470D0000}"/>
    <cellStyle name="Ausgabe 2 3 3" xfId="3403" xr:uid="{00000000-0005-0000-0000-0000480D0000}"/>
    <cellStyle name="Ausgabe 2 30" xfId="3404" xr:uid="{00000000-0005-0000-0000-0000490D0000}"/>
    <cellStyle name="Ausgabe 2 30 2" xfId="3405" xr:uid="{00000000-0005-0000-0000-00004A0D0000}"/>
    <cellStyle name="Ausgabe 2 30 2 2" xfId="3406" xr:uid="{00000000-0005-0000-0000-00004B0D0000}"/>
    <cellStyle name="Ausgabe 2 30 3" xfId="3407" xr:uid="{00000000-0005-0000-0000-00004C0D0000}"/>
    <cellStyle name="Ausgabe 2 31" xfId="3408" xr:uid="{00000000-0005-0000-0000-00004D0D0000}"/>
    <cellStyle name="Ausgabe 2 31 2" xfId="3409" xr:uid="{00000000-0005-0000-0000-00004E0D0000}"/>
    <cellStyle name="Ausgabe 2 31 2 2" xfId="3410" xr:uid="{00000000-0005-0000-0000-00004F0D0000}"/>
    <cellStyle name="Ausgabe 2 31 3" xfId="3411" xr:uid="{00000000-0005-0000-0000-0000500D0000}"/>
    <cellStyle name="Ausgabe 2 32" xfId="3412" xr:uid="{00000000-0005-0000-0000-0000510D0000}"/>
    <cellStyle name="Ausgabe 2 32 2" xfId="3413" xr:uid="{00000000-0005-0000-0000-0000520D0000}"/>
    <cellStyle name="Ausgabe 2 32 2 2" xfId="3414" xr:uid="{00000000-0005-0000-0000-0000530D0000}"/>
    <cellStyle name="Ausgabe 2 32 3" xfId="3415" xr:uid="{00000000-0005-0000-0000-0000540D0000}"/>
    <cellStyle name="Ausgabe 2 33" xfId="3416" xr:uid="{00000000-0005-0000-0000-0000550D0000}"/>
    <cellStyle name="Ausgabe 2 33 2" xfId="3417" xr:uid="{00000000-0005-0000-0000-0000560D0000}"/>
    <cellStyle name="Ausgabe 2 33 2 2" xfId="3418" xr:uid="{00000000-0005-0000-0000-0000570D0000}"/>
    <cellStyle name="Ausgabe 2 33 3" xfId="3419" xr:uid="{00000000-0005-0000-0000-0000580D0000}"/>
    <cellStyle name="Ausgabe 2 34" xfId="3420" xr:uid="{00000000-0005-0000-0000-0000590D0000}"/>
    <cellStyle name="Ausgabe 2 34 2" xfId="3421" xr:uid="{00000000-0005-0000-0000-00005A0D0000}"/>
    <cellStyle name="Ausgabe 2 34 2 2" xfId="3422" xr:uid="{00000000-0005-0000-0000-00005B0D0000}"/>
    <cellStyle name="Ausgabe 2 34 3" xfId="3423" xr:uid="{00000000-0005-0000-0000-00005C0D0000}"/>
    <cellStyle name="Ausgabe 2 35" xfId="3424" xr:uid="{00000000-0005-0000-0000-00005D0D0000}"/>
    <cellStyle name="Ausgabe 2 35 2" xfId="3425" xr:uid="{00000000-0005-0000-0000-00005E0D0000}"/>
    <cellStyle name="Ausgabe 2 35 2 2" xfId="3426" xr:uid="{00000000-0005-0000-0000-00005F0D0000}"/>
    <cellStyle name="Ausgabe 2 35 3" xfId="3427" xr:uid="{00000000-0005-0000-0000-0000600D0000}"/>
    <cellStyle name="Ausgabe 2 36" xfId="3428" xr:uid="{00000000-0005-0000-0000-0000610D0000}"/>
    <cellStyle name="Ausgabe 2 36 2" xfId="3429" xr:uid="{00000000-0005-0000-0000-0000620D0000}"/>
    <cellStyle name="Ausgabe 2 36 2 2" xfId="3430" xr:uid="{00000000-0005-0000-0000-0000630D0000}"/>
    <cellStyle name="Ausgabe 2 36 3" xfId="3431" xr:uid="{00000000-0005-0000-0000-0000640D0000}"/>
    <cellStyle name="Ausgabe 2 37" xfId="3432" xr:uid="{00000000-0005-0000-0000-0000650D0000}"/>
    <cellStyle name="Ausgabe 2 37 2" xfId="3433" xr:uid="{00000000-0005-0000-0000-0000660D0000}"/>
    <cellStyle name="Ausgabe 2 38" xfId="3434" xr:uid="{00000000-0005-0000-0000-0000670D0000}"/>
    <cellStyle name="Ausgabe 2 4" xfId="3435" xr:uid="{00000000-0005-0000-0000-0000680D0000}"/>
    <cellStyle name="Ausgabe 2 4 2" xfId="3436" xr:uid="{00000000-0005-0000-0000-0000690D0000}"/>
    <cellStyle name="Ausgabe 2 4 2 2" xfId="3437" xr:uid="{00000000-0005-0000-0000-00006A0D0000}"/>
    <cellStyle name="Ausgabe 2 4 3" xfId="3438" xr:uid="{00000000-0005-0000-0000-00006B0D0000}"/>
    <cellStyle name="Ausgabe 2 5" xfId="3439" xr:uid="{00000000-0005-0000-0000-00006C0D0000}"/>
    <cellStyle name="Ausgabe 2 5 2" xfId="3440" xr:uid="{00000000-0005-0000-0000-00006D0D0000}"/>
    <cellStyle name="Ausgabe 2 5 2 2" xfId="3441" xr:uid="{00000000-0005-0000-0000-00006E0D0000}"/>
    <cellStyle name="Ausgabe 2 5 3" xfId="3442" xr:uid="{00000000-0005-0000-0000-00006F0D0000}"/>
    <cellStyle name="Ausgabe 2 6" xfId="3443" xr:uid="{00000000-0005-0000-0000-0000700D0000}"/>
    <cellStyle name="Ausgabe 2 6 2" xfId="3444" xr:uid="{00000000-0005-0000-0000-0000710D0000}"/>
    <cellStyle name="Ausgabe 2 6 2 2" xfId="3445" xr:uid="{00000000-0005-0000-0000-0000720D0000}"/>
    <cellStyle name="Ausgabe 2 6 3" xfId="3446" xr:uid="{00000000-0005-0000-0000-0000730D0000}"/>
    <cellStyle name="Ausgabe 2 7" xfId="3447" xr:uid="{00000000-0005-0000-0000-0000740D0000}"/>
    <cellStyle name="Ausgabe 2 7 2" xfId="3448" xr:uid="{00000000-0005-0000-0000-0000750D0000}"/>
    <cellStyle name="Ausgabe 2 7 2 2" xfId="3449" xr:uid="{00000000-0005-0000-0000-0000760D0000}"/>
    <cellStyle name="Ausgabe 2 7 3" xfId="3450" xr:uid="{00000000-0005-0000-0000-0000770D0000}"/>
    <cellStyle name="Ausgabe 2 8" xfId="3451" xr:uid="{00000000-0005-0000-0000-0000780D0000}"/>
    <cellStyle name="Ausgabe 2 8 2" xfId="3452" xr:uid="{00000000-0005-0000-0000-0000790D0000}"/>
    <cellStyle name="Ausgabe 2 8 2 2" xfId="3453" xr:uid="{00000000-0005-0000-0000-00007A0D0000}"/>
    <cellStyle name="Ausgabe 2 8 3" xfId="3454" xr:uid="{00000000-0005-0000-0000-00007B0D0000}"/>
    <cellStyle name="Ausgabe 2 9" xfId="3455" xr:uid="{00000000-0005-0000-0000-00007C0D0000}"/>
    <cellStyle name="Ausgabe 2 9 2" xfId="3456" xr:uid="{00000000-0005-0000-0000-00007D0D0000}"/>
    <cellStyle name="Ausgabe 2 9 2 2" xfId="3457" xr:uid="{00000000-0005-0000-0000-00007E0D0000}"/>
    <cellStyle name="Ausgabe 2 9 3" xfId="3458" xr:uid="{00000000-0005-0000-0000-00007F0D0000}"/>
    <cellStyle name="Ausgabe 3" xfId="3459" xr:uid="{00000000-0005-0000-0000-0000800D0000}"/>
    <cellStyle name="Ausgabe 3 10" xfId="3460" xr:uid="{00000000-0005-0000-0000-0000810D0000}"/>
    <cellStyle name="Ausgabe 3 11" xfId="3461" xr:uid="{00000000-0005-0000-0000-0000820D0000}"/>
    <cellStyle name="Ausgabe 3 12" xfId="3462" xr:uid="{00000000-0005-0000-0000-0000830D0000}"/>
    <cellStyle name="Ausgabe 3 13" xfId="3463" xr:uid="{00000000-0005-0000-0000-0000840D0000}"/>
    <cellStyle name="Ausgabe 3 14" xfId="3464" xr:uid="{00000000-0005-0000-0000-0000850D0000}"/>
    <cellStyle name="Ausgabe 3 15" xfId="3465" xr:uid="{00000000-0005-0000-0000-0000860D0000}"/>
    <cellStyle name="Ausgabe 3 16" xfId="3466" xr:uid="{00000000-0005-0000-0000-0000870D0000}"/>
    <cellStyle name="Ausgabe 3 17" xfId="3467" xr:uid="{00000000-0005-0000-0000-0000880D0000}"/>
    <cellStyle name="Ausgabe 3 18" xfId="3468" xr:uid="{00000000-0005-0000-0000-0000890D0000}"/>
    <cellStyle name="Ausgabe 3 19" xfId="3469" xr:uid="{00000000-0005-0000-0000-00008A0D0000}"/>
    <cellStyle name="Ausgabe 3 2" xfId="3470" xr:uid="{00000000-0005-0000-0000-00008B0D0000}"/>
    <cellStyle name="Ausgabe 3 2 2" xfId="3471" xr:uid="{00000000-0005-0000-0000-00008C0D0000}"/>
    <cellStyle name="Ausgabe 3 2 2 2" xfId="3472" xr:uid="{00000000-0005-0000-0000-00008D0D0000}"/>
    <cellStyle name="Ausgabe 3 2 3" xfId="3473" xr:uid="{00000000-0005-0000-0000-00008E0D0000}"/>
    <cellStyle name="Ausgabe 3 20" xfId="3474" xr:uid="{00000000-0005-0000-0000-00008F0D0000}"/>
    <cellStyle name="Ausgabe 3 21" xfId="3475" xr:uid="{00000000-0005-0000-0000-0000900D0000}"/>
    <cellStyle name="Ausgabe 3 22" xfId="3476" xr:uid="{00000000-0005-0000-0000-0000910D0000}"/>
    <cellStyle name="Ausgabe 3 23" xfId="3477" xr:uid="{00000000-0005-0000-0000-0000920D0000}"/>
    <cellStyle name="Ausgabe 3 24" xfId="3478" xr:uid="{00000000-0005-0000-0000-0000930D0000}"/>
    <cellStyle name="Ausgabe 3 25" xfId="3479" xr:uid="{00000000-0005-0000-0000-0000940D0000}"/>
    <cellStyle name="Ausgabe 3 26" xfId="3480" xr:uid="{00000000-0005-0000-0000-0000950D0000}"/>
    <cellStyle name="Ausgabe 3 27" xfId="3481" xr:uid="{00000000-0005-0000-0000-0000960D0000}"/>
    <cellStyle name="Ausgabe 3 28" xfId="3482" xr:uid="{00000000-0005-0000-0000-0000970D0000}"/>
    <cellStyle name="Ausgabe 3 29" xfId="3483" xr:uid="{00000000-0005-0000-0000-0000980D0000}"/>
    <cellStyle name="Ausgabe 3 3" xfId="3484" xr:uid="{00000000-0005-0000-0000-0000990D0000}"/>
    <cellStyle name="Ausgabe 3 3 2" xfId="3485" xr:uid="{00000000-0005-0000-0000-00009A0D0000}"/>
    <cellStyle name="Ausgabe 3 3 2 2" xfId="3486" xr:uid="{00000000-0005-0000-0000-00009B0D0000}"/>
    <cellStyle name="Ausgabe 3 3 3" xfId="3487" xr:uid="{00000000-0005-0000-0000-00009C0D0000}"/>
    <cellStyle name="Ausgabe 3 30" xfId="3488" xr:uid="{00000000-0005-0000-0000-00009D0D0000}"/>
    <cellStyle name="Ausgabe 3 30 2" xfId="3489" xr:uid="{00000000-0005-0000-0000-00009E0D0000}"/>
    <cellStyle name="Ausgabe 3 31" xfId="3490" xr:uid="{00000000-0005-0000-0000-00009F0D0000}"/>
    <cellStyle name="Ausgabe 3 4" xfId="3491" xr:uid="{00000000-0005-0000-0000-0000A00D0000}"/>
    <cellStyle name="Ausgabe 3 4 2" xfId="3492" xr:uid="{00000000-0005-0000-0000-0000A10D0000}"/>
    <cellStyle name="Ausgabe 3 4 2 2" xfId="3493" xr:uid="{00000000-0005-0000-0000-0000A20D0000}"/>
    <cellStyle name="Ausgabe 3 4 3" xfId="3494" xr:uid="{00000000-0005-0000-0000-0000A30D0000}"/>
    <cellStyle name="Ausgabe 3 5" xfId="3495" xr:uid="{00000000-0005-0000-0000-0000A40D0000}"/>
    <cellStyle name="Ausgabe 3 5 2" xfId="3496" xr:uid="{00000000-0005-0000-0000-0000A50D0000}"/>
    <cellStyle name="Ausgabe 3 5 2 2" xfId="3497" xr:uid="{00000000-0005-0000-0000-0000A60D0000}"/>
    <cellStyle name="Ausgabe 3 5 3" xfId="3498" xr:uid="{00000000-0005-0000-0000-0000A70D0000}"/>
    <cellStyle name="Ausgabe 3 6" xfId="3499" xr:uid="{00000000-0005-0000-0000-0000A80D0000}"/>
    <cellStyle name="Ausgabe 3 6 2" xfId="3500" xr:uid="{00000000-0005-0000-0000-0000A90D0000}"/>
    <cellStyle name="Ausgabe 3 6 2 2" xfId="3501" xr:uid="{00000000-0005-0000-0000-0000AA0D0000}"/>
    <cellStyle name="Ausgabe 3 6 3" xfId="3502" xr:uid="{00000000-0005-0000-0000-0000AB0D0000}"/>
    <cellStyle name="Ausgabe 3 7" xfId="3503" xr:uid="{00000000-0005-0000-0000-0000AC0D0000}"/>
    <cellStyle name="Ausgabe 3 7 2" xfId="3504" xr:uid="{00000000-0005-0000-0000-0000AD0D0000}"/>
    <cellStyle name="Ausgabe 3 7 2 2" xfId="3505" xr:uid="{00000000-0005-0000-0000-0000AE0D0000}"/>
    <cellStyle name="Ausgabe 3 7 3" xfId="3506" xr:uid="{00000000-0005-0000-0000-0000AF0D0000}"/>
    <cellStyle name="Ausgabe 3 8" xfId="3507" xr:uid="{00000000-0005-0000-0000-0000B00D0000}"/>
    <cellStyle name="Ausgabe 3 8 2" xfId="3508" xr:uid="{00000000-0005-0000-0000-0000B10D0000}"/>
    <cellStyle name="Ausgabe 3 8 2 2" xfId="3509" xr:uid="{00000000-0005-0000-0000-0000B20D0000}"/>
    <cellStyle name="Ausgabe 3 8 3" xfId="3510" xr:uid="{00000000-0005-0000-0000-0000B30D0000}"/>
    <cellStyle name="Ausgabe 3 9" xfId="3511" xr:uid="{00000000-0005-0000-0000-0000B40D0000}"/>
    <cellStyle name="Ausgabe 4" xfId="3512" xr:uid="{00000000-0005-0000-0000-0000B50D0000}"/>
    <cellStyle name="Ausgabe 4 10" xfId="3513" xr:uid="{00000000-0005-0000-0000-0000B60D0000}"/>
    <cellStyle name="Ausgabe 4 11" xfId="3514" xr:uid="{00000000-0005-0000-0000-0000B70D0000}"/>
    <cellStyle name="Ausgabe 4 12" xfId="3515" xr:uid="{00000000-0005-0000-0000-0000B80D0000}"/>
    <cellStyle name="Ausgabe 4 12 2" xfId="3516" xr:uid="{00000000-0005-0000-0000-0000B90D0000}"/>
    <cellStyle name="Ausgabe 4 13" xfId="3517" xr:uid="{00000000-0005-0000-0000-0000BA0D0000}"/>
    <cellStyle name="Ausgabe 4 2" xfId="3518" xr:uid="{00000000-0005-0000-0000-0000BB0D0000}"/>
    <cellStyle name="Ausgabe 4 2 2" xfId="3519" xr:uid="{00000000-0005-0000-0000-0000BC0D0000}"/>
    <cellStyle name="Ausgabe 4 2 2 2" xfId="3520" xr:uid="{00000000-0005-0000-0000-0000BD0D0000}"/>
    <cellStyle name="Ausgabe 4 2 3" xfId="3521" xr:uid="{00000000-0005-0000-0000-0000BE0D0000}"/>
    <cellStyle name="Ausgabe 4 3" xfId="3522" xr:uid="{00000000-0005-0000-0000-0000BF0D0000}"/>
    <cellStyle name="Ausgabe 4 3 2" xfId="3523" xr:uid="{00000000-0005-0000-0000-0000C00D0000}"/>
    <cellStyle name="Ausgabe 4 3 2 2" xfId="3524" xr:uid="{00000000-0005-0000-0000-0000C10D0000}"/>
    <cellStyle name="Ausgabe 4 3 3" xfId="3525" xr:uid="{00000000-0005-0000-0000-0000C20D0000}"/>
    <cellStyle name="Ausgabe 4 4" xfId="3526" xr:uid="{00000000-0005-0000-0000-0000C30D0000}"/>
    <cellStyle name="Ausgabe 4 4 2" xfId="3527" xr:uid="{00000000-0005-0000-0000-0000C40D0000}"/>
    <cellStyle name="Ausgabe 4 4 2 2" xfId="3528" xr:uid="{00000000-0005-0000-0000-0000C50D0000}"/>
    <cellStyle name="Ausgabe 4 4 3" xfId="3529" xr:uid="{00000000-0005-0000-0000-0000C60D0000}"/>
    <cellStyle name="Ausgabe 4 5" xfId="3530" xr:uid="{00000000-0005-0000-0000-0000C70D0000}"/>
    <cellStyle name="Ausgabe 4 5 2" xfId="3531" xr:uid="{00000000-0005-0000-0000-0000C80D0000}"/>
    <cellStyle name="Ausgabe 4 5 2 2" xfId="3532" xr:uid="{00000000-0005-0000-0000-0000C90D0000}"/>
    <cellStyle name="Ausgabe 4 5 3" xfId="3533" xr:uid="{00000000-0005-0000-0000-0000CA0D0000}"/>
    <cellStyle name="Ausgabe 4 6" xfId="3534" xr:uid="{00000000-0005-0000-0000-0000CB0D0000}"/>
    <cellStyle name="Ausgabe 4 6 2" xfId="3535" xr:uid="{00000000-0005-0000-0000-0000CC0D0000}"/>
    <cellStyle name="Ausgabe 4 6 2 2" xfId="3536" xr:uid="{00000000-0005-0000-0000-0000CD0D0000}"/>
    <cellStyle name="Ausgabe 4 6 3" xfId="3537" xr:uid="{00000000-0005-0000-0000-0000CE0D0000}"/>
    <cellStyle name="Ausgabe 4 7" xfId="3538" xr:uid="{00000000-0005-0000-0000-0000CF0D0000}"/>
    <cellStyle name="Ausgabe 4 7 2" xfId="3539" xr:uid="{00000000-0005-0000-0000-0000D00D0000}"/>
    <cellStyle name="Ausgabe 4 7 2 2" xfId="3540" xr:uid="{00000000-0005-0000-0000-0000D10D0000}"/>
    <cellStyle name="Ausgabe 4 7 3" xfId="3541" xr:uid="{00000000-0005-0000-0000-0000D20D0000}"/>
    <cellStyle name="Ausgabe 4 8" xfId="3542" xr:uid="{00000000-0005-0000-0000-0000D30D0000}"/>
    <cellStyle name="Ausgabe 4 8 2" xfId="3543" xr:uid="{00000000-0005-0000-0000-0000D40D0000}"/>
    <cellStyle name="Ausgabe 4 8 2 2" xfId="3544" xr:uid="{00000000-0005-0000-0000-0000D50D0000}"/>
    <cellStyle name="Ausgabe 4 8 3" xfId="3545" xr:uid="{00000000-0005-0000-0000-0000D60D0000}"/>
    <cellStyle name="Ausgabe 4 9" xfId="3546" xr:uid="{00000000-0005-0000-0000-0000D70D0000}"/>
    <cellStyle name="Ausgabe 5" xfId="3547" xr:uid="{00000000-0005-0000-0000-0000D80D0000}"/>
    <cellStyle name="Ausgabe 5 2" xfId="3548" xr:uid="{00000000-0005-0000-0000-0000D90D0000}"/>
    <cellStyle name="Ausgabe 5 2 2" xfId="3549" xr:uid="{00000000-0005-0000-0000-0000DA0D0000}"/>
    <cellStyle name="Ausgabe 5 2 2 2" xfId="3550" xr:uid="{00000000-0005-0000-0000-0000DB0D0000}"/>
    <cellStyle name="Ausgabe 5 2 3" xfId="3551" xr:uid="{00000000-0005-0000-0000-0000DC0D0000}"/>
    <cellStyle name="Ausgabe 5 3" xfId="3552" xr:uid="{00000000-0005-0000-0000-0000DD0D0000}"/>
    <cellStyle name="Ausgabe 5 4" xfId="3553" xr:uid="{00000000-0005-0000-0000-0000DE0D0000}"/>
    <cellStyle name="Ausgabe 5 5" xfId="3554" xr:uid="{00000000-0005-0000-0000-0000DF0D0000}"/>
    <cellStyle name="Ausgabe 5 6" xfId="3555" xr:uid="{00000000-0005-0000-0000-0000E00D0000}"/>
    <cellStyle name="Ausgabe 5 6 2" xfId="3556" xr:uid="{00000000-0005-0000-0000-0000E10D0000}"/>
    <cellStyle name="Ausgabe 5 7" xfId="3557" xr:uid="{00000000-0005-0000-0000-0000E20D0000}"/>
    <cellStyle name="Ausgabe 6" xfId="3558" xr:uid="{00000000-0005-0000-0000-0000E30D0000}"/>
    <cellStyle name="Ausgabe 6 2" xfId="3559" xr:uid="{00000000-0005-0000-0000-0000E40D0000}"/>
    <cellStyle name="Ausgabe 6 2 2" xfId="3560" xr:uid="{00000000-0005-0000-0000-0000E50D0000}"/>
    <cellStyle name="Ausgabe 6 2 2 2" xfId="3561" xr:uid="{00000000-0005-0000-0000-0000E60D0000}"/>
    <cellStyle name="Ausgabe 6 2 3" xfId="3562" xr:uid="{00000000-0005-0000-0000-0000E70D0000}"/>
    <cellStyle name="Ausgabe 6 3" xfId="3563" xr:uid="{00000000-0005-0000-0000-0000E80D0000}"/>
    <cellStyle name="Ausgabe 6 4" xfId="3564" xr:uid="{00000000-0005-0000-0000-0000E90D0000}"/>
    <cellStyle name="Ausgabe 6 5" xfId="3565" xr:uid="{00000000-0005-0000-0000-0000EA0D0000}"/>
    <cellStyle name="Ausgabe 6 6" xfId="3566" xr:uid="{00000000-0005-0000-0000-0000EB0D0000}"/>
    <cellStyle name="Ausgabe 6 6 2" xfId="3567" xr:uid="{00000000-0005-0000-0000-0000EC0D0000}"/>
    <cellStyle name="Ausgabe 6 7" xfId="3568" xr:uid="{00000000-0005-0000-0000-0000ED0D0000}"/>
    <cellStyle name="Ausgabe 7" xfId="3569" xr:uid="{00000000-0005-0000-0000-0000EE0D0000}"/>
    <cellStyle name="Ausgabe 7 2" xfId="3570" xr:uid="{00000000-0005-0000-0000-0000EF0D0000}"/>
    <cellStyle name="Ausgabe 7 2 2" xfId="3571" xr:uid="{00000000-0005-0000-0000-0000F00D0000}"/>
    <cellStyle name="Ausgabe 7 2 2 2" xfId="3572" xr:uid="{00000000-0005-0000-0000-0000F10D0000}"/>
    <cellStyle name="Ausgabe 7 2 3" xfId="3573" xr:uid="{00000000-0005-0000-0000-0000F20D0000}"/>
    <cellStyle name="Ausgabe 7 3" xfId="3574" xr:uid="{00000000-0005-0000-0000-0000F30D0000}"/>
    <cellStyle name="Ausgabe 7 4" xfId="3575" xr:uid="{00000000-0005-0000-0000-0000F40D0000}"/>
    <cellStyle name="Ausgabe 7 5" xfId="3576" xr:uid="{00000000-0005-0000-0000-0000F50D0000}"/>
    <cellStyle name="Ausgabe 7 6" xfId="3577" xr:uid="{00000000-0005-0000-0000-0000F60D0000}"/>
    <cellStyle name="Ausgabe 7 6 2" xfId="3578" xr:uid="{00000000-0005-0000-0000-0000F70D0000}"/>
    <cellStyle name="Ausgabe 7 7" xfId="3579" xr:uid="{00000000-0005-0000-0000-0000F80D0000}"/>
    <cellStyle name="Ausgabe 8" xfId="3580" xr:uid="{00000000-0005-0000-0000-0000F90D0000}"/>
    <cellStyle name="Ausgabe 8 2" xfId="3581" xr:uid="{00000000-0005-0000-0000-0000FA0D0000}"/>
    <cellStyle name="Ausgabe 8 2 2" xfId="3582" xr:uid="{00000000-0005-0000-0000-0000FB0D0000}"/>
    <cellStyle name="Ausgabe 8 2 2 2" xfId="3583" xr:uid="{00000000-0005-0000-0000-0000FC0D0000}"/>
    <cellStyle name="Ausgabe 8 2 3" xfId="3584" xr:uid="{00000000-0005-0000-0000-0000FD0D0000}"/>
    <cellStyle name="Ausgabe 8 3" xfId="3585" xr:uid="{00000000-0005-0000-0000-0000FE0D0000}"/>
    <cellStyle name="Ausgabe 8 4" xfId="3586" xr:uid="{00000000-0005-0000-0000-0000FF0D0000}"/>
    <cellStyle name="Ausgabe 8 5" xfId="3587" xr:uid="{00000000-0005-0000-0000-0000000E0000}"/>
    <cellStyle name="Ausgabe 8 6" xfId="3588" xr:uid="{00000000-0005-0000-0000-0000010E0000}"/>
    <cellStyle name="Ausgabe 8 6 2" xfId="3589" xr:uid="{00000000-0005-0000-0000-0000020E0000}"/>
    <cellStyle name="Ausgabe 8 7" xfId="3590" xr:uid="{00000000-0005-0000-0000-0000030E0000}"/>
    <cellStyle name="Ausgabe 9" xfId="3591" xr:uid="{00000000-0005-0000-0000-0000040E0000}"/>
    <cellStyle name="Ausgabe 9 2" xfId="3592" xr:uid="{00000000-0005-0000-0000-0000050E0000}"/>
    <cellStyle name="Ausgabe 9 2 2" xfId="3593" xr:uid="{00000000-0005-0000-0000-0000060E0000}"/>
    <cellStyle name="Ausgabe 9 2 2 2" xfId="3594" xr:uid="{00000000-0005-0000-0000-0000070E0000}"/>
    <cellStyle name="Ausgabe 9 2 3" xfId="3595" xr:uid="{00000000-0005-0000-0000-0000080E0000}"/>
    <cellStyle name="Ausgabe 9 3" xfId="3596" xr:uid="{00000000-0005-0000-0000-0000090E0000}"/>
    <cellStyle name="Ausgabe 9 4" xfId="3597" xr:uid="{00000000-0005-0000-0000-00000A0E0000}"/>
    <cellStyle name="Ausgabe 9 5" xfId="3598" xr:uid="{00000000-0005-0000-0000-00000B0E0000}"/>
    <cellStyle name="Ausgabe 9 6" xfId="3599" xr:uid="{00000000-0005-0000-0000-00000C0E0000}"/>
    <cellStyle name="Ausgabe 9 6 2" xfId="3600" xr:uid="{00000000-0005-0000-0000-00000D0E0000}"/>
    <cellStyle name="Ausgabe 9 7" xfId="3601" xr:uid="{00000000-0005-0000-0000-00000E0E0000}"/>
    <cellStyle name="Bad 10" xfId="3602" xr:uid="{00000000-0005-0000-0000-00000F0E0000}"/>
    <cellStyle name="Bad 11" xfId="3603" xr:uid="{00000000-0005-0000-0000-0000100E0000}"/>
    <cellStyle name="Bad 12" xfId="3604" xr:uid="{00000000-0005-0000-0000-0000110E0000}"/>
    <cellStyle name="Bad 13" xfId="3605" xr:uid="{00000000-0005-0000-0000-0000120E0000}"/>
    <cellStyle name="Bad 2" xfId="3606" xr:uid="{00000000-0005-0000-0000-0000130E0000}"/>
    <cellStyle name="Bad 3" xfId="3607" xr:uid="{00000000-0005-0000-0000-0000140E0000}"/>
    <cellStyle name="Bad 4" xfId="3608" xr:uid="{00000000-0005-0000-0000-0000150E0000}"/>
    <cellStyle name="Bad 5" xfId="3609" xr:uid="{00000000-0005-0000-0000-0000160E0000}"/>
    <cellStyle name="Bad 6" xfId="3610" xr:uid="{00000000-0005-0000-0000-0000170E0000}"/>
    <cellStyle name="Bad 7" xfId="3611" xr:uid="{00000000-0005-0000-0000-0000180E0000}"/>
    <cellStyle name="Bad 8" xfId="3612" xr:uid="{00000000-0005-0000-0000-0000190E0000}"/>
    <cellStyle name="Bad 9" xfId="3613" xr:uid="{00000000-0005-0000-0000-00001A0E0000}"/>
    <cellStyle name="Berechnung 10" xfId="3614" xr:uid="{00000000-0005-0000-0000-00001B0E0000}"/>
    <cellStyle name="Berechnung 10 2" xfId="3615" xr:uid="{00000000-0005-0000-0000-00001C0E0000}"/>
    <cellStyle name="Berechnung 10 2 2" xfId="3616" xr:uid="{00000000-0005-0000-0000-00001D0E0000}"/>
    <cellStyle name="Berechnung 10 2 2 2" xfId="3617" xr:uid="{00000000-0005-0000-0000-00001E0E0000}"/>
    <cellStyle name="Berechnung 10 2 3" xfId="3618" xr:uid="{00000000-0005-0000-0000-00001F0E0000}"/>
    <cellStyle name="Berechnung 10 3" xfId="3619" xr:uid="{00000000-0005-0000-0000-0000200E0000}"/>
    <cellStyle name="Berechnung 10 4" xfId="3620" xr:uid="{00000000-0005-0000-0000-0000210E0000}"/>
    <cellStyle name="Berechnung 10 5" xfId="3621" xr:uid="{00000000-0005-0000-0000-0000220E0000}"/>
    <cellStyle name="Berechnung 10 6" xfId="3622" xr:uid="{00000000-0005-0000-0000-0000230E0000}"/>
    <cellStyle name="Berechnung 10 6 2" xfId="3623" xr:uid="{00000000-0005-0000-0000-0000240E0000}"/>
    <cellStyle name="Berechnung 10 7" xfId="3624" xr:uid="{00000000-0005-0000-0000-0000250E0000}"/>
    <cellStyle name="Berechnung 11" xfId="3625" xr:uid="{00000000-0005-0000-0000-0000260E0000}"/>
    <cellStyle name="Berechnung 11 2" xfId="3626" xr:uid="{00000000-0005-0000-0000-0000270E0000}"/>
    <cellStyle name="Berechnung 11 2 2" xfId="3627" xr:uid="{00000000-0005-0000-0000-0000280E0000}"/>
    <cellStyle name="Berechnung 11 2 2 2" xfId="3628" xr:uid="{00000000-0005-0000-0000-0000290E0000}"/>
    <cellStyle name="Berechnung 11 2 3" xfId="3629" xr:uid="{00000000-0005-0000-0000-00002A0E0000}"/>
    <cellStyle name="Berechnung 11 3" xfId="3630" xr:uid="{00000000-0005-0000-0000-00002B0E0000}"/>
    <cellStyle name="Berechnung 11 4" xfId="3631" xr:uid="{00000000-0005-0000-0000-00002C0E0000}"/>
    <cellStyle name="Berechnung 11 5" xfId="3632" xr:uid="{00000000-0005-0000-0000-00002D0E0000}"/>
    <cellStyle name="Berechnung 11 6" xfId="3633" xr:uid="{00000000-0005-0000-0000-00002E0E0000}"/>
    <cellStyle name="Berechnung 11 6 2" xfId="3634" xr:uid="{00000000-0005-0000-0000-00002F0E0000}"/>
    <cellStyle name="Berechnung 11 7" xfId="3635" xr:uid="{00000000-0005-0000-0000-0000300E0000}"/>
    <cellStyle name="Berechnung 12" xfId="3636" xr:uid="{00000000-0005-0000-0000-0000310E0000}"/>
    <cellStyle name="Berechnung 13" xfId="3637" xr:uid="{00000000-0005-0000-0000-0000320E0000}"/>
    <cellStyle name="Berechnung 14" xfId="3638" xr:uid="{00000000-0005-0000-0000-0000330E0000}"/>
    <cellStyle name="Berechnung 15" xfId="3639" xr:uid="{00000000-0005-0000-0000-0000340E0000}"/>
    <cellStyle name="Berechnung 16" xfId="3640" xr:uid="{00000000-0005-0000-0000-0000350E0000}"/>
    <cellStyle name="Berechnung 2" xfId="3641" xr:uid="{00000000-0005-0000-0000-0000360E0000}"/>
    <cellStyle name="Berechnung 2 10" xfId="3642" xr:uid="{00000000-0005-0000-0000-0000370E0000}"/>
    <cellStyle name="Berechnung 2 10 2" xfId="3643" xr:uid="{00000000-0005-0000-0000-0000380E0000}"/>
    <cellStyle name="Berechnung 2 10 2 2" xfId="3644" xr:uid="{00000000-0005-0000-0000-0000390E0000}"/>
    <cellStyle name="Berechnung 2 10 3" xfId="3645" xr:uid="{00000000-0005-0000-0000-00003A0E0000}"/>
    <cellStyle name="Berechnung 2 11" xfId="3646" xr:uid="{00000000-0005-0000-0000-00003B0E0000}"/>
    <cellStyle name="Berechnung 2 11 2" xfId="3647" xr:uid="{00000000-0005-0000-0000-00003C0E0000}"/>
    <cellStyle name="Berechnung 2 11 2 2" xfId="3648" xr:uid="{00000000-0005-0000-0000-00003D0E0000}"/>
    <cellStyle name="Berechnung 2 11 3" xfId="3649" xr:uid="{00000000-0005-0000-0000-00003E0E0000}"/>
    <cellStyle name="Berechnung 2 12" xfId="3650" xr:uid="{00000000-0005-0000-0000-00003F0E0000}"/>
    <cellStyle name="Berechnung 2 12 2" xfId="3651" xr:uid="{00000000-0005-0000-0000-0000400E0000}"/>
    <cellStyle name="Berechnung 2 12 2 2" xfId="3652" xr:uid="{00000000-0005-0000-0000-0000410E0000}"/>
    <cellStyle name="Berechnung 2 12 3" xfId="3653" xr:uid="{00000000-0005-0000-0000-0000420E0000}"/>
    <cellStyle name="Berechnung 2 13" xfId="3654" xr:uid="{00000000-0005-0000-0000-0000430E0000}"/>
    <cellStyle name="Berechnung 2 13 2" xfId="3655" xr:uid="{00000000-0005-0000-0000-0000440E0000}"/>
    <cellStyle name="Berechnung 2 13 2 2" xfId="3656" xr:uid="{00000000-0005-0000-0000-0000450E0000}"/>
    <cellStyle name="Berechnung 2 13 3" xfId="3657" xr:uid="{00000000-0005-0000-0000-0000460E0000}"/>
    <cellStyle name="Berechnung 2 14" xfId="3658" xr:uid="{00000000-0005-0000-0000-0000470E0000}"/>
    <cellStyle name="Berechnung 2 14 2" xfId="3659" xr:uid="{00000000-0005-0000-0000-0000480E0000}"/>
    <cellStyle name="Berechnung 2 14 2 2" xfId="3660" xr:uid="{00000000-0005-0000-0000-0000490E0000}"/>
    <cellStyle name="Berechnung 2 14 3" xfId="3661" xr:uid="{00000000-0005-0000-0000-00004A0E0000}"/>
    <cellStyle name="Berechnung 2 15" xfId="3662" xr:uid="{00000000-0005-0000-0000-00004B0E0000}"/>
    <cellStyle name="Berechnung 2 15 2" xfId="3663" xr:uid="{00000000-0005-0000-0000-00004C0E0000}"/>
    <cellStyle name="Berechnung 2 15 2 2" xfId="3664" xr:uid="{00000000-0005-0000-0000-00004D0E0000}"/>
    <cellStyle name="Berechnung 2 15 3" xfId="3665" xr:uid="{00000000-0005-0000-0000-00004E0E0000}"/>
    <cellStyle name="Berechnung 2 16" xfId="3666" xr:uid="{00000000-0005-0000-0000-00004F0E0000}"/>
    <cellStyle name="Berechnung 2 16 2" xfId="3667" xr:uid="{00000000-0005-0000-0000-0000500E0000}"/>
    <cellStyle name="Berechnung 2 16 2 2" xfId="3668" xr:uid="{00000000-0005-0000-0000-0000510E0000}"/>
    <cellStyle name="Berechnung 2 16 3" xfId="3669" xr:uid="{00000000-0005-0000-0000-0000520E0000}"/>
    <cellStyle name="Berechnung 2 17" xfId="3670" xr:uid="{00000000-0005-0000-0000-0000530E0000}"/>
    <cellStyle name="Berechnung 2 17 2" xfId="3671" xr:uid="{00000000-0005-0000-0000-0000540E0000}"/>
    <cellStyle name="Berechnung 2 17 2 2" xfId="3672" xr:uid="{00000000-0005-0000-0000-0000550E0000}"/>
    <cellStyle name="Berechnung 2 17 3" xfId="3673" xr:uid="{00000000-0005-0000-0000-0000560E0000}"/>
    <cellStyle name="Berechnung 2 18" xfId="3674" xr:uid="{00000000-0005-0000-0000-0000570E0000}"/>
    <cellStyle name="Berechnung 2 18 2" xfId="3675" xr:uid="{00000000-0005-0000-0000-0000580E0000}"/>
    <cellStyle name="Berechnung 2 18 2 2" xfId="3676" xr:uid="{00000000-0005-0000-0000-0000590E0000}"/>
    <cellStyle name="Berechnung 2 18 3" xfId="3677" xr:uid="{00000000-0005-0000-0000-00005A0E0000}"/>
    <cellStyle name="Berechnung 2 19" xfId="3678" xr:uid="{00000000-0005-0000-0000-00005B0E0000}"/>
    <cellStyle name="Berechnung 2 19 2" xfId="3679" xr:uid="{00000000-0005-0000-0000-00005C0E0000}"/>
    <cellStyle name="Berechnung 2 19 2 2" xfId="3680" xr:uid="{00000000-0005-0000-0000-00005D0E0000}"/>
    <cellStyle name="Berechnung 2 19 3" xfId="3681" xr:uid="{00000000-0005-0000-0000-00005E0E0000}"/>
    <cellStyle name="Berechnung 2 2" xfId="3682" xr:uid="{00000000-0005-0000-0000-00005F0E0000}"/>
    <cellStyle name="Berechnung 2 2 2" xfId="3683" xr:uid="{00000000-0005-0000-0000-0000600E0000}"/>
    <cellStyle name="Berechnung 2 2 2 2" xfId="3684" xr:uid="{00000000-0005-0000-0000-0000610E0000}"/>
    <cellStyle name="Berechnung 2 2 3" xfId="3685" xr:uid="{00000000-0005-0000-0000-0000620E0000}"/>
    <cellStyle name="Berechnung 2 20" xfId="3686" xr:uid="{00000000-0005-0000-0000-0000630E0000}"/>
    <cellStyle name="Berechnung 2 20 2" xfId="3687" xr:uid="{00000000-0005-0000-0000-0000640E0000}"/>
    <cellStyle name="Berechnung 2 20 2 2" xfId="3688" xr:uid="{00000000-0005-0000-0000-0000650E0000}"/>
    <cellStyle name="Berechnung 2 20 3" xfId="3689" xr:uid="{00000000-0005-0000-0000-0000660E0000}"/>
    <cellStyle name="Berechnung 2 21" xfId="3690" xr:uid="{00000000-0005-0000-0000-0000670E0000}"/>
    <cellStyle name="Berechnung 2 21 2" xfId="3691" xr:uid="{00000000-0005-0000-0000-0000680E0000}"/>
    <cellStyle name="Berechnung 2 21 2 2" xfId="3692" xr:uid="{00000000-0005-0000-0000-0000690E0000}"/>
    <cellStyle name="Berechnung 2 21 3" xfId="3693" xr:uid="{00000000-0005-0000-0000-00006A0E0000}"/>
    <cellStyle name="Berechnung 2 22" xfId="3694" xr:uid="{00000000-0005-0000-0000-00006B0E0000}"/>
    <cellStyle name="Berechnung 2 22 2" xfId="3695" xr:uid="{00000000-0005-0000-0000-00006C0E0000}"/>
    <cellStyle name="Berechnung 2 22 2 2" xfId="3696" xr:uid="{00000000-0005-0000-0000-00006D0E0000}"/>
    <cellStyle name="Berechnung 2 22 3" xfId="3697" xr:uid="{00000000-0005-0000-0000-00006E0E0000}"/>
    <cellStyle name="Berechnung 2 23" xfId="3698" xr:uid="{00000000-0005-0000-0000-00006F0E0000}"/>
    <cellStyle name="Berechnung 2 23 2" xfId="3699" xr:uid="{00000000-0005-0000-0000-0000700E0000}"/>
    <cellStyle name="Berechnung 2 23 2 2" xfId="3700" xr:uid="{00000000-0005-0000-0000-0000710E0000}"/>
    <cellStyle name="Berechnung 2 23 3" xfId="3701" xr:uid="{00000000-0005-0000-0000-0000720E0000}"/>
    <cellStyle name="Berechnung 2 24" xfId="3702" xr:uid="{00000000-0005-0000-0000-0000730E0000}"/>
    <cellStyle name="Berechnung 2 24 2" xfId="3703" xr:uid="{00000000-0005-0000-0000-0000740E0000}"/>
    <cellStyle name="Berechnung 2 24 2 2" xfId="3704" xr:uid="{00000000-0005-0000-0000-0000750E0000}"/>
    <cellStyle name="Berechnung 2 24 3" xfId="3705" xr:uid="{00000000-0005-0000-0000-0000760E0000}"/>
    <cellStyle name="Berechnung 2 25" xfId="3706" xr:uid="{00000000-0005-0000-0000-0000770E0000}"/>
    <cellStyle name="Berechnung 2 25 2" xfId="3707" xr:uid="{00000000-0005-0000-0000-0000780E0000}"/>
    <cellStyle name="Berechnung 2 25 2 2" xfId="3708" xr:uid="{00000000-0005-0000-0000-0000790E0000}"/>
    <cellStyle name="Berechnung 2 25 3" xfId="3709" xr:uid="{00000000-0005-0000-0000-00007A0E0000}"/>
    <cellStyle name="Berechnung 2 26" xfId="3710" xr:uid="{00000000-0005-0000-0000-00007B0E0000}"/>
    <cellStyle name="Berechnung 2 26 2" xfId="3711" xr:uid="{00000000-0005-0000-0000-00007C0E0000}"/>
    <cellStyle name="Berechnung 2 26 2 2" xfId="3712" xr:uid="{00000000-0005-0000-0000-00007D0E0000}"/>
    <cellStyle name="Berechnung 2 26 3" xfId="3713" xr:uid="{00000000-0005-0000-0000-00007E0E0000}"/>
    <cellStyle name="Berechnung 2 27" xfId="3714" xr:uid="{00000000-0005-0000-0000-00007F0E0000}"/>
    <cellStyle name="Berechnung 2 27 2" xfId="3715" xr:uid="{00000000-0005-0000-0000-0000800E0000}"/>
    <cellStyle name="Berechnung 2 27 2 2" xfId="3716" xr:uid="{00000000-0005-0000-0000-0000810E0000}"/>
    <cellStyle name="Berechnung 2 27 3" xfId="3717" xr:uid="{00000000-0005-0000-0000-0000820E0000}"/>
    <cellStyle name="Berechnung 2 28" xfId="3718" xr:uid="{00000000-0005-0000-0000-0000830E0000}"/>
    <cellStyle name="Berechnung 2 28 2" xfId="3719" xr:uid="{00000000-0005-0000-0000-0000840E0000}"/>
    <cellStyle name="Berechnung 2 28 2 2" xfId="3720" xr:uid="{00000000-0005-0000-0000-0000850E0000}"/>
    <cellStyle name="Berechnung 2 28 3" xfId="3721" xr:uid="{00000000-0005-0000-0000-0000860E0000}"/>
    <cellStyle name="Berechnung 2 29" xfId="3722" xr:uid="{00000000-0005-0000-0000-0000870E0000}"/>
    <cellStyle name="Berechnung 2 29 2" xfId="3723" xr:uid="{00000000-0005-0000-0000-0000880E0000}"/>
    <cellStyle name="Berechnung 2 29 2 2" xfId="3724" xr:uid="{00000000-0005-0000-0000-0000890E0000}"/>
    <cellStyle name="Berechnung 2 29 3" xfId="3725" xr:uid="{00000000-0005-0000-0000-00008A0E0000}"/>
    <cellStyle name="Berechnung 2 3" xfId="3726" xr:uid="{00000000-0005-0000-0000-00008B0E0000}"/>
    <cellStyle name="Berechnung 2 3 2" xfId="3727" xr:uid="{00000000-0005-0000-0000-00008C0E0000}"/>
    <cellStyle name="Berechnung 2 3 2 2" xfId="3728" xr:uid="{00000000-0005-0000-0000-00008D0E0000}"/>
    <cellStyle name="Berechnung 2 3 3" xfId="3729" xr:uid="{00000000-0005-0000-0000-00008E0E0000}"/>
    <cellStyle name="Berechnung 2 30" xfId="3730" xr:uid="{00000000-0005-0000-0000-00008F0E0000}"/>
    <cellStyle name="Berechnung 2 30 2" xfId="3731" xr:uid="{00000000-0005-0000-0000-0000900E0000}"/>
    <cellStyle name="Berechnung 2 30 2 2" xfId="3732" xr:uid="{00000000-0005-0000-0000-0000910E0000}"/>
    <cellStyle name="Berechnung 2 30 3" xfId="3733" xr:uid="{00000000-0005-0000-0000-0000920E0000}"/>
    <cellStyle name="Berechnung 2 31" xfId="3734" xr:uid="{00000000-0005-0000-0000-0000930E0000}"/>
    <cellStyle name="Berechnung 2 31 2" xfId="3735" xr:uid="{00000000-0005-0000-0000-0000940E0000}"/>
    <cellStyle name="Berechnung 2 31 2 2" xfId="3736" xr:uid="{00000000-0005-0000-0000-0000950E0000}"/>
    <cellStyle name="Berechnung 2 31 3" xfId="3737" xr:uid="{00000000-0005-0000-0000-0000960E0000}"/>
    <cellStyle name="Berechnung 2 32" xfId="3738" xr:uid="{00000000-0005-0000-0000-0000970E0000}"/>
    <cellStyle name="Berechnung 2 32 2" xfId="3739" xr:uid="{00000000-0005-0000-0000-0000980E0000}"/>
    <cellStyle name="Berechnung 2 32 2 2" xfId="3740" xr:uid="{00000000-0005-0000-0000-0000990E0000}"/>
    <cellStyle name="Berechnung 2 32 3" xfId="3741" xr:uid="{00000000-0005-0000-0000-00009A0E0000}"/>
    <cellStyle name="Berechnung 2 33" xfId="3742" xr:uid="{00000000-0005-0000-0000-00009B0E0000}"/>
    <cellStyle name="Berechnung 2 33 2" xfId="3743" xr:uid="{00000000-0005-0000-0000-00009C0E0000}"/>
    <cellStyle name="Berechnung 2 33 2 2" xfId="3744" xr:uid="{00000000-0005-0000-0000-00009D0E0000}"/>
    <cellStyle name="Berechnung 2 33 3" xfId="3745" xr:uid="{00000000-0005-0000-0000-00009E0E0000}"/>
    <cellStyle name="Berechnung 2 34" xfId="3746" xr:uid="{00000000-0005-0000-0000-00009F0E0000}"/>
    <cellStyle name="Berechnung 2 34 2" xfId="3747" xr:uid="{00000000-0005-0000-0000-0000A00E0000}"/>
    <cellStyle name="Berechnung 2 34 2 2" xfId="3748" xr:uid="{00000000-0005-0000-0000-0000A10E0000}"/>
    <cellStyle name="Berechnung 2 34 3" xfId="3749" xr:uid="{00000000-0005-0000-0000-0000A20E0000}"/>
    <cellStyle name="Berechnung 2 35" xfId="3750" xr:uid="{00000000-0005-0000-0000-0000A30E0000}"/>
    <cellStyle name="Berechnung 2 35 2" xfId="3751" xr:uid="{00000000-0005-0000-0000-0000A40E0000}"/>
    <cellStyle name="Berechnung 2 35 2 2" xfId="3752" xr:uid="{00000000-0005-0000-0000-0000A50E0000}"/>
    <cellStyle name="Berechnung 2 35 3" xfId="3753" xr:uid="{00000000-0005-0000-0000-0000A60E0000}"/>
    <cellStyle name="Berechnung 2 36" xfId="3754" xr:uid="{00000000-0005-0000-0000-0000A70E0000}"/>
    <cellStyle name="Berechnung 2 36 2" xfId="3755" xr:uid="{00000000-0005-0000-0000-0000A80E0000}"/>
    <cellStyle name="Berechnung 2 36 2 2" xfId="3756" xr:uid="{00000000-0005-0000-0000-0000A90E0000}"/>
    <cellStyle name="Berechnung 2 36 3" xfId="3757" xr:uid="{00000000-0005-0000-0000-0000AA0E0000}"/>
    <cellStyle name="Berechnung 2 37" xfId="3758" xr:uid="{00000000-0005-0000-0000-0000AB0E0000}"/>
    <cellStyle name="Berechnung 2 37 2" xfId="3759" xr:uid="{00000000-0005-0000-0000-0000AC0E0000}"/>
    <cellStyle name="Berechnung 2 38" xfId="3760" xr:uid="{00000000-0005-0000-0000-0000AD0E0000}"/>
    <cellStyle name="Berechnung 2 4" xfId="3761" xr:uid="{00000000-0005-0000-0000-0000AE0E0000}"/>
    <cellStyle name="Berechnung 2 4 2" xfId="3762" xr:uid="{00000000-0005-0000-0000-0000AF0E0000}"/>
    <cellStyle name="Berechnung 2 4 2 2" xfId="3763" xr:uid="{00000000-0005-0000-0000-0000B00E0000}"/>
    <cellStyle name="Berechnung 2 4 3" xfId="3764" xr:uid="{00000000-0005-0000-0000-0000B10E0000}"/>
    <cellStyle name="Berechnung 2 5" xfId="3765" xr:uid="{00000000-0005-0000-0000-0000B20E0000}"/>
    <cellStyle name="Berechnung 2 5 2" xfId="3766" xr:uid="{00000000-0005-0000-0000-0000B30E0000}"/>
    <cellStyle name="Berechnung 2 5 2 2" xfId="3767" xr:uid="{00000000-0005-0000-0000-0000B40E0000}"/>
    <cellStyle name="Berechnung 2 5 3" xfId="3768" xr:uid="{00000000-0005-0000-0000-0000B50E0000}"/>
    <cellStyle name="Berechnung 2 6" xfId="3769" xr:uid="{00000000-0005-0000-0000-0000B60E0000}"/>
    <cellStyle name="Berechnung 2 6 2" xfId="3770" xr:uid="{00000000-0005-0000-0000-0000B70E0000}"/>
    <cellStyle name="Berechnung 2 6 2 2" xfId="3771" xr:uid="{00000000-0005-0000-0000-0000B80E0000}"/>
    <cellStyle name="Berechnung 2 6 3" xfId="3772" xr:uid="{00000000-0005-0000-0000-0000B90E0000}"/>
    <cellStyle name="Berechnung 2 7" xfId="3773" xr:uid="{00000000-0005-0000-0000-0000BA0E0000}"/>
    <cellStyle name="Berechnung 2 7 2" xfId="3774" xr:uid="{00000000-0005-0000-0000-0000BB0E0000}"/>
    <cellStyle name="Berechnung 2 7 2 2" xfId="3775" xr:uid="{00000000-0005-0000-0000-0000BC0E0000}"/>
    <cellStyle name="Berechnung 2 7 3" xfId="3776" xr:uid="{00000000-0005-0000-0000-0000BD0E0000}"/>
    <cellStyle name="Berechnung 2 8" xfId="3777" xr:uid="{00000000-0005-0000-0000-0000BE0E0000}"/>
    <cellStyle name="Berechnung 2 8 2" xfId="3778" xr:uid="{00000000-0005-0000-0000-0000BF0E0000}"/>
    <cellStyle name="Berechnung 2 8 2 2" xfId="3779" xr:uid="{00000000-0005-0000-0000-0000C00E0000}"/>
    <cellStyle name="Berechnung 2 8 3" xfId="3780" xr:uid="{00000000-0005-0000-0000-0000C10E0000}"/>
    <cellStyle name="Berechnung 2 9" xfId="3781" xr:uid="{00000000-0005-0000-0000-0000C20E0000}"/>
    <cellStyle name="Berechnung 2 9 2" xfId="3782" xr:uid="{00000000-0005-0000-0000-0000C30E0000}"/>
    <cellStyle name="Berechnung 2 9 2 2" xfId="3783" xr:uid="{00000000-0005-0000-0000-0000C40E0000}"/>
    <cellStyle name="Berechnung 2 9 3" xfId="3784" xr:uid="{00000000-0005-0000-0000-0000C50E0000}"/>
    <cellStyle name="Berechnung 3" xfId="3785" xr:uid="{00000000-0005-0000-0000-0000C60E0000}"/>
    <cellStyle name="Berechnung 3 10" xfId="3786" xr:uid="{00000000-0005-0000-0000-0000C70E0000}"/>
    <cellStyle name="Berechnung 3 11" xfId="3787" xr:uid="{00000000-0005-0000-0000-0000C80E0000}"/>
    <cellStyle name="Berechnung 3 12" xfId="3788" xr:uid="{00000000-0005-0000-0000-0000C90E0000}"/>
    <cellStyle name="Berechnung 3 13" xfId="3789" xr:uid="{00000000-0005-0000-0000-0000CA0E0000}"/>
    <cellStyle name="Berechnung 3 14" xfId="3790" xr:uid="{00000000-0005-0000-0000-0000CB0E0000}"/>
    <cellStyle name="Berechnung 3 15" xfId="3791" xr:uid="{00000000-0005-0000-0000-0000CC0E0000}"/>
    <cellStyle name="Berechnung 3 16" xfId="3792" xr:uid="{00000000-0005-0000-0000-0000CD0E0000}"/>
    <cellStyle name="Berechnung 3 17" xfId="3793" xr:uid="{00000000-0005-0000-0000-0000CE0E0000}"/>
    <cellStyle name="Berechnung 3 18" xfId="3794" xr:uid="{00000000-0005-0000-0000-0000CF0E0000}"/>
    <cellStyle name="Berechnung 3 19" xfId="3795" xr:uid="{00000000-0005-0000-0000-0000D00E0000}"/>
    <cellStyle name="Berechnung 3 2" xfId="3796" xr:uid="{00000000-0005-0000-0000-0000D10E0000}"/>
    <cellStyle name="Berechnung 3 2 2" xfId="3797" xr:uid="{00000000-0005-0000-0000-0000D20E0000}"/>
    <cellStyle name="Berechnung 3 2 2 2" xfId="3798" xr:uid="{00000000-0005-0000-0000-0000D30E0000}"/>
    <cellStyle name="Berechnung 3 2 3" xfId="3799" xr:uid="{00000000-0005-0000-0000-0000D40E0000}"/>
    <cellStyle name="Berechnung 3 20" xfId="3800" xr:uid="{00000000-0005-0000-0000-0000D50E0000}"/>
    <cellStyle name="Berechnung 3 21" xfId="3801" xr:uid="{00000000-0005-0000-0000-0000D60E0000}"/>
    <cellStyle name="Berechnung 3 22" xfId="3802" xr:uid="{00000000-0005-0000-0000-0000D70E0000}"/>
    <cellStyle name="Berechnung 3 23" xfId="3803" xr:uid="{00000000-0005-0000-0000-0000D80E0000}"/>
    <cellStyle name="Berechnung 3 24" xfId="3804" xr:uid="{00000000-0005-0000-0000-0000D90E0000}"/>
    <cellStyle name="Berechnung 3 25" xfId="3805" xr:uid="{00000000-0005-0000-0000-0000DA0E0000}"/>
    <cellStyle name="Berechnung 3 26" xfId="3806" xr:uid="{00000000-0005-0000-0000-0000DB0E0000}"/>
    <cellStyle name="Berechnung 3 27" xfId="3807" xr:uid="{00000000-0005-0000-0000-0000DC0E0000}"/>
    <cellStyle name="Berechnung 3 28" xfId="3808" xr:uid="{00000000-0005-0000-0000-0000DD0E0000}"/>
    <cellStyle name="Berechnung 3 29" xfId="3809" xr:uid="{00000000-0005-0000-0000-0000DE0E0000}"/>
    <cellStyle name="Berechnung 3 3" xfId="3810" xr:uid="{00000000-0005-0000-0000-0000DF0E0000}"/>
    <cellStyle name="Berechnung 3 3 2" xfId="3811" xr:uid="{00000000-0005-0000-0000-0000E00E0000}"/>
    <cellStyle name="Berechnung 3 3 2 2" xfId="3812" xr:uid="{00000000-0005-0000-0000-0000E10E0000}"/>
    <cellStyle name="Berechnung 3 3 3" xfId="3813" xr:uid="{00000000-0005-0000-0000-0000E20E0000}"/>
    <cellStyle name="Berechnung 3 30" xfId="3814" xr:uid="{00000000-0005-0000-0000-0000E30E0000}"/>
    <cellStyle name="Berechnung 3 30 2" xfId="3815" xr:uid="{00000000-0005-0000-0000-0000E40E0000}"/>
    <cellStyle name="Berechnung 3 31" xfId="3816" xr:uid="{00000000-0005-0000-0000-0000E50E0000}"/>
    <cellStyle name="Berechnung 3 4" xfId="3817" xr:uid="{00000000-0005-0000-0000-0000E60E0000}"/>
    <cellStyle name="Berechnung 3 4 2" xfId="3818" xr:uid="{00000000-0005-0000-0000-0000E70E0000}"/>
    <cellStyle name="Berechnung 3 4 2 2" xfId="3819" xr:uid="{00000000-0005-0000-0000-0000E80E0000}"/>
    <cellStyle name="Berechnung 3 4 3" xfId="3820" xr:uid="{00000000-0005-0000-0000-0000E90E0000}"/>
    <cellStyle name="Berechnung 3 5" xfId="3821" xr:uid="{00000000-0005-0000-0000-0000EA0E0000}"/>
    <cellStyle name="Berechnung 3 5 2" xfId="3822" xr:uid="{00000000-0005-0000-0000-0000EB0E0000}"/>
    <cellStyle name="Berechnung 3 5 2 2" xfId="3823" xr:uid="{00000000-0005-0000-0000-0000EC0E0000}"/>
    <cellStyle name="Berechnung 3 5 3" xfId="3824" xr:uid="{00000000-0005-0000-0000-0000ED0E0000}"/>
    <cellStyle name="Berechnung 3 6" xfId="3825" xr:uid="{00000000-0005-0000-0000-0000EE0E0000}"/>
    <cellStyle name="Berechnung 3 6 2" xfId="3826" xr:uid="{00000000-0005-0000-0000-0000EF0E0000}"/>
    <cellStyle name="Berechnung 3 6 2 2" xfId="3827" xr:uid="{00000000-0005-0000-0000-0000F00E0000}"/>
    <cellStyle name="Berechnung 3 6 3" xfId="3828" xr:uid="{00000000-0005-0000-0000-0000F10E0000}"/>
    <cellStyle name="Berechnung 3 7" xfId="3829" xr:uid="{00000000-0005-0000-0000-0000F20E0000}"/>
    <cellStyle name="Berechnung 3 7 2" xfId="3830" xr:uid="{00000000-0005-0000-0000-0000F30E0000}"/>
    <cellStyle name="Berechnung 3 7 2 2" xfId="3831" xr:uid="{00000000-0005-0000-0000-0000F40E0000}"/>
    <cellStyle name="Berechnung 3 7 3" xfId="3832" xr:uid="{00000000-0005-0000-0000-0000F50E0000}"/>
    <cellStyle name="Berechnung 3 8" xfId="3833" xr:uid="{00000000-0005-0000-0000-0000F60E0000}"/>
    <cellStyle name="Berechnung 3 8 2" xfId="3834" xr:uid="{00000000-0005-0000-0000-0000F70E0000}"/>
    <cellStyle name="Berechnung 3 8 2 2" xfId="3835" xr:uid="{00000000-0005-0000-0000-0000F80E0000}"/>
    <cellStyle name="Berechnung 3 8 3" xfId="3836" xr:uid="{00000000-0005-0000-0000-0000F90E0000}"/>
    <cellStyle name="Berechnung 3 9" xfId="3837" xr:uid="{00000000-0005-0000-0000-0000FA0E0000}"/>
    <cellStyle name="Berechnung 4" xfId="3838" xr:uid="{00000000-0005-0000-0000-0000FB0E0000}"/>
    <cellStyle name="Berechnung 4 10" xfId="3839" xr:uid="{00000000-0005-0000-0000-0000FC0E0000}"/>
    <cellStyle name="Berechnung 4 11" xfId="3840" xr:uid="{00000000-0005-0000-0000-0000FD0E0000}"/>
    <cellStyle name="Berechnung 4 12" xfId="3841" xr:uid="{00000000-0005-0000-0000-0000FE0E0000}"/>
    <cellStyle name="Berechnung 4 12 2" xfId="3842" xr:uid="{00000000-0005-0000-0000-0000FF0E0000}"/>
    <cellStyle name="Berechnung 4 13" xfId="3843" xr:uid="{00000000-0005-0000-0000-0000000F0000}"/>
    <cellStyle name="Berechnung 4 2" xfId="3844" xr:uid="{00000000-0005-0000-0000-0000010F0000}"/>
    <cellStyle name="Berechnung 4 2 2" xfId="3845" xr:uid="{00000000-0005-0000-0000-0000020F0000}"/>
    <cellStyle name="Berechnung 4 2 2 2" xfId="3846" xr:uid="{00000000-0005-0000-0000-0000030F0000}"/>
    <cellStyle name="Berechnung 4 2 3" xfId="3847" xr:uid="{00000000-0005-0000-0000-0000040F0000}"/>
    <cellStyle name="Berechnung 4 3" xfId="3848" xr:uid="{00000000-0005-0000-0000-0000050F0000}"/>
    <cellStyle name="Berechnung 4 3 2" xfId="3849" xr:uid="{00000000-0005-0000-0000-0000060F0000}"/>
    <cellStyle name="Berechnung 4 3 2 2" xfId="3850" xr:uid="{00000000-0005-0000-0000-0000070F0000}"/>
    <cellStyle name="Berechnung 4 3 3" xfId="3851" xr:uid="{00000000-0005-0000-0000-0000080F0000}"/>
    <cellStyle name="Berechnung 4 4" xfId="3852" xr:uid="{00000000-0005-0000-0000-0000090F0000}"/>
    <cellStyle name="Berechnung 4 4 2" xfId="3853" xr:uid="{00000000-0005-0000-0000-00000A0F0000}"/>
    <cellStyle name="Berechnung 4 4 2 2" xfId="3854" xr:uid="{00000000-0005-0000-0000-00000B0F0000}"/>
    <cellStyle name="Berechnung 4 4 3" xfId="3855" xr:uid="{00000000-0005-0000-0000-00000C0F0000}"/>
    <cellStyle name="Berechnung 4 5" xfId="3856" xr:uid="{00000000-0005-0000-0000-00000D0F0000}"/>
    <cellStyle name="Berechnung 4 5 2" xfId="3857" xr:uid="{00000000-0005-0000-0000-00000E0F0000}"/>
    <cellStyle name="Berechnung 4 5 2 2" xfId="3858" xr:uid="{00000000-0005-0000-0000-00000F0F0000}"/>
    <cellStyle name="Berechnung 4 5 3" xfId="3859" xr:uid="{00000000-0005-0000-0000-0000100F0000}"/>
    <cellStyle name="Berechnung 4 6" xfId="3860" xr:uid="{00000000-0005-0000-0000-0000110F0000}"/>
    <cellStyle name="Berechnung 4 6 2" xfId="3861" xr:uid="{00000000-0005-0000-0000-0000120F0000}"/>
    <cellStyle name="Berechnung 4 6 2 2" xfId="3862" xr:uid="{00000000-0005-0000-0000-0000130F0000}"/>
    <cellStyle name="Berechnung 4 6 3" xfId="3863" xr:uid="{00000000-0005-0000-0000-0000140F0000}"/>
    <cellStyle name="Berechnung 4 7" xfId="3864" xr:uid="{00000000-0005-0000-0000-0000150F0000}"/>
    <cellStyle name="Berechnung 4 7 2" xfId="3865" xr:uid="{00000000-0005-0000-0000-0000160F0000}"/>
    <cellStyle name="Berechnung 4 7 2 2" xfId="3866" xr:uid="{00000000-0005-0000-0000-0000170F0000}"/>
    <cellStyle name="Berechnung 4 7 3" xfId="3867" xr:uid="{00000000-0005-0000-0000-0000180F0000}"/>
    <cellStyle name="Berechnung 4 8" xfId="3868" xr:uid="{00000000-0005-0000-0000-0000190F0000}"/>
    <cellStyle name="Berechnung 4 8 2" xfId="3869" xr:uid="{00000000-0005-0000-0000-00001A0F0000}"/>
    <cellStyle name="Berechnung 4 8 2 2" xfId="3870" xr:uid="{00000000-0005-0000-0000-00001B0F0000}"/>
    <cellStyle name="Berechnung 4 8 3" xfId="3871" xr:uid="{00000000-0005-0000-0000-00001C0F0000}"/>
    <cellStyle name="Berechnung 4 9" xfId="3872" xr:uid="{00000000-0005-0000-0000-00001D0F0000}"/>
    <cellStyle name="Berechnung 5" xfId="3873" xr:uid="{00000000-0005-0000-0000-00001E0F0000}"/>
    <cellStyle name="Berechnung 5 2" xfId="3874" xr:uid="{00000000-0005-0000-0000-00001F0F0000}"/>
    <cellStyle name="Berechnung 5 2 2" xfId="3875" xr:uid="{00000000-0005-0000-0000-0000200F0000}"/>
    <cellStyle name="Berechnung 5 2 2 2" xfId="3876" xr:uid="{00000000-0005-0000-0000-0000210F0000}"/>
    <cellStyle name="Berechnung 5 2 3" xfId="3877" xr:uid="{00000000-0005-0000-0000-0000220F0000}"/>
    <cellStyle name="Berechnung 5 3" xfId="3878" xr:uid="{00000000-0005-0000-0000-0000230F0000}"/>
    <cellStyle name="Berechnung 5 4" xfId="3879" xr:uid="{00000000-0005-0000-0000-0000240F0000}"/>
    <cellStyle name="Berechnung 5 5" xfId="3880" xr:uid="{00000000-0005-0000-0000-0000250F0000}"/>
    <cellStyle name="Berechnung 5 6" xfId="3881" xr:uid="{00000000-0005-0000-0000-0000260F0000}"/>
    <cellStyle name="Berechnung 5 6 2" xfId="3882" xr:uid="{00000000-0005-0000-0000-0000270F0000}"/>
    <cellStyle name="Berechnung 5 7" xfId="3883" xr:uid="{00000000-0005-0000-0000-0000280F0000}"/>
    <cellStyle name="Berechnung 6" xfId="3884" xr:uid="{00000000-0005-0000-0000-0000290F0000}"/>
    <cellStyle name="Berechnung 6 2" xfId="3885" xr:uid="{00000000-0005-0000-0000-00002A0F0000}"/>
    <cellStyle name="Berechnung 6 2 2" xfId="3886" xr:uid="{00000000-0005-0000-0000-00002B0F0000}"/>
    <cellStyle name="Berechnung 6 2 2 2" xfId="3887" xr:uid="{00000000-0005-0000-0000-00002C0F0000}"/>
    <cellStyle name="Berechnung 6 2 3" xfId="3888" xr:uid="{00000000-0005-0000-0000-00002D0F0000}"/>
    <cellStyle name="Berechnung 6 3" xfId="3889" xr:uid="{00000000-0005-0000-0000-00002E0F0000}"/>
    <cellStyle name="Berechnung 6 4" xfId="3890" xr:uid="{00000000-0005-0000-0000-00002F0F0000}"/>
    <cellStyle name="Berechnung 6 5" xfId="3891" xr:uid="{00000000-0005-0000-0000-0000300F0000}"/>
    <cellStyle name="Berechnung 6 6" xfId="3892" xr:uid="{00000000-0005-0000-0000-0000310F0000}"/>
    <cellStyle name="Berechnung 6 6 2" xfId="3893" xr:uid="{00000000-0005-0000-0000-0000320F0000}"/>
    <cellStyle name="Berechnung 6 7" xfId="3894" xr:uid="{00000000-0005-0000-0000-0000330F0000}"/>
    <cellStyle name="Berechnung 7" xfId="3895" xr:uid="{00000000-0005-0000-0000-0000340F0000}"/>
    <cellStyle name="Berechnung 7 2" xfId="3896" xr:uid="{00000000-0005-0000-0000-0000350F0000}"/>
    <cellStyle name="Berechnung 7 2 2" xfId="3897" xr:uid="{00000000-0005-0000-0000-0000360F0000}"/>
    <cellStyle name="Berechnung 7 2 2 2" xfId="3898" xr:uid="{00000000-0005-0000-0000-0000370F0000}"/>
    <cellStyle name="Berechnung 7 2 3" xfId="3899" xr:uid="{00000000-0005-0000-0000-0000380F0000}"/>
    <cellStyle name="Berechnung 7 3" xfId="3900" xr:uid="{00000000-0005-0000-0000-0000390F0000}"/>
    <cellStyle name="Berechnung 7 4" xfId="3901" xr:uid="{00000000-0005-0000-0000-00003A0F0000}"/>
    <cellStyle name="Berechnung 7 5" xfId="3902" xr:uid="{00000000-0005-0000-0000-00003B0F0000}"/>
    <cellStyle name="Berechnung 7 6" xfId="3903" xr:uid="{00000000-0005-0000-0000-00003C0F0000}"/>
    <cellStyle name="Berechnung 7 6 2" xfId="3904" xr:uid="{00000000-0005-0000-0000-00003D0F0000}"/>
    <cellStyle name="Berechnung 7 7" xfId="3905" xr:uid="{00000000-0005-0000-0000-00003E0F0000}"/>
    <cellStyle name="Berechnung 8" xfId="3906" xr:uid="{00000000-0005-0000-0000-00003F0F0000}"/>
    <cellStyle name="Berechnung 8 2" xfId="3907" xr:uid="{00000000-0005-0000-0000-0000400F0000}"/>
    <cellStyle name="Berechnung 8 2 2" xfId="3908" xr:uid="{00000000-0005-0000-0000-0000410F0000}"/>
    <cellStyle name="Berechnung 8 2 2 2" xfId="3909" xr:uid="{00000000-0005-0000-0000-0000420F0000}"/>
    <cellStyle name="Berechnung 8 2 3" xfId="3910" xr:uid="{00000000-0005-0000-0000-0000430F0000}"/>
    <cellStyle name="Berechnung 8 3" xfId="3911" xr:uid="{00000000-0005-0000-0000-0000440F0000}"/>
    <cellStyle name="Berechnung 8 4" xfId="3912" xr:uid="{00000000-0005-0000-0000-0000450F0000}"/>
    <cellStyle name="Berechnung 8 5" xfId="3913" xr:uid="{00000000-0005-0000-0000-0000460F0000}"/>
    <cellStyle name="Berechnung 8 6" xfId="3914" xr:uid="{00000000-0005-0000-0000-0000470F0000}"/>
    <cellStyle name="Berechnung 8 6 2" xfId="3915" xr:uid="{00000000-0005-0000-0000-0000480F0000}"/>
    <cellStyle name="Berechnung 8 7" xfId="3916" xr:uid="{00000000-0005-0000-0000-0000490F0000}"/>
    <cellStyle name="Berechnung 9" xfId="3917" xr:uid="{00000000-0005-0000-0000-00004A0F0000}"/>
    <cellStyle name="Berechnung 9 2" xfId="3918" xr:uid="{00000000-0005-0000-0000-00004B0F0000}"/>
    <cellStyle name="Berechnung 9 2 2" xfId="3919" xr:uid="{00000000-0005-0000-0000-00004C0F0000}"/>
    <cellStyle name="Berechnung 9 2 2 2" xfId="3920" xr:uid="{00000000-0005-0000-0000-00004D0F0000}"/>
    <cellStyle name="Berechnung 9 2 3" xfId="3921" xr:uid="{00000000-0005-0000-0000-00004E0F0000}"/>
    <cellStyle name="Berechnung 9 3" xfId="3922" xr:uid="{00000000-0005-0000-0000-00004F0F0000}"/>
    <cellStyle name="Berechnung 9 4" xfId="3923" xr:uid="{00000000-0005-0000-0000-0000500F0000}"/>
    <cellStyle name="Berechnung 9 5" xfId="3924" xr:uid="{00000000-0005-0000-0000-0000510F0000}"/>
    <cellStyle name="Berechnung 9 6" xfId="3925" xr:uid="{00000000-0005-0000-0000-0000520F0000}"/>
    <cellStyle name="Berechnung 9 6 2" xfId="3926" xr:uid="{00000000-0005-0000-0000-0000530F0000}"/>
    <cellStyle name="Berechnung 9 7" xfId="3927" xr:uid="{00000000-0005-0000-0000-0000540F0000}"/>
    <cellStyle name="Calculation 10" xfId="3928" xr:uid="{00000000-0005-0000-0000-0000550F0000}"/>
    <cellStyle name="Calculation 10 2" xfId="3929" xr:uid="{00000000-0005-0000-0000-0000560F0000}"/>
    <cellStyle name="Calculation 10 2 2" xfId="3930" xr:uid="{00000000-0005-0000-0000-0000570F0000}"/>
    <cellStyle name="Calculation 10 3" xfId="3931" xr:uid="{00000000-0005-0000-0000-0000580F0000}"/>
    <cellStyle name="Calculation 11" xfId="3932" xr:uid="{00000000-0005-0000-0000-0000590F0000}"/>
    <cellStyle name="Calculation 11 2" xfId="3933" xr:uid="{00000000-0005-0000-0000-00005A0F0000}"/>
    <cellStyle name="Calculation 11 2 2" xfId="3934" xr:uid="{00000000-0005-0000-0000-00005B0F0000}"/>
    <cellStyle name="Calculation 11 3" xfId="3935" xr:uid="{00000000-0005-0000-0000-00005C0F0000}"/>
    <cellStyle name="Calculation 12" xfId="3936" xr:uid="{00000000-0005-0000-0000-00005D0F0000}"/>
    <cellStyle name="Calculation 12 2" xfId="3937" xr:uid="{00000000-0005-0000-0000-00005E0F0000}"/>
    <cellStyle name="Calculation 12 2 2" xfId="3938" xr:uid="{00000000-0005-0000-0000-00005F0F0000}"/>
    <cellStyle name="Calculation 12 3" xfId="3939" xr:uid="{00000000-0005-0000-0000-0000600F0000}"/>
    <cellStyle name="Calculation 13" xfId="3940" xr:uid="{00000000-0005-0000-0000-0000610F0000}"/>
    <cellStyle name="Calculation 13 2" xfId="3941" xr:uid="{00000000-0005-0000-0000-0000620F0000}"/>
    <cellStyle name="Calculation 13 2 2" xfId="3942" xr:uid="{00000000-0005-0000-0000-0000630F0000}"/>
    <cellStyle name="Calculation 13 3" xfId="3943" xr:uid="{00000000-0005-0000-0000-0000640F0000}"/>
    <cellStyle name="Calculation 14" xfId="3944" xr:uid="{00000000-0005-0000-0000-0000650F0000}"/>
    <cellStyle name="Calculation 14 2" xfId="3945" xr:uid="{00000000-0005-0000-0000-0000660F0000}"/>
    <cellStyle name="Calculation 15" xfId="3946" xr:uid="{00000000-0005-0000-0000-0000670F0000}"/>
    <cellStyle name="Calculation 2" xfId="3947" xr:uid="{00000000-0005-0000-0000-0000680F0000}"/>
    <cellStyle name="Calculation 2 2" xfId="3948" xr:uid="{00000000-0005-0000-0000-0000690F0000}"/>
    <cellStyle name="Calculation 2 2 2" xfId="3949" xr:uid="{00000000-0005-0000-0000-00006A0F0000}"/>
    <cellStyle name="Calculation 2 3" xfId="3950" xr:uid="{00000000-0005-0000-0000-00006B0F0000}"/>
    <cellStyle name="Calculation 3" xfId="3951" xr:uid="{00000000-0005-0000-0000-00006C0F0000}"/>
    <cellStyle name="Calculation 3 2" xfId="3952" xr:uid="{00000000-0005-0000-0000-00006D0F0000}"/>
    <cellStyle name="Calculation 3 2 2" xfId="3953" xr:uid="{00000000-0005-0000-0000-00006E0F0000}"/>
    <cellStyle name="Calculation 3 3" xfId="3954" xr:uid="{00000000-0005-0000-0000-00006F0F0000}"/>
    <cellStyle name="Calculation 4" xfId="3955" xr:uid="{00000000-0005-0000-0000-0000700F0000}"/>
    <cellStyle name="Calculation 4 2" xfId="3956" xr:uid="{00000000-0005-0000-0000-0000710F0000}"/>
    <cellStyle name="Calculation 4 2 2" xfId="3957" xr:uid="{00000000-0005-0000-0000-0000720F0000}"/>
    <cellStyle name="Calculation 4 3" xfId="3958" xr:uid="{00000000-0005-0000-0000-0000730F0000}"/>
    <cellStyle name="Calculation 5" xfId="3959" xr:uid="{00000000-0005-0000-0000-0000740F0000}"/>
    <cellStyle name="Calculation 5 2" xfId="3960" xr:uid="{00000000-0005-0000-0000-0000750F0000}"/>
    <cellStyle name="Calculation 5 2 2" xfId="3961" xr:uid="{00000000-0005-0000-0000-0000760F0000}"/>
    <cellStyle name="Calculation 5 3" xfId="3962" xr:uid="{00000000-0005-0000-0000-0000770F0000}"/>
    <cellStyle name="Calculation 6" xfId="3963" xr:uid="{00000000-0005-0000-0000-0000780F0000}"/>
    <cellStyle name="Calculation 6 2" xfId="3964" xr:uid="{00000000-0005-0000-0000-0000790F0000}"/>
    <cellStyle name="Calculation 6 2 2" xfId="3965" xr:uid="{00000000-0005-0000-0000-00007A0F0000}"/>
    <cellStyle name="Calculation 6 3" xfId="3966" xr:uid="{00000000-0005-0000-0000-00007B0F0000}"/>
    <cellStyle name="Calculation 7" xfId="3967" xr:uid="{00000000-0005-0000-0000-00007C0F0000}"/>
    <cellStyle name="Calculation 7 2" xfId="3968" xr:uid="{00000000-0005-0000-0000-00007D0F0000}"/>
    <cellStyle name="Calculation 7 2 2" xfId="3969" xr:uid="{00000000-0005-0000-0000-00007E0F0000}"/>
    <cellStyle name="Calculation 7 3" xfId="3970" xr:uid="{00000000-0005-0000-0000-00007F0F0000}"/>
    <cellStyle name="Calculation 8" xfId="3971" xr:uid="{00000000-0005-0000-0000-0000800F0000}"/>
    <cellStyle name="Calculation 8 2" xfId="3972" xr:uid="{00000000-0005-0000-0000-0000810F0000}"/>
    <cellStyle name="Calculation 8 2 2" xfId="3973" xr:uid="{00000000-0005-0000-0000-0000820F0000}"/>
    <cellStyle name="Calculation 8 3" xfId="3974" xr:uid="{00000000-0005-0000-0000-0000830F0000}"/>
    <cellStyle name="Calculation 9" xfId="3975" xr:uid="{00000000-0005-0000-0000-0000840F0000}"/>
    <cellStyle name="Calculation 9 2" xfId="3976" xr:uid="{00000000-0005-0000-0000-0000850F0000}"/>
    <cellStyle name="Calculation 9 2 2" xfId="3977" xr:uid="{00000000-0005-0000-0000-0000860F0000}"/>
    <cellStyle name="Calculation 9 3" xfId="3978" xr:uid="{00000000-0005-0000-0000-0000870F0000}"/>
    <cellStyle name="Check Cell 10" xfId="3979" xr:uid="{00000000-0005-0000-0000-0000880F0000}"/>
    <cellStyle name="Check Cell 11" xfId="3980" xr:uid="{00000000-0005-0000-0000-0000890F0000}"/>
    <cellStyle name="Check Cell 12" xfId="3981" xr:uid="{00000000-0005-0000-0000-00008A0F0000}"/>
    <cellStyle name="Check Cell 13" xfId="3982" xr:uid="{00000000-0005-0000-0000-00008B0F0000}"/>
    <cellStyle name="Check Cell 2" xfId="3983" xr:uid="{00000000-0005-0000-0000-00008C0F0000}"/>
    <cellStyle name="Check Cell 3" xfId="3984" xr:uid="{00000000-0005-0000-0000-00008D0F0000}"/>
    <cellStyle name="Check Cell 4" xfId="3985" xr:uid="{00000000-0005-0000-0000-00008E0F0000}"/>
    <cellStyle name="Check Cell 5" xfId="3986" xr:uid="{00000000-0005-0000-0000-00008F0F0000}"/>
    <cellStyle name="Check Cell 6" xfId="3987" xr:uid="{00000000-0005-0000-0000-0000900F0000}"/>
    <cellStyle name="Check Cell 7" xfId="3988" xr:uid="{00000000-0005-0000-0000-0000910F0000}"/>
    <cellStyle name="Check Cell 8" xfId="3989" xr:uid="{00000000-0005-0000-0000-0000920F0000}"/>
    <cellStyle name="Check Cell 9" xfId="3990" xr:uid="{00000000-0005-0000-0000-0000930F0000}"/>
    <cellStyle name="Daten" xfId="3991" xr:uid="{00000000-0005-0000-0000-0000940F0000}"/>
    <cellStyle name="Dezimal 2" xfId="3992" xr:uid="{00000000-0005-0000-0000-0000950F0000}"/>
    <cellStyle name="Dezimal 2 2" xfId="3993" xr:uid="{00000000-0005-0000-0000-0000960F0000}"/>
    <cellStyle name="Dezimal 2 2 2" xfId="3994" xr:uid="{00000000-0005-0000-0000-0000970F0000}"/>
    <cellStyle name="Dezimal 2 2 2 2" xfId="3995" xr:uid="{00000000-0005-0000-0000-0000980F0000}"/>
    <cellStyle name="Dezimal 2 2 3" xfId="3996" xr:uid="{00000000-0005-0000-0000-0000990F0000}"/>
    <cellStyle name="Dezimal 2 3" xfId="3997" xr:uid="{00000000-0005-0000-0000-00009A0F0000}"/>
    <cellStyle name="Dezimal 2 3 2" xfId="3998" xr:uid="{00000000-0005-0000-0000-00009B0F0000}"/>
    <cellStyle name="Dezimal 2 3 2 2" xfId="3999" xr:uid="{00000000-0005-0000-0000-00009C0F0000}"/>
    <cellStyle name="Dezimal 2 3 3" xfId="4000" xr:uid="{00000000-0005-0000-0000-00009D0F0000}"/>
    <cellStyle name="Dezimal 2 4" xfId="4001" xr:uid="{00000000-0005-0000-0000-00009E0F0000}"/>
    <cellStyle name="Dezimal 2 4 2" xfId="4002" xr:uid="{00000000-0005-0000-0000-00009F0F0000}"/>
    <cellStyle name="Dezimal 2 5" xfId="4003" xr:uid="{00000000-0005-0000-0000-0000A00F0000}"/>
    <cellStyle name="Dezimal 2 5 2" xfId="4004" xr:uid="{00000000-0005-0000-0000-0000A10F0000}"/>
    <cellStyle name="Dezimal 2 6" xfId="4005" xr:uid="{00000000-0005-0000-0000-0000A20F0000}"/>
    <cellStyle name="Dezimal 2 6 2" xfId="4006" xr:uid="{00000000-0005-0000-0000-0000A30F0000}"/>
    <cellStyle name="Dezimal 2 7" xfId="4007" xr:uid="{00000000-0005-0000-0000-0000A40F0000}"/>
    <cellStyle name="Dezimal 2 7 2" xfId="4008" xr:uid="{00000000-0005-0000-0000-0000A50F0000}"/>
    <cellStyle name="Dezimal 2 8" xfId="4009" xr:uid="{00000000-0005-0000-0000-0000A60F0000}"/>
    <cellStyle name="Dezimal 3" xfId="4010" xr:uid="{00000000-0005-0000-0000-0000A70F0000}"/>
    <cellStyle name="Dezimal 3 2" xfId="4011" xr:uid="{00000000-0005-0000-0000-0000A80F0000}"/>
    <cellStyle name="Dezimal 3 2 2" xfId="4012" xr:uid="{00000000-0005-0000-0000-0000A90F0000}"/>
    <cellStyle name="Dezimal 3 2 2 2" xfId="4013" xr:uid="{00000000-0005-0000-0000-0000AA0F0000}"/>
    <cellStyle name="Dezimal 3 2 3" xfId="4014" xr:uid="{00000000-0005-0000-0000-0000AB0F0000}"/>
    <cellStyle name="Dezimal 3 3" xfId="4015" xr:uid="{00000000-0005-0000-0000-0000AC0F0000}"/>
    <cellStyle name="Dezimal 3 3 2" xfId="4016" xr:uid="{00000000-0005-0000-0000-0000AD0F0000}"/>
    <cellStyle name="Dezimal 3 4" xfId="4017" xr:uid="{00000000-0005-0000-0000-0000AE0F0000}"/>
    <cellStyle name="Dezimal 4" xfId="4018" xr:uid="{00000000-0005-0000-0000-0000AF0F0000}"/>
    <cellStyle name="Dezimal 4 2" xfId="4019" xr:uid="{00000000-0005-0000-0000-0000B00F0000}"/>
    <cellStyle name="Dezimal 5" xfId="4020" xr:uid="{00000000-0005-0000-0000-0000B10F0000}"/>
    <cellStyle name="Dezimal 5 2" xfId="4021" xr:uid="{00000000-0005-0000-0000-0000B20F0000}"/>
    <cellStyle name="Dezimal 6" xfId="4022" xr:uid="{00000000-0005-0000-0000-0000B30F0000}"/>
    <cellStyle name="Dezimal 7" xfId="4023" xr:uid="{00000000-0005-0000-0000-0000B40F0000}"/>
    <cellStyle name="Dezimal 8" xfId="4024" xr:uid="{00000000-0005-0000-0000-0000B50F0000}"/>
    <cellStyle name="Dezimal 8 2" xfId="4025" xr:uid="{00000000-0005-0000-0000-0000B60F0000}"/>
    <cellStyle name="Eingabe 10" xfId="4026" xr:uid="{00000000-0005-0000-0000-0000B70F0000}"/>
    <cellStyle name="Eingabe 10 2" xfId="4027" xr:uid="{00000000-0005-0000-0000-0000B80F0000}"/>
    <cellStyle name="Eingabe 10 2 2" xfId="4028" xr:uid="{00000000-0005-0000-0000-0000B90F0000}"/>
    <cellStyle name="Eingabe 10 2 2 2" xfId="4029" xr:uid="{00000000-0005-0000-0000-0000BA0F0000}"/>
    <cellStyle name="Eingabe 10 2 3" xfId="4030" xr:uid="{00000000-0005-0000-0000-0000BB0F0000}"/>
    <cellStyle name="Eingabe 10 3" xfId="4031" xr:uid="{00000000-0005-0000-0000-0000BC0F0000}"/>
    <cellStyle name="Eingabe 10 4" xfId="4032" xr:uid="{00000000-0005-0000-0000-0000BD0F0000}"/>
    <cellStyle name="Eingabe 10 5" xfId="4033" xr:uid="{00000000-0005-0000-0000-0000BE0F0000}"/>
    <cellStyle name="Eingabe 10 6" xfId="4034" xr:uid="{00000000-0005-0000-0000-0000BF0F0000}"/>
    <cellStyle name="Eingabe 10 6 2" xfId="4035" xr:uid="{00000000-0005-0000-0000-0000C00F0000}"/>
    <cellStyle name="Eingabe 10 7" xfId="4036" xr:uid="{00000000-0005-0000-0000-0000C10F0000}"/>
    <cellStyle name="Eingabe 11" xfId="4037" xr:uid="{00000000-0005-0000-0000-0000C20F0000}"/>
    <cellStyle name="Eingabe 11 2" xfId="4038" xr:uid="{00000000-0005-0000-0000-0000C30F0000}"/>
    <cellStyle name="Eingabe 11 2 2" xfId="4039" xr:uid="{00000000-0005-0000-0000-0000C40F0000}"/>
    <cellStyle name="Eingabe 11 2 2 2" xfId="4040" xr:uid="{00000000-0005-0000-0000-0000C50F0000}"/>
    <cellStyle name="Eingabe 11 2 3" xfId="4041" xr:uid="{00000000-0005-0000-0000-0000C60F0000}"/>
    <cellStyle name="Eingabe 11 3" xfId="4042" xr:uid="{00000000-0005-0000-0000-0000C70F0000}"/>
    <cellStyle name="Eingabe 11 4" xfId="4043" xr:uid="{00000000-0005-0000-0000-0000C80F0000}"/>
    <cellStyle name="Eingabe 11 5" xfId="4044" xr:uid="{00000000-0005-0000-0000-0000C90F0000}"/>
    <cellStyle name="Eingabe 11 6" xfId="4045" xr:uid="{00000000-0005-0000-0000-0000CA0F0000}"/>
    <cellStyle name="Eingabe 11 6 2" xfId="4046" xr:uid="{00000000-0005-0000-0000-0000CB0F0000}"/>
    <cellStyle name="Eingabe 11 7" xfId="4047" xr:uid="{00000000-0005-0000-0000-0000CC0F0000}"/>
    <cellStyle name="Eingabe 12" xfId="4048" xr:uid="{00000000-0005-0000-0000-0000CD0F0000}"/>
    <cellStyle name="Eingabe 13" xfId="4049" xr:uid="{00000000-0005-0000-0000-0000CE0F0000}"/>
    <cellStyle name="Eingabe 14" xfId="4050" xr:uid="{00000000-0005-0000-0000-0000CF0F0000}"/>
    <cellStyle name="Eingabe 15" xfId="4051" xr:uid="{00000000-0005-0000-0000-0000D00F0000}"/>
    <cellStyle name="Eingabe 16" xfId="4052" xr:uid="{00000000-0005-0000-0000-0000D10F0000}"/>
    <cellStyle name="Eingabe 2" xfId="4053" xr:uid="{00000000-0005-0000-0000-0000D20F0000}"/>
    <cellStyle name="Eingabe 2 10" xfId="4054" xr:uid="{00000000-0005-0000-0000-0000D30F0000}"/>
    <cellStyle name="Eingabe 2 10 2" xfId="4055" xr:uid="{00000000-0005-0000-0000-0000D40F0000}"/>
    <cellStyle name="Eingabe 2 10 2 2" xfId="4056" xr:uid="{00000000-0005-0000-0000-0000D50F0000}"/>
    <cellStyle name="Eingabe 2 10 3" xfId="4057" xr:uid="{00000000-0005-0000-0000-0000D60F0000}"/>
    <cellStyle name="Eingabe 2 11" xfId="4058" xr:uid="{00000000-0005-0000-0000-0000D70F0000}"/>
    <cellStyle name="Eingabe 2 11 2" xfId="4059" xr:uid="{00000000-0005-0000-0000-0000D80F0000}"/>
    <cellStyle name="Eingabe 2 11 2 2" xfId="4060" xr:uid="{00000000-0005-0000-0000-0000D90F0000}"/>
    <cellStyle name="Eingabe 2 11 3" xfId="4061" xr:uid="{00000000-0005-0000-0000-0000DA0F0000}"/>
    <cellStyle name="Eingabe 2 12" xfId="4062" xr:uid="{00000000-0005-0000-0000-0000DB0F0000}"/>
    <cellStyle name="Eingabe 2 12 2" xfId="4063" xr:uid="{00000000-0005-0000-0000-0000DC0F0000}"/>
    <cellStyle name="Eingabe 2 12 2 2" xfId="4064" xr:uid="{00000000-0005-0000-0000-0000DD0F0000}"/>
    <cellStyle name="Eingabe 2 12 3" xfId="4065" xr:uid="{00000000-0005-0000-0000-0000DE0F0000}"/>
    <cellStyle name="Eingabe 2 13" xfId="4066" xr:uid="{00000000-0005-0000-0000-0000DF0F0000}"/>
    <cellStyle name="Eingabe 2 13 2" xfId="4067" xr:uid="{00000000-0005-0000-0000-0000E00F0000}"/>
    <cellStyle name="Eingabe 2 13 2 2" xfId="4068" xr:uid="{00000000-0005-0000-0000-0000E10F0000}"/>
    <cellStyle name="Eingabe 2 13 3" xfId="4069" xr:uid="{00000000-0005-0000-0000-0000E20F0000}"/>
    <cellStyle name="Eingabe 2 14" xfId="4070" xr:uid="{00000000-0005-0000-0000-0000E30F0000}"/>
    <cellStyle name="Eingabe 2 14 2" xfId="4071" xr:uid="{00000000-0005-0000-0000-0000E40F0000}"/>
    <cellStyle name="Eingabe 2 14 2 2" xfId="4072" xr:uid="{00000000-0005-0000-0000-0000E50F0000}"/>
    <cellStyle name="Eingabe 2 14 3" xfId="4073" xr:uid="{00000000-0005-0000-0000-0000E60F0000}"/>
    <cellStyle name="Eingabe 2 15" xfId="4074" xr:uid="{00000000-0005-0000-0000-0000E70F0000}"/>
    <cellStyle name="Eingabe 2 15 2" xfId="4075" xr:uid="{00000000-0005-0000-0000-0000E80F0000}"/>
    <cellStyle name="Eingabe 2 15 2 2" xfId="4076" xr:uid="{00000000-0005-0000-0000-0000E90F0000}"/>
    <cellStyle name="Eingabe 2 15 3" xfId="4077" xr:uid="{00000000-0005-0000-0000-0000EA0F0000}"/>
    <cellStyle name="Eingabe 2 16" xfId="4078" xr:uid="{00000000-0005-0000-0000-0000EB0F0000}"/>
    <cellStyle name="Eingabe 2 16 2" xfId="4079" xr:uid="{00000000-0005-0000-0000-0000EC0F0000}"/>
    <cellStyle name="Eingabe 2 16 2 2" xfId="4080" xr:uid="{00000000-0005-0000-0000-0000ED0F0000}"/>
    <cellStyle name="Eingabe 2 16 3" xfId="4081" xr:uid="{00000000-0005-0000-0000-0000EE0F0000}"/>
    <cellStyle name="Eingabe 2 17" xfId="4082" xr:uid="{00000000-0005-0000-0000-0000EF0F0000}"/>
    <cellStyle name="Eingabe 2 17 2" xfId="4083" xr:uid="{00000000-0005-0000-0000-0000F00F0000}"/>
    <cellStyle name="Eingabe 2 17 2 2" xfId="4084" xr:uid="{00000000-0005-0000-0000-0000F10F0000}"/>
    <cellStyle name="Eingabe 2 17 3" xfId="4085" xr:uid="{00000000-0005-0000-0000-0000F20F0000}"/>
    <cellStyle name="Eingabe 2 18" xfId="4086" xr:uid="{00000000-0005-0000-0000-0000F30F0000}"/>
    <cellStyle name="Eingabe 2 18 2" xfId="4087" xr:uid="{00000000-0005-0000-0000-0000F40F0000}"/>
    <cellStyle name="Eingabe 2 18 2 2" xfId="4088" xr:uid="{00000000-0005-0000-0000-0000F50F0000}"/>
    <cellStyle name="Eingabe 2 18 3" xfId="4089" xr:uid="{00000000-0005-0000-0000-0000F60F0000}"/>
    <cellStyle name="Eingabe 2 19" xfId="4090" xr:uid="{00000000-0005-0000-0000-0000F70F0000}"/>
    <cellStyle name="Eingabe 2 19 2" xfId="4091" xr:uid="{00000000-0005-0000-0000-0000F80F0000}"/>
    <cellStyle name="Eingabe 2 19 2 2" xfId="4092" xr:uid="{00000000-0005-0000-0000-0000F90F0000}"/>
    <cellStyle name="Eingabe 2 19 3" xfId="4093" xr:uid="{00000000-0005-0000-0000-0000FA0F0000}"/>
    <cellStyle name="Eingabe 2 2" xfId="4094" xr:uid="{00000000-0005-0000-0000-0000FB0F0000}"/>
    <cellStyle name="Eingabe 2 2 2" xfId="4095" xr:uid="{00000000-0005-0000-0000-0000FC0F0000}"/>
    <cellStyle name="Eingabe 2 2 2 2" xfId="4096" xr:uid="{00000000-0005-0000-0000-0000FD0F0000}"/>
    <cellStyle name="Eingabe 2 2 3" xfId="4097" xr:uid="{00000000-0005-0000-0000-0000FE0F0000}"/>
    <cellStyle name="Eingabe 2 20" xfId="4098" xr:uid="{00000000-0005-0000-0000-0000FF0F0000}"/>
    <cellStyle name="Eingabe 2 20 2" xfId="4099" xr:uid="{00000000-0005-0000-0000-000000100000}"/>
    <cellStyle name="Eingabe 2 20 2 2" xfId="4100" xr:uid="{00000000-0005-0000-0000-000001100000}"/>
    <cellStyle name="Eingabe 2 20 3" xfId="4101" xr:uid="{00000000-0005-0000-0000-000002100000}"/>
    <cellStyle name="Eingabe 2 21" xfId="4102" xr:uid="{00000000-0005-0000-0000-000003100000}"/>
    <cellStyle name="Eingabe 2 21 2" xfId="4103" xr:uid="{00000000-0005-0000-0000-000004100000}"/>
    <cellStyle name="Eingabe 2 21 2 2" xfId="4104" xr:uid="{00000000-0005-0000-0000-000005100000}"/>
    <cellStyle name="Eingabe 2 21 3" xfId="4105" xr:uid="{00000000-0005-0000-0000-000006100000}"/>
    <cellStyle name="Eingabe 2 22" xfId="4106" xr:uid="{00000000-0005-0000-0000-000007100000}"/>
    <cellStyle name="Eingabe 2 22 2" xfId="4107" xr:uid="{00000000-0005-0000-0000-000008100000}"/>
    <cellStyle name="Eingabe 2 22 2 2" xfId="4108" xr:uid="{00000000-0005-0000-0000-000009100000}"/>
    <cellStyle name="Eingabe 2 22 3" xfId="4109" xr:uid="{00000000-0005-0000-0000-00000A100000}"/>
    <cellStyle name="Eingabe 2 23" xfId="4110" xr:uid="{00000000-0005-0000-0000-00000B100000}"/>
    <cellStyle name="Eingabe 2 23 2" xfId="4111" xr:uid="{00000000-0005-0000-0000-00000C100000}"/>
    <cellStyle name="Eingabe 2 23 2 2" xfId="4112" xr:uid="{00000000-0005-0000-0000-00000D100000}"/>
    <cellStyle name="Eingabe 2 23 3" xfId="4113" xr:uid="{00000000-0005-0000-0000-00000E100000}"/>
    <cellStyle name="Eingabe 2 24" xfId="4114" xr:uid="{00000000-0005-0000-0000-00000F100000}"/>
    <cellStyle name="Eingabe 2 24 2" xfId="4115" xr:uid="{00000000-0005-0000-0000-000010100000}"/>
    <cellStyle name="Eingabe 2 24 2 2" xfId="4116" xr:uid="{00000000-0005-0000-0000-000011100000}"/>
    <cellStyle name="Eingabe 2 24 3" xfId="4117" xr:uid="{00000000-0005-0000-0000-000012100000}"/>
    <cellStyle name="Eingabe 2 25" xfId="4118" xr:uid="{00000000-0005-0000-0000-000013100000}"/>
    <cellStyle name="Eingabe 2 25 2" xfId="4119" xr:uid="{00000000-0005-0000-0000-000014100000}"/>
    <cellStyle name="Eingabe 2 25 2 2" xfId="4120" xr:uid="{00000000-0005-0000-0000-000015100000}"/>
    <cellStyle name="Eingabe 2 25 3" xfId="4121" xr:uid="{00000000-0005-0000-0000-000016100000}"/>
    <cellStyle name="Eingabe 2 26" xfId="4122" xr:uid="{00000000-0005-0000-0000-000017100000}"/>
    <cellStyle name="Eingabe 2 26 2" xfId="4123" xr:uid="{00000000-0005-0000-0000-000018100000}"/>
    <cellStyle name="Eingabe 2 26 2 2" xfId="4124" xr:uid="{00000000-0005-0000-0000-000019100000}"/>
    <cellStyle name="Eingabe 2 26 3" xfId="4125" xr:uid="{00000000-0005-0000-0000-00001A100000}"/>
    <cellStyle name="Eingabe 2 27" xfId="4126" xr:uid="{00000000-0005-0000-0000-00001B100000}"/>
    <cellStyle name="Eingabe 2 27 2" xfId="4127" xr:uid="{00000000-0005-0000-0000-00001C100000}"/>
    <cellStyle name="Eingabe 2 27 2 2" xfId="4128" xr:uid="{00000000-0005-0000-0000-00001D100000}"/>
    <cellStyle name="Eingabe 2 27 3" xfId="4129" xr:uid="{00000000-0005-0000-0000-00001E100000}"/>
    <cellStyle name="Eingabe 2 28" xfId="4130" xr:uid="{00000000-0005-0000-0000-00001F100000}"/>
    <cellStyle name="Eingabe 2 28 2" xfId="4131" xr:uid="{00000000-0005-0000-0000-000020100000}"/>
    <cellStyle name="Eingabe 2 28 2 2" xfId="4132" xr:uid="{00000000-0005-0000-0000-000021100000}"/>
    <cellStyle name="Eingabe 2 28 3" xfId="4133" xr:uid="{00000000-0005-0000-0000-000022100000}"/>
    <cellStyle name="Eingabe 2 29" xfId="4134" xr:uid="{00000000-0005-0000-0000-000023100000}"/>
    <cellStyle name="Eingabe 2 29 2" xfId="4135" xr:uid="{00000000-0005-0000-0000-000024100000}"/>
    <cellStyle name="Eingabe 2 29 2 2" xfId="4136" xr:uid="{00000000-0005-0000-0000-000025100000}"/>
    <cellStyle name="Eingabe 2 29 3" xfId="4137" xr:uid="{00000000-0005-0000-0000-000026100000}"/>
    <cellStyle name="Eingabe 2 3" xfId="4138" xr:uid="{00000000-0005-0000-0000-000027100000}"/>
    <cellStyle name="Eingabe 2 3 2" xfId="4139" xr:uid="{00000000-0005-0000-0000-000028100000}"/>
    <cellStyle name="Eingabe 2 3 2 2" xfId="4140" xr:uid="{00000000-0005-0000-0000-000029100000}"/>
    <cellStyle name="Eingabe 2 3 3" xfId="4141" xr:uid="{00000000-0005-0000-0000-00002A100000}"/>
    <cellStyle name="Eingabe 2 30" xfId="4142" xr:uid="{00000000-0005-0000-0000-00002B100000}"/>
    <cellStyle name="Eingabe 2 30 2" xfId="4143" xr:uid="{00000000-0005-0000-0000-00002C100000}"/>
    <cellStyle name="Eingabe 2 30 2 2" xfId="4144" xr:uid="{00000000-0005-0000-0000-00002D100000}"/>
    <cellStyle name="Eingabe 2 30 3" xfId="4145" xr:uid="{00000000-0005-0000-0000-00002E100000}"/>
    <cellStyle name="Eingabe 2 31" xfId="4146" xr:uid="{00000000-0005-0000-0000-00002F100000}"/>
    <cellStyle name="Eingabe 2 31 2" xfId="4147" xr:uid="{00000000-0005-0000-0000-000030100000}"/>
    <cellStyle name="Eingabe 2 31 2 2" xfId="4148" xr:uid="{00000000-0005-0000-0000-000031100000}"/>
    <cellStyle name="Eingabe 2 31 3" xfId="4149" xr:uid="{00000000-0005-0000-0000-000032100000}"/>
    <cellStyle name="Eingabe 2 32" xfId="4150" xr:uid="{00000000-0005-0000-0000-000033100000}"/>
    <cellStyle name="Eingabe 2 32 2" xfId="4151" xr:uid="{00000000-0005-0000-0000-000034100000}"/>
    <cellStyle name="Eingabe 2 32 2 2" xfId="4152" xr:uid="{00000000-0005-0000-0000-000035100000}"/>
    <cellStyle name="Eingabe 2 32 3" xfId="4153" xr:uid="{00000000-0005-0000-0000-000036100000}"/>
    <cellStyle name="Eingabe 2 33" xfId="4154" xr:uid="{00000000-0005-0000-0000-000037100000}"/>
    <cellStyle name="Eingabe 2 33 2" xfId="4155" xr:uid="{00000000-0005-0000-0000-000038100000}"/>
    <cellStyle name="Eingabe 2 33 2 2" xfId="4156" xr:uid="{00000000-0005-0000-0000-000039100000}"/>
    <cellStyle name="Eingabe 2 33 3" xfId="4157" xr:uid="{00000000-0005-0000-0000-00003A100000}"/>
    <cellStyle name="Eingabe 2 34" xfId="4158" xr:uid="{00000000-0005-0000-0000-00003B100000}"/>
    <cellStyle name="Eingabe 2 34 2" xfId="4159" xr:uid="{00000000-0005-0000-0000-00003C100000}"/>
    <cellStyle name="Eingabe 2 34 2 2" xfId="4160" xr:uid="{00000000-0005-0000-0000-00003D100000}"/>
    <cellStyle name="Eingabe 2 34 3" xfId="4161" xr:uid="{00000000-0005-0000-0000-00003E100000}"/>
    <cellStyle name="Eingabe 2 35" xfId="4162" xr:uid="{00000000-0005-0000-0000-00003F100000}"/>
    <cellStyle name="Eingabe 2 35 2" xfId="4163" xr:uid="{00000000-0005-0000-0000-000040100000}"/>
    <cellStyle name="Eingabe 2 35 2 2" xfId="4164" xr:uid="{00000000-0005-0000-0000-000041100000}"/>
    <cellStyle name="Eingabe 2 35 3" xfId="4165" xr:uid="{00000000-0005-0000-0000-000042100000}"/>
    <cellStyle name="Eingabe 2 36" xfId="4166" xr:uid="{00000000-0005-0000-0000-000043100000}"/>
    <cellStyle name="Eingabe 2 36 2" xfId="4167" xr:uid="{00000000-0005-0000-0000-000044100000}"/>
    <cellStyle name="Eingabe 2 36 2 2" xfId="4168" xr:uid="{00000000-0005-0000-0000-000045100000}"/>
    <cellStyle name="Eingabe 2 36 3" xfId="4169" xr:uid="{00000000-0005-0000-0000-000046100000}"/>
    <cellStyle name="Eingabe 2 37" xfId="4170" xr:uid="{00000000-0005-0000-0000-000047100000}"/>
    <cellStyle name="Eingabe 2 37 2" xfId="4171" xr:uid="{00000000-0005-0000-0000-000048100000}"/>
    <cellStyle name="Eingabe 2 38" xfId="4172" xr:uid="{00000000-0005-0000-0000-000049100000}"/>
    <cellStyle name="Eingabe 2 4" xfId="4173" xr:uid="{00000000-0005-0000-0000-00004A100000}"/>
    <cellStyle name="Eingabe 2 4 2" xfId="4174" xr:uid="{00000000-0005-0000-0000-00004B100000}"/>
    <cellStyle name="Eingabe 2 4 2 2" xfId="4175" xr:uid="{00000000-0005-0000-0000-00004C100000}"/>
    <cellStyle name="Eingabe 2 4 3" xfId="4176" xr:uid="{00000000-0005-0000-0000-00004D100000}"/>
    <cellStyle name="Eingabe 2 5" xfId="4177" xr:uid="{00000000-0005-0000-0000-00004E100000}"/>
    <cellStyle name="Eingabe 2 5 2" xfId="4178" xr:uid="{00000000-0005-0000-0000-00004F100000}"/>
    <cellStyle name="Eingabe 2 5 2 2" xfId="4179" xr:uid="{00000000-0005-0000-0000-000050100000}"/>
    <cellStyle name="Eingabe 2 5 3" xfId="4180" xr:uid="{00000000-0005-0000-0000-000051100000}"/>
    <cellStyle name="Eingabe 2 6" xfId="4181" xr:uid="{00000000-0005-0000-0000-000052100000}"/>
    <cellStyle name="Eingabe 2 6 2" xfId="4182" xr:uid="{00000000-0005-0000-0000-000053100000}"/>
    <cellStyle name="Eingabe 2 6 2 2" xfId="4183" xr:uid="{00000000-0005-0000-0000-000054100000}"/>
    <cellStyle name="Eingabe 2 6 3" xfId="4184" xr:uid="{00000000-0005-0000-0000-000055100000}"/>
    <cellStyle name="Eingabe 2 7" xfId="4185" xr:uid="{00000000-0005-0000-0000-000056100000}"/>
    <cellStyle name="Eingabe 2 7 2" xfId="4186" xr:uid="{00000000-0005-0000-0000-000057100000}"/>
    <cellStyle name="Eingabe 2 7 2 2" xfId="4187" xr:uid="{00000000-0005-0000-0000-000058100000}"/>
    <cellStyle name="Eingabe 2 7 3" xfId="4188" xr:uid="{00000000-0005-0000-0000-000059100000}"/>
    <cellStyle name="Eingabe 2 8" xfId="4189" xr:uid="{00000000-0005-0000-0000-00005A100000}"/>
    <cellStyle name="Eingabe 2 8 2" xfId="4190" xr:uid="{00000000-0005-0000-0000-00005B100000}"/>
    <cellStyle name="Eingabe 2 8 2 2" xfId="4191" xr:uid="{00000000-0005-0000-0000-00005C100000}"/>
    <cellStyle name="Eingabe 2 8 3" xfId="4192" xr:uid="{00000000-0005-0000-0000-00005D100000}"/>
    <cellStyle name="Eingabe 2 9" xfId="4193" xr:uid="{00000000-0005-0000-0000-00005E100000}"/>
    <cellStyle name="Eingabe 2 9 2" xfId="4194" xr:uid="{00000000-0005-0000-0000-00005F100000}"/>
    <cellStyle name="Eingabe 2 9 2 2" xfId="4195" xr:uid="{00000000-0005-0000-0000-000060100000}"/>
    <cellStyle name="Eingabe 2 9 3" xfId="4196" xr:uid="{00000000-0005-0000-0000-000061100000}"/>
    <cellStyle name="Eingabe 3" xfId="4197" xr:uid="{00000000-0005-0000-0000-000062100000}"/>
    <cellStyle name="Eingabe 3 10" xfId="4198" xr:uid="{00000000-0005-0000-0000-000063100000}"/>
    <cellStyle name="Eingabe 3 11" xfId="4199" xr:uid="{00000000-0005-0000-0000-000064100000}"/>
    <cellStyle name="Eingabe 3 12" xfId="4200" xr:uid="{00000000-0005-0000-0000-000065100000}"/>
    <cellStyle name="Eingabe 3 13" xfId="4201" xr:uid="{00000000-0005-0000-0000-000066100000}"/>
    <cellStyle name="Eingabe 3 14" xfId="4202" xr:uid="{00000000-0005-0000-0000-000067100000}"/>
    <cellStyle name="Eingabe 3 15" xfId="4203" xr:uid="{00000000-0005-0000-0000-000068100000}"/>
    <cellStyle name="Eingabe 3 16" xfId="4204" xr:uid="{00000000-0005-0000-0000-000069100000}"/>
    <cellStyle name="Eingabe 3 17" xfId="4205" xr:uid="{00000000-0005-0000-0000-00006A100000}"/>
    <cellStyle name="Eingabe 3 18" xfId="4206" xr:uid="{00000000-0005-0000-0000-00006B100000}"/>
    <cellStyle name="Eingabe 3 19" xfId="4207" xr:uid="{00000000-0005-0000-0000-00006C100000}"/>
    <cellStyle name="Eingabe 3 2" xfId="4208" xr:uid="{00000000-0005-0000-0000-00006D100000}"/>
    <cellStyle name="Eingabe 3 2 2" xfId="4209" xr:uid="{00000000-0005-0000-0000-00006E100000}"/>
    <cellStyle name="Eingabe 3 2 2 2" xfId="4210" xr:uid="{00000000-0005-0000-0000-00006F100000}"/>
    <cellStyle name="Eingabe 3 2 3" xfId="4211" xr:uid="{00000000-0005-0000-0000-000070100000}"/>
    <cellStyle name="Eingabe 3 20" xfId="4212" xr:uid="{00000000-0005-0000-0000-000071100000}"/>
    <cellStyle name="Eingabe 3 21" xfId="4213" xr:uid="{00000000-0005-0000-0000-000072100000}"/>
    <cellStyle name="Eingabe 3 22" xfId="4214" xr:uid="{00000000-0005-0000-0000-000073100000}"/>
    <cellStyle name="Eingabe 3 23" xfId="4215" xr:uid="{00000000-0005-0000-0000-000074100000}"/>
    <cellStyle name="Eingabe 3 24" xfId="4216" xr:uid="{00000000-0005-0000-0000-000075100000}"/>
    <cellStyle name="Eingabe 3 25" xfId="4217" xr:uid="{00000000-0005-0000-0000-000076100000}"/>
    <cellStyle name="Eingabe 3 26" xfId="4218" xr:uid="{00000000-0005-0000-0000-000077100000}"/>
    <cellStyle name="Eingabe 3 27" xfId="4219" xr:uid="{00000000-0005-0000-0000-000078100000}"/>
    <cellStyle name="Eingabe 3 28" xfId="4220" xr:uid="{00000000-0005-0000-0000-000079100000}"/>
    <cellStyle name="Eingabe 3 29" xfId="4221" xr:uid="{00000000-0005-0000-0000-00007A100000}"/>
    <cellStyle name="Eingabe 3 3" xfId="4222" xr:uid="{00000000-0005-0000-0000-00007B100000}"/>
    <cellStyle name="Eingabe 3 3 2" xfId="4223" xr:uid="{00000000-0005-0000-0000-00007C100000}"/>
    <cellStyle name="Eingabe 3 3 2 2" xfId="4224" xr:uid="{00000000-0005-0000-0000-00007D100000}"/>
    <cellStyle name="Eingabe 3 3 3" xfId="4225" xr:uid="{00000000-0005-0000-0000-00007E100000}"/>
    <cellStyle name="Eingabe 3 30" xfId="4226" xr:uid="{00000000-0005-0000-0000-00007F100000}"/>
    <cellStyle name="Eingabe 3 30 2" xfId="4227" xr:uid="{00000000-0005-0000-0000-000080100000}"/>
    <cellStyle name="Eingabe 3 31" xfId="4228" xr:uid="{00000000-0005-0000-0000-000081100000}"/>
    <cellStyle name="Eingabe 3 4" xfId="4229" xr:uid="{00000000-0005-0000-0000-000082100000}"/>
    <cellStyle name="Eingabe 3 4 2" xfId="4230" xr:uid="{00000000-0005-0000-0000-000083100000}"/>
    <cellStyle name="Eingabe 3 4 2 2" xfId="4231" xr:uid="{00000000-0005-0000-0000-000084100000}"/>
    <cellStyle name="Eingabe 3 4 3" xfId="4232" xr:uid="{00000000-0005-0000-0000-000085100000}"/>
    <cellStyle name="Eingabe 3 5" xfId="4233" xr:uid="{00000000-0005-0000-0000-000086100000}"/>
    <cellStyle name="Eingabe 3 5 2" xfId="4234" xr:uid="{00000000-0005-0000-0000-000087100000}"/>
    <cellStyle name="Eingabe 3 5 2 2" xfId="4235" xr:uid="{00000000-0005-0000-0000-000088100000}"/>
    <cellStyle name="Eingabe 3 5 3" xfId="4236" xr:uid="{00000000-0005-0000-0000-000089100000}"/>
    <cellStyle name="Eingabe 3 6" xfId="4237" xr:uid="{00000000-0005-0000-0000-00008A100000}"/>
    <cellStyle name="Eingabe 3 6 2" xfId="4238" xr:uid="{00000000-0005-0000-0000-00008B100000}"/>
    <cellStyle name="Eingabe 3 6 2 2" xfId="4239" xr:uid="{00000000-0005-0000-0000-00008C100000}"/>
    <cellStyle name="Eingabe 3 6 3" xfId="4240" xr:uid="{00000000-0005-0000-0000-00008D100000}"/>
    <cellStyle name="Eingabe 3 7" xfId="4241" xr:uid="{00000000-0005-0000-0000-00008E100000}"/>
    <cellStyle name="Eingabe 3 7 2" xfId="4242" xr:uid="{00000000-0005-0000-0000-00008F100000}"/>
    <cellStyle name="Eingabe 3 7 2 2" xfId="4243" xr:uid="{00000000-0005-0000-0000-000090100000}"/>
    <cellStyle name="Eingabe 3 7 3" xfId="4244" xr:uid="{00000000-0005-0000-0000-000091100000}"/>
    <cellStyle name="Eingabe 3 8" xfId="4245" xr:uid="{00000000-0005-0000-0000-000092100000}"/>
    <cellStyle name="Eingabe 3 8 2" xfId="4246" xr:uid="{00000000-0005-0000-0000-000093100000}"/>
    <cellStyle name="Eingabe 3 8 2 2" xfId="4247" xr:uid="{00000000-0005-0000-0000-000094100000}"/>
    <cellStyle name="Eingabe 3 8 3" xfId="4248" xr:uid="{00000000-0005-0000-0000-000095100000}"/>
    <cellStyle name="Eingabe 3 9" xfId="4249" xr:uid="{00000000-0005-0000-0000-000096100000}"/>
    <cellStyle name="Eingabe 4" xfId="4250" xr:uid="{00000000-0005-0000-0000-000097100000}"/>
    <cellStyle name="Eingabe 4 10" xfId="4251" xr:uid="{00000000-0005-0000-0000-000098100000}"/>
    <cellStyle name="Eingabe 4 11" xfId="4252" xr:uid="{00000000-0005-0000-0000-000099100000}"/>
    <cellStyle name="Eingabe 4 12" xfId="4253" xr:uid="{00000000-0005-0000-0000-00009A100000}"/>
    <cellStyle name="Eingabe 4 12 2" xfId="4254" xr:uid="{00000000-0005-0000-0000-00009B100000}"/>
    <cellStyle name="Eingabe 4 13" xfId="4255" xr:uid="{00000000-0005-0000-0000-00009C100000}"/>
    <cellStyle name="Eingabe 4 2" xfId="4256" xr:uid="{00000000-0005-0000-0000-00009D100000}"/>
    <cellStyle name="Eingabe 4 2 2" xfId="4257" xr:uid="{00000000-0005-0000-0000-00009E100000}"/>
    <cellStyle name="Eingabe 4 2 2 2" xfId="4258" xr:uid="{00000000-0005-0000-0000-00009F100000}"/>
    <cellStyle name="Eingabe 4 2 3" xfId="4259" xr:uid="{00000000-0005-0000-0000-0000A0100000}"/>
    <cellStyle name="Eingabe 4 3" xfId="4260" xr:uid="{00000000-0005-0000-0000-0000A1100000}"/>
    <cellStyle name="Eingabe 4 3 2" xfId="4261" xr:uid="{00000000-0005-0000-0000-0000A2100000}"/>
    <cellStyle name="Eingabe 4 3 2 2" xfId="4262" xr:uid="{00000000-0005-0000-0000-0000A3100000}"/>
    <cellStyle name="Eingabe 4 3 3" xfId="4263" xr:uid="{00000000-0005-0000-0000-0000A4100000}"/>
    <cellStyle name="Eingabe 4 4" xfId="4264" xr:uid="{00000000-0005-0000-0000-0000A5100000}"/>
    <cellStyle name="Eingabe 4 4 2" xfId="4265" xr:uid="{00000000-0005-0000-0000-0000A6100000}"/>
    <cellStyle name="Eingabe 4 4 2 2" xfId="4266" xr:uid="{00000000-0005-0000-0000-0000A7100000}"/>
    <cellStyle name="Eingabe 4 4 3" xfId="4267" xr:uid="{00000000-0005-0000-0000-0000A8100000}"/>
    <cellStyle name="Eingabe 4 5" xfId="4268" xr:uid="{00000000-0005-0000-0000-0000A9100000}"/>
    <cellStyle name="Eingabe 4 5 2" xfId="4269" xr:uid="{00000000-0005-0000-0000-0000AA100000}"/>
    <cellStyle name="Eingabe 4 5 2 2" xfId="4270" xr:uid="{00000000-0005-0000-0000-0000AB100000}"/>
    <cellStyle name="Eingabe 4 5 3" xfId="4271" xr:uid="{00000000-0005-0000-0000-0000AC100000}"/>
    <cellStyle name="Eingabe 4 6" xfId="4272" xr:uid="{00000000-0005-0000-0000-0000AD100000}"/>
    <cellStyle name="Eingabe 4 6 2" xfId="4273" xr:uid="{00000000-0005-0000-0000-0000AE100000}"/>
    <cellStyle name="Eingabe 4 6 2 2" xfId="4274" xr:uid="{00000000-0005-0000-0000-0000AF100000}"/>
    <cellStyle name="Eingabe 4 6 3" xfId="4275" xr:uid="{00000000-0005-0000-0000-0000B0100000}"/>
    <cellStyle name="Eingabe 4 7" xfId="4276" xr:uid="{00000000-0005-0000-0000-0000B1100000}"/>
    <cellStyle name="Eingabe 4 7 2" xfId="4277" xr:uid="{00000000-0005-0000-0000-0000B2100000}"/>
    <cellStyle name="Eingabe 4 7 2 2" xfId="4278" xr:uid="{00000000-0005-0000-0000-0000B3100000}"/>
    <cellStyle name="Eingabe 4 7 3" xfId="4279" xr:uid="{00000000-0005-0000-0000-0000B4100000}"/>
    <cellStyle name="Eingabe 4 8" xfId="4280" xr:uid="{00000000-0005-0000-0000-0000B5100000}"/>
    <cellStyle name="Eingabe 4 8 2" xfId="4281" xr:uid="{00000000-0005-0000-0000-0000B6100000}"/>
    <cellStyle name="Eingabe 4 8 2 2" xfId="4282" xr:uid="{00000000-0005-0000-0000-0000B7100000}"/>
    <cellStyle name="Eingabe 4 8 3" xfId="4283" xr:uid="{00000000-0005-0000-0000-0000B8100000}"/>
    <cellStyle name="Eingabe 4 9" xfId="4284" xr:uid="{00000000-0005-0000-0000-0000B9100000}"/>
    <cellStyle name="Eingabe 5" xfId="4285" xr:uid="{00000000-0005-0000-0000-0000BA100000}"/>
    <cellStyle name="Eingabe 5 2" xfId="4286" xr:uid="{00000000-0005-0000-0000-0000BB100000}"/>
    <cellStyle name="Eingabe 5 2 2" xfId="4287" xr:uid="{00000000-0005-0000-0000-0000BC100000}"/>
    <cellStyle name="Eingabe 5 2 2 2" xfId="4288" xr:uid="{00000000-0005-0000-0000-0000BD100000}"/>
    <cellStyle name="Eingabe 5 2 3" xfId="4289" xr:uid="{00000000-0005-0000-0000-0000BE100000}"/>
    <cellStyle name="Eingabe 5 3" xfId="4290" xr:uid="{00000000-0005-0000-0000-0000BF100000}"/>
    <cellStyle name="Eingabe 5 4" xfId="4291" xr:uid="{00000000-0005-0000-0000-0000C0100000}"/>
    <cellStyle name="Eingabe 5 5" xfId="4292" xr:uid="{00000000-0005-0000-0000-0000C1100000}"/>
    <cellStyle name="Eingabe 5 6" xfId="4293" xr:uid="{00000000-0005-0000-0000-0000C2100000}"/>
    <cellStyle name="Eingabe 5 6 2" xfId="4294" xr:uid="{00000000-0005-0000-0000-0000C3100000}"/>
    <cellStyle name="Eingabe 5 7" xfId="4295" xr:uid="{00000000-0005-0000-0000-0000C4100000}"/>
    <cellStyle name="Eingabe 6" xfId="4296" xr:uid="{00000000-0005-0000-0000-0000C5100000}"/>
    <cellStyle name="Eingabe 6 2" xfId="4297" xr:uid="{00000000-0005-0000-0000-0000C6100000}"/>
    <cellStyle name="Eingabe 6 2 2" xfId="4298" xr:uid="{00000000-0005-0000-0000-0000C7100000}"/>
    <cellStyle name="Eingabe 6 2 2 2" xfId="4299" xr:uid="{00000000-0005-0000-0000-0000C8100000}"/>
    <cellStyle name="Eingabe 6 2 3" xfId="4300" xr:uid="{00000000-0005-0000-0000-0000C9100000}"/>
    <cellStyle name="Eingabe 6 3" xfId="4301" xr:uid="{00000000-0005-0000-0000-0000CA100000}"/>
    <cellStyle name="Eingabe 6 4" xfId="4302" xr:uid="{00000000-0005-0000-0000-0000CB100000}"/>
    <cellStyle name="Eingabe 6 5" xfId="4303" xr:uid="{00000000-0005-0000-0000-0000CC100000}"/>
    <cellStyle name="Eingabe 6 6" xfId="4304" xr:uid="{00000000-0005-0000-0000-0000CD100000}"/>
    <cellStyle name="Eingabe 6 6 2" xfId="4305" xr:uid="{00000000-0005-0000-0000-0000CE100000}"/>
    <cellStyle name="Eingabe 6 7" xfId="4306" xr:uid="{00000000-0005-0000-0000-0000CF100000}"/>
    <cellStyle name="Eingabe 7" xfId="4307" xr:uid="{00000000-0005-0000-0000-0000D0100000}"/>
    <cellStyle name="Eingabe 7 2" xfId="4308" xr:uid="{00000000-0005-0000-0000-0000D1100000}"/>
    <cellStyle name="Eingabe 7 2 2" xfId="4309" xr:uid="{00000000-0005-0000-0000-0000D2100000}"/>
    <cellStyle name="Eingabe 7 2 2 2" xfId="4310" xr:uid="{00000000-0005-0000-0000-0000D3100000}"/>
    <cellStyle name="Eingabe 7 2 3" xfId="4311" xr:uid="{00000000-0005-0000-0000-0000D4100000}"/>
    <cellStyle name="Eingabe 7 3" xfId="4312" xr:uid="{00000000-0005-0000-0000-0000D5100000}"/>
    <cellStyle name="Eingabe 7 4" xfId="4313" xr:uid="{00000000-0005-0000-0000-0000D6100000}"/>
    <cellStyle name="Eingabe 7 5" xfId="4314" xr:uid="{00000000-0005-0000-0000-0000D7100000}"/>
    <cellStyle name="Eingabe 7 6" xfId="4315" xr:uid="{00000000-0005-0000-0000-0000D8100000}"/>
    <cellStyle name="Eingabe 7 6 2" xfId="4316" xr:uid="{00000000-0005-0000-0000-0000D9100000}"/>
    <cellStyle name="Eingabe 7 7" xfId="4317" xr:uid="{00000000-0005-0000-0000-0000DA100000}"/>
    <cellStyle name="Eingabe 8" xfId="4318" xr:uid="{00000000-0005-0000-0000-0000DB100000}"/>
    <cellStyle name="Eingabe 8 2" xfId="4319" xr:uid="{00000000-0005-0000-0000-0000DC100000}"/>
    <cellStyle name="Eingabe 8 2 2" xfId="4320" xr:uid="{00000000-0005-0000-0000-0000DD100000}"/>
    <cellStyle name="Eingabe 8 2 2 2" xfId="4321" xr:uid="{00000000-0005-0000-0000-0000DE100000}"/>
    <cellStyle name="Eingabe 8 2 3" xfId="4322" xr:uid="{00000000-0005-0000-0000-0000DF100000}"/>
    <cellStyle name="Eingabe 8 3" xfId="4323" xr:uid="{00000000-0005-0000-0000-0000E0100000}"/>
    <cellStyle name="Eingabe 8 4" xfId="4324" xr:uid="{00000000-0005-0000-0000-0000E1100000}"/>
    <cellStyle name="Eingabe 8 5" xfId="4325" xr:uid="{00000000-0005-0000-0000-0000E2100000}"/>
    <cellStyle name="Eingabe 8 6" xfId="4326" xr:uid="{00000000-0005-0000-0000-0000E3100000}"/>
    <cellStyle name="Eingabe 8 6 2" xfId="4327" xr:uid="{00000000-0005-0000-0000-0000E4100000}"/>
    <cellStyle name="Eingabe 8 7" xfId="4328" xr:uid="{00000000-0005-0000-0000-0000E5100000}"/>
    <cellStyle name="Eingabe 9" xfId="4329" xr:uid="{00000000-0005-0000-0000-0000E6100000}"/>
    <cellStyle name="Eingabe 9 2" xfId="4330" xr:uid="{00000000-0005-0000-0000-0000E7100000}"/>
    <cellStyle name="Eingabe 9 2 2" xfId="4331" xr:uid="{00000000-0005-0000-0000-0000E8100000}"/>
    <cellStyle name="Eingabe 9 2 2 2" xfId="4332" xr:uid="{00000000-0005-0000-0000-0000E9100000}"/>
    <cellStyle name="Eingabe 9 2 3" xfId="4333" xr:uid="{00000000-0005-0000-0000-0000EA100000}"/>
    <cellStyle name="Eingabe 9 3" xfId="4334" xr:uid="{00000000-0005-0000-0000-0000EB100000}"/>
    <cellStyle name="Eingabe 9 4" xfId="4335" xr:uid="{00000000-0005-0000-0000-0000EC100000}"/>
    <cellStyle name="Eingabe 9 5" xfId="4336" xr:uid="{00000000-0005-0000-0000-0000ED100000}"/>
    <cellStyle name="Eingabe 9 6" xfId="4337" xr:uid="{00000000-0005-0000-0000-0000EE100000}"/>
    <cellStyle name="Eingabe 9 6 2" xfId="4338" xr:uid="{00000000-0005-0000-0000-0000EF100000}"/>
    <cellStyle name="Eingabe 9 7" xfId="4339" xr:uid="{00000000-0005-0000-0000-0000F0100000}"/>
    <cellStyle name="Ergebnis 1" xfId="4340" xr:uid="{00000000-0005-0000-0000-0000F1100000}"/>
    <cellStyle name="Ergebnis 1 1" xfId="4341" xr:uid="{00000000-0005-0000-0000-0000F2100000}"/>
    <cellStyle name="Ergebnis 1 1 1" xfId="4342" xr:uid="{00000000-0005-0000-0000-0000F3100000}"/>
    <cellStyle name="Ergebnis 1 1 1 2" xfId="4343" xr:uid="{00000000-0005-0000-0000-0000F4100000}"/>
    <cellStyle name="Ergebnis 1 1 1 2 2" xfId="4344" xr:uid="{00000000-0005-0000-0000-0000F5100000}"/>
    <cellStyle name="Ergebnis 1 1 1 3" xfId="4345" xr:uid="{00000000-0005-0000-0000-0000F6100000}"/>
    <cellStyle name="Ergebnis 1 1 2" xfId="4346" xr:uid="{00000000-0005-0000-0000-0000F7100000}"/>
    <cellStyle name="Ergebnis 1 1 2 2" xfId="4347" xr:uid="{00000000-0005-0000-0000-0000F8100000}"/>
    <cellStyle name="Ergebnis 1 1 3" xfId="4348" xr:uid="{00000000-0005-0000-0000-0000F9100000}"/>
    <cellStyle name="Ergebnis 1 2" xfId="4349" xr:uid="{00000000-0005-0000-0000-0000FA100000}"/>
    <cellStyle name="Ergebnis 1 2 2" xfId="4350" xr:uid="{00000000-0005-0000-0000-0000FB100000}"/>
    <cellStyle name="Ergebnis 1 3" xfId="4351" xr:uid="{00000000-0005-0000-0000-0000FC100000}"/>
    <cellStyle name="Ergebnis 10" xfId="4352" xr:uid="{00000000-0005-0000-0000-0000FD100000}"/>
    <cellStyle name="Ergebnis 10 2" xfId="4353" xr:uid="{00000000-0005-0000-0000-0000FE100000}"/>
    <cellStyle name="Ergebnis 10 2 2" xfId="4354" xr:uid="{00000000-0005-0000-0000-0000FF100000}"/>
    <cellStyle name="Ergebnis 10 2 2 2" xfId="4355" xr:uid="{00000000-0005-0000-0000-000000110000}"/>
    <cellStyle name="Ergebnis 10 2 3" xfId="4356" xr:uid="{00000000-0005-0000-0000-000001110000}"/>
    <cellStyle name="Ergebnis 10 3" xfId="4357" xr:uid="{00000000-0005-0000-0000-000002110000}"/>
    <cellStyle name="Ergebnis 10 4" xfId="4358" xr:uid="{00000000-0005-0000-0000-000003110000}"/>
    <cellStyle name="Ergebnis 10 5" xfId="4359" xr:uid="{00000000-0005-0000-0000-000004110000}"/>
    <cellStyle name="Ergebnis 10 6" xfId="4360" xr:uid="{00000000-0005-0000-0000-000005110000}"/>
    <cellStyle name="Ergebnis 10 6 2" xfId="4361" xr:uid="{00000000-0005-0000-0000-000006110000}"/>
    <cellStyle name="Ergebnis 10 7" xfId="4362" xr:uid="{00000000-0005-0000-0000-000007110000}"/>
    <cellStyle name="Ergebnis 11" xfId="4363" xr:uid="{00000000-0005-0000-0000-000008110000}"/>
    <cellStyle name="Ergebnis 11 2" xfId="4364" xr:uid="{00000000-0005-0000-0000-000009110000}"/>
    <cellStyle name="Ergebnis 11 2 2" xfId="4365" xr:uid="{00000000-0005-0000-0000-00000A110000}"/>
    <cellStyle name="Ergebnis 11 2 2 2" xfId="4366" xr:uid="{00000000-0005-0000-0000-00000B110000}"/>
    <cellStyle name="Ergebnis 11 2 3" xfId="4367" xr:uid="{00000000-0005-0000-0000-00000C110000}"/>
    <cellStyle name="Ergebnis 11 3" xfId="4368" xr:uid="{00000000-0005-0000-0000-00000D110000}"/>
    <cellStyle name="Ergebnis 11 4" xfId="4369" xr:uid="{00000000-0005-0000-0000-00000E110000}"/>
    <cellStyle name="Ergebnis 11 5" xfId="4370" xr:uid="{00000000-0005-0000-0000-00000F110000}"/>
    <cellStyle name="Ergebnis 11 6" xfId="4371" xr:uid="{00000000-0005-0000-0000-000010110000}"/>
    <cellStyle name="Ergebnis 11 6 2" xfId="4372" xr:uid="{00000000-0005-0000-0000-000011110000}"/>
    <cellStyle name="Ergebnis 11 7" xfId="4373" xr:uid="{00000000-0005-0000-0000-000012110000}"/>
    <cellStyle name="Ergebnis 12" xfId="4374" xr:uid="{00000000-0005-0000-0000-000013110000}"/>
    <cellStyle name="Ergebnis 13" xfId="4375" xr:uid="{00000000-0005-0000-0000-000014110000}"/>
    <cellStyle name="Ergebnis 14" xfId="4376" xr:uid="{00000000-0005-0000-0000-000015110000}"/>
    <cellStyle name="Ergebnis 15" xfId="4377" xr:uid="{00000000-0005-0000-0000-000016110000}"/>
    <cellStyle name="Ergebnis 16" xfId="4378" xr:uid="{00000000-0005-0000-0000-000017110000}"/>
    <cellStyle name="Ergebnis 2" xfId="4379" xr:uid="{00000000-0005-0000-0000-000018110000}"/>
    <cellStyle name="Ergebnis 2 10" xfId="4380" xr:uid="{00000000-0005-0000-0000-000019110000}"/>
    <cellStyle name="Ergebnis 2 10 2" xfId="4381" xr:uid="{00000000-0005-0000-0000-00001A110000}"/>
    <cellStyle name="Ergebnis 2 10 2 2" xfId="4382" xr:uid="{00000000-0005-0000-0000-00001B110000}"/>
    <cellStyle name="Ergebnis 2 10 3" xfId="4383" xr:uid="{00000000-0005-0000-0000-00001C110000}"/>
    <cellStyle name="Ergebnis 2 11" xfId="4384" xr:uid="{00000000-0005-0000-0000-00001D110000}"/>
    <cellStyle name="Ergebnis 2 11 2" xfId="4385" xr:uid="{00000000-0005-0000-0000-00001E110000}"/>
    <cellStyle name="Ergebnis 2 11 2 2" xfId="4386" xr:uid="{00000000-0005-0000-0000-00001F110000}"/>
    <cellStyle name="Ergebnis 2 11 3" xfId="4387" xr:uid="{00000000-0005-0000-0000-000020110000}"/>
    <cellStyle name="Ergebnis 2 12" xfId="4388" xr:uid="{00000000-0005-0000-0000-000021110000}"/>
    <cellStyle name="Ergebnis 2 12 2" xfId="4389" xr:uid="{00000000-0005-0000-0000-000022110000}"/>
    <cellStyle name="Ergebnis 2 12 2 2" xfId="4390" xr:uid="{00000000-0005-0000-0000-000023110000}"/>
    <cellStyle name="Ergebnis 2 12 3" xfId="4391" xr:uid="{00000000-0005-0000-0000-000024110000}"/>
    <cellStyle name="Ergebnis 2 13" xfId="4392" xr:uid="{00000000-0005-0000-0000-000025110000}"/>
    <cellStyle name="Ergebnis 2 13 2" xfId="4393" xr:uid="{00000000-0005-0000-0000-000026110000}"/>
    <cellStyle name="Ergebnis 2 13 2 2" xfId="4394" xr:uid="{00000000-0005-0000-0000-000027110000}"/>
    <cellStyle name="Ergebnis 2 13 3" xfId="4395" xr:uid="{00000000-0005-0000-0000-000028110000}"/>
    <cellStyle name="Ergebnis 2 14" xfId="4396" xr:uid="{00000000-0005-0000-0000-000029110000}"/>
    <cellStyle name="Ergebnis 2 14 2" xfId="4397" xr:uid="{00000000-0005-0000-0000-00002A110000}"/>
    <cellStyle name="Ergebnis 2 14 2 2" xfId="4398" xr:uid="{00000000-0005-0000-0000-00002B110000}"/>
    <cellStyle name="Ergebnis 2 14 3" xfId="4399" xr:uid="{00000000-0005-0000-0000-00002C110000}"/>
    <cellStyle name="Ergebnis 2 15" xfId="4400" xr:uid="{00000000-0005-0000-0000-00002D110000}"/>
    <cellStyle name="Ergebnis 2 15 2" xfId="4401" xr:uid="{00000000-0005-0000-0000-00002E110000}"/>
    <cellStyle name="Ergebnis 2 15 2 2" xfId="4402" xr:uid="{00000000-0005-0000-0000-00002F110000}"/>
    <cellStyle name="Ergebnis 2 15 3" xfId="4403" xr:uid="{00000000-0005-0000-0000-000030110000}"/>
    <cellStyle name="Ergebnis 2 16" xfId="4404" xr:uid="{00000000-0005-0000-0000-000031110000}"/>
    <cellStyle name="Ergebnis 2 16 2" xfId="4405" xr:uid="{00000000-0005-0000-0000-000032110000}"/>
    <cellStyle name="Ergebnis 2 16 2 2" xfId="4406" xr:uid="{00000000-0005-0000-0000-000033110000}"/>
    <cellStyle name="Ergebnis 2 16 3" xfId="4407" xr:uid="{00000000-0005-0000-0000-000034110000}"/>
    <cellStyle name="Ergebnis 2 17" xfId="4408" xr:uid="{00000000-0005-0000-0000-000035110000}"/>
    <cellStyle name="Ergebnis 2 17 2" xfId="4409" xr:uid="{00000000-0005-0000-0000-000036110000}"/>
    <cellStyle name="Ergebnis 2 17 2 2" xfId="4410" xr:uid="{00000000-0005-0000-0000-000037110000}"/>
    <cellStyle name="Ergebnis 2 17 3" xfId="4411" xr:uid="{00000000-0005-0000-0000-000038110000}"/>
    <cellStyle name="Ergebnis 2 18" xfId="4412" xr:uid="{00000000-0005-0000-0000-000039110000}"/>
    <cellStyle name="Ergebnis 2 18 2" xfId="4413" xr:uid="{00000000-0005-0000-0000-00003A110000}"/>
    <cellStyle name="Ergebnis 2 18 2 2" xfId="4414" xr:uid="{00000000-0005-0000-0000-00003B110000}"/>
    <cellStyle name="Ergebnis 2 18 3" xfId="4415" xr:uid="{00000000-0005-0000-0000-00003C110000}"/>
    <cellStyle name="Ergebnis 2 19" xfId="4416" xr:uid="{00000000-0005-0000-0000-00003D110000}"/>
    <cellStyle name="Ergebnis 2 19 2" xfId="4417" xr:uid="{00000000-0005-0000-0000-00003E110000}"/>
    <cellStyle name="Ergebnis 2 19 2 2" xfId="4418" xr:uid="{00000000-0005-0000-0000-00003F110000}"/>
    <cellStyle name="Ergebnis 2 19 3" xfId="4419" xr:uid="{00000000-0005-0000-0000-000040110000}"/>
    <cellStyle name="Ergebnis 2 2" xfId="4420" xr:uid="{00000000-0005-0000-0000-000041110000}"/>
    <cellStyle name="Ergebnis 2 2 2" xfId="4421" xr:uid="{00000000-0005-0000-0000-000042110000}"/>
    <cellStyle name="Ergebnis 2 2 2 2" xfId="4422" xr:uid="{00000000-0005-0000-0000-000043110000}"/>
    <cellStyle name="Ergebnis 2 2 3" xfId="4423" xr:uid="{00000000-0005-0000-0000-000044110000}"/>
    <cellStyle name="Ergebnis 2 20" xfId="4424" xr:uid="{00000000-0005-0000-0000-000045110000}"/>
    <cellStyle name="Ergebnis 2 20 2" xfId="4425" xr:uid="{00000000-0005-0000-0000-000046110000}"/>
    <cellStyle name="Ergebnis 2 20 2 2" xfId="4426" xr:uid="{00000000-0005-0000-0000-000047110000}"/>
    <cellStyle name="Ergebnis 2 20 3" xfId="4427" xr:uid="{00000000-0005-0000-0000-000048110000}"/>
    <cellStyle name="Ergebnis 2 21" xfId="4428" xr:uid="{00000000-0005-0000-0000-000049110000}"/>
    <cellStyle name="Ergebnis 2 21 2" xfId="4429" xr:uid="{00000000-0005-0000-0000-00004A110000}"/>
    <cellStyle name="Ergebnis 2 21 2 2" xfId="4430" xr:uid="{00000000-0005-0000-0000-00004B110000}"/>
    <cellStyle name="Ergebnis 2 21 3" xfId="4431" xr:uid="{00000000-0005-0000-0000-00004C110000}"/>
    <cellStyle name="Ergebnis 2 22" xfId="4432" xr:uid="{00000000-0005-0000-0000-00004D110000}"/>
    <cellStyle name="Ergebnis 2 22 2" xfId="4433" xr:uid="{00000000-0005-0000-0000-00004E110000}"/>
    <cellStyle name="Ergebnis 2 22 2 2" xfId="4434" xr:uid="{00000000-0005-0000-0000-00004F110000}"/>
    <cellStyle name="Ergebnis 2 22 3" xfId="4435" xr:uid="{00000000-0005-0000-0000-000050110000}"/>
    <cellStyle name="Ergebnis 2 23" xfId="4436" xr:uid="{00000000-0005-0000-0000-000051110000}"/>
    <cellStyle name="Ergebnis 2 23 2" xfId="4437" xr:uid="{00000000-0005-0000-0000-000052110000}"/>
    <cellStyle name="Ergebnis 2 23 2 2" xfId="4438" xr:uid="{00000000-0005-0000-0000-000053110000}"/>
    <cellStyle name="Ergebnis 2 23 3" xfId="4439" xr:uid="{00000000-0005-0000-0000-000054110000}"/>
    <cellStyle name="Ergebnis 2 24" xfId="4440" xr:uid="{00000000-0005-0000-0000-000055110000}"/>
    <cellStyle name="Ergebnis 2 24 2" xfId="4441" xr:uid="{00000000-0005-0000-0000-000056110000}"/>
    <cellStyle name="Ergebnis 2 24 2 2" xfId="4442" xr:uid="{00000000-0005-0000-0000-000057110000}"/>
    <cellStyle name="Ergebnis 2 24 3" xfId="4443" xr:uid="{00000000-0005-0000-0000-000058110000}"/>
    <cellStyle name="Ergebnis 2 25" xfId="4444" xr:uid="{00000000-0005-0000-0000-000059110000}"/>
    <cellStyle name="Ergebnis 2 25 2" xfId="4445" xr:uid="{00000000-0005-0000-0000-00005A110000}"/>
    <cellStyle name="Ergebnis 2 25 2 2" xfId="4446" xr:uid="{00000000-0005-0000-0000-00005B110000}"/>
    <cellStyle name="Ergebnis 2 25 3" xfId="4447" xr:uid="{00000000-0005-0000-0000-00005C110000}"/>
    <cellStyle name="Ergebnis 2 26" xfId="4448" xr:uid="{00000000-0005-0000-0000-00005D110000}"/>
    <cellStyle name="Ergebnis 2 26 2" xfId="4449" xr:uid="{00000000-0005-0000-0000-00005E110000}"/>
    <cellStyle name="Ergebnis 2 26 2 2" xfId="4450" xr:uid="{00000000-0005-0000-0000-00005F110000}"/>
    <cellStyle name="Ergebnis 2 26 3" xfId="4451" xr:uid="{00000000-0005-0000-0000-000060110000}"/>
    <cellStyle name="Ergebnis 2 27" xfId="4452" xr:uid="{00000000-0005-0000-0000-000061110000}"/>
    <cellStyle name="Ergebnis 2 27 2" xfId="4453" xr:uid="{00000000-0005-0000-0000-000062110000}"/>
    <cellStyle name="Ergebnis 2 27 2 2" xfId="4454" xr:uid="{00000000-0005-0000-0000-000063110000}"/>
    <cellStyle name="Ergebnis 2 27 3" xfId="4455" xr:uid="{00000000-0005-0000-0000-000064110000}"/>
    <cellStyle name="Ergebnis 2 28" xfId="4456" xr:uid="{00000000-0005-0000-0000-000065110000}"/>
    <cellStyle name="Ergebnis 2 28 2" xfId="4457" xr:uid="{00000000-0005-0000-0000-000066110000}"/>
    <cellStyle name="Ergebnis 2 28 2 2" xfId="4458" xr:uid="{00000000-0005-0000-0000-000067110000}"/>
    <cellStyle name="Ergebnis 2 28 3" xfId="4459" xr:uid="{00000000-0005-0000-0000-000068110000}"/>
    <cellStyle name="Ergebnis 2 29" xfId="4460" xr:uid="{00000000-0005-0000-0000-000069110000}"/>
    <cellStyle name="Ergebnis 2 29 2" xfId="4461" xr:uid="{00000000-0005-0000-0000-00006A110000}"/>
    <cellStyle name="Ergebnis 2 29 2 2" xfId="4462" xr:uid="{00000000-0005-0000-0000-00006B110000}"/>
    <cellStyle name="Ergebnis 2 29 3" xfId="4463" xr:uid="{00000000-0005-0000-0000-00006C110000}"/>
    <cellStyle name="Ergebnis 2 3" xfId="4464" xr:uid="{00000000-0005-0000-0000-00006D110000}"/>
    <cellStyle name="Ergebnis 2 3 2" xfId="4465" xr:uid="{00000000-0005-0000-0000-00006E110000}"/>
    <cellStyle name="Ergebnis 2 3 2 2" xfId="4466" xr:uid="{00000000-0005-0000-0000-00006F110000}"/>
    <cellStyle name="Ergebnis 2 3 3" xfId="4467" xr:uid="{00000000-0005-0000-0000-000070110000}"/>
    <cellStyle name="Ergebnis 2 30" xfId="4468" xr:uid="{00000000-0005-0000-0000-000071110000}"/>
    <cellStyle name="Ergebnis 2 30 2" xfId="4469" xr:uid="{00000000-0005-0000-0000-000072110000}"/>
    <cellStyle name="Ergebnis 2 30 2 2" xfId="4470" xr:uid="{00000000-0005-0000-0000-000073110000}"/>
    <cellStyle name="Ergebnis 2 30 3" xfId="4471" xr:uid="{00000000-0005-0000-0000-000074110000}"/>
    <cellStyle name="Ergebnis 2 31" xfId="4472" xr:uid="{00000000-0005-0000-0000-000075110000}"/>
    <cellStyle name="Ergebnis 2 31 2" xfId="4473" xr:uid="{00000000-0005-0000-0000-000076110000}"/>
    <cellStyle name="Ergebnis 2 31 2 2" xfId="4474" xr:uid="{00000000-0005-0000-0000-000077110000}"/>
    <cellStyle name="Ergebnis 2 31 3" xfId="4475" xr:uid="{00000000-0005-0000-0000-000078110000}"/>
    <cellStyle name="Ergebnis 2 32" xfId="4476" xr:uid="{00000000-0005-0000-0000-000079110000}"/>
    <cellStyle name="Ergebnis 2 32 2" xfId="4477" xr:uid="{00000000-0005-0000-0000-00007A110000}"/>
    <cellStyle name="Ergebnis 2 32 2 2" xfId="4478" xr:uid="{00000000-0005-0000-0000-00007B110000}"/>
    <cellStyle name="Ergebnis 2 32 3" xfId="4479" xr:uid="{00000000-0005-0000-0000-00007C110000}"/>
    <cellStyle name="Ergebnis 2 33" xfId="4480" xr:uid="{00000000-0005-0000-0000-00007D110000}"/>
    <cellStyle name="Ergebnis 2 33 2" xfId="4481" xr:uid="{00000000-0005-0000-0000-00007E110000}"/>
    <cellStyle name="Ergebnis 2 33 2 2" xfId="4482" xr:uid="{00000000-0005-0000-0000-00007F110000}"/>
    <cellStyle name="Ergebnis 2 33 3" xfId="4483" xr:uid="{00000000-0005-0000-0000-000080110000}"/>
    <cellStyle name="Ergebnis 2 34" xfId="4484" xr:uid="{00000000-0005-0000-0000-000081110000}"/>
    <cellStyle name="Ergebnis 2 34 2" xfId="4485" xr:uid="{00000000-0005-0000-0000-000082110000}"/>
    <cellStyle name="Ergebnis 2 34 2 2" xfId="4486" xr:uid="{00000000-0005-0000-0000-000083110000}"/>
    <cellStyle name="Ergebnis 2 34 3" xfId="4487" xr:uid="{00000000-0005-0000-0000-000084110000}"/>
    <cellStyle name="Ergebnis 2 35" xfId="4488" xr:uid="{00000000-0005-0000-0000-000085110000}"/>
    <cellStyle name="Ergebnis 2 35 2" xfId="4489" xr:uid="{00000000-0005-0000-0000-000086110000}"/>
    <cellStyle name="Ergebnis 2 35 2 2" xfId="4490" xr:uid="{00000000-0005-0000-0000-000087110000}"/>
    <cellStyle name="Ergebnis 2 35 3" xfId="4491" xr:uid="{00000000-0005-0000-0000-000088110000}"/>
    <cellStyle name="Ergebnis 2 36" xfId="4492" xr:uid="{00000000-0005-0000-0000-000089110000}"/>
    <cellStyle name="Ergebnis 2 36 2" xfId="4493" xr:uid="{00000000-0005-0000-0000-00008A110000}"/>
    <cellStyle name="Ergebnis 2 36 2 2" xfId="4494" xr:uid="{00000000-0005-0000-0000-00008B110000}"/>
    <cellStyle name="Ergebnis 2 36 3" xfId="4495" xr:uid="{00000000-0005-0000-0000-00008C110000}"/>
    <cellStyle name="Ergebnis 2 37" xfId="4496" xr:uid="{00000000-0005-0000-0000-00008D110000}"/>
    <cellStyle name="Ergebnis 2 37 2" xfId="4497" xr:uid="{00000000-0005-0000-0000-00008E110000}"/>
    <cellStyle name="Ergebnis 2 38" xfId="4498" xr:uid="{00000000-0005-0000-0000-00008F110000}"/>
    <cellStyle name="Ergebnis 2 4" xfId="4499" xr:uid="{00000000-0005-0000-0000-000090110000}"/>
    <cellStyle name="Ergebnis 2 4 2" xfId="4500" xr:uid="{00000000-0005-0000-0000-000091110000}"/>
    <cellStyle name="Ergebnis 2 4 2 2" xfId="4501" xr:uid="{00000000-0005-0000-0000-000092110000}"/>
    <cellStyle name="Ergebnis 2 4 3" xfId="4502" xr:uid="{00000000-0005-0000-0000-000093110000}"/>
    <cellStyle name="Ergebnis 2 5" xfId="4503" xr:uid="{00000000-0005-0000-0000-000094110000}"/>
    <cellStyle name="Ergebnis 2 5 2" xfId="4504" xr:uid="{00000000-0005-0000-0000-000095110000}"/>
    <cellStyle name="Ergebnis 2 5 2 2" xfId="4505" xr:uid="{00000000-0005-0000-0000-000096110000}"/>
    <cellStyle name="Ergebnis 2 5 3" xfId="4506" xr:uid="{00000000-0005-0000-0000-000097110000}"/>
    <cellStyle name="Ergebnis 2 6" xfId="4507" xr:uid="{00000000-0005-0000-0000-000098110000}"/>
    <cellStyle name="Ergebnis 2 6 2" xfId="4508" xr:uid="{00000000-0005-0000-0000-000099110000}"/>
    <cellStyle name="Ergebnis 2 6 2 2" xfId="4509" xr:uid="{00000000-0005-0000-0000-00009A110000}"/>
    <cellStyle name="Ergebnis 2 6 3" xfId="4510" xr:uid="{00000000-0005-0000-0000-00009B110000}"/>
    <cellStyle name="Ergebnis 2 7" xfId="4511" xr:uid="{00000000-0005-0000-0000-00009C110000}"/>
    <cellStyle name="Ergebnis 2 7 2" xfId="4512" xr:uid="{00000000-0005-0000-0000-00009D110000}"/>
    <cellStyle name="Ergebnis 2 7 2 2" xfId="4513" xr:uid="{00000000-0005-0000-0000-00009E110000}"/>
    <cellStyle name="Ergebnis 2 7 3" xfId="4514" xr:uid="{00000000-0005-0000-0000-00009F110000}"/>
    <cellStyle name="Ergebnis 2 8" xfId="4515" xr:uid="{00000000-0005-0000-0000-0000A0110000}"/>
    <cellStyle name="Ergebnis 2 8 2" xfId="4516" xr:uid="{00000000-0005-0000-0000-0000A1110000}"/>
    <cellStyle name="Ergebnis 2 8 2 2" xfId="4517" xr:uid="{00000000-0005-0000-0000-0000A2110000}"/>
    <cellStyle name="Ergebnis 2 8 3" xfId="4518" xr:uid="{00000000-0005-0000-0000-0000A3110000}"/>
    <cellStyle name="Ergebnis 2 9" xfId="4519" xr:uid="{00000000-0005-0000-0000-0000A4110000}"/>
    <cellStyle name="Ergebnis 2 9 2" xfId="4520" xr:uid="{00000000-0005-0000-0000-0000A5110000}"/>
    <cellStyle name="Ergebnis 2 9 2 2" xfId="4521" xr:uid="{00000000-0005-0000-0000-0000A6110000}"/>
    <cellStyle name="Ergebnis 2 9 3" xfId="4522" xr:uid="{00000000-0005-0000-0000-0000A7110000}"/>
    <cellStyle name="Ergebnis 3" xfId="4523" xr:uid="{00000000-0005-0000-0000-0000A8110000}"/>
    <cellStyle name="Ergebnis 3 10" xfId="4524" xr:uid="{00000000-0005-0000-0000-0000A9110000}"/>
    <cellStyle name="Ergebnis 3 11" xfId="4525" xr:uid="{00000000-0005-0000-0000-0000AA110000}"/>
    <cellStyle name="Ergebnis 3 12" xfId="4526" xr:uid="{00000000-0005-0000-0000-0000AB110000}"/>
    <cellStyle name="Ergebnis 3 13" xfId="4527" xr:uid="{00000000-0005-0000-0000-0000AC110000}"/>
    <cellStyle name="Ergebnis 3 14" xfId="4528" xr:uid="{00000000-0005-0000-0000-0000AD110000}"/>
    <cellStyle name="Ergebnis 3 15" xfId="4529" xr:uid="{00000000-0005-0000-0000-0000AE110000}"/>
    <cellStyle name="Ergebnis 3 16" xfId="4530" xr:uid="{00000000-0005-0000-0000-0000AF110000}"/>
    <cellStyle name="Ergebnis 3 17" xfId="4531" xr:uid="{00000000-0005-0000-0000-0000B0110000}"/>
    <cellStyle name="Ergebnis 3 18" xfId="4532" xr:uid="{00000000-0005-0000-0000-0000B1110000}"/>
    <cellStyle name="Ergebnis 3 19" xfId="4533" xr:uid="{00000000-0005-0000-0000-0000B2110000}"/>
    <cellStyle name="Ergebnis 3 2" xfId="4534" xr:uid="{00000000-0005-0000-0000-0000B3110000}"/>
    <cellStyle name="Ergebnis 3 2 2" xfId="4535" xr:uid="{00000000-0005-0000-0000-0000B4110000}"/>
    <cellStyle name="Ergebnis 3 2 2 2" xfId="4536" xr:uid="{00000000-0005-0000-0000-0000B5110000}"/>
    <cellStyle name="Ergebnis 3 2 3" xfId="4537" xr:uid="{00000000-0005-0000-0000-0000B6110000}"/>
    <cellStyle name="Ergebnis 3 20" xfId="4538" xr:uid="{00000000-0005-0000-0000-0000B7110000}"/>
    <cellStyle name="Ergebnis 3 21" xfId="4539" xr:uid="{00000000-0005-0000-0000-0000B8110000}"/>
    <cellStyle name="Ergebnis 3 22" xfId="4540" xr:uid="{00000000-0005-0000-0000-0000B9110000}"/>
    <cellStyle name="Ergebnis 3 23" xfId="4541" xr:uid="{00000000-0005-0000-0000-0000BA110000}"/>
    <cellStyle name="Ergebnis 3 24" xfId="4542" xr:uid="{00000000-0005-0000-0000-0000BB110000}"/>
    <cellStyle name="Ergebnis 3 25" xfId="4543" xr:uid="{00000000-0005-0000-0000-0000BC110000}"/>
    <cellStyle name="Ergebnis 3 26" xfId="4544" xr:uid="{00000000-0005-0000-0000-0000BD110000}"/>
    <cellStyle name="Ergebnis 3 27" xfId="4545" xr:uid="{00000000-0005-0000-0000-0000BE110000}"/>
    <cellStyle name="Ergebnis 3 28" xfId="4546" xr:uid="{00000000-0005-0000-0000-0000BF110000}"/>
    <cellStyle name="Ergebnis 3 29" xfId="4547" xr:uid="{00000000-0005-0000-0000-0000C0110000}"/>
    <cellStyle name="Ergebnis 3 3" xfId="4548" xr:uid="{00000000-0005-0000-0000-0000C1110000}"/>
    <cellStyle name="Ergebnis 3 3 2" xfId="4549" xr:uid="{00000000-0005-0000-0000-0000C2110000}"/>
    <cellStyle name="Ergebnis 3 3 2 2" xfId="4550" xr:uid="{00000000-0005-0000-0000-0000C3110000}"/>
    <cellStyle name="Ergebnis 3 3 3" xfId="4551" xr:uid="{00000000-0005-0000-0000-0000C4110000}"/>
    <cellStyle name="Ergebnis 3 30" xfId="4552" xr:uid="{00000000-0005-0000-0000-0000C5110000}"/>
    <cellStyle name="Ergebnis 3 30 2" xfId="4553" xr:uid="{00000000-0005-0000-0000-0000C6110000}"/>
    <cellStyle name="Ergebnis 3 31" xfId="4554" xr:uid="{00000000-0005-0000-0000-0000C7110000}"/>
    <cellStyle name="Ergebnis 3 4" xfId="4555" xr:uid="{00000000-0005-0000-0000-0000C8110000}"/>
    <cellStyle name="Ergebnis 3 4 2" xfId="4556" xr:uid="{00000000-0005-0000-0000-0000C9110000}"/>
    <cellStyle name="Ergebnis 3 4 2 2" xfId="4557" xr:uid="{00000000-0005-0000-0000-0000CA110000}"/>
    <cellStyle name="Ergebnis 3 4 3" xfId="4558" xr:uid="{00000000-0005-0000-0000-0000CB110000}"/>
    <cellStyle name="Ergebnis 3 5" xfId="4559" xr:uid="{00000000-0005-0000-0000-0000CC110000}"/>
    <cellStyle name="Ergebnis 3 5 2" xfId="4560" xr:uid="{00000000-0005-0000-0000-0000CD110000}"/>
    <cellStyle name="Ergebnis 3 5 2 2" xfId="4561" xr:uid="{00000000-0005-0000-0000-0000CE110000}"/>
    <cellStyle name="Ergebnis 3 5 3" xfId="4562" xr:uid="{00000000-0005-0000-0000-0000CF110000}"/>
    <cellStyle name="Ergebnis 3 6" xfId="4563" xr:uid="{00000000-0005-0000-0000-0000D0110000}"/>
    <cellStyle name="Ergebnis 3 6 2" xfId="4564" xr:uid="{00000000-0005-0000-0000-0000D1110000}"/>
    <cellStyle name="Ergebnis 3 6 2 2" xfId="4565" xr:uid="{00000000-0005-0000-0000-0000D2110000}"/>
    <cellStyle name="Ergebnis 3 6 3" xfId="4566" xr:uid="{00000000-0005-0000-0000-0000D3110000}"/>
    <cellStyle name="Ergebnis 3 7" xfId="4567" xr:uid="{00000000-0005-0000-0000-0000D4110000}"/>
    <cellStyle name="Ergebnis 3 7 2" xfId="4568" xr:uid="{00000000-0005-0000-0000-0000D5110000}"/>
    <cellStyle name="Ergebnis 3 7 2 2" xfId="4569" xr:uid="{00000000-0005-0000-0000-0000D6110000}"/>
    <cellStyle name="Ergebnis 3 7 3" xfId="4570" xr:uid="{00000000-0005-0000-0000-0000D7110000}"/>
    <cellStyle name="Ergebnis 3 8" xfId="4571" xr:uid="{00000000-0005-0000-0000-0000D8110000}"/>
    <cellStyle name="Ergebnis 3 8 2" xfId="4572" xr:uid="{00000000-0005-0000-0000-0000D9110000}"/>
    <cellStyle name="Ergebnis 3 8 2 2" xfId="4573" xr:uid="{00000000-0005-0000-0000-0000DA110000}"/>
    <cellStyle name="Ergebnis 3 8 3" xfId="4574" xr:uid="{00000000-0005-0000-0000-0000DB110000}"/>
    <cellStyle name="Ergebnis 3 9" xfId="4575" xr:uid="{00000000-0005-0000-0000-0000DC110000}"/>
    <cellStyle name="Ergebnis 4" xfId="4576" xr:uid="{00000000-0005-0000-0000-0000DD110000}"/>
    <cellStyle name="Ergebnis 4 10" xfId="4577" xr:uid="{00000000-0005-0000-0000-0000DE110000}"/>
    <cellStyle name="Ergebnis 4 11" xfId="4578" xr:uid="{00000000-0005-0000-0000-0000DF110000}"/>
    <cellStyle name="Ergebnis 4 12" xfId="4579" xr:uid="{00000000-0005-0000-0000-0000E0110000}"/>
    <cellStyle name="Ergebnis 4 12 2" xfId="4580" xr:uid="{00000000-0005-0000-0000-0000E1110000}"/>
    <cellStyle name="Ergebnis 4 13" xfId="4581" xr:uid="{00000000-0005-0000-0000-0000E2110000}"/>
    <cellStyle name="Ergebnis 4 2" xfId="4582" xr:uid="{00000000-0005-0000-0000-0000E3110000}"/>
    <cellStyle name="Ergebnis 4 2 2" xfId="4583" xr:uid="{00000000-0005-0000-0000-0000E4110000}"/>
    <cellStyle name="Ergebnis 4 2 2 2" xfId="4584" xr:uid="{00000000-0005-0000-0000-0000E5110000}"/>
    <cellStyle name="Ergebnis 4 2 3" xfId="4585" xr:uid="{00000000-0005-0000-0000-0000E6110000}"/>
    <cellStyle name="Ergebnis 4 3" xfId="4586" xr:uid="{00000000-0005-0000-0000-0000E7110000}"/>
    <cellStyle name="Ergebnis 4 3 2" xfId="4587" xr:uid="{00000000-0005-0000-0000-0000E8110000}"/>
    <cellStyle name="Ergebnis 4 3 2 2" xfId="4588" xr:uid="{00000000-0005-0000-0000-0000E9110000}"/>
    <cellStyle name="Ergebnis 4 3 3" xfId="4589" xr:uid="{00000000-0005-0000-0000-0000EA110000}"/>
    <cellStyle name="Ergebnis 4 4" xfId="4590" xr:uid="{00000000-0005-0000-0000-0000EB110000}"/>
    <cellStyle name="Ergebnis 4 4 2" xfId="4591" xr:uid="{00000000-0005-0000-0000-0000EC110000}"/>
    <cellStyle name="Ergebnis 4 4 2 2" xfId="4592" xr:uid="{00000000-0005-0000-0000-0000ED110000}"/>
    <cellStyle name="Ergebnis 4 4 3" xfId="4593" xr:uid="{00000000-0005-0000-0000-0000EE110000}"/>
    <cellStyle name="Ergebnis 4 5" xfId="4594" xr:uid="{00000000-0005-0000-0000-0000EF110000}"/>
    <cellStyle name="Ergebnis 4 5 2" xfId="4595" xr:uid="{00000000-0005-0000-0000-0000F0110000}"/>
    <cellStyle name="Ergebnis 4 5 2 2" xfId="4596" xr:uid="{00000000-0005-0000-0000-0000F1110000}"/>
    <cellStyle name="Ergebnis 4 5 3" xfId="4597" xr:uid="{00000000-0005-0000-0000-0000F2110000}"/>
    <cellStyle name="Ergebnis 4 6" xfId="4598" xr:uid="{00000000-0005-0000-0000-0000F3110000}"/>
    <cellStyle name="Ergebnis 4 6 2" xfId="4599" xr:uid="{00000000-0005-0000-0000-0000F4110000}"/>
    <cellStyle name="Ergebnis 4 6 2 2" xfId="4600" xr:uid="{00000000-0005-0000-0000-0000F5110000}"/>
    <cellStyle name="Ergebnis 4 6 3" xfId="4601" xr:uid="{00000000-0005-0000-0000-0000F6110000}"/>
    <cellStyle name="Ergebnis 4 7" xfId="4602" xr:uid="{00000000-0005-0000-0000-0000F7110000}"/>
    <cellStyle name="Ergebnis 4 7 2" xfId="4603" xr:uid="{00000000-0005-0000-0000-0000F8110000}"/>
    <cellStyle name="Ergebnis 4 7 2 2" xfId="4604" xr:uid="{00000000-0005-0000-0000-0000F9110000}"/>
    <cellStyle name="Ergebnis 4 7 3" xfId="4605" xr:uid="{00000000-0005-0000-0000-0000FA110000}"/>
    <cellStyle name="Ergebnis 4 8" xfId="4606" xr:uid="{00000000-0005-0000-0000-0000FB110000}"/>
    <cellStyle name="Ergebnis 4 8 2" xfId="4607" xr:uid="{00000000-0005-0000-0000-0000FC110000}"/>
    <cellStyle name="Ergebnis 4 8 2 2" xfId="4608" xr:uid="{00000000-0005-0000-0000-0000FD110000}"/>
    <cellStyle name="Ergebnis 4 8 3" xfId="4609" xr:uid="{00000000-0005-0000-0000-0000FE110000}"/>
    <cellStyle name="Ergebnis 4 9" xfId="4610" xr:uid="{00000000-0005-0000-0000-0000FF110000}"/>
    <cellStyle name="Ergebnis 5" xfId="4611" xr:uid="{00000000-0005-0000-0000-000000120000}"/>
    <cellStyle name="Ergebnis 5 2" xfId="4612" xr:uid="{00000000-0005-0000-0000-000001120000}"/>
    <cellStyle name="Ergebnis 5 2 2" xfId="4613" xr:uid="{00000000-0005-0000-0000-000002120000}"/>
    <cellStyle name="Ergebnis 5 2 2 2" xfId="4614" xr:uid="{00000000-0005-0000-0000-000003120000}"/>
    <cellStyle name="Ergebnis 5 2 3" xfId="4615" xr:uid="{00000000-0005-0000-0000-000004120000}"/>
    <cellStyle name="Ergebnis 5 3" xfId="4616" xr:uid="{00000000-0005-0000-0000-000005120000}"/>
    <cellStyle name="Ergebnis 5 4" xfId="4617" xr:uid="{00000000-0005-0000-0000-000006120000}"/>
    <cellStyle name="Ergebnis 5 5" xfId="4618" xr:uid="{00000000-0005-0000-0000-000007120000}"/>
    <cellStyle name="Ergebnis 5 6" xfId="4619" xr:uid="{00000000-0005-0000-0000-000008120000}"/>
    <cellStyle name="Ergebnis 5 6 2" xfId="4620" xr:uid="{00000000-0005-0000-0000-000009120000}"/>
    <cellStyle name="Ergebnis 5 7" xfId="4621" xr:uid="{00000000-0005-0000-0000-00000A120000}"/>
    <cellStyle name="Ergebnis 6" xfId="4622" xr:uid="{00000000-0005-0000-0000-00000B120000}"/>
    <cellStyle name="Ergebnis 6 2" xfId="4623" xr:uid="{00000000-0005-0000-0000-00000C120000}"/>
    <cellStyle name="Ergebnis 6 2 2" xfId="4624" xr:uid="{00000000-0005-0000-0000-00000D120000}"/>
    <cellStyle name="Ergebnis 6 2 2 2" xfId="4625" xr:uid="{00000000-0005-0000-0000-00000E120000}"/>
    <cellStyle name="Ergebnis 6 2 3" xfId="4626" xr:uid="{00000000-0005-0000-0000-00000F120000}"/>
    <cellStyle name="Ergebnis 6 3" xfId="4627" xr:uid="{00000000-0005-0000-0000-000010120000}"/>
    <cellStyle name="Ergebnis 6 4" xfId="4628" xr:uid="{00000000-0005-0000-0000-000011120000}"/>
    <cellStyle name="Ergebnis 6 5" xfId="4629" xr:uid="{00000000-0005-0000-0000-000012120000}"/>
    <cellStyle name="Ergebnis 6 6" xfId="4630" xr:uid="{00000000-0005-0000-0000-000013120000}"/>
    <cellStyle name="Ergebnis 6 6 2" xfId="4631" xr:uid="{00000000-0005-0000-0000-000014120000}"/>
    <cellStyle name="Ergebnis 6 7" xfId="4632" xr:uid="{00000000-0005-0000-0000-000015120000}"/>
    <cellStyle name="Ergebnis 7" xfId="4633" xr:uid="{00000000-0005-0000-0000-000016120000}"/>
    <cellStyle name="Ergebnis 7 2" xfId="4634" xr:uid="{00000000-0005-0000-0000-000017120000}"/>
    <cellStyle name="Ergebnis 7 2 2" xfId="4635" xr:uid="{00000000-0005-0000-0000-000018120000}"/>
    <cellStyle name="Ergebnis 7 2 2 2" xfId="4636" xr:uid="{00000000-0005-0000-0000-000019120000}"/>
    <cellStyle name="Ergebnis 7 2 3" xfId="4637" xr:uid="{00000000-0005-0000-0000-00001A120000}"/>
    <cellStyle name="Ergebnis 7 3" xfId="4638" xr:uid="{00000000-0005-0000-0000-00001B120000}"/>
    <cellStyle name="Ergebnis 7 4" xfId="4639" xr:uid="{00000000-0005-0000-0000-00001C120000}"/>
    <cellStyle name="Ergebnis 7 5" xfId="4640" xr:uid="{00000000-0005-0000-0000-00001D120000}"/>
    <cellStyle name="Ergebnis 7 6" xfId="4641" xr:uid="{00000000-0005-0000-0000-00001E120000}"/>
    <cellStyle name="Ergebnis 7 6 2" xfId="4642" xr:uid="{00000000-0005-0000-0000-00001F120000}"/>
    <cellStyle name="Ergebnis 7 7" xfId="4643" xr:uid="{00000000-0005-0000-0000-000020120000}"/>
    <cellStyle name="Ergebnis 8" xfId="4644" xr:uid="{00000000-0005-0000-0000-000021120000}"/>
    <cellStyle name="Ergebnis 8 2" xfId="4645" xr:uid="{00000000-0005-0000-0000-000022120000}"/>
    <cellStyle name="Ergebnis 8 2 2" xfId="4646" xr:uid="{00000000-0005-0000-0000-000023120000}"/>
    <cellStyle name="Ergebnis 8 2 2 2" xfId="4647" xr:uid="{00000000-0005-0000-0000-000024120000}"/>
    <cellStyle name="Ergebnis 8 2 3" xfId="4648" xr:uid="{00000000-0005-0000-0000-000025120000}"/>
    <cellStyle name="Ergebnis 8 3" xfId="4649" xr:uid="{00000000-0005-0000-0000-000026120000}"/>
    <cellStyle name="Ergebnis 8 4" xfId="4650" xr:uid="{00000000-0005-0000-0000-000027120000}"/>
    <cellStyle name="Ergebnis 8 5" xfId="4651" xr:uid="{00000000-0005-0000-0000-000028120000}"/>
    <cellStyle name="Ergebnis 8 6" xfId="4652" xr:uid="{00000000-0005-0000-0000-000029120000}"/>
    <cellStyle name="Ergebnis 8 6 2" xfId="4653" xr:uid="{00000000-0005-0000-0000-00002A120000}"/>
    <cellStyle name="Ergebnis 8 7" xfId="4654" xr:uid="{00000000-0005-0000-0000-00002B120000}"/>
    <cellStyle name="Ergebnis 9" xfId="4655" xr:uid="{00000000-0005-0000-0000-00002C120000}"/>
    <cellStyle name="Ergebnis 9 2" xfId="4656" xr:uid="{00000000-0005-0000-0000-00002D120000}"/>
    <cellStyle name="Ergebnis 9 2 2" xfId="4657" xr:uid="{00000000-0005-0000-0000-00002E120000}"/>
    <cellStyle name="Ergebnis 9 2 2 2" xfId="4658" xr:uid="{00000000-0005-0000-0000-00002F120000}"/>
    <cellStyle name="Ergebnis 9 2 3" xfId="4659" xr:uid="{00000000-0005-0000-0000-000030120000}"/>
    <cellStyle name="Ergebnis 9 3" xfId="4660" xr:uid="{00000000-0005-0000-0000-000031120000}"/>
    <cellStyle name="Ergebnis 9 4" xfId="4661" xr:uid="{00000000-0005-0000-0000-000032120000}"/>
    <cellStyle name="Ergebnis 9 5" xfId="4662" xr:uid="{00000000-0005-0000-0000-000033120000}"/>
    <cellStyle name="Ergebnis 9 6" xfId="4663" xr:uid="{00000000-0005-0000-0000-000034120000}"/>
    <cellStyle name="Ergebnis 9 6 2" xfId="4664" xr:uid="{00000000-0005-0000-0000-000035120000}"/>
    <cellStyle name="Ergebnis 9 7" xfId="4665" xr:uid="{00000000-0005-0000-0000-000036120000}"/>
    <cellStyle name="Erklärender Text 10" xfId="4666" xr:uid="{00000000-0005-0000-0000-000037120000}"/>
    <cellStyle name="Erklärender Text 10 2" xfId="4667" xr:uid="{00000000-0005-0000-0000-000038120000}"/>
    <cellStyle name="Erklärender Text 10 3" xfId="4668" xr:uid="{00000000-0005-0000-0000-000039120000}"/>
    <cellStyle name="Erklärender Text 10 4" xfId="4669" xr:uid="{00000000-0005-0000-0000-00003A120000}"/>
    <cellStyle name="Erklärender Text 10 5" xfId="4670" xr:uid="{00000000-0005-0000-0000-00003B120000}"/>
    <cellStyle name="Erklärender Text 11" xfId="4671" xr:uid="{00000000-0005-0000-0000-00003C120000}"/>
    <cellStyle name="Erklärender Text 11 2" xfId="4672" xr:uid="{00000000-0005-0000-0000-00003D120000}"/>
    <cellStyle name="Erklärender Text 11 3" xfId="4673" xr:uid="{00000000-0005-0000-0000-00003E120000}"/>
    <cellStyle name="Erklärender Text 11 4" xfId="4674" xr:uid="{00000000-0005-0000-0000-00003F120000}"/>
    <cellStyle name="Erklärender Text 11 5" xfId="4675" xr:uid="{00000000-0005-0000-0000-000040120000}"/>
    <cellStyle name="Erklärender Text 12" xfId="4676" xr:uid="{00000000-0005-0000-0000-000041120000}"/>
    <cellStyle name="Erklärender Text 13" xfId="4677" xr:uid="{00000000-0005-0000-0000-000042120000}"/>
    <cellStyle name="Erklärender Text 14" xfId="4678" xr:uid="{00000000-0005-0000-0000-000043120000}"/>
    <cellStyle name="Erklärender Text 15" xfId="4679" xr:uid="{00000000-0005-0000-0000-000044120000}"/>
    <cellStyle name="Erklärender Text 16" xfId="4680" xr:uid="{00000000-0005-0000-0000-000045120000}"/>
    <cellStyle name="Erklärender Text 2" xfId="4681" xr:uid="{00000000-0005-0000-0000-000046120000}"/>
    <cellStyle name="Erklärender Text 2 10" xfId="4682" xr:uid="{00000000-0005-0000-0000-000047120000}"/>
    <cellStyle name="Erklärender Text 2 11" xfId="4683" xr:uid="{00000000-0005-0000-0000-000048120000}"/>
    <cellStyle name="Erklärender Text 2 12" xfId="4684" xr:uid="{00000000-0005-0000-0000-000049120000}"/>
    <cellStyle name="Erklärender Text 2 13" xfId="4685" xr:uid="{00000000-0005-0000-0000-00004A120000}"/>
    <cellStyle name="Erklärender Text 2 14" xfId="4686" xr:uid="{00000000-0005-0000-0000-00004B120000}"/>
    <cellStyle name="Erklärender Text 2 15" xfId="4687" xr:uid="{00000000-0005-0000-0000-00004C120000}"/>
    <cellStyle name="Erklärender Text 2 16" xfId="4688" xr:uid="{00000000-0005-0000-0000-00004D120000}"/>
    <cellStyle name="Erklärender Text 2 17" xfId="4689" xr:uid="{00000000-0005-0000-0000-00004E120000}"/>
    <cellStyle name="Erklärender Text 2 18" xfId="4690" xr:uid="{00000000-0005-0000-0000-00004F120000}"/>
    <cellStyle name="Erklärender Text 2 19" xfId="4691" xr:uid="{00000000-0005-0000-0000-000050120000}"/>
    <cellStyle name="Erklärender Text 2 2" xfId="4692" xr:uid="{00000000-0005-0000-0000-000051120000}"/>
    <cellStyle name="Erklärender Text 2 20" xfId="4693" xr:uid="{00000000-0005-0000-0000-000052120000}"/>
    <cellStyle name="Erklärender Text 2 21" xfId="4694" xr:uid="{00000000-0005-0000-0000-000053120000}"/>
    <cellStyle name="Erklärender Text 2 22" xfId="4695" xr:uid="{00000000-0005-0000-0000-000054120000}"/>
    <cellStyle name="Erklärender Text 2 23" xfId="4696" xr:uid="{00000000-0005-0000-0000-000055120000}"/>
    <cellStyle name="Erklärender Text 2 24" xfId="4697" xr:uid="{00000000-0005-0000-0000-000056120000}"/>
    <cellStyle name="Erklärender Text 2 25" xfId="4698" xr:uid="{00000000-0005-0000-0000-000057120000}"/>
    <cellStyle name="Erklärender Text 2 26" xfId="4699" xr:uid="{00000000-0005-0000-0000-000058120000}"/>
    <cellStyle name="Erklärender Text 2 27" xfId="4700" xr:uid="{00000000-0005-0000-0000-000059120000}"/>
    <cellStyle name="Erklärender Text 2 28" xfId="4701" xr:uid="{00000000-0005-0000-0000-00005A120000}"/>
    <cellStyle name="Erklärender Text 2 29" xfId="4702" xr:uid="{00000000-0005-0000-0000-00005B120000}"/>
    <cellStyle name="Erklärender Text 2 3" xfId="4703" xr:uid="{00000000-0005-0000-0000-00005C120000}"/>
    <cellStyle name="Erklärender Text 2 30" xfId="4704" xr:uid="{00000000-0005-0000-0000-00005D120000}"/>
    <cellStyle name="Erklärender Text 2 31" xfId="4705" xr:uid="{00000000-0005-0000-0000-00005E120000}"/>
    <cellStyle name="Erklärender Text 2 32" xfId="4706" xr:uid="{00000000-0005-0000-0000-00005F120000}"/>
    <cellStyle name="Erklärender Text 2 33" xfId="4707" xr:uid="{00000000-0005-0000-0000-000060120000}"/>
    <cellStyle name="Erklärender Text 2 34" xfId="4708" xr:uid="{00000000-0005-0000-0000-000061120000}"/>
    <cellStyle name="Erklärender Text 2 35" xfId="4709" xr:uid="{00000000-0005-0000-0000-000062120000}"/>
    <cellStyle name="Erklärender Text 2 36" xfId="4710" xr:uid="{00000000-0005-0000-0000-000063120000}"/>
    <cellStyle name="Erklärender Text 2 4" xfId="4711" xr:uid="{00000000-0005-0000-0000-000064120000}"/>
    <cellStyle name="Erklärender Text 2 5" xfId="4712" xr:uid="{00000000-0005-0000-0000-000065120000}"/>
    <cellStyle name="Erklärender Text 2 6" xfId="4713" xr:uid="{00000000-0005-0000-0000-000066120000}"/>
    <cellStyle name="Erklärender Text 2 7" xfId="4714" xr:uid="{00000000-0005-0000-0000-000067120000}"/>
    <cellStyle name="Erklärender Text 2 8" xfId="4715" xr:uid="{00000000-0005-0000-0000-000068120000}"/>
    <cellStyle name="Erklärender Text 2 9" xfId="4716" xr:uid="{00000000-0005-0000-0000-000069120000}"/>
    <cellStyle name="Erklärender Text 3" xfId="4717" xr:uid="{00000000-0005-0000-0000-00006A120000}"/>
    <cellStyle name="Erklärender Text 3 10" xfId="4718" xr:uid="{00000000-0005-0000-0000-00006B120000}"/>
    <cellStyle name="Erklärender Text 3 11" xfId="4719" xr:uid="{00000000-0005-0000-0000-00006C120000}"/>
    <cellStyle name="Erklärender Text 3 12" xfId="4720" xr:uid="{00000000-0005-0000-0000-00006D120000}"/>
    <cellStyle name="Erklärender Text 3 13" xfId="4721" xr:uid="{00000000-0005-0000-0000-00006E120000}"/>
    <cellStyle name="Erklärender Text 3 14" xfId="4722" xr:uid="{00000000-0005-0000-0000-00006F120000}"/>
    <cellStyle name="Erklärender Text 3 15" xfId="4723" xr:uid="{00000000-0005-0000-0000-000070120000}"/>
    <cellStyle name="Erklärender Text 3 16" xfId="4724" xr:uid="{00000000-0005-0000-0000-000071120000}"/>
    <cellStyle name="Erklärender Text 3 17" xfId="4725" xr:uid="{00000000-0005-0000-0000-000072120000}"/>
    <cellStyle name="Erklärender Text 3 18" xfId="4726" xr:uid="{00000000-0005-0000-0000-000073120000}"/>
    <cellStyle name="Erklärender Text 3 19" xfId="4727" xr:uid="{00000000-0005-0000-0000-000074120000}"/>
    <cellStyle name="Erklärender Text 3 2" xfId="4728" xr:uid="{00000000-0005-0000-0000-000075120000}"/>
    <cellStyle name="Erklärender Text 3 20" xfId="4729" xr:uid="{00000000-0005-0000-0000-000076120000}"/>
    <cellStyle name="Erklärender Text 3 21" xfId="4730" xr:uid="{00000000-0005-0000-0000-000077120000}"/>
    <cellStyle name="Erklärender Text 3 22" xfId="4731" xr:uid="{00000000-0005-0000-0000-000078120000}"/>
    <cellStyle name="Erklärender Text 3 23" xfId="4732" xr:uid="{00000000-0005-0000-0000-000079120000}"/>
    <cellStyle name="Erklärender Text 3 24" xfId="4733" xr:uid="{00000000-0005-0000-0000-00007A120000}"/>
    <cellStyle name="Erklärender Text 3 25" xfId="4734" xr:uid="{00000000-0005-0000-0000-00007B120000}"/>
    <cellStyle name="Erklärender Text 3 26" xfId="4735" xr:uid="{00000000-0005-0000-0000-00007C120000}"/>
    <cellStyle name="Erklärender Text 3 27" xfId="4736" xr:uid="{00000000-0005-0000-0000-00007D120000}"/>
    <cellStyle name="Erklärender Text 3 28" xfId="4737" xr:uid="{00000000-0005-0000-0000-00007E120000}"/>
    <cellStyle name="Erklärender Text 3 29" xfId="4738" xr:uid="{00000000-0005-0000-0000-00007F120000}"/>
    <cellStyle name="Erklärender Text 3 3" xfId="4739" xr:uid="{00000000-0005-0000-0000-000080120000}"/>
    <cellStyle name="Erklärender Text 3 4" xfId="4740" xr:uid="{00000000-0005-0000-0000-000081120000}"/>
    <cellStyle name="Erklärender Text 3 5" xfId="4741" xr:uid="{00000000-0005-0000-0000-000082120000}"/>
    <cellStyle name="Erklärender Text 3 6" xfId="4742" xr:uid="{00000000-0005-0000-0000-000083120000}"/>
    <cellStyle name="Erklärender Text 3 7" xfId="4743" xr:uid="{00000000-0005-0000-0000-000084120000}"/>
    <cellStyle name="Erklärender Text 3 8" xfId="4744" xr:uid="{00000000-0005-0000-0000-000085120000}"/>
    <cellStyle name="Erklärender Text 3 9" xfId="4745" xr:uid="{00000000-0005-0000-0000-000086120000}"/>
    <cellStyle name="Erklärender Text 4" xfId="4746" xr:uid="{00000000-0005-0000-0000-000087120000}"/>
    <cellStyle name="Erklärender Text 4 10" xfId="4747" xr:uid="{00000000-0005-0000-0000-000088120000}"/>
    <cellStyle name="Erklärender Text 4 11" xfId="4748" xr:uid="{00000000-0005-0000-0000-000089120000}"/>
    <cellStyle name="Erklärender Text 4 2" xfId="4749" xr:uid="{00000000-0005-0000-0000-00008A120000}"/>
    <cellStyle name="Erklärender Text 4 3" xfId="4750" xr:uid="{00000000-0005-0000-0000-00008B120000}"/>
    <cellStyle name="Erklärender Text 4 4" xfId="4751" xr:uid="{00000000-0005-0000-0000-00008C120000}"/>
    <cellStyle name="Erklärender Text 4 5" xfId="4752" xr:uid="{00000000-0005-0000-0000-00008D120000}"/>
    <cellStyle name="Erklärender Text 4 6" xfId="4753" xr:uid="{00000000-0005-0000-0000-00008E120000}"/>
    <cellStyle name="Erklärender Text 4 7" xfId="4754" xr:uid="{00000000-0005-0000-0000-00008F120000}"/>
    <cellStyle name="Erklärender Text 4 8" xfId="4755" xr:uid="{00000000-0005-0000-0000-000090120000}"/>
    <cellStyle name="Erklärender Text 4 9" xfId="4756" xr:uid="{00000000-0005-0000-0000-000091120000}"/>
    <cellStyle name="Erklärender Text 5" xfId="4757" xr:uid="{00000000-0005-0000-0000-000092120000}"/>
    <cellStyle name="Erklärender Text 5 2" xfId="4758" xr:uid="{00000000-0005-0000-0000-000093120000}"/>
    <cellStyle name="Erklärender Text 5 3" xfId="4759" xr:uid="{00000000-0005-0000-0000-000094120000}"/>
    <cellStyle name="Erklärender Text 5 4" xfId="4760" xr:uid="{00000000-0005-0000-0000-000095120000}"/>
    <cellStyle name="Erklärender Text 5 5" xfId="4761" xr:uid="{00000000-0005-0000-0000-000096120000}"/>
    <cellStyle name="Erklärender Text 6" xfId="4762" xr:uid="{00000000-0005-0000-0000-000097120000}"/>
    <cellStyle name="Erklärender Text 6 2" xfId="4763" xr:uid="{00000000-0005-0000-0000-000098120000}"/>
    <cellStyle name="Erklärender Text 6 3" xfId="4764" xr:uid="{00000000-0005-0000-0000-000099120000}"/>
    <cellStyle name="Erklärender Text 6 4" xfId="4765" xr:uid="{00000000-0005-0000-0000-00009A120000}"/>
    <cellStyle name="Erklärender Text 6 5" xfId="4766" xr:uid="{00000000-0005-0000-0000-00009B120000}"/>
    <cellStyle name="Erklärender Text 7" xfId="4767" xr:uid="{00000000-0005-0000-0000-00009C120000}"/>
    <cellStyle name="Erklärender Text 7 2" xfId="4768" xr:uid="{00000000-0005-0000-0000-00009D120000}"/>
    <cellStyle name="Erklärender Text 7 3" xfId="4769" xr:uid="{00000000-0005-0000-0000-00009E120000}"/>
    <cellStyle name="Erklärender Text 7 4" xfId="4770" xr:uid="{00000000-0005-0000-0000-00009F120000}"/>
    <cellStyle name="Erklärender Text 7 5" xfId="4771" xr:uid="{00000000-0005-0000-0000-0000A0120000}"/>
    <cellStyle name="Erklärender Text 8" xfId="4772" xr:uid="{00000000-0005-0000-0000-0000A1120000}"/>
    <cellStyle name="Erklärender Text 8 2" xfId="4773" xr:uid="{00000000-0005-0000-0000-0000A2120000}"/>
    <cellStyle name="Erklärender Text 8 3" xfId="4774" xr:uid="{00000000-0005-0000-0000-0000A3120000}"/>
    <cellStyle name="Erklärender Text 8 4" xfId="4775" xr:uid="{00000000-0005-0000-0000-0000A4120000}"/>
    <cellStyle name="Erklärender Text 8 5" xfId="4776" xr:uid="{00000000-0005-0000-0000-0000A5120000}"/>
    <cellStyle name="Erklärender Text 9" xfId="4777" xr:uid="{00000000-0005-0000-0000-0000A6120000}"/>
    <cellStyle name="Erklärender Text 9 2" xfId="4778" xr:uid="{00000000-0005-0000-0000-0000A7120000}"/>
    <cellStyle name="Erklärender Text 9 3" xfId="4779" xr:uid="{00000000-0005-0000-0000-0000A8120000}"/>
    <cellStyle name="Erklärender Text 9 4" xfId="4780" xr:uid="{00000000-0005-0000-0000-0000A9120000}"/>
    <cellStyle name="Erklärender Text 9 5" xfId="4781" xr:uid="{00000000-0005-0000-0000-0000AA120000}"/>
    <cellStyle name="Euro" xfId="4782" xr:uid="{00000000-0005-0000-0000-0000AB120000}"/>
    <cellStyle name="Euro 10" xfId="4783" xr:uid="{00000000-0005-0000-0000-0000AC120000}"/>
    <cellStyle name="Euro 10 2" xfId="4784" xr:uid="{00000000-0005-0000-0000-0000AD120000}"/>
    <cellStyle name="Euro 10 3" xfId="4785" xr:uid="{00000000-0005-0000-0000-0000AE120000}"/>
    <cellStyle name="Euro 10 4" xfId="4786" xr:uid="{00000000-0005-0000-0000-0000AF120000}"/>
    <cellStyle name="Euro 10 5" xfId="4787" xr:uid="{00000000-0005-0000-0000-0000B0120000}"/>
    <cellStyle name="Euro 10 6" xfId="4788" xr:uid="{00000000-0005-0000-0000-0000B1120000}"/>
    <cellStyle name="Euro 100" xfId="4789" xr:uid="{00000000-0005-0000-0000-0000B2120000}"/>
    <cellStyle name="Euro 101" xfId="4790" xr:uid="{00000000-0005-0000-0000-0000B3120000}"/>
    <cellStyle name="Euro 102" xfId="4791" xr:uid="{00000000-0005-0000-0000-0000B4120000}"/>
    <cellStyle name="Euro 103" xfId="4792" xr:uid="{00000000-0005-0000-0000-0000B5120000}"/>
    <cellStyle name="Euro 104" xfId="4793" xr:uid="{00000000-0005-0000-0000-0000B6120000}"/>
    <cellStyle name="Euro 105" xfId="4794" xr:uid="{00000000-0005-0000-0000-0000B7120000}"/>
    <cellStyle name="Euro 106" xfId="4795" xr:uid="{00000000-0005-0000-0000-0000B8120000}"/>
    <cellStyle name="Euro 107" xfId="4796" xr:uid="{00000000-0005-0000-0000-0000B9120000}"/>
    <cellStyle name="Euro 108" xfId="4797" xr:uid="{00000000-0005-0000-0000-0000BA120000}"/>
    <cellStyle name="Euro 109" xfId="4798" xr:uid="{00000000-0005-0000-0000-0000BB120000}"/>
    <cellStyle name="Euro 11" xfId="4799" xr:uid="{00000000-0005-0000-0000-0000BC120000}"/>
    <cellStyle name="Euro 11 2" xfId="4800" xr:uid="{00000000-0005-0000-0000-0000BD120000}"/>
    <cellStyle name="Euro 11 3" xfId="4801" xr:uid="{00000000-0005-0000-0000-0000BE120000}"/>
    <cellStyle name="Euro 11 4" xfId="4802" xr:uid="{00000000-0005-0000-0000-0000BF120000}"/>
    <cellStyle name="Euro 11 5" xfId="4803" xr:uid="{00000000-0005-0000-0000-0000C0120000}"/>
    <cellStyle name="Euro 11 6" xfId="4804" xr:uid="{00000000-0005-0000-0000-0000C1120000}"/>
    <cellStyle name="Euro 110" xfId="4805" xr:uid="{00000000-0005-0000-0000-0000C2120000}"/>
    <cellStyle name="Euro 111" xfId="4806" xr:uid="{00000000-0005-0000-0000-0000C3120000}"/>
    <cellStyle name="Euro 112" xfId="4807" xr:uid="{00000000-0005-0000-0000-0000C4120000}"/>
    <cellStyle name="Euro 113" xfId="4808" xr:uid="{00000000-0005-0000-0000-0000C5120000}"/>
    <cellStyle name="Euro 114" xfId="4809" xr:uid="{00000000-0005-0000-0000-0000C6120000}"/>
    <cellStyle name="Euro 115" xfId="4810" xr:uid="{00000000-0005-0000-0000-0000C7120000}"/>
    <cellStyle name="Euro 116" xfId="4811" xr:uid="{00000000-0005-0000-0000-0000C8120000}"/>
    <cellStyle name="Euro 117" xfId="4812" xr:uid="{00000000-0005-0000-0000-0000C9120000}"/>
    <cellStyle name="Euro 118" xfId="4813" xr:uid="{00000000-0005-0000-0000-0000CA120000}"/>
    <cellStyle name="Euro 119" xfId="4814" xr:uid="{00000000-0005-0000-0000-0000CB120000}"/>
    <cellStyle name="Euro 119 2" xfId="4815" xr:uid="{00000000-0005-0000-0000-0000CC120000}"/>
    <cellStyle name="Euro 12" xfId="4816" xr:uid="{00000000-0005-0000-0000-0000CD120000}"/>
    <cellStyle name="Euro 12 2" xfId="4817" xr:uid="{00000000-0005-0000-0000-0000CE120000}"/>
    <cellStyle name="Euro 12 3" xfId="4818" xr:uid="{00000000-0005-0000-0000-0000CF120000}"/>
    <cellStyle name="Euro 12 4" xfId="4819" xr:uid="{00000000-0005-0000-0000-0000D0120000}"/>
    <cellStyle name="Euro 12 5" xfId="4820" xr:uid="{00000000-0005-0000-0000-0000D1120000}"/>
    <cellStyle name="Euro 12 6" xfId="4821" xr:uid="{00000000-0005-0000-0000-0000D2120000}"/>
    <cellStyle name="Euro 120" xfId="4822" xr:uid="{00000000-0005-0000-0000-0000D3120000}"/>
    <cellStyle name="Euro 120 2" xfId="4823" xr:uid="{00000000-0005-0000-0000-0000D4120000}"/>
    <cellStyle name="Euro 13" xfId="4824" xr:uid="{00000000-0005-0000-0000-0000D5120000}"/>
    <cellStyle name="Euro 13 2" xfId="4825" xr:uid="{00000000-0005-0000-0000-0000D6120000}"/>
    <cellStyle name="Euro 13 3" xfId="4826" xr:uid="{00000000-0005-0000-0000-0000D7120000}"/>
    <cellStyle name="Euro 13 4" xfId="4827" xr:uid="{00000000-0005-0000-0000-0000D8120000}"/>
    <cellStyle name="Euro 13 5" xfId="4828" xr:uid="{00000000-0005-0000-0000-0000D9120000}"/>
    <cellStyle name="Euro 13 6" xfId="4829" xr:uid="{00000000-0005-0000-0000-0000DA120000}"/>
    <cellStyle name="Euro 14" xfId="4830" xr:uid="{00000000-0005-0000-0000-0000DB120000}"/>
    <cellStyle name="Euro 15" xfId="4831" xr:uid="{00000000-0005-0000-0000-0000DC120000}"/>
    <cellStyle name="Euro 16" xfId="4832" xr:uid="{00000000-0005-0000-0000-0000DD120000}"/>
    <cellStyle name="Euro 17" xfId="4833" xr:uid="{00000000-0005-0000-0000-0000DE120000}"/>
    <cellStyle name="Euro 18" xfId="4834" xr:uid="{00000000-0005-0000-0000-0000DF120000}"/>
    <cellStyle name="Euro 19" xfId="4835" xr:uid="{00000000-0005-0000-0000-0000E0120000}"/>
    <cellStyle name="Euro 2" xfId="4836" xr:uid="{00000000-0005-0000-0000-0000E1120000}"/>
    <cellStyle name="Euro 2 2" xfId="4837" xr:uid="{00000000-0005-0000-0000-0000E2120000}"/>
    <cellStyle name="Euro 2 2 2" xfId="4838" xr:uid="{00000000-0005-0000-0000-0000E3120000}"/>
    <cellStyle name="Euro 2 2 3" xfId="4839" xr:uid="{00000000-0005-0000-0000-0000E4120000}"/>
    <cellStyle name="Euro 2 3" xfId="4840" xr:uid="{00000000-0005-0000-0000-0000E5120000}"/>
    <cellStyle name="Euro 2 3 2" xfId="4841" xr:uid="{00000000-0005-0000-0000-0000E6120000}"/>
    <cellStyle name="Euro 2 3 3" xfId="4842" xr:uid="{00000000-0005-0000-0000-0000E7120000}"/>
    <cellStyle name="Euro 2 4" xfId="4843" xr:uid="{00000000-0005-0000-0000-0000E8120000}"/>
    <cellStyle name="Euro 2 4 2" xfId="4844" xr:uid="{00000000-0005-0000-0000-0000E9120000}"/>
    <cellStyle name="Euro 2 4 3" xfId="4845" xr:uid="{00000000-0005-0000-0000-0000EA120000}"/>
    <cellStyle name="Euro 2 5" xfId="4846" xr:uid="{00000000-0005-0000-0000-0000EB120000}"/>
    <cellStyle name="Euro 2 6" xfId="4847" xr:uid="{00000000-0005-0000-0000-0000EC120000}"/>
    <cellStyle name="Euro 2 7" xfId="4848" xr:uid="{00000000-0005-0000-0000-0000ED120000}"/>
    <cellStyle name="Euro 20" xfId="4849" xr:uid="{00000000-0005-0000-0000-0000EE120000}"/>
    <cellStyle name="Euro 21" xfId="4850" xr:uid="{00000000-0005-0000-0000-0000EF120000}"/>
    <cellStyle name="Euro 22" xfId="4851" xr:uid="{00000000-0005-0000-0000-0000F0120000}"/>
    <cellStyle name="Euro 23" xfId="4852" xr:uid="{00000000-0005-0000-0000-0000F1120000}"/>
    <cellStyle name="Euro 24" xfId="4853" xr:uid="{00000000-0005-0000-0000-0000F2120000}"/>
    <cellStyle name="Euro 25" xfId="4854" xr:uid="{00000000-0005-0000-0000-0000F3120000}"/>
    <cellStyle name="Euro 26" xfId="4855" xr:uid="{00000000-0005-0000-0000-0000F4120000}"/>
    <cellStyle name="Euro 27" xfId="4856" xr:uid="{00000000-0005-0000-0000-0000F5120000}"/>
    <cellStyle name="Euro 28" xfId="4857" xr:uid="{00000000-0005-0000-0000-0000F6120000}"/>
    <cellStyle name="Euro 29" xfId="4858" xr:uid="{00000000-0005-0000-0000-0000F7120000}"/>
    <cellStyle name="Euro 3" xfId="4859" xr:uid="{00000000-0005-0000-0000-0000F8120000}"/>
    <cellStyle name="Euro 3 2" xfId="4860" xr:uid="{00000000-0005-0000-0000-0000F9120000}"/>
    <cellStyle name="Euro 3 2 2" xfId="4861" xr:uid="{00000000-0005-0000-0000-0000FA120000}"/>
    <cellStyle name="Euro 3 2 3" xfId="4862" xr:uid="{00000000-0005-0000-0000-0000FB120000}"/>
    <cellStyle name="Euro 3 3" xfId="4863" xr:uid="{00000000-0005-0000-0000-0000FC120000}"/>
    <cellStyle name="Euro 3 3 2" xfId="4864" xr:uid="{00000000-0005-0000-0000-0000FD120000}"/>
    <cellStyle name="Euro 3 3 3" xfId="4865" xr:uid="{00000000-0005-0000-0000-0000FE120000}"/>
    <cellStyle name="Euro 3 4" xfId="4866" xr:uid="{00000000-0005-0000-0000-0000FF120000}"/>
    <cellStyle name="Euro 3 4 2" xfId="4867" xr:uid="{00000000-0005-0000-0000-000000130000}"/>
    <cellStyle name="Euro 3 4 3" xfId="4868" xr:uid="{00000000-0005-0000-0000-000001130000}"/>
    <cellStyle name="Euro 3 5" xfId="4869" xr:uid="{00000000-0005-0000-0000-000002130000}"/>
    <cellStyle name="Euro 3 6" xfId="4870" xr:uid="{00000000-0005-0000-0000-000003130000}"/>
    <cellStyle name="Euro 30" xfId="4871" xr:uid="{00000000-0005-0000-0000-000004130000}"/>
    <cellStyle name="Euro 31" xfId="4872" xr:uid="{00000000-0005-0000-0000-000005130000}"/>
    <cellStyle name="Euro 32" xfId="4873" xr:uid="{00000000-0005-0000-0000-000006130000}"/>
    <cellStyle name="Euro 33" xfId="4874" xr:uid="{00000000-0005-0000-0000-000007130000}"/>
    <cellStyle name="Euro 34" xfId="4875" xr:uid="{00000000-0005-0000-0000-000008130000}"/>
    <cellStyle name="Euro 35" xfId="4876" xr:uid="{00000000-0005-0000-0000-000009130000}"/>
    <cellStyle name="Euro 36" xfId="4877" xr:uid="{00000000-0005-0000-0000-00000A130000}"/>
    <cellStyle name="Euro 37" xfId="4878" xr:uid="{00000000-0005-0000-0000-00000B130000}"/>
    <cellStyle name="Euro 38" xfId="4879" xr:uid="{00000000-0005-0000-0000-00000C130000}"/>
    <cellStyle name="Euro 39" xfId="4880" xr:uid="{00000000-0005-0000-0000-00000D130000}"/>
    <cellStyle name="Euro 4" xfId="4881" xr:uid="{00000000-0005-0000-0000-00000E130000}"/>
    <cellStyle name="Euro 4 2" xfId="4882" xr:uid="{00000000-0005-0000-0000-00000F130000}"/>
    <cellStyle name="Euro 4 3" xfId="4883" xr:uid="{00000000-0005-0000-0000-000010130000}"/>
    <cellStyle name="Euro 4 4" xfId="4884" xr:uid="{00000000-0005-0000-0000-000011130000}"/>
    <cellStyle name="Euro 4 5" xfId="4885" xr:uid="{00000000-0005-0000-0000-000012130000}"/>
    <cellStyle name="Euro 4 6" xfId="4886" xr:uid="{00000000-0005-0000-0000-000013130000}"/>
    <cellStyle name="Euro 40" xfId="4887" xr:uid="{00000000-0005-0000-0000-000014130000}"/>
    <cellStyle name="Euro 41" xfId="4888" xr:uid="{00000000-0005-0000-0000-000015130000}"/>
    <cellStyle name="Euro 42" xfId="4889" xr:uid="{00000000-0005-0000-0000-000016130000}"/>
    <cellStyle name="Euro 43" xfId="4890" xr:uid="{00000000-0005-0000-0000-000017130000}"/>
    <cellStyle name="Euro 44" xfId="4891" xr:uid="{00000000-0005-0000-0000-000018130000}"/>
    <cellStyle name="Euro 45" xfId="4892" xr:uid="{00000000-0005-0000-0000-000019130000}"/>
    <cellStyle name="Euro 46" xfId="4893" xr:uid="{00000000-0005-0000-0000-00001A130000}"/>
    <cellStyle name="Euro 47" xfId="4894" xr:uid="{00000000-0005-0000-0000-00001B130000}"/>
    <cellStyle name="Euro 48" xfId="4895" xr:uid="{00000000-0005-0000-0000-00001C130000}"/>
    <cellStyle name="Euro 49" xfId="4896" xr:uid="{00000000-0005-0000-0000-00001D130000}"/>
    <cellStyle name="Euro 5" xfId="4897" xr:uid="{00000000-0005-0000-0000-00001E130000}"/>
    <cellStyle name="Euro 5 2" xfId="4898" xr:uid="{00000000-0005-0000-0000-00001F130000}"/>
    <cellStyle name="Euro 5 3" xfId="4899" xr:uid="{00000000-0005-0000-0000-000020130000}"/>
    <cellStyle name="Euro 5 4" xfId="4900" xr:uid="{00000000-0005-0000-0000-000021130000}"/>
    <cellStyle name="Euro 5 5" xfId="4901" xr:uid="{00000000-0005-0000-0000-000022130000}"/>
    <cellStyle name="Euro 5 6" xfId="4902" xr:uid="{00000000-0005-0000-0000-000023130000}"/>
    <cellStyle name="Euro 50" xfId="4903" xr:uid="{00000000-0005-0000-0000-000024130000}"/>
    <cellStyle name="Euro 51" xfId="4904" xr:uid="{00000000-0005-0000-0000-000025130000}"/>
    <cellStyle name="Euro 52" xfId="4905" xr:uid="{00000000-0005-0000-0000-000026130000}"/>
    <cellStyle name="Euro 53" xfId="4906" xr:uid="{00000000-0005-0000-0000-000027130000}"/>
    <cellStyle name="Euro 54" xfId="4907" xr:uid="{00000000-0005-0000-0000-000028130000}"/>
    <cellStyle name="Euro 55" xfId="4908" xr:uid="{00000000-0005-0000-0000-000029130000}"/>
    <cellStyle name="Euro 56" xfId="4909" xr:uid="{00000000-0005-0000-0000-00002A130000}"/>
    <cellStyle name="Euro 57" xfId="4910" xr:uid="{00000000-0005-0000-0000-00002B130000}"/>
    <cellStyle name="Euro 58" xfId="4911" xr:uid="{00000000-0005-0000-0000-00002C130000}"/>
    <cellStyle name="Euro 59" xfId="4912" xr:uid="{00000000-0005-0000-0000-00002D130000}"/>
    <cellStyle name="Euro 6" xfId="4913" xr:uid="{00000000-0005-0000-0000-00002E130000}"/>
    <cellStyle name="Euro 6 2" xfId="4914" xr:uid="{00000000-0005-0000-0000-00002F130000}"/>
    <cellStyle name="Euro 6 3" xfId="4915" xr:uid="{00000000-0005-0000-0000-000030130000}"/>
    <cellStyle name="Euro 6 4" xfId="4916" xr:uid="{00000000-0005-0000-0000-000031130000}"/>
    <cellStyle name="Euro 6 5" xfId="4917" xr:uid="{00000000-0005-0000-0000-000032130000}"/>
    <cellStyle name="Euro 6 6" xfId="4918" xr:uid="{00000000-0005-0000-0000-000033130000}"/>
    <cellStyle name="Euro 60" xfId="4919" xr:uid="{00000000-0005-0000-0000-000034130000}"/>
    <cellStyle name="Euro 61" xfId="4920" xr:uid="{00000000-0005-0000-0000-000035130000}"/>
    <cellStyle name="Euro 62" xfId="4921" xr:uid="{00000000-0005-0000-0000-000036130000}"/>
    <cellStyle name="Euro 63" xfId="4922" xr:uid="{00000000-0005-0000-0000-000037130000}"/>
    <cellStyle name="Euro 64" xfId="4923" xr:uid="{00000000-0005-0000-0000-000038130000}"/>
    <cellStyle name="Euro 65" xfId="4924" xr:uid="{00000000-0005-0000-0000-000039130000}"/>
    <cellStyle name="Euro 66" xfId="4925" xr:uid="{00000000-0005-0000-0000-00003A130000}"/>
    <cellStyle name="Euro 67" xfId="4926" xr:uid="{00000000-0005-0000-0000-00003B130000}"/>
    <cellStyle name="Euro 68" xfId="4927" xr:uid="{00000000-0005-0000-0000-00003C130000}"/>
    <cellStyle name="Euro 69" xfId="4928" xr:uid="{00000000-0005-0000-0000-00003D130000}"/>
    <cellStyle name="Euro 7" xfId="4929" xr:uid="{00000000-0005-0000-0000-00003E130000}"/>
    <cellStyle name="Euro 7 2" xfId="4930" xr:uid="{00000000-0005-0000-0000-00003F130000}"/>
    <cellStyle name="Euro 7 3" xfId="4931" xr:uid="{00000000-0005-0000-0000-000040130000}"/>
    <cellStyle name="Euro 7 4" xfId="4932" xr:uid="{00000000-0005-0000-0000-000041130000}"/>
    <cellStyle name="Euro 7 5" xfId="4933" xr:uid="{00000000-0005-0000-0000-000042130000}"/>
    <cellStyle name="Euro 7 6" xfId="4934" xr:uid="{00000000-0005-0000-0000-000043130000}"/>
    <cellStyle name="Euro 70" xfId="4935" xr:uid="{00000000-0005-0000-0000-000044130000}"/>
    <cellStyle name="Euro 71" xfId="4936" xr:uid="{00000000-0005-0000-0000-000045130000}"/>
    <cellStyle name="Euro 72" xfId="4937" xr:uid="{00000000-0005-0000-0000-000046130000}"/>
    <cellStyle name="Euro 73" xfId="4938" xr:uid="{00000000-0005-0000-0000-000047130000}"/>
    <cellStyle name="Euro 74" xfId="4939" xr:uid="{00000000-0005-0000-0000-000048130000}"/>
    <cellStyle name="Euro 75" xfId="4940" xr:uid="{00000000-0005-0000-0000-000049130000}"/>
    <cellStyle name="Euro 76" xfId="4941" xr:uid="{00000000-0005-0000-0000-00004A130000}"/>
    <cellStyle name="Euro 77" xfId="4942" xr:uid="{00000000-0005-0000-0000-00004B130000}"/>
    <cellStyle name="Euro 78" xfId="4943" xr:uid="{00000000-0005-0000-0000-00004C130000}"/>
    <cellStyle name="Euro 79" xfId="4944" xr:uid="{00000000-0005-0000-0000-00004D130000}"/>
    <cellStyle name="Euro 8" xfId="4945" xr:uid="{00000000-0005-0000-0000-00004E130000}"/>
    <cellStyle name="Euro 8 2" xfId="4946" xr:uid="{00000000-0005-0000-0000-00004F130000}"/>
    <cellStyle name="Euro 8 3" xfId="4947" xr:uid="{00000000-0005-0000-0000-000050130000}"/>
    <cellStyle name="Euro 8 4" xfId="4948" xr:uid="{00000000-0005-0000-0000-000051130000}"/>
    <cellStyle name="Euro 8 5" xfId="4949" xr:uid="{00000000-0005-0000-0000-000052130000}"/>
    <cellStyle name="Euro 8 6" xfId="4950" xr:uid="{00000000-0005-0000-0000-000053130000}"/>
    <cellStyle name="Euro 80" xfId="4951" xr:uid="{00000000-0005-0000-0000-000054130000}"/>
    <cellStyle name="Euro 81" xfId="4952" xr:uid="{00000000-0005-0000-0000-000055130000}"/>
    <cellStyle name="Euro 82" xfId="4953" xr:uid="{00000000-0005-0000-0000-000056130000}"/>
    <cellStyle name="Euro 83" xfId="4954" xr:uid="{00000000-0005-0000-0000-000057130000}"/>
    <cellStyle name="Euro 84" xfId="4955" xr:uid="{00000000-0005-0000-0000-000058130000}"/>
    <cellStyle name="Euro 85" xfId="4956" xr:uid="{00000000-0005-0000-0000-000059130000}"/>
    <cellStyle name="Euro 86" xfId="4957" xr:uid="{00000000-0005-0000-0000-00005A130000}"/>
    <cellStyle name="Euro 87" xfId="4958" xr:uid="{00000000-0005-0000-0000-00005B130000}"/>
    <cellStyle name="Euro 88" xfId="4959" xr:uid="{00000000-0005-0000-0000-00005C130000}"/>
    <cellStyle name="Euro 89" xfId="4960" xr:uid="{00000000-0005-0000-0000-00005D130000}"/>
    <cellStyle name="Euro 9" xfId="4961" xr:uid="{00000000-0005-0000-0000-00005E130000}"/>
    <cellStyle name="Euro 9 2" xfId="4962" xr:uid="{00000000-0005-0000-0000-00005F130000}"/>
    <cellStyle name="Euro 9 3" xfId="4963" xr:uid="{00000000-0005-0000-0000-000060130000}"/>
    <cellStyle name="Euro 9 4" xfId="4964" xr:uid="{00000000-0005-0000-0000-000061130000}"/>
    <cellStyle name="Euro 9 5" xfId="4965" xr:uid="{00000000-0005-0000-0000-000062130000}"/>
    <cellStyle name="Euro 9 6" xfId="4966" xr:uid="{00000000-0005-0000-0000-000063130000}"/>
    <cellStyle name="Euro 9 7" xfId="4967" xr:uid="{00000000-0005-0000-0000-000064130000}"/>
    <cellStyle name="Euro 90" xfId="4968" xr:uid="{00000000-0005-0000-0000-000065130000}"/>
    <cellStyle name="Euro 91" xfId="4969" xr:uid="{00000000-0005-0000-0000-000066130000}"/>
    <cellStyle name="Euro 92" xfId="4970" xr:uid="{00000000-0005-0000-0000-000067130000}"/>
    <cellStyle name="Euro 93" xfId="4971" xr:uid="{00000000-0005-0000-0000-000068130000}"/>
    <cellStyle name="Euro 94" xfId="4972" xr:uid="{00000000-0005-0000-0000-000069130000}"/>
    <cellStyle name="Euro 95" xfId="4973" xr:uid="{00000000-0005-0000-0000-00006A130000}"/>
    <cellStyle name="Euro 96" xfId="4974" xr:uid="{00000000-0005-0000-0000-00006B130000}"/>
    <cellStyle name="Euro 97" xfId="4975" xr:uid="{00000000-0005-0000-0000-00006C130000}"/>
    <cellStyle name="Euro 98" xfId="4976" xr:uid="{00000000-0005-0000-0000-00006D130000}"/>
    <cellStyle name="Euro 99" xfId="4977" xr:uid="{00000000-0005-0000-0000-00006E130000}"/>
    <cellStyle name="Explanatory Text 10" xfId="4978" xr:uid="{00000000-0005-0000-0000-00006F130000}"/>
    <cellStyle name="Explanatory Text 11" xfId="4979" xr:uid="{00000000-0005-0000-0000-000070130000}"/>
    <cellStyle name="Explanatory Text 12" xfId="4980" xr:uid="{00000000-0005-0000-0000-000071130000}"/>
    <cellStyle name="Explanatory Text 13" xfId="4981" xr:uid="{00000000-0005-0000-0000-000072130000}"/>
    <cellStyle name="Explanatory Text 2" xfId="4982" xr:uid="{00000000-0005-0000-0000-000073130000}"/>
    <cellStyle name="Explanatory Text 3" xfId="4983" xr:uid="{00000000-0005-0000-0000-000074130000}"/>
    <cellStyle name="Explanatory Text 4" xfId="4984" xr:uid="{00000000-0005-0000-0000-000075130000}"/>
    <cellStyle name="Explanatory Text 5" xfId="4985" xr:uid="{00000000-0005-0000-0000-000076130000}"/>
    <cellStyle name="Explanatory Text 6" xfId="4986" xr:uid="{00000000-0005-0000-0000-000077130000}"/>
    <cellStyle name="Explanatory Text 7" xfId="4987" xr:uid="{00000000-0005-0000-0000-000078130000}"/>
    <cellStyle name="Explanatory Text 8" xfId="4988" xr:uid="{00000000-0005-0000-0000-000079130000}"/>
    <cellStyle name="Explanatory Text 9" xfId="4989" xr:uid="{00000000-0005-0000-0000-00007A130000}"/>
    <cellStyle name="Good 10" xfId="4990" xr:uid="{00000000-0005-0000-0000-00007B130000}"/>
    <cellStyle name="Good 11" xfId="4991" xr:uid="{00000000-0005-0000-0000-00007C130000}"/>
    <cellStyle name="Good 12" xfId="4992" xr:uid="{00000000-0005-0000-0000-00007D130000}"/>
    <cellStyle name="Good 13" xfId="4993" xr:uid="{00000000-0005-0000-0000-00007E130000}"/>
    <cellStyle name="Good 2" xfId="4994" xr:uid="{00000000-0005-0000-0000-00007F130000}"/>
    <cellStyle name="Good 3" xfId="4995" xr:uid="{00000000-0005-0000-0000-000080130000}"/>
    <cellStyle name="Good 4" xfId="4996" xr:uid="{00000000-0005-0000-0000-000081130000}"/>
    <cellStyle name="Good 5" xfId="4997" xr:uid="{00000000-0005-0000-0000-000082130000}"/>
    <cellStyle name="Good 6" xfId="4998" xr:uid="{00000000-0005-0000-0000-000083130000}"/>
    <cellStyle name="Good 7" xfId="4999" xr:uid="{00000000-0005-0000-0000-000084130000}"/>
    <cellStyle name="Good 8" xfId="5000" xr:uid="{00000000-0005-0000-0000-000085130000}"/>
    <cellStyle name="Good 9" xfId="5001" xr:uid="{00000000-0005-0000-0000-000086130000}"/>
    <cellStyle name="Gut 10" xfId="5002" xr:uid="{00000000-0005-0000-0000-000087130000}"/>
    <cellStyle name="Gut 10 2" xfId="5003" xr:uid="{00000000-0005-0000-0000-000088130000}"/>
    <cellStyle name="Gut 10 3" xfId="5004" xr:uid="{00000000-0005-0000-0000-000089130000}"/>
    <cellStyle name="Gut 10 4" xfId="5005" xr:uid="{00000000-0005-0000-0000-00008A130000}"/>
    <cellStyle name="Gut 10 5" xfId="5006" xr:uid="{00000000-0005-0000-0000-00008B130000}"/>
    <cellStyle name="Gut 11" xfId="5007" xr:uid="{00000000-0005-0000-0000-00008C130000}"/>
    <cellStyle name="Gut 11 2" xfId="5008" xr:uid="{00000000-0005-0000-0000-00008D130000}"/>
    <cellStyle name="Gut 11 3" xfId="5009" xr:uid="{00000000-0005-0000-0000-00008E130000}"/>
    <cellStyle name="Gut 11 4" xfId="5010" xr:uid="{00000000-0005-0000-0000-00008F130000}"/>
    <cellStyle name="Gut 11 5" xfId="5011" xr:uid="{00000000-0005-0000-0000-000090130000}"/>
    <cellStyle name="Gut 12" xfId="5012" xr:uid="{00000000-0005-0000-0000-000091130000}"/>
    <cellStyle name="Gut 13" xfId="5013" xr:uid="{00000000-0005-0000-0000-000092130000}"/>
    <cellStyle name="Gut 14" xfId="5014" xr:uid="{00000000-0005-0000-0000-000093130000}"/>
    <cellStyle name="Gut 15" xfId="5015" xr:uid="{00000000-0005-0000-0000-000094130000}"/>
    <cellStyle name="Gut 16" xfId="5016" xr:uid="{00000000-0005-0000-0000-000095130000}"/>
    <cellStyle name="Gut 2" xfId="5017" xr:uid="{00000000-0005-0000-0000-000096130000}"/>
    <cellStyle name="Gut 2 10" xfId="5018" xr:uid="{00000000-0005-0000-0000-000097130000}"/>
    <cellStyle name="Gut 2 11" xfId="5019" xr:uid="{00000000-0005-0000-0000-000098130000}"/>
    <cellStyle name="Gut 2 12" xfId="5020" xr:uid="{00000000-0005-0000-0000-000099130000}"/>
    <cellStyle name="Gut 2 13" xfId="5021" xr:uid="{00000000-0005-0000-0000-00009A130000}"/>
    <cellStyle name="Gut 2 14" xfId="5022" xr:uid="{00000000-0005-0000-0000-00009B130000}"/>
    <cellStyle name="Gut 2 15" xfId="5023" xr:uid="{00000000-0005-0000-0000-00009C130000}"/>
    <cellStyle name="Gut 2 16" xfId="5024" xr:uid="{00000000-0005-0000-0000-00009D130000}"/>
    <cellStyle name="Gut 2 17" xfId="5025" xr:uid="{00000000-0005-0000-0000-00009E130000}"/>
    <cellStyle name="Gut 2 18" xfId="5026" xr:uid="{00000000-0005-0000-0000-00009F130000}"/>
    <cellStyle name="Gut 2 19" xfId="5027" xr:uid="{00000000-0005-0000-0000-0000A0130000}"/>
    <cellStyle name="Gut 2 2" xfId="5028" xr:uid="{00000000-0005-0000-0000-0000A1130000}"/>
    <cellStyle name="Gut 2 20" xfId="5029" xr:uid="{00000000-0005-0000-0000-0000A2130000}"/>
    <cellStyle name="Gut 2 21" xfId="5030" xr:uid="{00000000-0005-0000-0000-0000A3130000}"/>
    <cellStyle name="Gut 2 22" xfId="5031" xr:uid="{00000000-0005-0000-0000-0000A4130000}"/>
    <cellStyle name="Gut 2 23" xfId="5032" xr:uid="{00000000-0005-0000-0000-0000A5130000}"/>
    <cellStyle name="Gut 2 24" xfId="5033" xr:uid="{00000000-0005-0000-0000-0000A6130000}"/>
    <cellStyle name="Gut 2 25" xfId="5034" xr:uid="{00000000-0005-0000-0000-0000A7130000}"/>
    <cellStyle name="Gut 2 26" xfId="5035" xr:uid="{00000000-0005-0000-0000-0000A8130000}"/>
    <cellStyle name="Gut 2 27" xfId="5036" xr:uid="{00000000-0005-0000-0000-0000A9130000}"/>
    <cellStyle name="Gut 2 28" xfId="5037" xr:uid="{00000000-0005-0000-0000-0000AA130000}"/>
    <cellStyle name="Gut 2 29" xfId="5038" xr:uid="{00000000-0005-0000-0000-0000AB130000}"/>
    <cellStyle name="Gut 2 3" xfId="5039" xr:uid="{00000000-0005-0000-0000-0000AC130000}"/>
    <cellStyle name="Gut 2 30" xfId="5040" xr:uid="{00000000-0005-0000-0000-0000AD130000}"/>
    <cellStyle name="Gut 2 31" xfId="5041" xr:uid="{00000000-0005-0000-0000-0000AE130000}"/>
    <cellStyle name="Gut 2 32" xfId="5042" xr:uid="{00000000-0005-0000-0000-0000AF130000}"/>
    <cellStyle name="Gut 2 33" xfId="5043" xr:uid="{00000000-0005-0000-0000-0000B0130000}"/>
    <cellStyle name="Gut 2 34" xfId="5044" xr:uid="{00000000-0005-0000-0000-0000B1130000}"/>
    <cellStyle name="Gut 2 35" xfId="5045" xr:uid="{00000000-0005-0000-0000-0000B2130000}"/>
    <cellStyle name="Gut 2 36" xfId="5046" xr:uid="{00000000-0005-0000-0000-0000B3130000}"/>
    <cellStyle name="Gut 2 4" xfId="5047" xr:uid="{00000000-0005-0000-0000-0000B4130000}"/>
    <cellStyle name="Gut 2 5" xfId="5048" xr:uid="{00000000-0005-0000-0000-0000B5130000}"/>
    <cellStyle name="Gut 2 6" xfId="5049" xr:uid="{00000000-0005-0000-0000-0000B6130000}"/>
    <cellStyle name="Gut 2 7" xfId="5050" xr:uid="{00000000-0005-0000-0000-0000B7130000}"/>
    <cellStyle name="Gut 2 8" xfId="5051" xr:uid="{00000000-0005-0000-0000-0000B8130000}"/>
    <cellStyle name="Gut 2 9" xfId="5052" xr:uid="{00000000-0005-0000-0000-0000B9130000}"/>
    <cellStyle name="Gut 3" xfId="5053" xr:uid="{00000000-0005-0000-0000-0000BA130000}"/>
    <cellStyle name="Gut 3 10" xfId="5054" xr:uid="{00000000-0005-0000-0000-0000BB130000}"/>
    <cellStyle name="Gut 3 11" xfId="5055" xr:uid="{00000000-0005-0000-0000-0000BC130000}"/>
    <cellStyle name="Gut 3 12" xfId="5056" xr:uid="{00000000-0005-0000-0000-0000BD130000}"/>
    <cellStyle name="Gut 3 13" xfId="5057" xr:uid="{00000000-0005-0000-0000-0000BE130000}"/>
    <cellStyle name="Gut 3 14" xfId="5058" xr:uid="{00000000-0005-0000-0000-0000BF130000}"/>
    <cellStyle name="Gut 3 15" xfId="5059" xr:uid="{00000000-0005-0000-0000-0000C0130000}"/>
    <cellStyle name="Gut 3 16" xfId="5060" xr:uid="{00000000-0005-0000-0000-0000C1130000}"/>
    <cellStyle name="Gut 3 17" xfId="5061" xr:uid="{00000000-0005-0000-0000-0000C2130000}"/>
    <cellStyle name="Gut 3 18" xfId="5062" xr:uid="{00000000-0005-0000-0000-0000C3130000}"/>
    <cellStyle name="Gut 3 19" xfId="5063" xr:uid="{00000000-0005-0000-0000-0000C4130000}"/>
    <cellStyle name="Gut 3 2" xfId="5064" xr:uid="{00000000-0005-0000-0000-0000C5130000}"/>
    <cellStyle name="Gut 3 20" xfId="5065" xr:uid="{00000000-0005-0000-0000-0000C6130000}"/>
    <cellStyle name="Gut 3 21" xfId="5066" xr:uid="{00000000-0005-0000-0000-0000C7130000}"/>
    <cellStyle name="Gut 3 22" xfId="5067" xr:uid="{00000000-0005-0000-0000-0000C8130000}"/>
    <cellStyle name="Gut 3 23" xfId="5068" xr:uid="{00000000-0005-0000-0000-0000C9130000}"/>
    <cellStyle name="Gut 3 24" xfId="5069" xr:uid="{00000000-0005-0000-0000-0000CA130000}"/>
    <cellStyle name="Gut 3 25" xfId="5070" xr:uid="{00000000-0005-0000-0000-0000CB130000}"/>
    <cellStyle name="Gut 3 26" xfId="5071" xr:uid="{00000000-0005-0000-0000-0000CC130000}"/>
    <cellStyle name="Gut 3 27" xfId="5072" xr:uid="{00000000-0005-0000-0000-0000CD130000}"/>
    <cellStyle name="Gut 3 28" xfId="5073" xr:uid="{00000000-0005-0000-0000-0000CE130000}"/>
    <cellStyle name="Gut 3 29" xfId="5074" xr:uid="{00000000-0005-0000-0000-0000CF130000}"/>
    <cellStyle name="Gut 3 3" xfId="5075" xr:uid="{00000000-0005-0000-0000-0000D0130000}"/>
    <cellStyle name="Gut 3 4" xfId="5076" xr:uid="{00000000-0005-0000-0000-0000D1130000}"/>
    <cellStyle name="Gut 3 5" xfId="5077" xr:uid="{00000000-0005-0000-0000-0000D2130000}"/>
    <cellStyle name="Gut 3 6" xfId="5078" xr:uid="{00000000-0005-0000-0000-0000D3130000}"/>
    <cellStyle name="Gut 3 7" xfId="5079" xr:uid="{00000000-0005-0000-0000-0000D4130000}"/>
    <cellStyle name="Gut 3 8" xfId="5080" xr:uid="{00000000-0005-0000-0000-0000D5130000}"/>
    <cellStyle name="Gut 3 9" xfId="5081" xr:uid="{00000000-0005-0000-0000-0000D6130000}"/>
    <cellStyle name="Gut 4" xfId="5082" xr:uid="{00000000-0005-0000-0000-0000D7130000}"/>
    <cellStyle name="Gut 4 10" xfId="5083" xr:uid="{00000000-0005-0000-0000-0000D8130000}"/>
    <cellStyle name="Gut 4 11" xfId="5084" xr:uid="{00000000-0005-0000-0000-0000D9130000}"/>
    <cellStyle name="Gut 4 2" xfId="5085" xr:uid="{00000000-0005-0000-0000-0000DA130000}"/>
    <cellStyle name="Gut 4 3" xfId="5086" xr:uid="{00000000-0005-0000-0000-0000DB130000}"/>
    <cellStyle name="Gut 4 4" xfId="5087" xr:uid="{00000000-0005-0000-0000-0000DC130000}"/>
    <cellStyle name="Gut 4 5" xfId="5088" xr:uid="{00000000-0005-0000-0000-0000DD130000}"/>
    <cellStyle name="Gut 4 6" xfId="5089" xr:uid="{00000000-0005-0000-0000-0000DE130000}"/>
    <cellStyle name="Gut 4 7" xfId="5090" xr:uid="{00000000-0005-0000-0000-0000DF130000}"/>
    <cellStyle name="Gut 4 8" xfId="5091" xr:uid="{00000000-0005-0000-0000-0000E0130000}"/>
    <cellStyle name="Gut 4 9" xfId="5092" xr:uid="{00000000-0005-0000-0000-0000E1130000}"/>
    <cellStyle name="Gut 5" xfId="5093" xr:uid="{00000000-0005-0000-0000-0000E2130000}"/>
    <cellStyle name="Gut 5 2" xfId="5094" xr:uid="{00000000-0005-0000-0000-0000E3130000}"/>
    <cellStyle name="Gut 5 3" xfId="5095" xr:uid="{00000000-0005-0000-0000-0000E4130000}"/>
    <cellStyle name="Gut 5 4" xfId="5096" xr:uid="{00000000-0005-0000-0000-0000E5130000}"/>
    <cellStyle name="Gut 5 5" xfId="5097" xr:uid="{00000000-0005-0000-0000-0000E6130000}"/>
    <cellStyle name="Gut 6" xfId="5098" xr:uid="{00000000-0005-0000-0000-0000E7130000}"/>
    <cellStyle name="Gut 6 2" xfId="5099" xr:uid="{00000000-0005-0000-0000-0000E8130000}"/>
    <cellStyle name="Gut 6 3" xfId="5100" xr:uid="{00000000-0005-0000-0000-0000E9130000}"/>
    <cellStyle name="Gut 6 4" xfId="5101" xr:uid="{00000000-0005-0000-0000-0000EA130000}"/>
    <cellStyle name="Gut 6 5" xfId="5102" xr:uid="{00000000-0005-0000-0000-0000EB130000}"/>
    <cellStyle name="Gut 7" xfId="5103" xr:uid="{00000000-0005-0000-0000-0000EC130000}"/>
    <cellStyle name="Gut 7 2" xfId="5104" xr:uid="{00000000-0005-0000-0000-0000ED130000}"/>
    <cellStyle name="Gut 7 3" xfId="5105" xr:uid="{00000000-0005-0000-0000-0000EE130000}"/>
    <cellStyle name="Gut 7 4" xfId="5106" xr:uid="{00000000-0005-0000-0000-0000EF130000}"/>
    <cellStyle name="Gut 7 5" xfId="5107" xr:uid="{00000000-0005-0000-0000-0000F0130000}"/>
    <cellStyle name="Gut 8" xfId="5108" xr:uid="{00000000-0005-0000-0000-0000F1130000}"/>
    <cellStyle name="Gut 8 2" xfId="5109" xr:uid="{00000000-0005-0000-0000-0000F2130000}"/>
    <cellStyle name="Gut 8 3" xfId="5110" xr:uid="{00000000-0005-0000-0000-0000F3130000}"/>
    <cellStyle name="Gut 8 4" xfId="5111" xr:uid="{00000000-0005-0000-0000-0000F4130000}"/>
    <cellStyle name="Gut 8 5" xfId="5112" xr:uid="{00000000-0005-0000-0000-0000F5130000}"/>
    <cellStyle name="Gut 9" xfId="5113" xr:uid="{00000000-0005-0000-0000-0000F6130000}"/>
    <cellStyle name="Gut 9 2" xfId="5114" xr:uid="{00000000-0005-0000-0000-0000F7130000}"/>
    <cellStyle name="Gut 9 3" xfId="5115" xr:uid="{00000000-0005-0000-0000-0000F8130000}"/>
    <cellStyle name="Gut 9 4" xfId="5116" xr:uid="{00000000-0005-0000-0000-0000F9130000}"/>
    <cellStyle name="Gut 9 5" xfId="5117" xr:uid="{00000000-0005-0000-0000-0000FA130000}"/>
    <cellStyle name="Heading 3 2" xfId="5118" xr:uid="{00000000-0005-0000-0000-0000FB130000}"/>
    <cellStyle name="Hyperlink 2" xfId="5119" xr:uid="{00000000-0005-0000-0000-0000FC130000}"/>
    <cellStyle name="Input 10" xfId="5120" xr:uid="{00000000-0005-0000-0000-0000FD130000}"/>
    <cellStyle name="Input 10 2" xfId="5121" xr:uid="{00000000-0005-0000-0000-0000FE130000}"/>
    <cellStyle name="Input 10 2 2" xfId="5122" xr:uid="{00000000-0005-0000-0000-0000FF130000}"/>
    <cellStyle name="Input 10 3" xfId="5123" xr:uid="{00000000-0005-0000-0000-000000140000}"/>
    <cellStyle name="Input 11" xfId="5124" xr:uid="{00000000-0005-0000-0000-000001140000}"/>
    <cellStyle name="Input 11 2" xfId="5125" xr:uid="{00000000-0005-0000-0000-000002140000}"/>
    <cellStyle name="Input 11 2 2" xfId="5126" xr:uid="{00000000-0005-0000-0000-000003140000}"/>
    <cellStyle name="Input 11 3" xfId="5127" xr:uid="{00000000-0005-0000-0000-000004140000}"/>
    <cellStyle name="Input 12" xfId="5128" xr:uid="{00000000-0005-0000-0000-000005140000}"/>
    <cellStyle name="Input 12 2" xfId="5129" xr:uid="{00000000-0005-0000-0000-000006140000}"/>
    <cellStyle name="Input 12 2 2" xfId="5130" xr:uid="{00000000-0005-0000-0000-000007140000}"/>
    <cellStyle name="Input 12 3" xfId="5131" xr:uid="{00000000-0005-0000-0000-000008140000}"/>
    <cellStyle name="Input 13" xfId="5132" xr:uid="{00000000-0005-0000-0000-000009140000}"/>
    <cellStyle name="Input 13 2" xfId="5133" xr:uid="{00000000-0005-0000-0000-00000A140000}"/>
    <cellStyle name="Input 13 2 2" xfId="5134" xr:uid="{00000000-0005-0000-0000-00000B140000}"/>
    <cellStyle name="Input 13 3" xfId="5135" xr:uid="{00000000-0005-0000-0000-00000C140000}"/>
    <cellStyle name="Input 14" xfId="5136" xr:uid="{00000000-0005-0000-0000-00000D140000}"/>
    <cellStyle name="Input 14 2" xfId="5137" xr:uid="{00000000-0005-0000-0000-00000E140000}"/>
    <cellStyle name="Input 15" xfId="5138" xr:uid="{00000000-0005-0000-0000-00000F140000}"/>
    <cellStyle name="Input 2" xfId="5139" xr:uid="{00000000-0005-0000-0000-000010140000}"/>
    <cellStyle name="Input 2 2" xfId="5140" xr:uid="{00000000-0005-0000-0000-000011140000}"/>
    <cellStyle name="Input 2 2 2" xfId="5141" xr:uid="{00000000-0005-0000-0000-000012140000}"/>
    <cellStyle name="Input 2 3" xfId="5142" xr:uid="{00000000-0005-0000-0000-000013140000}"/>
    <cellStyle name="Input 3" xfId="5143" xr:uid="{00000000-0005-0000-0000-000014140000}"/>
    <cellStyle name="Input 3 2" xfId="5144" xr:uid="{00000000-0005-0000-0000-000015140000}"/>
    <cellStyle name="Input 3 2 2" xfId="5145" xr:uid="{00000000-0005-0000-0000-000016140000}"/>
    <cellStyle name="Input 3 3" xfId="5146" xr:uid="{00000000-0005-0000-0000-000017140000}"/>
    <cellStyle name="Input 4" xfId="5147" xr:uid="{00000000-0005-0000-0000-000018140000}"/>
    <cellStyle name="Input 4 2" xfId="5148" xr:uid="{00000000-0005-0000-0000-000019140000}"/>
    <cellStyle name="Input 4 2 2" xfId="5149" xr:uid="{00000000-0005-0000-0000-00001A140000}"/>
    <cellStyle name="Input 4 3" xfId="5150" xr:uid="{00000000-0005-0000-0000-00001B140000}"/>
    <cellStyle name="Input 5" xfId="5151" xr:uid="{00000000-0005-0000-0000-00001C140000}"/>
    <cellStyle name="Input 5 2" xfId="5152" xr:uid="{00000000-0005-0000-0000-00001D140000}"/>
    <cellStyle name="Input 5 2 2" xfId="5153" xr:uid="{00000000-0005-0000-0000-00001E140000}"/>
    <cellStyle name="Input 5 3" xfId="5154" xr:uid="{00000000-0005-0000-0000-00001F140000}"/>
    <cellStyle name="Input 6" xfId="5155" xr:uid="{00000000-0005-0000-0000-000020140000}"/>
    <cellStyle name="Input 6 2" xfId="5156" xr:uid="{00000000-0005-0000-0000-000021140000}"/>
    <cellStyle name="Input 6 2 2" xfId="5157" xr:uid="{00000000-0005-0000-0000-000022140000}"/>
    <cellStyle name="Input 6 3" xfId="5158" xr:uid="{00000000-0005-0000-0000-000023140000}"/>
    <cellStyle name="Input 7" xfId="5159" xr:uid="{00000000-0005-0000-0000-000024140000}"/>
    <cellStyle name="Input 7 2" xfId="5160" xr:uid="{00000000-0005-0000-0000-000025140000}"/>
    <cellStyle name="Input 7 2 2" xfId="5161" xr:uid="{00000000-0005-0000-0000-000026140000}"/>
    <cellStyle name="Input 7 3" xfId="5162" xr:uid="{00000000-0005-0000-0000-000027140000}"/>
    <cellStyle name="Input 8" xfId="5163" xr:uid="{00000000-0005-0000-0000-000028140000}"/>
    <cellStyle name="Input 8 2" xfId="5164" xr:uid="{00000000-0005-0000-0000-000029140000}"/>
    <cellStyle name="Input 8 2 2" xfId="5165" xr:uid="{00000000-0005-0000-0000-00002A140000}"/>
    <cellStyle name="Input 8 3" xfId="5166" xr:uid="{00000000-0005-0000-0000-00002B140000}"/>
    <cellStyle name="Input 9" xfId="5167" xr:uid="{00000000-0005-0000-0000-00002C140000}"/>
    <cellStyle name="Input 9 2" xfId="5168" xr:uid="{00000000-0005-0000-0000-00002D140000}"/>
    <cellStyle name="Input 9 2 2" xfId="5169" xr:uid="{00000000-0005-0000-0000-00002E140000}"/>
    <cellStyle name="Input 9 3" xfId="5170" xr:uid="{00000000-0005-0000-0000-00002F140000}"/>
    <cellStyle name="Linked Cell 10" xfId="5171" xr:uid="{00000000-0005-0000-0000-000030140000}"/>
    <cellStyle name="Linked Cell 11" xfId="5172" xr:uid="{00000000-0005-0000-0000-000031140000}"/>
    <cellStyle name="Linked Cell 12" xfId="5173" xr:uid="{00000000-0005-0000-0000-000032140000}"/>
    <cellStyle name="Linked Cell 13" xfId="5174" xr:uid="{00000000-0005-0000-0000-000033140000}"/>
    <cellStyle name="Linked Cell 2" xfId="5175" xr:uid="{00000000-0005-0000-0000-000034140000}"/>
    <cellStyle name="Linked Cell 3" xfId="5176" xr:uid="{00000000-0005-0000-0000-000035140000}"/>
    <cellStyle name="Linked Cell 4" xfId="5177" xr:uid="{00000000-0005-0000-0000-000036140000}"/>
    <cellStyle name="Linked Cell 5" xfId="5178" xr:uid="{00000000-0005-0000-0000-000037140000}"/>
    <cellStyle name="Linked Cell 6" xfId="5179" xr:uid="{00000000-0005-0000-0000-000038140000}"/>
    <cellStyle name="Linked Cell 7" xfId="5180" xr:uid="{00000000-0005-0000-0000-000039140000}"/>
    <cellStyle name="Linked Cell 8" xfId="5181" xr:uid="{00000000-0005-0000-0000-00003A140000}"/>
    <cellStyle name="Linked Cell 9" xfId="5182" xr:uid="{00000000-0005-0000-0000-00003B140000}"/>
    <cellStyle name="Neutral 10" xfId="5183" xr:uid="{00000000-0005-0000-0000-00003C140000}"/>
    <cellStyle name="Neutral 10 2" xfId="5184" xr:uid="{00000000-0005-0000-0000-00003D140000}"/>
    <cellStyle name="Neutral 10 3" xfId="5185" xr:uid="{00000000-0005-0000-0000-00003E140000}"/>
    <cellStyle name="Neutral 10 4" xfId="5186" xr:uid="{00000000-0005-0000-0000-00003F140000}"/>
    <cellStyle name="Neutral 10 5" xfId="5187" xr:uid="{00000000-0005-0000-0000-000040140000}"/>
    <cellStyle name="Neutral 11" xfId="5188" xr:uid="{00000000-0005-0000-0000-000041140000}"/>
    <cellStyle name="Neutral 11 2" xfId="5189" xr:uid="{00000000-0005-0000-0000-000042140000}"/>
    <cellStyle name="Neutral 11 3" xfId="5190" xr:uid="{00000000-0005-0000-0000-000043140000}"/>
    <cellStyle name="Neutral 11 4" xfId="5191" xr:uid="{00000000-0005-0000-0000-000044140000}"/>
    <cellStyle name="Neutral 11 5" xfId="5192" xr:uid="{00000000-0005-0000-0000-000045140000}"/>
    <cellStyle name="Neutral 12" xfId="5193" xr:uid="{00000000-0005-0000-0000-000046140000}"/>
    <cellStyle name="Neutral 13" xfId="5194" xr:uid="{00000000-0005-0000-0000-000047140000}"/>
    <cellStyle name="Neutral 14" xfId="5195" xr:uid="{00000000-0005-0000-0000-000048140000}"/>
    <cellStyle name="Neutral 15" xfId="5196" xr:uid="{00000000-0005-0000-0000-000049140000}"/>
    <cellStyle name="Neutral 16" xfId="5197" xr:uid="{00000000-0005-0000-0000-00004A140000}"/>
    <cellStyle name="Neutral 2" xfId="5198" xr:uid="{00000000-0005-0000-0000-00004B140000}"/>
    <cellStyle name="Neutral 2 10" xfId="5199" xr:uid="{00000000-0005-0000-0000-00004C140000}"/>
    <cellStyle name="Neutral 2 11" xfId="5200" xr:uid="{00000000-0005-0000-0000-00004D140000}"/>
    <cellStyle name="Neutral 2 12" xfId="5201" xr:uid="{00000000-0005-0000-0000-00004E140000}"/>
    <cellStyle name="Neutral 2 13" xfId="5202" xr:uid="{00000000-0005-0000-0000-00004F140000}"/>
    <cellStyle name="Neutral 2 14" xfId="5203" xr:uid="{00000000-0005-0000-0000-000050140000}"/>
    <cellStyle name="Neutral 2 15" xfId="5204" xr:uid="{00000000-0005-0000-0000-000051140000}"/>
    <cellStyle name="Neutral 2 16" xfId="5205" xr:uid="{00000000-0005-0000-0000-000052140000}"/>
    <cellStyle name="Neutral 2 17" xfId="5206" xr:uid="{00000000-0005-0000-0000-000053140000}"/>
    <cellStyle name="Neutral 2 18" xfId="5207" xr:uid="{00000000-0005-0000-0000-000054140000}"/>
    <cellStyle name="Neutral 2 19" xfId="5208" xr:uid="{00000000-0005-0000-0000-000055140000}"/>
    <cellStyle name="Neutral 2 2" xfId="5209" xr:uid="{00000000-0005-0000-0000-000056140000}"/>
    <cellStyle name="Neutral 2 20" xfId="5210" xr:uid="{00000000-0005-0000-0000-000057140000}"/>
    <cellStyle name="Neutral 2 21" xfId="5211" xr:uid="{00000000-0005-0000-0000-000058140000}"/>
    <cellStyle name="Neutral 2 22" xfId="5212" xr:uid="{00000000-0005-0000-0000-000059140000}"/>
    <cellStyle name="Neutral 2 23" xfId="5213" xr:uid="{00000000-0005-0000-0000-00005A140000}"/>
    <cellStyle name="Neutral 2 24" xfId="5214" xr:uid="{00000000-0005-0000-0000-00005B140000}"/>
    <cellStyle name="Neutral 2 25" xfId="5215" xr:uid="{00000000-0005-0000-0000-00005C140000}"/>
    <cellStyle name="Neutral 2 26" xfId="5216" xr:uid="{00000000-0005-0000-0000-00005D140000}"/>
    <cellStyle name="Neutral 2 27" xfId="5217" xr:uid="{00000000-0005-0000-0000-00005E140000}"/>
    <cellStyle name="Neutral 2 28" xfId="5218" xr:uid="{00000000-0005-0000-0000-00005F140000}"/>
    <cellStyle name="Neutral 2 29" xfId="5219" xr:uid="{00000000-0005-0000-0000-000060140000}"/>
    <cellStyle name="Neutral 2 3" xfId="5220" xr:uid="{00000000-0005-0000-0000-000061140000}"/>
    <cellStyle name="Neutral 2 30" xfId="5221" xr:uid="{00000000-0005-0000-0000-000062140000}"/>
    <cellStyle name="Neutral 2 31" xfId="5222" xr:uid="{00000000-0005-0000-0000-000063140000}"/>
    <cellStyle name="Neutral 2 32" xfId="5223" xr:uid="{00000000-0005-0000-0000-000064140000}"/>
    <cellStyle name="Neutral 2 33" xfId="5224" xr:uid="{00000000-0005-0000-0000-000065140000}"/>
    <cellStyle name="Neutral 2 34" xfId="5225" xr:uid="{00000000-0005-0000-0000-000066140000}"/>
    <cellStyle name="Neutral 2 35" xfId="5226" xr:uid="{00000000-0005-0000-0000-000067140000}"/>
    <cellStyle name="Neutral 2 36" xfId="5227" xr:uid="{00000000-0005-0000-0000-000068140000}"/>
    <cellStyle name="Neutral 2 4" xfId="5228" xr:uid="{00000000-0005-0000-0000-000069140000}"/>
    <cellStyle name="Neutral 2 5" xfId="5229" xr:uid="{00000000-0005-0000-0000-00006A140000}"/>
    <cellStyle name="Neutral 2 6" xfId="5230" xr:uid="{00000000-0005-0000-0000-00006B140000}"/>
    <cellStyle name="Neutral 2 7" xfId="5231" xr:uid="{00000000-0005-0000-0000-00006C140000}"/>
    <cellStyle name="Neutral 2 8" xfId="5232" xr:uid="{00000000-0005-0000-0000-00006D140000}"/>
    <cellStyle name="Neutral 2 9" xfId="5233" xr:uid="{00000000-0005-0000-0000-00006E140000}"/>
    <cellStyle name="Neutral 3" xfId="5234" xr:uid="{00000000-0005-0000-0000-00006F140000}"/>
    <cellStyle name="Neutral 3 10" xfId="5235" xr:uid="{00000000-0005-0000-0000-000070140000}"/>
    <cellStyle name="Neutral 3 11" xfId="5236" xr:uid="{00000000-0005-0000-0000-000071140000}"/>
    <cellStyle name="Neutral 3 12" xfId="5237" xr:uid="{00000000-0005-0000-0000-000072140000}"/>
    <cellStyle name="Neutral 3 13" xfId="5238" xr:uid="{00000000-0005-0000-0000-000073140000}"/>
    <cellStyle name="Neutral 3 14" xfId="5239" xr:uid="{00000000-0005-0000-0000-000074140000}"/>
    <cellStyle name="Neutral 3 15" xfId="5240" xr:uid="{00000000-0005-0000-0000-000075140000}"/>
    <cellStyle name="Neutral 3 16" xfId="5241" xr:uid="{00000000-0005-0000-0000-000076140000}"/>
    <cellStyle name="Neutral 3 17" xfId="5242" xr:uid="{00000000-0005-0000-0000-000077140000}"/>
    <cellStyle name="Neutral 3 18" xfId="5243" xr:uid="{00000000-0005-0000-0000-000078140000}"/>
    <cellStyle name="Neutral 3 19" xfId="5244" xr:uid="{00000000-0005-0000-0000-000079140000}"/>
    <cellStyle name="Neutral 3 2" xfId="5245" xr:uid="{00000000-0005-0000-0000-00007A140000}"/>
    <cellStyle name="Neutral 3 20" xfId="5246" xr:uid="{00000000-0005-0000-0000-00007B140000}"/>
    <cellStyle name="Neutral 3 21" xfId="5247" xr:uid="{00000000-0005-0000-0000-00007C140000}"/>
    <cellStyle name="Neutral 3 22" xfId="5248" xr:uid="{00000000-0005-0000-0000-00007D140000}"/>
    <cellStyle name="Neutral 3 23" xfId="5249" xr:uid="{00000000-0005-0000-0000-00007E140000}"/>
    <cellStyle name="Neutral 3 24" xfId="5250" xr:uid="{00000000-0005-0000-0000-00007F140000}"/>
    <cellStyle name="Neutral 3 25" xfId="5251" xr:uid="{00000000-0005-0000-0000-000080140000}"/>
    <cellStyle name="Neutral 3 26" xfId="5252" xr:uid="{00000000-0005-0000-0000-000081140000}"/>
    <cellStyle name="Neutral 3 27" xfId="5253" xr:uid="{00000000-0005-0000-0000-000082140000}"/>
    <cellStyle name="Neutral 3 28" xfId="5254" xr:uid="{00000000-0005-0000-0000-000083140000}"/>
    <cellStyle name="Neutral 3 29" xfId="5255" xr:uid="{00000000-0005-0000-0000-000084140000}"/>
    <cellStyle name="Neutral 3 3" xfId="5256" xr:uid="{00000000-0005-0000-0000-000085140000}"/>
    <cellStyle name="Neutral 3 4" xfId="5257" xr:uid="{00000000-0005-0000-0000-000086140000}"/>
    <cellStyle name="Neutral 3 5" xfId="5258" xr:uid="{00000000-0005-0000-0000-000087140000}"/>
    <cellStyle name="Neutral 3 6" xfId="5259" xr:uid="{00000000-0005-0000-0000-000088140000}"/>
    <cellStyle name="Neutral 3 7" xfId="5260" xr:uid="{00000000-0005-0000-0000-000089140000}"/>
    <cellStyle name="Neutral 3 8" xfId="5261" xr:uid="{00000000-0005-0000-0000-00008A140000}"/>
    <cellStyle name="Neutral 3 9" xfId="5262" xr:uid="{00000000-0005-0000-0000-00008B140000}"/>
    <cellStyle name="Neutral 4" xfId="5263" xr:uid="{00000000-0005-0000-0000-00008C140000}"/>
    <cellStyle name="Neutral 4 10" xfId="5264" xr:uid="{00000000-0005-0000-0000-00008D140000}"/>
    <cellStyle name="Neutral 4 11" xfId="5265" xr:uid="{00000000-0005-0000-0000-00008E140000}"/>
    <cellStyle name="Neutral 4 2" xfId="5266" xr:uid="{00000000-0005-0000-0000-00008F140000}"/>
    <cellStyle name="Neutral 4 3" xfId="5267" xr:uid="{00000000-0005-0000-0000-000090140000}"/>
    <cellStyle name="Neutral 4 4" xfId="5268" xr:uid="{00000000-0005-0000-0000-000091140000}"/>
    <cellStyle name="Neutral 4 5" xfId="5269" xr:uid="{00000000-0005-0000-0000-000092140000}"/>
    <cellStyle name="Neutral 4 6" xfId="5270" xr:uid="{00000000-0005-0000-0000-000093140000}"/>
    <cellStyle name="Neutral 4 7" xfId="5271" xr:uid="{00000000-0005-0000-0000-000094140000}"/>
    <cellStyle name="Neutral 4 8" xfId="5272" xr:uid="{00000000-0005-0000-0000-000095140000}"/>
    <cellStyle name="Neutral 4 9" xfId="5273" xr:uid="{00000000-0005-0000-0000-000096140000}"/>
    <cellStyle name="Neutral 5" xfId="5274" xr:uid="{00000000-0005-0000-0000-000097140000}"/>
    <cellStyle name="Neutral 5 2" xfId="5275" xr:uid="{00000000-0005-0000-0000-000098140000}"/>
    <cellStyle name="Neutral 5 3" xfId="5276" xr:uid="{00000000-0005-0000-0000-000099140000}"/>
    <cellStyle name="Neutral 5 4" xfId="5277" xr:uid="{00000000-0005-0000-0000-00009A140000}"/>
    <cellStyle name="Neutral 5 5" xfId="5278" xr:uid="{00000000-0005-0000-0000-00009B140000}"/>
    <cellStyle name="Neutral 6" xfId="5279" xr:uid="{00000000-0005-0000-0000-00009C140000}"/>
    <cellStyle name="Neutral 6 2" xfId="5280" xr:uid="{00000000-0005-0000-0000-00009D140000}"/>
    <cellStyle name="Neutral 6 3" xfId="5281" xr:uid="{00000000-0005-0000-0000-00009E140000}"/>
    <cellStyle name="Neutral 6 4" xfId="5282" xr:uid="{00000000-0005-0000-0000-00009F140000}"/>
    <cellStyle name="Neutral 6 5" xfId="5283" xr:uid="{00000000-0005-0000-0000-0000A0140000}"/>
    <cellStyle name="Neutral 7" xfId="5284" xr:uid="{00000000-0005-0000-0000-0000A1140000}"/>
    <cellStyle name="Neutral 7 2" xfId="5285" xr:uid="{00000000-0005-0000-0000-0000A2140000}"/>
    <cellStyle name="Neutral 7 3" xfId="5286" xr:uid="{00000000-0005-0000-0000-0000A3140000}"/>
    <cellStyle name="Neutral 7 4" xfId="5287" xr:uid="{00000000-0005-0000-0000-0000A4140000}"/>
    <cellStyle name="Neutral 7 5" xfId="5288" xr:uid="{00000000-0005-0000-0000-0000A5140000}"/>
    <cellStyle name="Neutral 8" xfId="5289" xr:uid="{00000000-0005-0000-0000-0000A6140000}"/>
    <cellStyle name="Neutral 8 2" xfId="5290" xr:uid="{00000000-0005-0000-0000-0000A7140000}"/>
    <cellStyle name="Neutral 8 3" xfId="5291" xr:uid="{00000000-0005-0000-0000-0000A8140000}"/>
    <cellStyle name="Neutral 8 4" xfId="5292" xr:uid="{00000000-0005-0000-0000-0000A9140000}"/>
    <cellStyle name="Neutral 8 5" xfId="5293" xr:uid="{00000000-0005-0000-0000-0000AA140000}"/>
    <cellStyle name="Neutral 9" xfId="5294" xr:uid="{00000000-0005-0000-0000-0000AB140000}"/>
    <cellStyle name="Neutral 9 2" xfId="5295" xr:uid="{00000000-0005-0000-0000-0000AC140000}"/>
    <cellStyle name="Neutral 9 3" xfId="5296" xr:uid="{00000000-0005-0000-0000-0000AD140000}"/>
    <cellStyle name="Neutral 9 4" xfId="5297" xr:uid="{00000000-0005-0000-0000-0000AE140000}"/>
    <cellStyle name="Neutral 9 5" xfId="5298" xr:uid="{00000000-0005-0000-0000-0000AF140000}"/>
    <cellStyle name="Normal 2" xfId="5299" xr:uid="{00000000-0005-0000-0000-0000B0140000}"/>
    <cellStyle name="Normal 2 2" xfId="5300" xr:uid="{00000000-0005-0000-0000-0000B1140000}"/>
    <cellStyle name="Normal 2 2 2" xfId="5301" xr:uid="{00000000-0005-0000-0000-0000B2140000}"/>
    <cellStyle name="Normal 2 2 2 2" xfId="5302" xr:uid="{00000000-0005-0000-0000-0000B3140000}"/>
    <cellStyle name="Normal 2 2 3" xfId="5303" xr:uid="{00000000-0005-0000-0000-0000B4140000}"/>
    <cellStyle name="Normal 2 3" xfId="5304" xr:uid="{00000000-0005-0000-0000-0000B5140000}"/>
    <cellStyle name="Normal 2 3 2" xfId="5305" xr:uid="{00000000-0005-0000-0000-0000B6140000}"/>
    <cellStyle name="Normal 2 4" xfId="5306" xr:uid="{00000000-0005-0000-0000-0000B7140000}"/>
    <cellStyle name="Normal 3" xfId="5307" xr:uid="{00000000-0005-0000-0000-0000B8140000}"/>
    <cellStyle name="Normal 3 2" xfId="5308" xr:uid="{00000000-0005-0000-0000-0000B9140000}"/>
    <cellStyle name="Note 10" xfId="5309" xr:uid="{00000000-0005-0000-0000-0000BA140000}"/>
    <cellStyle name="Note 10 2" xfId="5310" xr:uid="{00000000-0005-0000-0000-0000BB140000}"/>
    <cellStyle name="Note 10 2 2" xfId="5311" xr:uid="{00000000-0005-0000-0000-0000BC140000}"/>
    <cellStyle name="Note 10 3" xfId="5312" xr:uid="{00000000-0005-0000-0000-0000BD140000}"/>
    <cellStyle name="Note 11" xfId="5313" xr:uid="{00000000-0005-0000-0000-0000BE140000}"/>
    <cellStyle name="Note 11 2" xfId="5314" xr:uid="{00000000-0005-0000-0000-0000BF140000}"/>
    <cellStyle name="Note 11 2 2" xfId="5315" xr:uid="{00000000-0005-0000-0000-0000C0140000}"/>
    <cellStyle name="Note 11 3" xfId="5316" xr:uid="{00000000-0005-0000-0000-0000C1140000}"/>
    <cellStyle name="Note 12" xfId="5317" xr:uid="{00000000-0005-0000-0000-0000C2140000}"/>
    <cellStyle name="Note 12 2" xfId="5318" xr:uid="{00000000-0005-0000-0000-0000C3140000}"/>
    <cellStyle name="Note 13" xfId="5319" xr:uid="{00000000-0005-0000-0000-0000C4140000}"/>
    <cellStyle name="Note 2" xfId="5320" xr:uid="{00000000-0005-0000-0000-0000C5140000}"/>
    <cellStyle name="Note 2 2" xfId="5321" xr:uid="{00000000-0005-0000-0000-0000C6140000}"/>
    <cellStyle name="Note 2 2 2" xfId="5322" xr:uid="{00000000-0005-0000-0000-0000C7140000}"/>
    <cellStyle name="Note 2 2 2 2" xfId="5323" xr:uid="{00000000-0005-0000-0000-0000C8140000}"/>
    <cellStyle name="Note 2 2 2 2 2" xfId="5324" xr:uid="{00000000-0005-0000-0000-0000C9140000}"/>
    <cellStyle name="Note 2 2 2 3" xfId="5325" xr:uid="{00000000-0005-0000-0000-0000CA140000}"/>
    <cellStyle name="Note 2 2 3" xfId="5326" xr:uid="{00000000-0005-0000-0000-0000CB140000}"/>
    <cellStyle name="Note 2 2 3 2" xfId="5327" xr:uid="{00000000-0005-0000-0000-0000CC140000}"/>
    <cellStyle name="Note 2 2 4" xfId="5328" xr:uid="{00000000-0005-0000-0000-0000CD140000}"/>
    <cellStyle name="Note 2 3" xfId="5329" xr:uid="{00000000-0005-0000-0000-0000CE140000}"/>
    <cellStyle name="Note 2 3 2" xfId="5330" xr:uid="{00000000-0005-0000-0000-0000CF140000}"/>
    <cellStyle name="Note 2 3 2 2" xfId="5331" xr:uid="{00000000-0005-0000-0000-0000D0140000}"/>
    <cellStyle name="Note 2 3 3" xfId="5332" xr:uid="{00000000-0005-0000-0000-0000D1140000}"/>
    <cellStyle name="Note 2 4" xfId="5333" xr:uid="{00000000-0005-0000-0000-0000D2140000}"/>
    <cellStyle name="Note 2 4 2" xfId="5334" xr:uid="{00000000-0005-0000-0000-0000D3140000}"/>
    <cellStyle name="Note 2 4 2 2" xfId="5335" xr:uid="{00000000-0005-0000-0000-0000D4140000}"/>
    <cellStyle name="Note 2 4 3" xfId="5336" xr:uid="{00000000-0005-0000-0000-0000D5140000}"/>
    <cellStyle name="Note 2 5" xfId="5337" xr:uid="{00000000-0005-0000-0000-0000D6140000}"/>
    <cellStyle name="Note 2 5 2" xfId="5338" xr:uid="{00000000-0005-0000-0000-0000D7140000}"/>
    <cellStyle name="Note 2 5 2 2" xfId="5339" xr:uid="{00000000-0005-0000-0000-0000D8140000}"/>
    <cellStyle name="Note 2 5 3" xfId="5340" xr:uid="{00000000-0005-0000-0000-0000D9140000}"/>
    <cellStyle name="Note 2 6" xfId="5341" xr:uid="{00000000-0005-0000-0000-0000DA140000}"/>
    <cellStyle name="Note 2 6 2" xfId="5342" xr:uid="{00000000-0005-0000-0000-0000DB140000}"/>
    <cellStyle name="Note 2 6 2 2" xfId="5343" xr:uid="{00000000-0005-0000-0000-0000DC140000}"/>
    <cellStyle name="Note 2 6 3" xfId="5344" xr:uid="{00000000-0005-0000-0000-0000DD140000}"/>
    <cellStyle name="Note 2 7" xfId="5345" xr:uid="{00000000-0005-0000-0000-0000DE140000}"/>
    <cellStyle name="Note 2 7 2" xfId="5346" xr:uid="{00000000-0005-0000-0000-0000DF140000}"/>
    <cellStyle name="Note 2 7 2 2" xfId="5347" xr:uid="{00000000-0005-0000-0000-0000E0140000}"/>
    <cellStyle name="Note 2 7 3" xfId="5348" xr:uid="{00000000-0005-0000-0000-0000E1140000}"/>
    <cellStyle name="Note 2 8" xfId="5349" xr:uid="{00000000-0005-0000-0000-0000E2140000}"/>
    <cellStyle name="Note 2 8 2" xfId="5350" xr:uid="{00000000-0005-0000-0000-0000E3140000}"/>
    <cellStyle name="Note 2 9" xfId="5351" xr:uid="{00000000-0005-0000-0000-0000E4140000}"/>
    <cellStyle name="Note 2_Daten_hier_ändern" xfId="5352" xr:uid="{00000000-0005-0000-0000-0000E5140000}"/>
    <cellStyle name="Note 3" xfId="5353" xr:uid="{00000000-0005-0000-0000-0000E6140000}"/>
    <cellStyle name="Note 3 2" xfId="5354" xr:uid="{00000000-0005-0000-0000-0000E7140000}"/>
    <cellStyle name="Note 3 2 2" xfId="5355" xr:uid="{00000000-0005-0000-0000-0000E8140000}"/>
    <cellStyle name="Note 3 2 2 2" xfId="5356" xr:uid="{00000000-0005-0000-0000-0000E9140000}"/>
    <cellStyle name="Note 3 2 2 2 2" xfId="5357" xr:uid="{00000000-0005-0000-0000-0000EA140000}"/>
    <cellStyle name="Note 3 2 2 3" xfId="5358" xr:uid="{00000000-0005-0000-0000-0000EB140000}"/>
    <cellStyle name="Note 3 2 3" xfId="5359" xr:uid="{00000000-0005-0000-0000-0000EC140000}"/>
    <cellStyle name="Note 3 2 3 2" xfId="5360" xr:uid="{00000000-0005-0000-0000-0000ED140000}"/>
    <cellStyle name="Note 3 2 4" xfId="5361" xr:uid="{00000000-0005-0000-0000-0000EE140000}"/>
    <cellStyle name="Note 3 3" xfId="5362" xr:uid="{00000000-0005-0000-0000-0000EF140000}"/>
    <cellStyle name="Note 3 3 2" xfId="5363" xr:uid="{00000000-0005-0000-0000-0000F0140000}"/>
    <cellStyle name="Note 3 3 2 2" xfId="5364" xr:uid="{00000000-0005-0000-0000-0000F1140000}"/>
    <cellStyle name="Note 3 3 3" xfId="5365" xr:uid="{00000000-0005-0000-0000-0000F2140000}"/>
    <cellStyle name="Note 3 4" xfId="5366" xr:uid="{00000000-0005-0000-0000-0000F3140000}"/>
    <cellStyle name="Note 3 4 2" xfId="5367" xr:uid="{00000000-0005-0000-0000-0000F4140000}"/>
    <cellStyle name="Note 3 4 2 2" xfId="5368" xr:uid="{00000000-0005-0000-0000-0000F5140000}"/>
    <cellStyle name="Note 3 4 3" xfId="5369" xr:uid="{00000000-0005-0000-0000-0000F6140000}"/>
    <cellStyle name="Note 3 5" xfId="5370" xr:uid="{00000000-0005-0000-0000-0000F7140000}"/>
    <cellStyle name="Note 3 5 2" xfId="5371" xr:uid="{00000000-0005-0000-0000-0000F8140000}"/>
    <cellStyle name="Note 3 5 2 2" xfId="5372" xr:uid="{00000000-0005-0000-0000-0000F9140000}"/>
    <cellStyle name="Note 3 5 3" xfId="5373" xr:uid="{00000000-0005-0000-0000-0000FA140000}"/>
    <cellStyle name="Note 3 6" xfId="5374" xr:uid="{00000000-0005-0000-0000-0000FB140000}"/>
    <cellStyle name="Note 3 6 2" xfId="5375" xr:uid="{00000000-0005-0000-0000-0000FC140000}"/>
    <cellStyle name="Note 3 6 2 2" xfId="5376" xr:uid="{00000000-0005-0000-0000-0000FD140000}"/>
    <cellStyle name="Note 3 6 3" xfId="5377" xr:uid="{00000000-0005-0000-0000-0000FE140000}"/>
    <cellStyle name="Note 3 7" xfId="5378" xr:uid="{00000000-0005-0000-0000-0000FF140000}"/>
    <cellStyle name="Note 3 7 2" xfId="5379" xr:uid="{00000000-0005-0000-0000-000000150000}"/>
    <cellStyle name="Note 3 7 2 2" xfId="5380" xr:uid="{00000000-0005-0000-0000-000001150000}"/>
    <cellStyle name="Note 3 7 3" xfId="5381" xr:uid="{00000000-0005-0000-0000-000002150000}"/>
    <cellStyle name="Note 3 8" xfId="5382" xr:uid="{00000000-0005-0000-0000-000003150000}"/>
    <cellStyle name="Note 3 8 2" xfId="5383" xr:uid="{00000000-0005-0000-0000-000004150000}"/>
    <cellStyle name="Note 3 9" xfId="5384" xr:uid="{00000000-0005-0000-0000-000005150000}"/>
    <cellStyle name="Note 3_Daten_hier_ändern" xfId="5385" xr:uid="{00000000-0005-0000-0000-000006150000}"/>
    <cellStyle name="Note 4" xfId="5386" xr:uid="{00000000-0005-0000-0000-000007150000}"/>
    <cellStyle name="Note 4 2" xfId="5387" xr:uid="{00000000-0005-0000-0000-000008150000}"/>
    <cellStyle name="Note 4 2 2" xfId="5388" xr:uid="{00000000-0005-0000-0000-000009150000}"/>
    <cellStyle name="Note 4 2 2 2" xfId="5389" xr:uid="{00000000-0005-0000-0000-00000A150000}"/>
    <cellStyle name="Note 4 2 3" xfId="5390" xr:uid="{00000000-0005-0000-0000-00000B150000}"/>
    <cellStyle name="Note 4 3" xfId="5391" xr:uid="{00000000-0005-0000-0000-00000C150000}"/>
    <cellStyle name="Note 4 3 2" xfId="5392" xr:uid="{00000000-0005-0000-0000-00000D150000}"/>
    <cellStyle name="Note 4 3 2 2" xfId="5393" xr:uid="{00000000-0005-0000-0000-00000E150000}"/>
    <cellStyle name="Note 4 3 3" xfId="5394" xr:uid="{00000000-0005-0000-0000-00000F150000}"/>
    <cellStyle name="Note 4 4" xfId="5395" xr:uid="{00000000-0005-0000-0000-000010150000}"/>
    <cellStyle name="Note 4 4 2" xfId="5396" xr:uid="{00000000-0005-0000-0000-000011150000}"/>
    <cellStyle name="Note 4 4 2 2" xfId="5397" xr:uid="{00000000-0005-0000-0000-000012150000}"/>
    <cellStyle name="Note 4 4 3" xfId="5398" xr:uid="{00000000-0005-0000-0000-000013150000}"/>
    <cellStyle name="Note 4 5" xfId="5399" xr:uid="{00000000-0005-0000-0000-000014150000}"/>
    <cellStyle name="Note 4 5 2" xfId="5400" xr:uid="{00000000-0005-0000-0000-000015150000}"/>
    <cellStyle name="Note 4 6" xfId="5401" xr:uid="{00000000-0005-0000-0000-000016150000}"/>
    <cellStyle name="Note 5" xfId="5402" xr:uid="{00000000-0005-0000-0000-000017150000}"/>
    <cellStyle name="Note 5 2" xfId="5403" xr:uid="{00000000-0005-0000-0000-000018150000}"/>
    <cellStyle name="Note 5 2 2" xfId="5404" xr:uid="{00000000-0005-0000-0000-000019150000}"/>
    <cellStyle name="Note 5 2 2 2" xfId="5405" xr:uid="{00000000-0005-0000-0000-00001A150000}"/>
    <cellStyle name="Note 5 2 3" xfId="5406" xr:uid="{00000000-0005-0000-0000-00001B150000}"/>
    <cellStyle name="Note 5 3" xfId="5407" xr:uid="{00000000-0005-0000-0000-00001C150000}"/>
    <cellStyle name="Note 5 3 2" xfId="5408" xr:uid="{00000000-0005-0000-0000-00001D150000}"/>
    <cellStyle name="Note 5 3 2 2" xfId="5409" xr:uid="{00000000-0005-0000-0000-00001E150000}"/>
    <cellStyle name="Note 5 3 3" xfId="5410" xr:uid="{00000000-0005-0000-0000-00001F150000}"/>
    <cellStyle name="Note 5 4" xfId="5411" xr:uid="{00000000-0005-0000-0000-000020150000}"/>
    <cellStyle name="Note 5 4 2" xfId="5412" xr:uid="{00000000-0005-0000-0000-000021150000}"/>
    <cellStyle name="Note 5 4 2 2" xfId="5413" xr:uid="{00000000-0005-0000-0000-000022150000}"/>
    <cellStyle name="Note 5 4 3" xfId="5414" xr:uid="{00000000-0005-0000-0000-000023150000}"/>
    <cellStyle name="Note 5 5" xfId="5415" xr:uid="{00000000-0005-0000-0000-000024150000}"/>
    <cellStyle name="Note 5 5 2" xfId="5416" xr:uid="{00000000-0005-0000-0000-000025150000}"/>
    <cellStyle name="Note 5 6" xfId="5417" xr:uid="{00000000-0005-0000-0000-000026150000}"/>
    <cellStyle name="Note 6" xfId="5418" xr:uid="{00000000-0005-0000-0000-000027150000}"/>
    <cellStyle name="Note 6 2" xfId="5419" xr:uid="{00000000-0005-0000-0000-000028150000}"/>
    <cellStyle name="Note 6 2 2" xfId="5420" xr:uid="{00000000-0005-0000-0000-000029150000}"/>
    <cellStyle name="Note 6 2 2 2" xfId="5421" xr:uid="{00000000-0005-0000-0000-00002A150000}"/>
    <cellStyle name="Note 6 2 3" xfId="5422" xr:uid="{00000000-0005-0000-0000-00002B150000}"/>
    <cellStyle name="Note 6 3" xfId="5423" xr:uid="{00000000-0005-0000-0000-00002C150000}"/>
    <cellStyle name="Note 6 3 2" xfId="5424" xr:uid="{00000000-0005-0000-0000-00002D150000}"/>
    <cellStyle name="Note 6 4" xfId="5425" xr:uid="{00000000-0005-0000-0000-00002E150000}"/>
    <cellStyle name="Note 7" xfId="5426" xr:uid="{00000000-0005-0000-0000-00002F150000}"/>
    <cellStyle name="Note 7 2" xfId="5427" xr:uid="{00000000-0005-0000-0000-000030150000}"/>
    <cellStyle name="Note 7 2 2" xfId="5428" xr:uid="{00000000-0005-0000-0000-000031150000}"/>
    <cellStyle name="Note 7 3" xfId="5429" xr:uid="{00000000-0005-0000-0000-000032150000}"/>
    <cellStyle name="Note 8" xfId="5430" xr:uid="{00000000-0005-0000-0000-000033150000}"/>
    <cellStyle name="Note 8 2" xfId="5431" xr:uid="{00000000-0005-0000-0000-000034150000}"/>
    <cellStyle name="Note 8 2 2" xfId="5432" xr:uid="{00000000-0005-0000-0000-000035150000}"/>
    <cellStyle name="Note 8 3" xfId="5433" xr:uid="{00000000-0005-0000-0000-000036150000}"/>
    <cellStyle name="Note 9" xfId="5434" xr:uid="{00000000-0005-0000-0000-000037150000}"/>
    <cellStyle name="Note 9 2" xfId="5435" xr:uid="{00000000-0005-0000-0000-000038150000}"/>
    <cellStyle name="Note 9 2 2" xfId="5436" xr:uid="{00000000-0005-0000-0000-000039150000}"/>
    <cellStyle name="Note 9 3" xfId="5437" xr:uid="{00000000-0005-0000-0000-00003A150000}"/>
    <cellStyle name="Notiz 10" xfId="5438" xr:uid="{00000000-0005-0000-0000-00003B150000}"/>
    <cellStyle name="Notiz 10 2" xfId="5439" xr:uid="{00000000-0005-0000-0000-00003C150000}"/>
    <cellStyle name="Notiz 10 2 2" xfId="5440" xr:uid="{00000000-0005-0000-0000-00003D150000}"/>
    <cellStyle name="Notiz 10 2 2 2" xfId="5441" xr:uid="{00000000-0005-0000-0000-00003E150000}"/>
    <cellStyle name="Notiz 10 2 3" xfId="5442" xr:uid="{00000000-0005-0000-0000-00003F150000}"/>
    <cellStyle name="Notiz 10 3" xfId="5443" xr:uid="{00000000-0005-0000-0000-000040150000}"/>
    <cellStyle name="Notiz 10 4" xfId="5444" xr:uid="{00000000-0005-0000-0000-000041150000}"/>
    <cellStyle name="Notiz 10 5" xfId="5445" xr:uid="{00000000-0005-0000-0000-000042150000}"/>
    <cellStyle name="Notiz 10 6" xfId="5446" xr:uid="{00000000-0005-0000-0000-000043150000}"/>
    <cellStyle name="Notiz 10 6 2" xfId="5447" xr:uid="{00000000-0005-0000-0000-000044150000}"/>
    <cellStyle name="Notiz 10 7" xfId="5448" xr:uid="{00000000-0005-0000-0000-000045150000}"/>
    <cellStyle name="Notiz 11" xfId="5449" xr:uid="{00000000-0005-0000-0000-000046150000}"/>
    <cellStyle name="Notiz 11 2" xfId="5450" xr:uid="{00000000-0005-0000-0000-000047150000}"/>
    <cellStyle name="Notiz 11 2 2" xfId="5451" xr:uid="{00000000-0005-0000-0000-000048150000}"/>
    <cellStyle name="Notiz 11 2 2 2" xfId="5452" xr:uid="{00000000-0005-0000-0000-000049150000}"/>
    <cellStyle name="Notiz 11 2 3" xfId="5453" xr:uid="{00000000-0005-0000-0000-00004A150000}"/>
    <cellStyle name="Notiz 11 3" xfId="5454" xr:uid="{00000000-0005-0000-0000-00004B150000}"/>
    <cellStyle name="Notiz 11 4" xfId="5455" xr:uid="{00000000-0005-0000-0000-00004C150000}"/>
    <cellStyle name="Notiz 11 5" xfId="5456" xr:uid="{00000000-0005-0000-0000-00004D150000}"/>
    <cellStyle name="Notiz 11 6" xfId="5457" xr:uid="{00000000-0005-0000-0000-00004E150000}"/>
    <cellStyle name="Notiz 11 6 2" xfId="5458" xr:uid="{00000000-0005-0000-0000-00004F150000}"/>
    <cellStyle name="Notiz 11 7" xfId="5459" xr:uid="{00000000-0005-0000-0000-000050150000}"/>
    <cellStyle name="Notiz 12" xfId="5460" xr:uid="{00000000-0005-0000-0000-000051150000}"/>
    <cellStyle name="Notiz 13" xfId="5461" xr:uid="{00000000-0005-0000-0000-000052150000}"/>
    <cellStyle name="Notiz 14" xfId="5462" xr:uid="{00000000-0005-0000-0000-000053150000}"/>
    <cellStyle name="Notiz 15" xfId="5463" xr:uid="{00000000-0005-0000-0000-000054150000}"/>
    <cellStyle name="Notiz 2" xfId="5464" xr:uid="{00000000-0005-0000-0000-000055150000}"/>
    <cellStyle name="Notiz 2 10" xfId="5465" xr:uid="{00000000-0005-0000-0000-000056150000}"/>
    <cellStyle name="Notiz 2 10 2" xfId="5466" xr:uid="{00000000-0005-0000-0000-000057150000}"/>
    <cellStyle name="Notiz 2 10 2 2" xfId="5467" xr:uid="{00000000-0005-0000-0000-000058150000}"/>
    <cellStyle name="Notiz 2 10 3" xfId="5468" xr:uid="{00000000-0005-0000-0000-000059150000}"/>
    <cellStyle name="Notiz 2 11" xfId="5469" xr:uid="{00000000-0005-0000-0000-00005A150000}"/>
    <cellStyle name="Notiz 2 11 2" xfId="5470" xr:uid="{00000000-0005-0000-0000-00005B150000}"/>
    <cellStyle name="Notiz 2 11 2 2" xfId="5471" xr:uid="{00000000-0005-0000-0000-00005C150000}"/>
    <cellStyle name="Notiz 2 11 3" xfId="5472" xr:uid="{00000000-0005-0000-0000-00005D150000}"/>
    <cellStyle name="Notiz 2 12" xfId="5473" xr:uid="{00000000-0005-0000-0000-00005E150000}"/>
    <cellStyle name="Notiz 2 12 2" xfId="5474" xr:uid="{00000000-0005-0000-0000-00005F150000}"/>
    <cellStyle name="Notiz 2 12 2 2" xfId="5475" xr:uid="{00000000-0005-0000-0000-000060150000}"/>
    <cellStyle name="Notiz 2 12 3" xfId="5476" xr:uid="{00000000-0005-0000-0000-000061150000}"/>
    <cellStyle name="Notiz 2 13" xfId="5477" xr:uid="{00000000-0005-0000-0000-000062150000}"/>
    <cellStyle name="Notiz 2 13 2" xfId="5478" xr:uid="{00000000-0005-0000-0000-000063150000}"/>
    <cellStyle name="Notiz 2 13 2 2" xfId="5479" xr:uid="{00000000-0005-0000-0000-000064150000}"/>
    <cellStyle name="Notiz 2 13 3" xfId="5480" xr:uid="{00000000-0005-0000-0000-000065150000}"/>
    <cellStyle name="Notiz 2 14" xfId="5481" xr:uid="{00000000-0005-0000-0000-000066150000}"/>
    <cellStyle name="Notiz 2 14 2" xfId="5482" xr:uid="{00000000-0005-0000-0000-000067150000}"/>
    <cellStyle name="Notiz 2 14 2 2" xfId="5483" xr:uid="{00000000-0005-0000-0000-000068150000}"/>
    <cellStyle name="Notiz 2 14 3" xfId="5484" xr:uid="{00000000-0005-0000-0000-000069150000}"/>
    <cellStyle name="Notiz 2 15" xfId="5485" xr:uid="{00000000-0005-0000-0000-00006A150000}"/>
    <cellStyle name="Notiz 2 15 2" xfId="5486" xr:uid="{00000000-0005-0000-0000-00006B150000}"/>
    <cellStyle name="Notiz 2 15 2 2" xfId="5487" xr:uid="{00000000-0005-0000-0000-00006C150000}"/>
    <cellStyle name="Notiz 2 15 3" xfId="5488" xr:uid="{00000000-0005-0000-0000-00006D150000}"/>
    <cellStyle name="Notiz 2 16" xfId="5489" xr:uid="{00000000-0005-0000-0000-00006E150000}"/>
    <cellStyle name="Notiz 2 16 2" xfId="5490" xr:uid="{00000000-0005-0000-0000-00006F150000}"/>
    <cellStyle name="Notiz 2 16 2 2" xfId="5491" xr:uid="{00000000-0005-0000-0000-000070150000}"/>
    <cellStyle name="Notiz 2 16 3" xfId="5492" xr:uid="{00000000-0005-0000-0000-000071150000}"/>
    <cellStyle name="Notiz 2 17" xfId="5493" xr:uid="{00000000-0005-0000-0000-000072150000}"/>
    <cellStyle name="Notiz 2 17 2" xfId="5494" xr:uid="{00000000-0005-0000-0000-000073150000}"/>
    <cellStyle name="Notiz 2 17 2 2" xfId="5495" xr:uid="{00000000-0005-0000-0000-000074150000}"/>
    <cellStyle name="Notiz 2 17 3" xfId="5496" xr:uid="{00000000-0005-0000-0000-000075150000}"/>
    <cellStyle name="Notiz 2 18" xfId="5497" xr:uid="{00000000-0005-0000-0000-000076150000}"/>
    <cellStyle name="Notiz 2 18 2" xfId="5498" xr:uid="{00000000-0005-0000-0000-000077150000}"/>
    <cellStyle name="Notiz 2 18 2 2" xfId="5499" xr:uid="{00000000-0005-0000-0000-000078150000}"/>
    <cellStyle name="Notiz 2 18 3" xfId="5500" xr:uid="{00000000-0005-0000-0000-000079150000}"/>
    <cellStyle name="Notiz 2 19" xfId="5501" xr:uid="{00000000-0005-0000-0000-00007A150000}"/>
    <cellStyle name="Notiz 2 19 2" xfId="5502" xr:uid="{00000000-0005-0000-0000-00007B150000}"/>
    <cellStyle name="Notiz 2 19 2 2" xfId="5503" xr:uid="{00000000-0005-0000-0000-00007C150000}"/>
    <cellStyle name="Notiz 2 19 3" xfId="5504" xr:uid="{00000000-0005-0000-0000-00007D150000}"/>
    <cellStyle name="Notiz 2 2" xfId="5505" xr:uid="{00000000-0005-0000-0000-00007E150000}"/>
    <cellStyle name="Notiz 2 2 2" xfId="5506" xr:uid="{00000000-0005-0000-0000-00007F150000}"/>
    <cellStyle name="Notiz 2 2 2 2" xfId="5507" xr:uid="{00000000-0005-0000-0000-000080150000}"/>
    <cellStyle name="Notiz 2 2 3" xfId="5508" xr:uid="{00000000-0005-0000-0000-000081150000}"/>
    <cellStyle name="Notiz 2 20" xfId="5509" xr:uid="{00000000-0005-0000-0000-000082150000}"/>
    <cellStyle name="Notiz 2 20 2" xfId="5510" xr:uid="{00000000-0005-0000-0000-000083150000}"/>
    <cellStyle name="Notiz 2 20 2 2" xfId="5511" xr:uid="{00000000-0005-0000-0000-000084150000}"/>
    <cellStyle name="Notiz 2 20 3" xfId="5512" xr:uid="{00000000-0005-0000-0000-000085150000}"/>
    <cellStyle name="Notiz 2 21" xfId="5513" xr:uid="{00000000-0005-0000-0000-000086150000}"/>
    <cellStyle name="Notiz 2 21 2" xfId="5514" xr:uid="{00000000-0005-0000-0000-000087150000}"/>
    <cellStyle name="Notiz 2 21 2 2" xfId="5515" xr:uid="{00000000-0005-0000-0000-000088150000}"/>
    <cellStyle name="Notiz 2 21 3" xfId="5516" xr:uid="{00000000-0005-0000-0000-000089150000}"/>
    <cellStyle name="Notiz 2 22" xfId="5517" xr:uid="{00000000-0005-0000-0000-00008A150000}"/>
    <cellStyle name="Notiz 2 22 2" xfId="5518" xr:uid="{00000000-0005-0000-0000-00008B150000}"/>
    <cellStyle name="Notiz 2 22 2 2" xfId="5519" xr:uid="{00000000-0005-0000-0000-00008C150000}"/>
    <cellStyle name="Notiz 2 22 3" xfId="5520" xr:uid="{00000000-0005-0000-0000-00008D150000}"/>
    <cellStyle name="Notiz 2 23" xfId="5521" xr:uid="{00000000-0005-0000-0000-00008E150000}"/>
    <cellStyle name="Notiz 2 23 2" xfId="5522" xr:uid="{00000000-0005-0000-0000-00008F150000}"/>
    <cellStyle name="Notiz 2 23 2 2" xfId="5523" xr:uid="{00000000-0005-0000-0000-000090150000}"/>
    <cellStyle name="Notiz 2 23 3" xfId="5524" xr:uid="{00000000-0005-0000-0000-000091150000}"/>
    <cellStyle name="Notiz 2 24" xfId="5525" xr:uid="{00000000-0005-0000-0000-000092150000}"/>
    <cellStyle name="Notiz 2 24 2" xfId="5526" xr:uid="{00000000-0005-0000-0000-000093150000}"/>
    <cellStyle name="Notiz 2 24 2 2" xfId="5527" xr:uid="{00000000-0005-0000-0000-000094150000}"/>
    <cellStyle name="Notiz 2 24 3" xfId="5528" xr:uid="{00000000-0005-0000-0000-000095150000}"/>
    <cellStyle name="Notiz 2 25" xfId="5529" xr:uid="{00000000-0005-0000-0000-000096150000}"/>
    <cellStyle name="Notiz 2 25 2" xfId="5530" xr:uid="{00000000-0005-0000-0000-000097150000}"/>
    <cellStyle name="Notiz 2 25 2 2" xfId="5531" xr:uid="{00000000-0005-0000-0000-000098150000}"/>
    <cellStyle name="Notiz 2 25 3" xfId="5532" xr:uid="{00000000-0005-0000-0000-000099150000}"/>
    <cellStyle name="Notiz 2 26" xfId="5533" xr:uid="{00000000-0005-0000-0000-00009A150000}"/>
    <cellStyle name="Notiz 2 26 2" xfId="5534" xr:uid="{00000000-0005-0000-0000-00009B150000}"/>
    <cellStyle name="Notiz 2 26 2 2" xfId="5535" xr:uid="{00000000-0005-0000-0000-00009C150000}"/>
    <cellStyle name="Notiz 2 26 3" xfId="5536" xr:uid="{00000000-0005-0000-0000-00009D150000}"/>
    <cellStyle name="Notiz 2 27" xfId="5537" xr:uid="{00000000-0005-0000-0000-00009E150000}"/>
    <cellStyle name="Notiz 2 27 2" xfId="5538" xr:uid="{00000000-0005-0000-0000-00009F150000}"/>
    <cellStyle name="Notiz 2 27 2 2" xfId="5539" xr:uid="{00000000-0005-0000-0000-0000A0150000}"/>
    <cellStyle name="Notiz 2 27 3" xfId="5540" xr:uid="{00000000-0005-0000-0000-0000A1150000}"/>
    <cellStyle name="Notiz 2 28" xfId="5541" xr:uid="{00000000-0005-0000-0000-0000A2150000}"/>
    <cellStyle name="Notiz 2 28 2" xfId="5542" xr:uid="{00000000-0005-0000-0000-0000A3150000}"/>
    <cellStyle name="Notiz 2 28 2 2" xfId="5543" xr:uid="{00000000-0005-0000-0000-0000A4150000}"/>
    <cellStyle name="Notiz 2 28 3" xfId="5544" xr:uid="{00000000-0005-0000-0000-0000A5150000}"/>
    <cellStyle name="Notiz 2 29" xfId="5545" xr:uid="{00000000-0005-0000-0000-0000A6150000}"/>
    <cellStyle name="Notiz 2 29 2" xfId="5546" xr:uid="{00000000-0005-0000-0000-0000A7150000}"/>
    <cellStyle name="Notiz 2 29 2 2" xfId="5547" xr:uid="{00000000-0005-0000-0000-0000A8150000}"/>
    <cellStyle name="Notiz 2 29 3" xfId="5548" xr:uid="{00000000-0005-0000-0000-0000A9150000}"/>
    <cellStyle name="Notiz 2 3" xfId="5549" xr:uid="{00000000-0005-0000-0000-0000AA150000}"/>
    <cellStyle name="Notiz 2 3 2" xfId="5550" xr:uid="{00000000-0005-0000-0000-0000AB150000}"/>
    <cellStyle name="Notiz 2 3 2 2" xfId="5551" xr:uid="{00000000-0005-0000-0000-0000AC150000}"/>
    <cellStyle name="Notiz 2 3 3" xfId="5552" xr:uid="{00000000-0005-0000-0000-0000AD150000}"/>
    <cellStyle name="Notiz 2 30" xfId="5553" xr:uid="{00000000-0005-0000-0000-0000AE150000}"/>
    <cellStyle name="Notiz 2 30 2" xfId="5554" xr:uid="{00000000-0005-0000-0000-0000AF150000}"/>
    <cellStyle name="Notiz 2 30 2 2" xfId="5555" xr:uid="{00000000-0005-0000-0000-0000B0150000}"/>
    <cellStyle name="Notiz 2 30 3" xfId="5556" xr:uid="{00000000-0005-0000-0000-0000B1150000}"/>
    <cellStyle name="Notiz 2 31" xfId="5557" xr:uid="{00000000-0005-0000-0000-0000B2150000}"/>
    <cellStyle name="Notiz 2 31 2" xfId="5558" xr:uid="{00000000-0005-0000-0000-0000B3150000}"/>
    <cellStyle name="Notiz 2 31 2 2" xfId="5559" xr:uid="{00000000-0005-0000-0000-0000B4150000}"/>
    <cellStyle name="Notiz 2 31 3" xfId="5560" xr:uid="{00000000-0005-0000-0000-0000B5150000}"/>
    <cellStyle name="Notiz 2 32" xfId="5561" xr:uid="{00000000-0005-0000-0000-0000B6150000}"/>
    <cellStyle name="Notiz 2 32 2" xfId="5562" xr:uid="{00000000-0005-0000-0000-0000B7150000}"/>
    <cellStyle name="Notiz 2 32 2 2" xfId="5563" xr:uid="{00000000-0005-0000-0000-0000B8150000}"/>
    <cellStyle name="Notiz 2 32 3" xfId="5564" xr:uid="{00000000-0005-0000-0000-0000B9150000}"/>
    <cellStyle name="Notiz 2 33" xfId="5565" xr:uid="{00000000-0005-0000-0000-0000BA150000}"/>
    <cellStyle name="Notiz 2 33 2" xfId="5566" xr:uid="{00000000-0005-0000-0000-0000BB150000}"/>
    <cellStyle name="Notiz 2 33 2 2" xfId="5567" xr:uid="{00000000-0005-0000-0000-0000BC150000}"/>
    <cellStyle name="Notiz 2 33 3" xfId="5568" xr:uid="{00000000-0005-0000-0000-0000BD150000}"/>
    <cellStyle name="Notiz 2 34" xfId="5569" xr:uid="{00000000-0005-0000-0000-0000BE150000}"/>
    <cellStyle name="Notiz 2 34 2" xfId="5570" xr:uid="{00000000-0005-0000-0000-0000BF150000}"/>
    <cellStyle name="Notiz 2 34 2 2" xfId="5571" xr:uid="{00000000-0005-0000-0000-0000C0150000}"/>
    <cellStyle name="Notiz 2 34 3" xfId="5572" xr:uid="{00000000-0005-0000-0000-0000C1150000}"/>
    <cellStyle name="Notiz 2 35" xfId="5573" xr:uid="{00000000-0005-0000-0000-0000C2150000}"/>
    <cellStyle name="Notiz 2 35 2" xfId="5574" xr:uid="{00000000-0005-0000-0000-0000C3150000}"/>
    <cellStyle name="Notiz 2 35 2 2" xfId="5575" xr:uid="{00000000-0005-0000-0000-0000C4150000}"/>
    <cellStyle name="Notiz 2 35 3" xfId="5576" xr:uid="{00000000-0005-0000-0000-0000C5150000}"/>
    <cellStyle name="Notiz 2 36" xfId="5577" xr:uid="{00000000-0005-0000-0000-0000C6150000}"/>
    <cellStyle name="Notiz 2 36 2" xfId="5578" xr:uid="{00000000-0005-0000-0000-0000C7150000}"/>
    <cellStyle name="Notiz 2 36 2 2" xfId="5579" xr:uid="{00000000-0005-0000-0000-0000C8150000}"/>
    <cellStyle name="Notiz 2 36 3" xfId="5580" xr:uid="{00000000-0005-0000-0000-0000C9150000}"/>
    <cellStyle name="Notiz 2 37" xfId="5581" xr:uid="{00000000-0005-0000-0000-0000CA150000}"/>
    <cellStyle name="Notiz 2 37 2" xfId="5582" xr:uid="{00000000-0005-0000-0000-0000CB150000}"/>
    <cellStyle name="Notiz 2 37 2 2" xfId="5583" xr:uid="{00000000-0005-0000-0000-0000CC150000}"/>
    <cellStyle name="Notiz 2 37 3" xfId="5584" xr:uid="{00000000-0005-0000-0000-0000CD150000}"/>
    <cellStyle name="Notiz 2 38" xfId="5585" xr:uid="{00000000-0005-0000-0000-0000CE150000}"/>
    <cellStyle name="Notiz 2 38 2" xfId="5586" xr:uid="{00000000-0005-0000-0000-0000CF150000}"/>
    <cellStyle name="Notiz 2 38 2 2" xfId="5587" xr:uid="{00000000-0005-0000-0000-0000D0150000}"/>
    <cellStyle name="Notiz 2 38 3" xfId="5588" xr:uid="{00000000-0005-0000-0000-0000D1150000}"/>
    <cellStyle name="Notiz 2 39" xfId="5589" xr:uid="{00000000-0005-0000-0000-0000D2150000}"/>
    <cellStyle name="Notiz 2 39 2" xfId="5590" xr:uid="{00000000-0005-0000-0000-0000D3150000}"/>
    <cellStyle name="Notiz 2 39 2 2" xfId="5591" xr:uid="{00000000-0005-0000-0000-0000D4150000}"/>
    <cellStyle name="Notiz 2 39 3" xfId="5592" xr:uid="{00000000-0005-0000-0000-0000D5150000}"/>
    <cellStyle name="Notiz 2 4" xfId="5593" xr:uid="{00000000-0005-0000-0000-0000D6150000}"/>
    <cellStyle name="Notiz 2 4 2" xfId="5594" xr:uid="{00000000-0005-0000-0000-0000D7150000}"/>
    <cellStyle name="Notiz 2 4 2 2" xfId="5595" xr:uid="{00000000-0005-0000-0000-0000D8150000}"/>
    <cellStyle name="Notiz 2 4 3" xfId="5596" xr:uid="{00000000-0005-0000-0000-0000D9150000}"/>
    <cellStyle name="Notiz 2 40" xfId="5597" xr:uid="{00000000-0005-0000-0000-0000DA150000}"/>
    <cellStyle name="Notiz 2 40 2" xfId="5598" xr:uid="{00000000-0005-0000-0000-0000DB150000}"/>
    <cellStyle name="Notiz 2 40 2 2" xfId="5599" xr:uid="{00000000-0005-0000-0000-0000DC150000}"/>
    <cellStyle name="Notiz 2 40 3" xfId="5600" xr:uid="{00000000-0005-0000-0000-0000DD150000}"/>
    <cellStyle name="Notiz 2 41" xfId="5601" xr:uid="{00000000-0005-0000-0000-0000DE150000}"/>
    <cellStyle name="Notiz 2 41 2" xfId="5602" xr:uid="{00000000-0005-0000-0000-0000DF150000}"/>
    <cellStyle name="Notiz 2 42" xfId="5603" xr:uid="{00000000-0005-0000-0000-0000E0150000}"/>
    <cellStyle name="Notiz 2 5" xfId="5604" xr:uid="{00000000-0005-0000-0000-0000E1150000}"/>
    <cellStyle name="Notiz 2 5 2" xfId="5605" xr:uid="{00000000-0005-0000-0000-0000E2150000}"/>
    <cellStyle name="Notiz 2 5 2 2" xfId="5606" xr:uid="{00000000-0005-0000-0000-0000E3150000}"/>
    <cellStyle name="Notiz 2 5 3" xfId="5607" xr:uid="{00000000-0005-0000-0000-0000E4150000}"/>
    <cellStyle name="Notiz 2 6" xfId="5608" xr:uid="{00000000-0005-0000-0000-0000E5150000}"/>
    <cellStyle name="Notiz 2 6 2" xfId="5609" xr:uid="{00000000-0005-0000-0000-0000E6150000}"/>
    <cellStyle name="Notiz 2 6 2 2" xfId="5610" xr:uid="{00000000-0005-0000-0000-0000E7150000}"/>
    <cellStyle name="Notiz 2 6 3" xfId="5611" xr:uid="{00000000-0005-0000-0000-0000E8150000}"/>
    <cellStyle name="Notiz 2 7" xfId="5612" xr:uid="{00000000-0005-0000-0000-0000E9150000}"/>
    <cellStyle name="Notiz 2 7 2" xfId="5613" xr:uid="{00000000-0005-0000-0000-0000EA150000}"/>
    <cellStyle name="Notiz 2 7 2 2" xfId="5614" xr:uid="{00000000-0005-0000-0000-0000EB150000}"/>
    <cellStyle name="Notiz 2 7 3" xfId="5615" xr:uid="{00000000-0005-0000-0000-0000EC150000}"/>
    <cellStyle name="Notiz 2 8" xfId="5616" xr:uid="{00000000-0005-0000-0000-0000ED150000}"/>
    <cellStyle name="Notiz 2 8 2" xfId="5617" xr:uid="{00000000-0005-0000-0000-0000EE150000}"/>
    <cellStyle name="Notiz 2 8 2 2" xfId="5618" xr:uid="{00000000-0005-0000-0000-0000EF150000}"/>
    <cellStyle name="Notiz 2 8 3" xfId="5619" xr:uid="{00000000-0005-0000-0000-0000F0150000}"/>
    <cellStyle name="Notiz 2 9" xfId="5620" xr:uid="{00000000-0005-0000-0000-0000F1150000}"/>
    <cellStyle name="Notiz 2 9 2" xfId="5621" xr:uid="{00000000-0005-0000-0000-0000F2150000}"/>
    <cellStyle name="Notiz 2 9 2 2" xfId="5622" xr:uid="{00000000-0005-0000-0000-0000F3150000}"/>
    <cellStyle name="Notiz 2 9 3" xfId="5623" xr:uid="{00000000-0005-0000-0000-0000F4150000}"/>
    <cellStyle name="Notiz 3" xfId="5624" xr:uid="{00000000-0005-0000-0000-0000F5150000}"/>
    <cellStyle name="Notiz 3 10" xfId="5625" xr:uid="{00000000-0005-0000-0000-0000F6150000}"/>
    <cellStyle name="Notiz 3 10 2" xfId="5626" xr:uid="{00000000-0005-0000-0000-0000F7150000}"/>
    <cellStyle name="Notiz 3 10 2 2" xfId="5627" xr:uid="{00000000-0005-0000-0000-0000F8150000}"/>
    <cellStyle name="Notiz 3 10 3" xfId="5628" xr:uid="{00000000-0005-0000-0000-0000F9150000}"/>
    <cellStyle name="Notiz 3 11" xfId="5629" xr:uid="{00000000-0005-0000-0000-0000FA150000}"/>
    <cellStyle name="Notiz 3 12" xfId="5630" xr:uid="{00000000-0005-0000-0000-0000FB150000}"/>
    <cellStyle name="Notiz 3 13" xfId="5631" xr:uid="{00000000-0005-0000-0000-0000FC150000}"/>
    <cellStyle name="Notiz 3 14" xfId="5632" xr:uid="{00000000-0005-0000-0000-0000FD150000}"/>
    <cellStyle name="Notiz 3 15" xfId="5633" xr:uid="{00000000-0005-0000-0000-0000FE150000}"/>
    <cellStyle name="Notiz 3 16" xfId="5634" xr:uid="{00000000-0005-0000-0000-0000FF150000}"/>
    <cellStyle name="Notiz 3 17" xfId="5635" xr:uid="{00000000-0005-0000-0000-000000160000}"/>
    <cellStyle name="Notiz 3 18" xfId="5636" xr:uid="{00000000-0005-0000-0000-000001160000}"/>
    <cellStyle name="Notiz 3 19" xfId="5637" xr:uid="{00000000-0005-0000-0000-000002160000}"/>
    <cellStyle name="Notiz 3 2" xfId="5638" xr:uid="{00000000-0005-0000-0000-000003160000}"/>
    <cellStyle name="Notiz 3 2 2" xfId="5639" xr:uid="{00000000-0005-0000-0000-000004160000}"/>
    <cellStyle name="Notiz 3 2 2 2" xfId="5640" xr:uid="{00000000-0005-0000-0000-000005160000}"/>
    <cellStyle name="Notiz 3 2 3" xfId="5641" xr:uid="{00000000-0005-0000-0000-000006160000}"/>
    <cellStyle name="Notiz 3 20" xfId="5642" xr:uid="{00000000-0005-0000-0000-000007160000}"/>
    <cellStyle name="Notiz 3 21" xfId="5643" xr:uid="{00000000-0005-0000-0000-000008160000}"/>
    <cellStyle name="Notiz 3 22" xfId="5644" xr:uid="{00000000-0005-0000-0000-000009160000}"/>
    <cellStyle name="Notiz 3 23" xfId="5645" xr:uid="{00000000-0005-0000-0000-00000A160000}"/>
    <cellStyle name="Notiz 3 24" xfId="5646" xr:uid="{00000000-0005-0000-0000-00000B160000}"/>
    <cellStyle name="Notiz 3 25" xfId="5647" xr:uid="{00000000-0005-0000-0000-00000C160000}"/>
    <cellStyle name="Notiz 3 26" xfId="5648" xr:uid="{00000000-0005-0000-0000-00000D160000}"/>
    <cellStyle name="Notiz 3 27" xfId="5649" xr:uid="{00000000-0005-0000-0000-00000E160000}"/>
    <cellStyle name="Notiz 3 28" xfId="5650" xr:uid="{00000000-0005-0000-0000-00000F160000}"/>
    <cellStyle name="Notiz 3 29" xfId="5651" xr:uid="{00000000-0005-0000-0000-000010160000}"/>
    <cellStyle name="Notiz 3 3" xfId="5652" xr:uid="{00000000-0005-0000-0000-000011160000}"/>
    <cellStyle name="Notiz 3 3 2" xfId="5653" xr:uid="{00000000-0005-0000-0000-000012160000}"/>
    <cellStyle name="Notiz 3 3 2 2" xfId="5654" xr:uid="{00000000-0005-0000-0000-000013160000}"/>
    <cellStyle name="Notiz 3 3 3" xfId="5655" xr:uid="{00000000-0005-0000-0000-000014160000}"/>
    <cellStyle name="Notiz 3 30" xfId="5656" xr:uid="{00000000-0005-0000-0000-000015160000}"/>
    <cellStyle name="Notiz 3 31" xfId="5657" xr:uid="{00000000-0005-0000-0000-000016160000}"/>
    <cellStyle name="Notiz 3 32" xfId="5658" xr:uid="{00000000-0005-0000-0000-000017160000}"/>
    <cellStyle name="Notiz 3 33" xfId="5659" xr:uid="{00000000-0005-0000-0000-000018160000}"/>
    <cellStyle name="Notiz 3 34" xfId="5660" xr:uid="{00000000-0005-0000-0000-000019160000}"/>
    <cellStyle name="Notiz 3 35" xfId="5661" xr:uid="{00000000-0005-0000-0000-00001A160000}"/>
    <cellStyle name="Notiz 3 36" xfId="5662" xr:uid="{00000000-0005-0000-0000-00001B160000}"/>
    <cellStyle name="Notiz 3 37" xfId="5663" xr:uid="{00000000-0005-0000-0000-00001C160000}"/>
    <cellStyle name="Notiz 3 38" xfId="5664" xr:uid="{00000000-0005-0000-0000-00001D160000}"/>
    <cellStyle name="Notiz 3 39" xfId="5665" xr:uid="{00000000-0005-0000-0000-00001E160000}"/>
    <cellStyle name="Notiz 3 4" xfId="5666" xr:uid="{00000000-0005-0000-0000-00001F160000}"/>
    <cellStyle name="Notiz 3 4 2" xfId="5667" xr:uid="{00000000-0005-0000-0000-000020160000}"/>
    <cellStyle name="Notiz 3 4 2 2" xfId="5668" xr:uid="{00000000-0005-0000-0000-000021160000}"/>
    <cellStyle name="Notiz 3 4 3" xfId="5669" xr:uid="{00000000-0005-0000-0000-000022160000}"/>
    <cellStyle name="Notiz 3 40" xfId="5670" xr:uid="{00000000-0005-0000-0000-000023160000}"/>
    <cellStyle name="Notiz 3 40 2" xfId="5671" xr:uid="{00000000-0005-0000-0000-000024160000}"/>
    <cellStyle name="Notiz 3 41" xfId="5672" xr:uid="{00000000-0005-0000-0000-000025160000}"/>
    <cellStyle name="Notiz 3 5" xfId="5673" xr:uid="{00000000-0005-0000-0000-000026160000}"/>
    <cellStyle name="Notiz 3 5 2" xfId="5674" xr:uid="{00000000-0005-0000-0000-000027160000}"/>
    <cellStyle name="Notiz 3 5 2 2" xfId="5675" xr:uid="{00000000-0005-0000-0000-000028160000}"/>
    <cellStyle name="Notiz 3 5 3" xfId="5676" xr:uid="{00000000-0005-0000-0000-000029160000}"/>
    <cellStyle name="Notiz 3 6" xfId="5677" xr:uid="{00000000-0005-0000-0000-00002A160000}"/>
    <cellStyle name="Notiz 3 6 2" xfId="5678" xr:uid="{00000000-0005-0000-0000-00002B160000}"/>
    <cellStyle name="Notiz 3 6 2 2" xfId="5679" xr:uid="{00000000-0005-0000-0000-00002C160000}"/>
    <cellStyle name="Notiz 3 6 3" xfId="5680" xr:uid="{00000000-0005-0000-0000-00002D160000}"/>
    <cellStyle name="Notiz 3 7" xfId="5681" xr:uid="{00000000-0005-0000-0000-00002E160000}"/>
    <cellStyle name="Notiz 3 7 2" xfId="5682" xr:uid="{00000000-0005-0000-0000-00002F160000}"/>
    <cellStyle name="Notiz 3 7 2 2" xfId="5683" xr:uid="{00000000-0005-0000-0000-000030160000}"/>
    <cellStyle name="Notiz 3 7 3" xfId="5684" xr:uid="{00000000-0005-0000-0000-000031160000}"/>
    <cellStyle name="Notiz 3 8" xfId="5685" xr:uid="{00000000-0005-0000-0000-000032160000}"/>
    <cellStyle name="Notiz 3 8 2" xfId="5686" xr:uid="{00000000-0005-0000-0000-000033160000}"/>
    <cellStyle name="Notiz 3 8 2 2" xfId="5687" xr:uid="{00000000-0005-0000-0000-000034160000}"/>
    <cellStyle name="Notiz 3 8 3" xfId="5688" xr:uid="{00000000-0005-0000-0000-000035160000}"/>
    <cellStyle name="Notiz 3 9" xfId="5689" xr:uid="{00000000-0005-0000-0000-000036160000}"/>
    <cellStyle name="Notiz 3 9 2" xfId="5690" xr:uid="{00000000-0005-0000-0000-000037160000}"/>
    <cellStyle name="Notiz 3 9 2 2" xfId="5691" xr:uid="{00000000-0005-0000-0000-000038160000}"/>
    <cellStyle name="Notiz 3 9 3" xfId="5692" xr:uid="{00000000-0005-0000-0000-000039160000}"/>
    <cellStyle name="Notiz 4" xfId="5693" xr:uid="{00000000-0005-0000-0000-00003A160000}"/>
    <cellStyle name="Notiz 4 10" xfId="5694" xr:uid="{00000000-0005-0000-0000-00003B160000}"/>
    <cellStyle name="Notiz 4 11" xfId="5695" xr:uid="{00000000-0005-0000-0000-00003C160000}"/>
    <cellStyle name="Notiz 4 12" xfId="5696" xr:uid="{00000000-0005-0000-0000-00003D160000}"/>
    <cellStyle name="Notiz 4 12 2" xfId="5697" xr:uid="{00000000-0005-0000-0000-00003E160000}"/>
    <cellStyle name="Notiz 4 13" xfId="5698" xr:uid="{00000000-0005-0000-0000-00003F160000}"/>
    <cellStyle name="Notiz 4 2" xfId="5699" xr:uid="{00000000-0005-0000-0000-000040160000}"/>
    <cellStyle name="Notiz 4 2 2" xfId="5700" xr:uid="{00000000-0005-0000-0000-000041160000}"/>
    <cellStyle name="Notiz 4 2 2 2" xfId="5701" xr:uid="{00000000-0005-0000-0000-000042160000}"/>
    <cellStyle name="Notiz 4 2 3" xfId="5702" xr:uid="{00000000-0005-0000-0000-000043160000}"/>
    <cellStyle name="Notiz 4 3" xfId="5703" xr:uid="{00000000-0005-0000-0000-000044160000}"/>
    <cellStyle name="Notiz 4 3 2" xfId="5704" xr:uid="{00000000-0005-0000-0000-000045160000}"/>
    <cellStyle name="Notiz 4 3 2 2" xfId="5705" xr:uid="{00000000-0005-0000-0000-000046160000}"/>
    <cellStyle name="Notiz 4 3 3" xfId="5706" xr:uid="{00000000-0005-0000-0000-000047160000}"/>
    <cellStyle name="Notiz 4 4" xfId="5707" xr:uid="{00000000-0005-0000-0000-000048160000}"/>
    <cellStyle name="Notiz 4 4 2" xfId="5708" xr:uid="{00000000-0005-0000-0000-000049160000}"/>
    <cellStyle name="Notiz 4 4 2 2" xfId="5709" xr:uid="{00000000-0005-0000-0000-00004A160000}"/>
    <cellStyle name="Notiz 4 4 3" xfId="5710" xr:uid="{00000000-0005-0000-0000-00004B160000}"/>
    <cellStyle name="Notiz 4 5" xfId="5711" xr:uid="{00000000-0005-0000-0000-00004C160000}"/>
    <cellStyle name="Notiz 4 5 2" xfId="5712" xr:uid="{00000000-0005-0000-0000-00004D160000}"/>
    <cellStyle name="Notiz 4 5 2 2" xfId="5713" xr:uid="{00000000-0005-0000-0000-00004E160000}"/>
    <cellStyle name="Notiz 4 5 3" xfId="5714" xr:uid="{00000000-0005-0000-0000-00004F160000}"/>
    <cellStyle name="Notiz 4 6" xfId="5715" xr:uid="{00000000-0005-0000-0000-000050160000}"/>
    <cellStyle name="Notiz 4 6 2" xfId="5716" xr:uid="{00000000-0005-0000-0000-000051160000}"/>
    <cellStyle name="Notiz 4 6 2 2" xfId="5717" xr:uid="{00000000-0005-0000-0000-000052160000}"/>
    <cellStyle name="Notiz 4 6 3" xfId="5718" xr:uid="{00000000-0005-0000-0000-000053160000}"/>
    <cellStyle name="Notiz 4 7" xfId="5719" xr:uid="{00000000-0005-0000-0000-000054160000}"/>
    <cellStyle name="Notiz 4 7 2" xfId="5720" xr:uid="{00000000-0005-0000-0000-000055160000}"/>
    <cellStyle name="Notiz 4 7 2 2" xfId="5721" xr:uid="{00000000-0005-0000-0000-000056160000}"/>
    <cellStyle name="Notiz 4 7 3" xfId="5722" xr:uid="{00000000-0005-0000-0000-000057160000}"/>
    <cellStyle name="Notiz 4 8" xfId="5723" xr:uid="{00000000-0005-0000-0000-000058160000}"/>
    <cellStyle name="Notiz 4 8 2" xfId="5724" xr:uid="{00000000-0005-0000-0000-000059160000}"/>
    <cellStyle name="Notiz 4 8 2 2" xfId="5725" xr:uid="{00000000-0005-0000-0000-00005A160000}"/>
    <cellStyle name="Notiz 4 8 3" xfId="5726" xr:uid="{00000000-0005-0000-0000-00005B160000}"/>
    <cellStyle name="Notiz 4 9" xfId="5727" xr:uid="{00000000-0005-0000-0000-00005C160000}"/>
    <cellStyle name="Notiz 5" xfId="5728" xr:uid="{00000000-0005-0000-0000-00005D160000}"/>
    <cellStyle name="Notiz 5 2" xfId="5729" xr:uid="{00000000-0005-0000-0000-00005E160000}"/>
    <cellStyle name="Notiz 5 2 2" xfId="5730" xr:uid="{00000000-0005-0000-0000-00005F160000}"/>
    <cellStyle name="Notiz 5 2 2 2" xfId="5731" xr:uid="{00000000-0005-0000-0000-000060160000}"/>
    <cellStyle name="Notiz 5 2 3" xfId="5732" xr:uid="{00000000-0005-0000-0000-000061160000}"/>
    <cellStyle name="Notiz 5 3" xfId="5733" xr:uid="{00000000-0005-0000-0000-000062160000}"/>
    <cellStyle name="Notiz 5 4" xfId="5734" xr:uid="{00000000-0005-0000-0000-000063160000}"/>
    <cellStyle name="Notiz 5 5" xfId="5735" xr:uid="{00000000-0005-0000-0000-000064160000}"/>
    <cellStyle name="Notiz 5 6" xfId="5736" xr:uid="{00000000-0005-0000-0000-000065160000}"/>
    <cellStyle name="Notiz 5 6 2" xfId="5737" xr:uid="{00000000-0005-0000-0000-000066160000}"/>
    <cellStyle name="Notiz 5 7" xfId="5738" xr:uid="{00000000-0005-0000-0000-000067160000}"/>
    <cellStyle name="Notiz 6" xfId="5739" xr:uid="{00000000-0005-0000-0000-000068160000}"/>
    <cellStyle name="Notiz 6 2" xfId="5740" xr:uid="{00000000-0005-0000-0000-000069160000}"/>
    <cellStyle name="Notiz 6 2 2" xfId="5741" xr:uid="{00000000-0005-0000-0000-00006A160000}"/>
    <cellStyle name="Notiz 6 2 2 2" xfId="5742" xr:uid="{00000000-0005-0000-0000-00006B160000}"/>
    <cellStyle name="Notiz 6 2 3" xfId="5743" xr:uid="{00000000-0005-0000-0000-00006C160000}"/>
    <cellStyle name="Notiz 6 3" xfId="5744" xr:uid="{00000000-0005-0000-0000-00006D160000}"/>
    <cellStyle name="Notiz 6 4" xfId="5745" xr:uid="{00000000-0005-0000-0000-00006E160000}"/>
    <cellStyle name="Notiz 6 5" xfId="5746" xr:uid="{00000000-0005-0000-0000-00006F160000}"/>
    <cellStyle name="Notiz 6 6" xfId="5747" xr:uid="{00000000-0005-0000-0000-000070160000}"/>
    <cellStyle name="Notiz 6 6 2" xfId="5748" xr:uid="{00000000-0005-0000-0000-000071160000}"/>
    <cellStyle name="Notiz 6 7" xfId="5749" xr:uid="{00000000-0005-0000-0000-000072160000}"/>
    <cellStyle name="Notiz 7" xfId="5750" xr:uid="{00000000-0005-0000-0000-000073160000}"/>
    <cellStyle name="Notiz 7 2" xfId="5751" xr:uid="{00000000-0005-0000-0000-000074160000}"/>
    <cellStyle name="Notiz 7 2 2" xfId="5752" xr:uid="{00000000-0005-0000-0000-000075160000}"/>
    <cellStyle name="Notiz 7 2 2 2" xfId="5753" xr:uid="{00000000-0005-0000-0000-000076160000}"/>
    <cellStyle name="Notiz 7 2 3" xfId="5754" xr:uid="{00000000-0005-0000-0000-000077160000}"/>
    <cellStyle name="Notiz 7 3" xfId="5755" xr:uid="{00000000-0005-0000-0000-000078160000}"/>
    <cellStyle name="Notiz 7 4" xfId="5756" xr:uid="{00000000-0005-0000-0000-000079160000}"/>
    <cellStyle name="Notiz 7 5" xfId="5757" xr:uid="{00000000-0005-0000-0000-00007A160000}"/>
    <cellStyle name="Notiz 7 6" xfId="5758" xr:uid="{00000000-0005-0000-0000-00007B160000}"/>
    <cellStyle name="Notiz 7 6 2" xfId="5759" xr:uid="{00000000-0005-0000-0000-00007C160000}"/>
    <cellStyle name="Notiz 7 7" xfId="5760" xr:uid="{00000000-0005-0000-0000-00007D160000}"/>
    <cellStyle name="Notiz 8" xfId="5761" xr:uid="{00000000-0005-0000-0000-00007E160000}"/>
    <cellStyle name="Notiz 8 2" xfId="5762" xr:uid="{00000000-0005-0000-0000-00007F160000}"/>
    <cellStyle name="Notiz 8 2 2" xfId="5763" xr:uid="{00000000-0005-0000-0000-000080160000}"/>
    <cellStyle name="Notiz 8 2 2 2" xfId="5764" xr:uid="{00000000-0005-0000-0000-000081160000}"/>
    <cellStyle name="Notiz 8 2 3" xfId="5765" xr:uid="{00000000-0005-0000-0000-000082160000}"/>
    <cellStyle name="Notiz 8 3" xfId="5766" xr:uid="{00000000-0005-0000-0000-000083160000}"/>
    <cellStyle name="Notiz 8 4" xfId="5767" xr:uid="{00000000-0005-0000-0000-000084160000}"/>
    <cellStyle name="Notiz 8 5" xfId="5768" xr:uid="{00000000-0005-0000-0000-000085160000}"/>
    <cellStyle name="Notiz 8 6" xfId="5769" xr:uid="{00000000-0005-0000-0000-000086160000}"/>
    <cellStyle name="Notiz 8 6 2" xfId="5770" xr:uid="{00000000-0005-0000-0000-000087160000}"/>
    <cellStyle name="Notiz 8 7" xfId="5771" xr:uid="{00000000-0005-0000-0000-000088160000}"/>
    <cellStyle name="Notiz 9" xfId="5772" xr:uid="{00000000-0005-0000-0000-000089160000}"/>
    <cellStyle name="Notiz 9 2" xfId="5773" xr:uid="{00000000-0005-0000-0000-00008A160000}"/>
    <cellStyle name="Notiz 9 2 2" xfId="5774" xr:uid="{00000000-0005-0000-0000-00008B160000}"/>
    <cellStyle name="Notiz 9 2 2 2" xfId="5775" xr:uid="{00000000-0005-0000-0000-00008C160000}"/>
    <cellStyle name="Notiz 9 2 3" xfId="5776" xr:uid="{00000000-0005-0000-0000-00008D160000}"/>
    <cellStyle name="Notiz 9 3" xfId="5777" xr:uid="{00000000-0005-0000-0000-00008E160000}"/>
    <cellStyle name="Notiz 9 4" xfId="5778" xr:uid="{00000000-0005-0000-0000-00008F160000}"/>
    <cellStyle name="Notiz 9 5" xfId="5779" xr:uid="{00000000-0005-0000-0000-000090160000}"/>
    <cellStyle name="Notiz 9 6" xfId="5780" xr:uid="{00000000-0005-0000-0000-000091160000}"/>
    <cellStyle name="Notiz 9 6 2" xfId="5781" xr:uid="{00000000-0005-0000-0000-000092160000}"/>
    <cellStyle name="Notiz 9 7" xfId="5782" xr:uid="{00000000-0005-0000-0000-000093160000}"/>
    <cellStyle name="Output 10" xfId="5783" xr:uid="{00000000-0005-0000-0000-000094160000}"/>
    <cellStyle name="Output 10 2" xfId="5784" xr:uid="{00000000-0005-0000-0000-000095160000}"/>
    <cellStyle name="Output 10 2 2" xfId="5785" xr:uid="{00000000-0005-0000-0000-000096160000}"/>
    <cellStyle name="Output 10 3" xfId="5786" xr:uid="{00000000-0005-0000-0000-000097160000}"/>
    <cellStyle name="Output 11" xfId="5787" xr:uid="{00000000-0005-0000-0000-000098160000}"/>
    <cellStyle name="Output 11 2" xfId="5788" xr:uid="{00000000-0005-0000-0000-000099160000}"/>
    <cellStyle name="Output 11 2 2" xfId="5789" xr:uid="{00000000-0005-0000-0000-00009A160000}"/>
    <cellStyle name="Output 11 3" xfId="5790" xr:uid="{00000000-0005-0000-0000-00009B160000}"/>
    <cellStyle name="Output 12" xfId="5791" xr:uid="{00000000-0005-0000-0000-00009C160000}"/>
    <cellStyle name="Output 12 2" xfId="5792" xr:uid="{00000000-0005-0000-0000-00009D160000}"/>
    <cellStyle name="Output 12 2 2" xfId="5793" xr:uid="{00000000-0005-0000-0000-00009E160000}"/>
    <cellStyle name="Output 12 3" xfId="5794" xr:uid="{00000000-0005-0000-0000-00009F160000}"/>
    <cellStyle name="Output 13" xfId="5795" xr:uid="{00000000-0005-0000-0000-0000A0160000}"/>
    <cellStyle name="Output 13 2" xfId="5796" xr:uid="{00000000-0005-0000-0000-0000A1160000}"/>
    <cellStyle name="Output 13 2 2" xfId="5797" xr:uid="{00000000-0005-0000-0000-0000A2160000}"/>
    <cellStyle name="Output 13 3" xfId="5798" xr:uid="{00000000-0005-0000-0000-0000A3160000}"/>
    <cellStyle name="Output 14" xfId="5799" xr:uid="{00000000-0005-0000-0000-0000A4160000}"/>
    <cellStyle name="Output 14 2" xfId="5800" xr:uid="{00000000-0005-0000-0000-0000A5160000}"/>
    <cellStyle name="Output 15" xfId="5801" xr:uid="{00000000-0005-0000-0000-0000A6160000}"/>
    <cellStyle name="Output 2" xfId="5802" xr:uid="{00000000-0005-0000-0000-0000A7160000}"/>
    <cellStyle name="Output 2 2" xfId="5803" xr:uid="{00000000-0005-0000-0000-0000A8160000}"/>
    <cellStyle name="Output 2 2 2" xfId="5804" xr:uid="{00000000-0005-0000-0000-0000A9160000}"/>
    <cellStyle name="Output 2 3" xfId="5805" xr:uid="{00000000-0005-0000-0000-0000AA160000}"/>
    <cellStyle name="Output 3" xfId="5806" xr:uid="{00000000-0005-0000-0000-0000AB160000}"/>
    <cellStyle name="Output 3 2" xfId="5807" xr:uid="{00000000-0005-0000-0000-0000AC160000}"/>
    <cellStyle name="Output 3 2 2" xfId="5808" xr:uid="{00000000-0005-0000-0000-0000AD160000}"/>
    <cellStyle name="Output 3 3" xfId="5809" xr:uid="{00000000-0005-0000-0000-0000AE160000}"/>
    <cellStyle name="Output 4" xfId="5810" xr:uid="{00000000-0005-0000-0000-0000AF160000}"/>
    <cellStyle name="Output 4 2" xfId="5811" xr:uid="{00000000-0005-0000-0000-0000B0160000}"/>
    <cellStyle name="Output 4 2 2" xfId="5812" xr:uid="{00000000-0005-0000-0000-0000B1160000}"/>
    <cellStyle name="Output 4 3" xfId="5813" xr:uid="{00000000-0005-0000-0000-0000B2160000}"/>
    <cellStyle name="Output 5" xfId="5814" xr:uid="{00000000-0005-0000-0000-0000B3160000}"/>
    <cellStyle name="Output 5 2" xfId="5815" xr:uid="{00000000-0005-0000-0000-0000B4160000}"/>
    <cellStyle name="Output 5 2 2" xfId="5816" xr:uid="{00000000-0005-0000-0000-0000B5160000}"/>
    <cellStyle name="Output 5 3" xfId="5817" xr:uid="{00000000-0005-0000-0000-0000B6160000}"/>
    <cellStyle name="Output 6" xfId="5818" xr:uid="{00000000-0005-0000-0000-0000B7160000}"/>
    <cellStyle name="Output 6 2" xfId="5819" xr:uid="{00000000-0005-0000-0000-0000B8160000}"/>
    <cellStyle name="Output 6 2 2" xfId="5820" xr:uid="{00000000-0005-0000-0000-0000B9160000}"/>
    <cellStyle name="Output 6 3" xfId="5821" xr:uid="{00000000-0005-0000-0000-0000BA160000}"/>
    <cellStyle name="Output 7" xfId="5822" xr:uid="{00000000-0005-0000-0000-0000BB160000}"/>
    <cellStyle name="Output 7 2" xfId="5823" xr:uid="{00000000-0005-0000-0000-0000BC160000}"/>
    <cellStyle name="Output 7 2 2" xfId="5824" xr:uid="{00000000-0005-0000-0000-0000BD160000}"/>
    <cellStyle name="Output 7 3" xfId="5825" xr:uid="{00000000-0005-0000-0000-0000BE160000}"/>
    <cellStyle name="Output 8" xfId="5826" xr:uid="{00000000-0005-0000-0000-0000BF160000}"/>
    <cellStyle name="Output 8 2" xfId="5827" xr:uid="{00000000-0005-0000-0000-0000C0160000}"/>
    <cellStyle name="Output 8 2 2" xfId="5828" xr:uid="{00000000-0005-0000-0000-0000C1160000}"/>
    <cellStyle name="Output 8 3" xfId="5829" xr:uid="{00000000-0005-0000-0000-0000C2160000}"/>
    <cellStyle name="Output 9" xfId="5830" xr:uid="{00000000-0005-0000-0000-0000C3160000}"/>
    <cellStyle name="Output 9 2" xfId="5831" xr:uid="{00000000-0005-0000-0000-0000C4160000}"/>
    <cellStyle name="Output 9 2 2" xfId="5832" xr:uid="{00000000-0005-0000-0000-0000C5160000}"/>
    <cellStyle name="Output 9 3" xfId="5833" xr:uid="{00000000-0005-0000-0000-0000C6160000}"/>
    <cellStyle name="Prozent" xfId="3" builtinId="5"/>
    <cellStyle name="Prozent 10" xfId="5834" xr:uid="{00000000-0005-0000-0000-0000C8160000}"/>
    <cellStyle name="Prozent 10 2" xfId="5835" xr:uid="{00000000-0005-0000-0000-0000C9160000}"/>
    <cellStyle name="Prozent 10 2 2" xfId="5836" xr:uid="{00000000-0005-0000-0000-0000CA160000}"/>
    <cellStyle name="Prozent 10 2 2 2" xfId="5837" xr:uid="{00000000-0005-0000-0000-0000CB160000}"/>
    <cellStyle name="Prozent 10 2 2 2 2" xfId="5838" xr:uid="{00000000-0005-0000-0000-0000CC160000}"/>
    <cellStyle name="Prozent 10 2 2 3" xfId="5839" xr:uid="{00000000-0005-0000-0000-0000CD160000}"/>
    <cellStyle name="Prozent 10 2 3" xfId="5840" xr:uid="{00000000-0005-0000-0000-0000CE160000}"/>
    <cellStyle name="Prozent 10 2 3 2" xfId="5841" xr:uid="{00000000-0005-0000-0000-0000CF160000}"/>
    <cellStyle name="Prozent 10 2 3 2 2" xfId="5842" xr:uid="{00000000-0005-0000-0000-0000D0160000}"/>
    <cellStyle name="Prozent 10 2 3 3" xfId="5843" xr:uid="{00000000-0005-0000-0000-0000D1160000}"/>
    <cellStyle name="Prozent 10 2 4" xfId="5844" xr:uid="{00000000-0005-0000-0000-0000D2160000}"/>
    <cellStyle name="Prozent 10 2 4 2" xfId="5845" xr:uid="{00000000-0005-0000-0000-0000D3160000}"/>
    <cellStyle name="Prozent 10 2 5" xfId="5846" xr:uid="{00000000-0005-0000-0000-0000D4160000}"/>
    <cellStyle name="Prozent 10 2 5 2" xfId="5847" xr:uid="{00000000-0005-0000-0000-0000D5160000}"/>
    <cellStyle name="Prozent 10 2 6" xfId="5848" xr:uid="{00000000-0005-0000-0000-0000D6160000}"/>
    <cellStyle name="Prozent 10 2 6 2" xfId="5849" xr:uid="{00000000-0005-0000-0000-0000D7160000}"/>
    <cellStyle name="Prozent 10 2 7" xfId="5850" xr:uid="{00000000-0005-0000-0000-0000D8160000}"/>
    <cellStyle name="Prozent 100 2" xfId="5851" xr:uid="{00000000-0005-0000-0000-0000D9160000}"/>
    <cellStyle name="Prozent 100 2 2" xfId="5852" xr:uid="{00000000-0005-0000-0000-0000DA160000}"/>
    <cellStyle name="Prozent 101 2" xfId="5853" xr:uid="{00000000-0005-0000-0000-0000DB160000}"/>
    <cellStyle name="Prozent 101 2 2" xfId="5854" xr:uid="{00000000-0005-0000-0000-0000DC160000}"/>
    <cellStyle name="Prozent 102 2" xfId="5855" xr:uid="{00000000-0005-0000-0000-0000DD160000}"/>
    <cellStyle name="Prozent 102 2 2" xfId="5856" xr:uid="{00000000-0005-0000-0000-0000DE160000}"/>
    <cellStyle name="Prozent 103 2" xfId="5857" xr:uid="{00000000-0005-0000-0000-0000DF160000}"/>
    <cellStyle name="Prozent 103 2 2" xfId="5858" xr:uid="{00000000-0005-0000-0000-0000E0160000}"/>
    <cellStyle name="Prozent 104 2" xfId="5859" xr:uid="{00000000-0005-0000-0000-0000E1160000}"/>
    <cellStyle name="Prozent 104 2 2" xfId="5860" xr:uid="{00000000-0005-0000-0000-0000E2160000}"/>
    <cellStyle name="Prozent 105 2" xfId="5861" xr:uid="{00000000-0005-0000-0000-0000E3160000}"/>
    <cellStyle name="Prozent 105 2 2" xfId="5862" xr:uid="{00000000-0005-0000-0000-0000E4160000}"/>
    <cellStyle name="Prozent 106 2" xfId="5863" xr:uid="{00000000-0005-0000-0000-0000E5160000}"/>
    <cellStyle name="Prozent 106 2 2" xfId="5864" xr:uid="{00000000-0005-0000-0000-0000E6160000}"/>
    <cellStyle name="Prozent 107 2" xfId="5865" xr:uid="{00000000-0005-0000-0000-0000E7160000}"/>
    <cellStyle name="Prozent 107 2 2" xfId="5866" xr:uid="{00000000-0005-0000-0000-0000E8160000}"/>
    <cellStyle name="Prozent 108 2" xfId="5867" xr:uid="{00000000-0005-0000-0000-0000E9160000}"/>
    <cellStyle name="Prozent 108 2 2" xfId="5868" xr:uid="{00000000-0005-0000-0000-0000EA160000}"/>
    <cellStyle name="Prozent 109 2" xfId="5869" xr:uid="{00000000-0005-0000-0000-0000EB160000}"/>
    <cellStyle name="Prozent 109 2 2" xfId="5870" xr:uid="{00000000-0005-0000-0000-0000EC160000}"/>
    <cellStyle name="Prozent 11" xfId="5871" xr:uid="{00000000-0005-0000-0000-0000ED160000}"/>
    <cellStyle name="Prozent 12" xfId="5872" xr:uid="{00000000-0005-0000-0000-0000EE160000}"/>
    <cellStyle name="Prozent 125" xfId="5873" xr:uid="{00000000-0005-0000-0000-0000EF160000}"/>
    <cellStyle name="Prozent 125 2" xfId="5874" xr:uid="{00000000-0005-0000-0000-0000F0160000}"/>
    <cellStyle name="Prozent 13" xfId="5875" xr:uid="{00000000-0005-0000-0000-0000F1160000}"/>
    <cellStyle name="Prozent 14" xfId="5876" xr:uid="{00000000-0005-0000-0000-0000F2160000}"/>
    <cellStyle name="Prozent 15" xfId="5877" xr:uid="{00000000-0005-0000-0000-0000F3160000}"/>
    <cellStyle name="Prozent 16" xfId="5878" xr:uid="{00000000-0005-0000-0000-0000F4160000}"/>
    <cellStyle name="Prozent 17" xfId="5879" xr:uid="{00000000-0005-0000-0000-0000F5160000}"/>
    <cellStyle name="Prozent 18" xfId="5880" xr:uid="{00000000-0005-0000-0000-0000F6160000}"/>
    <cellStyle name="Prozent 2" xfId="5881" xr:uid="{00000000-0005-0000-0000-0000F7160000}"/>
    <cellStyle name="Prozent 2 2" xfId="5882" xr:uid="{00000000-0005-0000-0000-0000F8160000}"/>
    <cellStyle name="Prozent 2 2 2" xfId="5883" xr:uid="{00000000-0005-0000-0000-0000F9160000}"/>
    <cellStyle name="Prozent 2 2 2 2" xfId="5884" xr:uid="{00000000-0005-0000-0000-0000FA160000}"/>
    <cellStyle name="Prozent 2 2 3" xfId="5885" xr:uid="{00000000-0005-0000-0000-0000FB160000}"/>
    <cellStyle name="Prozent 2 3" xfId="5886" xr:uid="{00000000-0005-0000-0000-0000FC160000}"/>
    <cellStyle name="Prozent 2 3 2" xfId="5887" xr:uid="{00000000-0005-0000-0000-0000FD160000}"/>
    <cellStyle name="Prozent 2 4" xfId="5888" xr:uid="{00000000-0005-0000-0000-0000FE160000}"/>
    <cellStyle name="Prozent 2 5" xfId="5889" xr:uid="{00000000-0005-0000-0000-0000FF160000}"/>
    <cellStyle name="Prozent 206" xfId="5890" xr:uid="{00000000-0005-0000-0000-000000170000}"/>
    <cellStyle name="Prozent 206 2" xfId="5891" xr:uid="{00000000-0005-0000-0000-000001170000}"/>
    <cellStyle name="Prozent 206 2 2" xfId="5892" xr:uid="{00000000-0005-0000-0000-000002170000}"/>
    <cellStyle name="Prozent 206 2 2 2" xfId="5893" xr:uid="{00000000-0005-0000-0000-000003170000}"/>
    <cellStyle name="Prozent 206 2 3" xfId="5894" xr:uid="{00000000-0005-0000-0000-000004170000}"/>
    <cellStyle name="Prozent 206 3" xfId="5895" xr:uid="{00000000-0005-0000-0000-000005170000}"/>
    <cellStyle name="Prozent 206 3 2" xfId="5896" xr:uid="{00000000-0005-0000-0000-000006170000}"/>
    <cellStyle name="Prozent 206 4" xfId="5897" xr:uid="{00000000-0005-0000-0000-000007170000}"/>
    <cellStyle name="Prozent 207" xfId="5898" xr:uid="{00000000-0005-0000-0000-000008170000}"/>
    <cellStyle name="Prozent 207 2" xfId="5899" xr:uid="{00000000-0005-0000-0000-000009170000}"/>
    <cellStyle name="Prozent 207 2 2" xfId="5900" xr:uid="{00000000-0005-0000-0000-00000A170000}"/>
    <cellStyle name="Prozent 207 2 2 2" xfId="5901" xr:uid="{00000000-0005-0000-0000-00000B170000}"/>
    <cellStyle name="Prozent 207 2 3" xfId="5902" xr:uid="{00000000-0005-0000-0000-00000C170000}"/>
    <cellStyle name="Prozent 207 3" xfId="5903" xr:uid="{00000000-0005-0000-0000-00000D170000}"/>
    <cellStyle name="Prozent 207 3 2" xfId="5904" xr:uid="{00000000-0005-0000-0000-00000E170000}"/>
    <cellStyle name="Prozent 207 4" xfId="5905" xr:uid="{00000000-0005-0000-0000-00000F170000}"/>
    <cellStyle name="Prozent 208" xfId="5906" xr:uid="{00000000-0005-0000-0000-000010170000}"/>
    <cellStyle name="Prozent 208 2" xfId="5907" xr:uid="{00000000-0005-0000-0000-000011170000}"/>
    <cellStyle name="Prozent 208 2 2" xfId="5908" xr:uid="{00000000-0005-0000-0000-000012170000}"/>
    <cellStyle name="Prozent 208 2 2 2" xfId="5909" xr:uid="{00000000-0005-0000-0000-000013170000}"/>
    <cellStyle name="Prozent 208 2 3" xfId="5910" xr:uid="{00000000-0005-0000-0000-000014170000}"/>
    <cellStyle name="Prozent 208 3" xfId="5911" xr:uid="{00000000-0005-0000-0000-000015170000}"/>
    <cellStyle name="Prozent 208 3 2" xfId="5912" xr:uid="{00000000-0005-0000-0000-000016170000}"/>
    <cellStyle name="Prozent 208 4" xfId="5913" xr:uid="{00000000-0005-0000-0000-000017170000}"/>
    <cellStyle name="Prozent 247" xfId="5914" xr:uid="{00000000-0005-0000-0000-000018170000}"/>
    <cellStyle name="Prozent 247 2" xfId="5915" xr:uid="{00000000-0005-0000-0000-000019170000}"/>
    <cellStyle name="Prozent 247 2 2" xfId="5916" xr:uid="{00000000-0005-0000-0000-00001A170000}"/>
    <cellStyle name="Prozent 247 2 2 2" xfId="5917" xr:uid="{00000000-0005-0000-0000-00001B170000}"/>
    <cellStyle name="Prozent 247 2 3" xfId="5918" xr:uid="{00000000-0005-0000-0000-00001C170000}"/>
    <cellStyle name="Prozent 247 3" xfId="5919" xr:uid="{00000000-0005-0000-0000-00001D170000}"/>
    <cellStyle name="Prozent 247 3 2" xfId="5920" xr:uid="{00000000-0005-0000-0000-00001E170000}"/>
    <cellStyle name="Prozent 247 4" xfId="5921" xr:uid="{00000000-0005-0000-0000-00001F170000}"/>
    <cellStyle name="Prozent 248" xfId="5922" xr:uid="{00000000-0005-0000-0000-000020170000}"/>
    <cellStyle name="Prozent 248 2" xfId="5923" xr:uid="{00000000-0005-0000-0000-000021170000}"/>
    <cellStyle name="Prozent 248 2 2" xfId="5924" xr:uid="{00000000-0005-0000-0000-000022170000}"/>
    <cellStyle name="Prozent 248 2 2 2" xfId="5925" xr:uid="{00000000-0005-0000-0000-000023170000}"/>
    <cellStyle name="Prozent 248 2 3" xfId="5926" xr:uid="{00000000-0005-0000-0000-000024170000}"/>
    <cellStyle name="Prozent 248 3" xfId="5927" xr:uid="{00000000-0005-0000-0000-000025170000}"/>
    <cellStyle name="Prozent 248 3 2" xfId="5928" xr:uid="{00000000-0005-0000-0000-000026170000}"/>
    <cellStyle name="Prozent 248 4" xfId="5929" xr:uid="{00000000-0005-0000-0000-000027170000}"/>
    <cellStyle name="Prozent 249" xfId="5930" xr:uid="{00000000-0005-0000-0000-000028170000}"/>
    <cellStyle name="Prozent 249 2" xfId="5931" xr:uid="{00000000-0005-0000-0000-000029170000}"/>
    <cellStyle name="Prozent 249 2 2" xfId="5932" xr:uid="{00000000-0005-0000-0000-00002A170000}"/>
    <cellStyle name="Prozent 249 2 2 2" xfId="5933" xr:uid="{00000000-0005-0000-0000-00002B170000}"/>
    <cellStyle name="Prozent 249 2 3" xfId="5934" xr:uid="{00000000-0005-0000-0000-00002C170000}"/>
    <cellStyle name="Prozent 249 3" xfId="5935" xr:uid="{00000000-0005-0000-0000-00002D170000}"/>
    <cellStyle name="Prozent 249 3 2" xfId="5936" xr:uid="{00000000-0005-0000-0000-00002E170000}"/>
    <cellStyle name="Prozent 249 4" xfId="5937" xr:uid="{00000000-0005-0000-0000-00002F170000}"/>
    <cellStyle name="Prozent 250" xfId="5938" xr:uid="{00000000-0005-0000-0000-000030170000}"/>
    <cellStyle name="Prozent 250 2" xfId="5939" xr:uid="{00000000-0005-0000-0000-000031170000}"/>
    <cellStyle name="Prozent 250 2 2" xfId="5940" xr:uid="{00000000-0005-0000-0000-000032170000}"/>
    <cellStyle name="Prozent 250 2 2 2" xfId="5941" xr:uid="{00000000-0005-0000-0000-000033170000}"/>
    <cellStyle name="Prozent 250 2 3" xfId="5942" xr:uid="{00000000-0005-0000-0000-000034170000}"/>
    <cellStyle name="Prozent 250 3" xfId="5943" xr:uid="{00000000-0005-0000-0000-000035170000}"/>
    <cellStyle name="Prozent 250 3 2" xfId="5944" xr:uid="{00000000-0005-0000-0000-000036170000}"/>
    <cellStyle name="Prozent 250 4" xfId="5945" xr:uid="{00000000-0005-0000-0000-000037170000}"/>
    <cellStyle name="Prozent 251" xfId="5946" xr:uid="{00000000-0005-0000-0000-000038170000}"/>
    <cellStyle name="Prozent 251 2" xfId="5947" xr:uid="{00000000-0005-0000-0000-000039170000}"/>
    <cellStyle name="Prozent 251 2 2" xfId="5948" xr:uid="{00000000-0005-0000-0000-00003A170000}"/>
    <cellStyle name="Prozent 251 2 2 2" xfId="5949" xr:uid="{00000000-0005-0000-0000-00003B170000}"/>
    <cellStyle name="Prozent 251 2 3" xfId="5950" xr:uid="{00000000-0005-0000-0000-00003C170000}"/>
    <cellStyle name="Prozent 251 3" xfId="5951" xr:uid="{00000000-0005-0000-0000-00003D170000}"/>
    <cellStyle name="Prozent 251 3 2" xfId="5952" xr:uid="{00000000-0005-0000-0000-00003E170000}"/>
    <cellStyle name="Prozent 251 4" xfId="5953" xr:uid="{00000000-0005-0000-0000-00003F170000}"/>
    <cellStyle name="Prozent 252" xfId="5954" xr:uid="{00000000-0005-0000-0000-000040170000}"/>
    <cellStyle name="Prozent 252 2" xfId="5955" xr:uid="{00000000-0005-0000-0000-000041170000}"/>
    <cellStyle name="Prozent 252 2 2" xfId="5956" xr:uid="{00000000-0005-0000-0000-000042170000}"/>
    <cellStyle name="Prozent 252 2 2 2" xfId="5957" xr:uid="{00000000-0005-0000-0000-000043170000}"/>
    <cellStyle name="Prozent 252 2 3" xfId="5958" xr:uid="{00000000-0005-0000-0000-000044170000}"/>
    <cellStyle name="Prozent 252 3" xfId="5959" xr:uid="{00000000-0005-0000-0000-000045170000}"/>
    <cellStyle name="Prozent 252 3 2" xfId="5960" xr:uid="{00000000-0005-0000-0000-000046170000}"/>
    <cellStyle name="Prozent 252 4" xfId="5961" xr:uid="{00000000-0005-0000-0000-000047170000}"/>
    <cellStyle name="Prozent 253" xfId="5962" xr:uid="{00000000-0005-0000-0000-000048170000}"/>
    <cellStyle name="Prozent 253 2" xfId="5963" xr:uid="{00000000-0005-0000-0000-000049170000}"/>
    <cellStyle name="Prozent 253 2 2" xfId="5964" xr:uid="{00000000-0005-0000-0000-00004A170000}"/>
    <cellStyle name="Prozent 253 2 2 2" xfId="5965" xr:uid="{00000000-0005-0000-0000-00004B170000}"/>
    <cellStyle name="Prozent 253 2 3" xfId="5966" xr:uid="{00000000-0005-0000-0000-00004C170000}"/>
    <cellStyle name="Prozent 253 3" xfId="5967" xr:uid="{00000000-0005-0000-0000-00004D170000}"/>
    <cellStyle name="Prozent 253 3 2" xfId="5968" xr:uid="{00000000-0005-0000-0000-00004E170000}"/>
    <cellStyle name="Prozent 253 4" xfId="5969" xr:uid="{00000000-0005-0000-0000-00004F170000}"/>
    <cellStyle name="Prozent 254" xfId="5970" xr:uid="{00000000-0005-0000-0000-000050170000}"/>
    <cellStyle name="Prozent 254 2" xfId="5971" xr:uid="{00000000-0005-0000-0000-000051170000}"/>
    <cellStyle name="Prozent 254 2 2" xfId="5972" xr:uid="{00000000-0005-0000-0000-000052170000}"/>
    <cellStyle name="Prozent 254 2 2 2" xfId="5973" xr:uid="{00000000-0005-0000-0000-000053170000}"/>
    <cellStyle name="Prozent 254 2 3" xfId="5974" xr:uid="{00000000-0005-0000-0000-000054170000}"/>
    <cellStyle name="Prozent 254 3" xfId="5975" xr:uid="{00000000-0005-0000-0000-000055170000}"/>
    <cellStyle name="Prozent 254 3 2" xfId="5976" xr:uid="{00000000-0005-0000-0000-000056170000}"/>
    <cellStyle name="Prozent 254 4" xfId="5977" xr:uid="{00000000-0005-0000-0000-000057170000}"/>
    <cellStyle name="Prozent 255" xfId="5978" xr:uid="{00000000-0005-0000-0000-000058170000}"/>
    <cellStyle name="Prozent 255 2" xfId="5979" xr:uid="{00000000-0005-0000-0000-000059170000}"/>
    <cellStyle name="Prozent 255 2 2" xfId="5980" xr:uid="{00000000-0005-0000-0000-00005A170000}"/>
    <cellStyle name="Prozent 255 2 2 2" xfId="5981" xr:uid="{00000000-0005-0000-0000-00005B170000}"/>
    <cellStyle name="Prozent 255 2 3" xfId="5982" xr:uid="{00000000-0005-0000-0000-00005C170000}"/>
    <cellStyle name="Prozent 255 3" xfId="5983" xr:uid="{00000000-0005-0000-0000-00005D170000}"/>
    <cellStyle name="Prozent 255 3 2" xfId="5984" xr:uid="{00000000-0005-0000-0000-00005E170000}"/>
    <cellStyle name="Prozent 255 4" xfId="5985" xr:uid="{00000000-0005-0000-0000-00005F170000}"/>
    <cellStyle name="Prozent 27 2" xfId="5986" xr:uid="{00000000-0005-0000-0000-000060170000}"/>
    <cellStyle name="Prozent 27 2 2" xfId="5987" xr:uid="{00000000-0005-0000-0000-000061170000}"/>
    <cellStyle name="Prozent 27 3" xfId="5988" xr:uid="{00000000-0005-0000-0000-000062170000}"/>
    <cellStyle name="Prozent 27 3 2" xfId="5989" xr:uid="{00000000-0005-0000-0000-000063170000}"/>
    <cellStyle name="Prozent 27 4" xfId="5990" xr:uid="{00000000-0005-0000-0000-000064170000}"/>
    <cellStyle name="Prozent 27 4 2" xfId="5991" xr:uid="{00000000-0005-0000-0000-000065170000}"/>
    <cellStyle name="Prozent 29 2" xfId="5992" xr:uid="{00000000-0005-0000-0000-000066170000}"/>
    <cellStyle name="Prozent 29 2 2" xfId="5993" xr:uid="{00000000-0005-0000-0000-000067170000}"/>
    <cellStyle name="Prozent 29 3" xfId="5994" xr:uid="{00000000-0005-0000-0000-000068170000}"/>
    <cellStyle name="Prozent 29 3 2" xfId="5995" xr:uid="{00000000-0005-0000-0000-000069170000}"/>
    <cellStyle name="Prozent 29 4" xfId="5996" xr:uid="{00000000-0005-0000-0000-00006A170000}"/>
    <cellStyle name="Prozent 29 4 2" xfId="5997" xr:uid="{00000000-0005-0000-0000-00006B170000}"/>
    <cellStyle name="Prozent 3" xfId="5998" xr:uid="{00000000-0005-0000-0000-00006C170000}"/>
    <cellStyle name="Prozent 3 2" xfId="5999" xr:uid="{00000000-0005-0000-0000-00006D170000}"/>
    <cellStyle name="Prozent 3 2 2" xfId="6000" xr:uid="{00000000-0005-0000-0000-00006E170000}"/>
    <cellStyle name="Prozent 3 2 3" xfId="6001" xr:uid="{00000000-0005-0000-0000-00006F170000}"/>
    <cellStyle name="Prozent 3 3" xfId="6002" xr:uid="{00000000-0005-0000-0000-000070170000}"/>
    <cellStyle name="Prozent 3 3 2" xfId="6003" xr:uid="{00000000-0005-0000-0000-000071170000}"/>
    <cellStyle name="Prozent 3 4" xfId="6004" xr:uid="{00000000-0005-0000-0000-000072170000}"/>
    <cellStyle name="Prozent 3 4 2" xfId="6005" xr:uid="{00000000-0005-0000-0000-000073170000}"/>
    <cellStyle name="Prozent 3 5" xfId="6006" xr:uid="{00000000-0005-0000-0000-000074170000}"/>
    <cellStyle name="Prozent 3 6" xfId="6007" xr:uid="{00000000-0005-0000-0000-000075170000}"/>
    <cellStyle name="Prozent 30 2" xfId="6008" xr:uid="{00000000-0005-0000-0000-000076170000}"/>
    <cellStyle name="Prozent 30 2 2" xfId="6009" xr:uid="{00000000-0005-0000-0000-000077170000}"/>
    <cellStyle name="Prozent 30 3" xfId="6010" xr:uid="{00000000-0005-0000-0000-000078170000}"/>
    <cellStyle name="Prozent 30 3 2" xfId="6011" xr:uid="{00000000-0005-0000-0000-000079170000}"/>
    <cellStyle name="Prozent 30 4" xfId="6012" xr:uid="{00000000-0005-0000-0000-00007A170000}"/>
    <cellStyle name="Prozent 30 4 2" xfId="6013" xr:uid="{00000000-0005-0000-0000-00007B170000}"/>
    <cellStyle name="Prozent 32 2" xfId="6014" xr:uid="{00000000-0005-0000-0000-00007C170000}"/>
    <cellStyle name="Prozent 32 2 2" xfId="6015" xr:uid="{00000000-0005-0000-0000-00007D170000}"/>
    <cellStyle name="Prozent 32 3" xfId="6016" xr:uid="{00000000-0005-0000-0000-00007E170000}"/>
    <cellStyle name="Prozent 32 3 2" xfId="6017" xr:uid="{00000000-0005-0000-0000-00007F170000}"/>
    <cellStyle name="Prozent 32 4" xfId="6018" xr:uid="{00000000-0005-0000-0000-000080170000}"/>
    <cellStyle name="Prozent 32 4 2" xfId="6019" xr:uid="{00000000-0005-0000-0000-000081170000}"/>
    <cellStyle name="Prozent 34 2" xfId="6020" xr:uid="{00000000-0005-0000-0000-000082170000}"/>
    <cellStyle name="Prozent 34 2 2" xfId="6021" xr:uid="{00000000-0005-0000-0000-000083170000}"/>
    <cellStyle name="Prozent 34 3" xfId="6022" xr:uid="{00000000-0005-0000-0000-000084170000}"/>
    <cellStyle name="Prozent 34 3 2" xfId="6023" xr:uid="{00000000-0005-0000-0000-000085170000}"/>
    <cellStyle name="Prozent 34 4" xfId="6024" xr:uid="{00000000-0005-0000-0000-000086170000}"/>
    <cellStyle name="Prozent 34 4 2" xfId="6025" xr:uid="{00000000-0005-0000-0000-000087170000}"/>
    <cellStyle name="Prozent 35 2" xfId="6026" xr:uid="{00000000-0005-0000-0000-000088170000}"/>
    <cellStyle name="Prozent 35 2 2" xfId="6027" xr:uid="{00000000-0005-0000-0000-000089170000}"/>
    <cellStyle name="Prozent 35 3" xfId="6028" xr:uid="{00000000-0005-0000-0000-00008A170000}"/>
    <cellStyle name="Prozent 35 3 2" xfId="6029" xr:uid="{00000000-0005-0000-0000-00008B170000}"/>
    <cellStyle name="Prozent 35 4" xfId="6030" xr:uid="{00000000-0005-0000-0000-00008C170000}"/>
    <cellStyle name="Prozent 35 4 2" xfId="6031" xr:uid="{00000000-0005-0000-0000-00008D170000}"/>
    <cellStyle name="Prozent 36 2" xfId="6032" xr:uid="{00000000-0005-0000-0000-00008E170000}"/>
    <cellStyle name="Prozent 36 2 2" xfId="6033" xr:uid="{00000000-0005-0000-0000-00008F170000}"/>
    <cellStyle name="Prozent 36 3" xfId="6034" xr:uid="{00000000-0005-0000-0000-000090170000}"/>
    <cellStyle name="Prozent 36 3 2" xfId="6035" xr:uid="{00000000-0005-0000-0000-000091170000}"/>
    <cellStyle name="Prozent 36 4" xfId="6036" xr:uid="{00000000-0005-0000-0000-000092170000}"/>
    <cellStyle name="Prozent 36 4 2" xfId="6037" xr:uid="{00000000-0005-0000-0000-000093170000}"/>
    <cellStyle name="Prozent 37 2" xfId="6038" xr:uid="{00000000-0005-0000-0000-000094170000}"/>
    <cellStyle name="Prozent 37 2 2" xfId="6039" xr:uid="{00000000-0005-0000-0000-000095170000}"/>
    <cellStyle name="Prozent 37 3" xfId="6040" xr:uid="{00000000-0005-0000-0000-000096170000}"/>
    <cellStyle name="Prozent 37 3 2" xfId="6041" xr:uid="{00000000-0005-0000-0000-000097170000}"/>
    <cellStyle name="Prozent 37 4" xfId="6042" xr:uid="{00000000-0005-0000-0000-000098170000}"/>
    <cellStyle name="Prozent 37 4 2" xfId="6043" xr:uid="{00000000-0005-0000-0000-000099170000}"/>
    <cellStyle name="Prozent 38 2" xfId="6044" xr:uid="{00000000-0005-0000-0000-00009A170000}"/>
    <cellStyle name="Prozent 38 2 2" xfId="6045" xr:uid="{00000000-0005-0000-0000-00009B170000}"/>
    <cellStyle name="Prozent 38 3" xfId="6046" xr:uid="{00000000-0005-0000-0000-00009C170000}"/>
    <cellStyle name="Prozent 38 3 2" xfId="6047" xr:uid="{00000000-0005-0000-0000-00009D170000}"/>
    <cellStyle name="Prozent 38 4" xfId="6048" xr:uid="{00000000-0005-0000-0000-00009E170000}"/>
    <cellStyle name="Prozent 38 4 2" xfId="6049" xr:uid="{00000000-0005-0000-0000-00009F170000}"/>
    <cellStyle name="Prozent 39 2" xfId="6050" xr:uid="{00000000-0005-0000-0000-0000A0170000}"/>
    <cellStyle name="Prozent 39 2 2" xfId="6051" xr:uid="{00000000-0005-0000-0000-0000A1170000}"/>
    <cellStyle name="Prozent 39 3" xfId="6052" xr:uid="{00000000-0005-0000-0000-0000A2170000}"/>
    <cellStyle name="Prozent 39 3 2" xfId="6053" xr:uid="{00000000-0005-0000-0000-0000A3170000}"/>
    <cellStyle name="Prozent 39 4" xfId="6054" xr:uid="{00000000-0005-0000-0000-0000A4170000}"/>
    <cellStyle name="Prozent 39 4 2" xfId="6055" xr:uid="{00000000-0005-0000-0000-0000A5170000}"/>
    <cellStyle name="Prozent 4" xfId="6056" xr:uid="{00000000-0005-0000-0000-0000A6170000}"/>
    <cellStyle name="Prozent 4 2" xfId="6057" xr:uid="{00000000-0005-0000-0000-0000A7170000}"/>
    <cellStyle name="Prozent 40 2" xfId="6058" xr:uid="{00000000-0005-0000-0000-0000A8170000}"/>
    <cellStyle name="Prozent 40 2 2" xfId="6059" xr:uid="{00000000-0005-0000-0000-0000A9170000}"/>
    <cellStyle name="Prozent 40 3" xfId="6060" xr:uid="{00000000-0005-0000-0000-0000AA170000}"/>
    <cellStyle name="Prozent 40 3 2" xfId="6061" xr:uid="{00000000-0005-0000-0000-0000AB170000}"/>
    <cellStyle name="Prozent 40 4" xfId="6062" xr:uid="{00000000-0005-0000-0000-0000AC170000}"/>
    <cellStyle name="Prozent 40 4 2" xfId="6063" xr:uid="{00000000-0005-0000-0000-0000AD170000}"/>
    <cellStyle name="Prozent 41 2" xfId="6064" xr:uid="{00000000-0005-0000-0000-0000AE170000}"/>
    <cellStyle name="Prozent 41 2 2" xfId="6065" xr:uid="{00000000-0005-0000-0000-0000AF170000}"/>
    <cellStyle name="Prozent 41 3" xfId="6066" xr:uid="{00000000-0005-0000-0000-0000B0170000}"/>
    <cellStyle name="Prozent 41 3 2" xfId="6067" xr:uid="{00000000-0005-0000-0000-0000B1170000}"/>
    <cellStyle name="Prozent 41 4" xfId="6068" xr:uid="{00000000-0005-0000-0000-0000B2170000}"/>
    <cellStyle name="Prozent 41 4 2" xfId="6069" xr:uid="{00000000-0005-0000-0000-0000B3170000}"/>
    <cellStyle name="Prozent 5" xfId="6070" xr:uid="{00000000-0005-0000-0000-0000B4170000}"/>
    <cellStyle name="Prozent 58 2" xfId="6071" xr:uid="{00000000-0005-0000-0000-0000B5170000}"/>
    <cellStyle name="Prozent 58 2 2" xfId="6072" xr:uid="{00000000-0005-0000-0000-0000B6170000}"/>
    <cellStyle name="Prozent 58 2 2 2" xfId="6073" xr:uid="{00000000-0005-0000-0000-0000B7170000}"/>
    <cellStyle name="Prozent 58 2 3" xfId="6074" xr:uid="{00000000-0005-0000-0000-0000B8170000}"/>
    <cellStyle name="Prozent 58 3" xfId="6075" xr:uid="{00000000-0005-0000-0000-0000B9170000}"/>
    <cellStyle name="Prozent 58 3 2" xfId="6076" xr:uid="{00000000-0005-0000-0000-0000BA170000}"/>
    <cellStyle name="Prozent 58 3 2 2" xfId="6077" xr:uid="{00000000-0005-0000-0000-0000BB170000}"/>
    <cellStyle name="Prozent 58 3 3" xfId="6078" xr:uid="{00000000-0005-0000-0000-0000BC170000}"/>
    <cellStyle name="Prozent 58 4" xfId="6079" xr:uid="{00000000-0005-0000-0000-0000BD170000}"/>
    <cellStyle name="Prozent 58 4 2" xfId="6080" xr:uid="{00000000-0005-0000-0000-0000BE170000}"/>
    <cellStyle name="Prozent 59 2" xfId="6081" xr:uid="{00000000-0005-0000-0000-0000BF170000}"/>
    <cellStyle name="Prozent 59 2 2" xfId="6082" xr:uid="{00000000-0005-0000-0000-0000C0170000}"/>
    <cellStyle name="Prozent 59 2 2 2" xfId="6083" xr:uid="{00000000-0005-0000-0000-0000C1170000}"/>
    <cellStyle name="Prozent 59 2 3" xfId="6084" xr:uid="{00000000-0005-0000-0000-0000C2170000}"/>
    <cellStyle name="Prozent 59 3" xfId="6085" xr:uid="{00000000-0005-0000-0000-0000C3170000}"/>
    <cellStyle name="Prozent 59 3 2" xfId="6086" xr:uid="{00000000-0005-0000-0000-0000C4170000}"/>
    <cellStyle name="Prozent 59 3 2 2" xfId="6087" xr:uid="{00000000-0005-0000-0000-0000C5170000}"/>
    <cellStyle name="Prozent 59 3 3" xfId="6088" xr:uid="{00000000-0005-0000-0000-0000C6170000}"/>
    <cellStyle name="Prozent 59 4" xfId="6089" xr:uid="{00000000-0005-0000-0000-0000C7170000}"/>
    <cellStyle name="Prozent 59 4 2" xfId="6090" xr:uid="{00000000-0005-0000-0000-0000C8170000}"/>
    <cellStyle name="Prozent 6" xfId="6091" xr:uid="{00000000-0005-0000-0000-0000C9170000}"/>
    <cellStyle name="Prozent 60 2" xfId="6092" xr:uid="{00000000-0005-0000-0000-0000CA170000}"/>
    <cellStyle name="Prozent 60 2 2" xfId="6093" xr:uid="{00000000-0005-0000-0000-0000CB170000}"/>
    <cellStyle name="Prozent 60 2 2 2" xfId="6094" xr:uid="{00000000-0005-0000-0000-0000CC170000}"/>
    <cellStyle name="Prozent 60 2 3" xfId="6095" xr:uid="{00000000-0005-0000-0000-0000CD170000}"/>
    <cellStyle name="Prozent 60 3" xfId="6096" xr:uid="{00000000-0005-0000-0000-0000CE170000}"/>
    <cellStyle name="Prozent 60 3 2" xfId="6097" xr:uid="{00000000-0005-0000-0000-0000CF170000}"/>
    <cellStyle name="Prozent 60 3 2 2" xfId="6098" xr:uid="{00000000-0005-0000-0000-0000D0170000}"/>
    <cellStyle name="Prozent 60 3 3" xfId="6099" xr:uid="{00000000-0005-0000-0000-0000D1170000}"/>
    <cellStyle name="Prozent 60 4" xfId="6100" xr:uid="{00000000-0005-0000-0000-0000D2170000}"/>
    <cellStyle name="Prozent 60 4 2" xfId="6101" xr:uid="{00000000-0005-0000-0000-0000D3170000}"/>
    <cellStyle name="Prozent 61" xfId="6102" xr:uid="{00000000-0005-0000-0000-0000D4170000}"/>
    <cellStyle name="Prozent 61 2" xfId="6103" xr:uid="{00000000-0005-0000-0000-0000D5170000}"/>
    <cellStyle name="Prozent 61 2 2" xfId="6104" xr:uid="{00000000-0005-0000-0000-0000D6170000}"/>
    <cellStyle name="Prozent 61 2 2 2" xfId="6105" xr:uid="{00000000-0005-0000-0000-0000D7170000}"/>
    <cellStyle name="Prozent 61 2 3" xfId="6106" xr:uid="{00000000-0005-0000-0000-0000D8170000}"/>
    <cellStyle name="Prozent 61 3" xfId="6107" xr:uid="{00000000-0005-0000-0000-0000D9170000}"/>
    <cellStyle name="Prozent 61 3 2" xfId="6108" xr:uid="{00000000-0005-0000-0000-0000DA170000}"/>
    <cellStyle name="Prozent 61 3 2 2" xfId="6109" xr:uid="{00000000-0005-0000-0000-0000DB170000}"/>
    <cellStyle name="Prozent 61 3 3" xfId="6110" xr:uid="{00000000-0005-0000-0000-0000DC170000}"/>
    <cellStyle name="Prozent 61 4" xfId="6111" xr:uid="{00000000-0005-0000-0000-0000DD170000}"/>
    <cellStyle name="Prozent 61 4 2" xfId="6112" xr:uid="{00000000-0005-0000-0000-0000DE170000}"/>
    <cellStyle name="Prozent 61 5" xfId="6113" xr:uid="{00000000-0005-0000-0000-0000DF170000}"/>
    <cellStyle name="Prozent 62" xfId="6114" xr:uid="{00000000-0005-0000-0000-0000E0170000}"/>
    <cellStyle name="Prozent 62 2" xfId="6115" xr:uid="{00000000-0005-0000-0000-0000E1170000}"/>
    <cellStyle name="Prozent 62 2 2" xfId="6116" xr:uid="{00000000-0005-0000-0000-0000E2170000}"/>
    <cellStyle name="Prozent 62 2 2 2" xfId="6117" xr:uid="{00000000-0005-0000-0000-0000E3170000}"/>
    <cellStyle name="Prozent 62 2 3" xfId="6118" xr:uid="{00000000-0005-0000-0000-0000E4170000}"/>
    <cellStyle name="Prozent 62 3" xfId="6119" xr:uid="{00000000-0005-0000-0000-0000E5170000}"/>
    <cellStyle name="Prozent 62 3 2" xfId="6120" xr:uid="{00000000-0005-0000-0000-0000E6170000}"/>
    <cellStyle name="Prozent 62 3 2 2" xfId="6121" xr:uid="{00000000-0005-0000-0000-0000E7170000}"/>
    <cellStyle name="Prozent 62 3 3" xfId="6122" xr:uid="{00000000-0005-0000-0000-0000E8170000}"/>
    <cellStyle name="Prozent 62 4" xfId="6123" xr:uid="{00000000-0005-0000-0000-0000E9170000}"/>
    <cellStyle name="Prozent 62 4 2" xfId="6124" xr:uid="{00000000-0005-0000-0000-0000EA170000}"/>
    <cellStyle name="Prozent 62 5" xfId="6125" xr:uid="{00000000-0005-0000-0000-0000EB170000}"/>
    <cellStyle name="Prozent 63" xfId="6126" xr:uid="{00000000-0005-0000-0000-0000EC170000}"/>
    <cellStyle name="Prozent 63 2" xfId="6127" xr:uid="{00000000-0005-0000-0000-0000ED170000}"/>
    <cellStyle name="Prozent 63 2 2" xfId="6128" xr:uid="{00000000-0005-0000-0000-0000EE170000}"/>
    <cellStyle name="Prozent 63 2 2 2" xfId="6129" xr:uid="{00000000-0005-0000-0000-0000EF170000}"/>
    <cellStyle name="Prozent 63 2 3" xfId="6130" xr:uid="{00000000-0005-0000-0000-0000F0170000}"/>
    <cellStyle name="Prozent 63 3" xfId="6131" xr:uid="{00000000-0005-0000-0000-0000F1170000}"/>
    <cellStyle name="Prozent 63 3 2" xfId="6132" xr:uid="{00000000-0005-0000-0000-0000F2170000}"/>
    <cellStyle name="Prozent 63 3 2 2" xfId="6133" xr:uid="{00000000-0005-0000-0000-0000F3170000}"/>
    <cellStyle name="Prozent 63 3 3" xfId="6134" xr:uid="{00000000-0005-0000-0000-0000F4170000}"/>
    <cellStyle name="Prozent 63 4" xfId="6135" xr:uid="{00000000-0005-0000-0000-0000F5170000}"/>
    <cellStyle name="Prozent 63 4 2" xfId="6136" xr:uid="{00000000-0005-0000-0000-0000F6170000}"/>
    <cellStyle name="Prozent 63 5" xfId="6137" xr:uid="{00000000-0005-0000-0000-0000F7170000}"/>
    <cellStyle name="Prozent 64" xfId="6138" xr:uid="{00000000-0005-0000-0000-0000F8170000}"/>
    <cellStyle name="Prozent 64 2" xfId="6139" xr:uid="{00000000-0005-0000-0000-0000F9170000}"/>
    <cellStyle name="Prozent 64 2 2" xfId="6140" xr:uid="{00000000-0005-0000-0000-0000FA170000}"/>
    <cellStyle name="Prozent 64 2 2 2" xfId="6141" xr:uid="{00000000-0005-0000-0000-0000FB170000}"/>
    <cellStyle name="Prozent 64 2 3" xfId="6142" xr:uid="{00000000-0005-0000-0000-0000FC170000}"/>
    <cellStyle name="Prozent 64 3" xfId="6143" xr:uid="{00000000-0005-0000-0000-0000FD170000}"/>
    <cellStyle name="Prozent 64 3 2" xfId="6144" xr:uid="{00000000-0005-0000-0000-0000FE170000}"/>
    <cellStyle name="Prozent 64 3 2 2" xfId="6145" xr:uid="{00000000-0005-0000-0000-0000FF170000}"/>
    <cellStyle name="Prozent 64 3 3" xfId="6146" xr:uid="{00000000-0005-0000-0000-000000180000}"/>
    <cellStyle name="Prozent 64 4" xfId="6147" xr:uid="{00000000-0005-0000-0000-000001180000}"/>
    <cellStyle name="Prozent 64 4 2" xfId="6148" xr:uid="{00000000-0005-0000-0000-000002180000}"/>
    <cellStyle name="Prozent 64 5" xfId="6149" xr:uid="{00000000-0005-0000-0000-000003180000}"/>
    <cellStyle name="Prozent 65" xfId="6150" xr:uid="{00000000-0005-0000-0000-000004180000}"/>
    <cellStyle name="Prozent 65 2" xfId="6151" xr:uid="{00000000-0005-0000-0000-000005180000}"/>
    <cellStyle name="Prozent 65 2 2" xfId="6152" xr:uid="{00000000-0005-0000-0000-000006180000}"/>
    <cellStyle name="Prozent 65 2 2 2" xfId="6153" xr:uid="{00000000-0005-0000-0000-000007180000}"/>
    <cellStyle name="Prozent 65 2 3" xfId="6154" xr:uid="{00000000-0005-0000-0000-000008180000}"/>
    <cellStyle name="Prozent 65 3" xfId="6155" xr:uid="{00000000-0005-0000-0000-000009180000}"/>
    <cellStyle name="Prozent 65 3 2" xfId="6156" xr:uid="{00000000-0005-0000-0000-00000A180000}"/>
    <cellStyle name="Prozent 65 3 2 2" xfId="6157" xr:uid="{00000000-0005-0000-0000-00000B180000}"/>
    <cellStyle name="Prozent 65 3 3" xfId="6158" xr:uid="{00000000-0005-0000-0000-00000C180000}"/>
    <cellStyle name="Prozent 65 4" xfId="6159" xr:uid="{00000000-0005-0000-0000-00000D180000}"/>
    <cellStyle name="Prozent 65 4 2" xfId="6160" xr:uid="{00000000-0005-0000-0000-00000E180000}"/>
    <cellStyle name="Prozent 65 5" xfId="6161" xr:uid="{00000000-0005-0000-0000-00000F180000}"/>
    <cellStyle name="Prozent 66" xfId="6162" xr:uid="{00000000-0005-0000-0000-000010180000}"/>
    <cellStyle name="Prozent 66 2" xfId="6163" xr:uid="{00000000-0005-0000-0000-000011180000}"/>
    <cellStyle name="Prozent 66 2 2" xfId="6164" xr:uid="{00000000-0005-0000-0000-000012180000}"/>
    <cellStyle name="Prozent 66 2 2 2" xfId="6165" xr:uid="{00000000-0005-0000-0000-000013180000}"/>
    <cellStyle name="Prozent 66 2 3" xfId="6166" xr:uid="{00000000-0005-0000-0000-000014180000}"/>
    <cellStyle name="Prozent 66 3" xfId="6167" xr:uid="{00000000-0005-0000-0000-000015180000}"/>
    <cellStyle name="Prozent 66 3 2" xfId="6168" xr:uid="{00000000-0005-0000-0000-000016180000}"/>
    <cellStyle name="Prozent 66 3 2 2" xfId="6169" xr:uid="{00000000-0005-0000-0000-000017180000}"/>
    <cellStyle name="Prozent 66 3 3" xfId="6170" xr:uid="{00000000-0005-0000-0000-000018180000}"/>
    <cellStyle name="Prozent 66 4" xfId="6171" xr:uid="{00000000-0005-0000-0000-000019180000}"/>
    <cellStyle name="Prozent 66 4 2" xfId="6172" xr:uid="{00000000-0005-0000-0000-00001A180000}"/>
    <cellStyle name="Prozent 66 5" xfId="6173" xr:uid="{00000000-0005-0000-0000-00001B180000}"/>
    <cellStyle name="Prozent 67" xfId="6174" xr:uid="{00000000-0005-0000-0000-00001C180000}"/>
    <cellStyle name="Prozent 67 2" xfId="6175" xr:uid="{00000000-0005-0000-0000-00001D180000}"/>
    <cellStyle name="Prozent 67 2 2" xfId="6176" xr:uid="{00000000-0005-0000-0000-00001E180000}"/>
    <cellStyle name="Prozent 67 2 2 2" xfId="6177" xr:uid="{00000000-0005-0000-0000-00001F180000}"/>
    <cellStyle name="Prozent 67 2 3" xfId="6178" xr:uid="{00000000-0005-0000-0000-000020180000}"/>
    <cellStyle name="Prozent 67 3" xfId="6179" xr:uid="{00000000-0005-0000-0000-000021180000}"/>
    <cellStyle name="Prozent 67 3 2" xfId="6180" xr:uid="{00000000-0005-0000-0000-000022180000}"/>
    <cellStyle name="Prozent 67 3 2 2" xfId="6181" xr:uid="{00000000-0005-0000-0000-000023180000}"/>
    <cellStyle name="Prozent 67 3 3" xfId="6182" xr:uid="{00000000-0005-0000-0000-000024180000}"/>
    <cellStyle name="Prozent 67 4" xfId="6183" xr:uid="{00000000-0005-0000-0000-000025180000}"/>
    <cellStyle name="Prozent 67 4 2" xfId="6184" xr:uid="{00000000-0005-0000-0000-000026180000}"/>
    <cellStyle name="Prozent 67 5" xfId="6185" xr:uid="{00000000-0005-0000-0000-000027180000}"/>
    <cellStyle name="Prozent 68" xfId="6186" xr:uid="{00000000-0005-0000-0000-000028180000}"/>
    <cellStyle name="Prozent 68 2" xfId="6187" xr:uid="{00000000-0005-0000-0000-000029180000}"/>
    <cellStyle name="Prozent 68 2 2" xfId="6188" xr:uid="{00000000-0005-0000-0000-00002A180000}"/>
    <cellStyle name="Prozent 68 2 2 2" xfId="6189" xr:uid="{00000000-0005-0000-0000-00002B180000}"/>
    <cellStyle name="Prozent 68 2 3" xfId="6190" xr:uid="{00000000-0005-0000-0000-00002C180000}"/>
    <cellStyle name="Prozent 68 3" xfId="6191" xr:uid="{00000000-0005-0000-0000-00002D180000}"/>
    <cellStyle name="Prozent 68 3 2" xfId="6192" xr:uid="{00000000-0005-0000-0000-00002E180000}"/>
    <cellStyle name="Prozent 68 3 2 2" xfId="6193" xr:uid="{00000000-0005-0000-0000-00002F180000}"/>
    <cellStyle name="Prozent 68 3 3" xfId="6194" xr:uid="{00000000-0005-0000-0000-000030180000}"/>
    <cellStyle name="Prozent 68 4" xfId="6195" xr:uid="{00000000-0005-0000-0000-000031180000}"/>
    <cellStyle name="Prozent 68 4 2" xfId="6196" xr:uid="{00000000-0005-0000-0000-000032180000}"/>
    <cellStyle name="Prozent 68 5" xfId="6197" xr:uid="{00000000-0005-0000-0000-000033180000}"/>
    <cellStyle name="Prozent 69" xfId="6198" xr:uid="{00000000-0005-0000-0000-000034180000}"/>
    <cellStyle name="Prozent 69 2" xfId="6199" xr:uid="{00000000-0005-0000-0000-000035180000}"/>
    <cellStyle name="Prozent 69 2 2" xfId="6200" xr:uid="{00000000-0005-0000-0000-000036180000}"/>
    <cellStyle name="Prozent 69 2 2 2" xfId="6201" xr:uid="{00000000-0005-0000-0000-000037180000}"/>
    <cellStyle name="Prozent 69 2 3" xfId="6202" xr:uid="{00000000-0005-0000-0000-000038180000}"/>
    <cellStyle name="Prozent 69 3" xfId="6203" xr:uid="{00000000-0005-0000-0000-000039180000}"/>
    <cellStyle name="Prozent 69 3 2" xfId="6204" xr:uid="{00000000-0005-0000-0000-00003A180000}"/>
    <cellStyle name="Prozent 69 3 2 2" xfId="6205" xr:uid="{00000000-0005-0000-0000-00003B180000}"/>
    <cellStyle name="Prozent 69 3 3" xfId="6206" xr:uid="{00000000-0005-0000-0000-00003C180000}"/>
    <cellStyle name="Prozent 69 4" xfId="6207" xr:uid="{00000000-0005-0000-0000-00003D180000}"/>
    <cellStyle name="Prozent 69 4 2" xfId="6208" xr:uid="{00000000-0005-0000-0000-00003E180000}"/>
    <cellStyle name="Prozent 69 5" xfId="6209" xr:uid="{00000000-0005-0000-0000-00003F180000}"/>
    <cellStyle name="Prozent 7" xfId="6210" xr:uid="{00000000-0005-0000-0000-000040180000}"/>
    <cellStyle name="Prozent 70" xfId="6211" xr:uid="{00000000-0005-0000-0000-000041180000}"/>
    <cellStyle name="Prozent 70 2" xfId="6212" xr:uid="{00000000-0005-0000-0000-000042180000}"/>
    <cellStyle name="Prozent 71" xfId="6213" xr:uid="{00000000-0005-0000-0000-000043180000}"/>
    <cellStyle name="Prozent 71 2" xfId="6214" xr:uid="{00000000-0005-0000-0000-000044180000}"/>
    <cellStyle name="Prozent 72" xfId="6215" xr:uid="{00000000-0005-0000-0000-000045180000}"/>
    <cellStyle name="Prozent 72 2" xfId="6216" xr:uid="{00000000-0005-0000-0000-000046180000}"/>
    <cellStyle name="Prozent 8" xfId="6217" xr:uid="{00000000-0005-0000-0000-000047180000}"/>
    <cellStyle name="Prozent 9" xfId="6218" xr:uid="{00000000-0005-0000-0000-000048180000}"/>
    <cellStyle name="Prozent 98 2" xfId="6219" xr:uid="{00000000-0005-0000-0000-000049180000}"/>
    <cellStyle name="Prozent 98 2 2" xfId="6220" xr:uid="{00000000-0005-0000-0000-00004A180000}"/>
    <cellStyle name="Prozent 99" xfId="6221" xr:uid="{00000000-0005-0000-0000-00004B180000}"/>
    <cellStyle name="Prozent 99 2" xfId="6222" xr:uid="{00000000-0005-0000-0000-00004C180000}"/>
    <cellStyle name="Prozent 99 2 2" xfId="6223" xr:uid="{00000000-0005-0000-0000-00004D180000}"/>
    <cellStyle name="Prozent 99 2 2 2" xfId="6224" xr:uid="{00000000-0005-0000-0000-00004E180000}"/>
    <cellStyle name="Prozent 99 2 3" xfId="6225" xr:uid="{00000000-0005-0000-0000-00004F180000}"/>
    <cellStyle name="Prozent 99 3" xfId="6226" xr:uid="{00000000-0005-0000-0000-000050180000}"/>
    <cellStyle name="Prozent 99 3 2" xfId="6227" xr:uid="{00000000-0005-0000-0000-000051180000}"/>
    <cellStyle name="Prozent 99 4" xfId="6228" xr:uid="{00000000-0005-0000-0000-000052180000}"/>
    <cellStyle name="QVPExpert_PivotHeader" xfId="6229" xr:uid="{00000000-0005-0000-0000-000053180000}"/>
    <cellStyle name="Schlecht 10" xfId="6230" xr:uid="{00000000-0005-0000-0000-000054180000}"/>
    <cellStyle name="Schlecht 10 2" xfId="6231" xr:uid="{00000000-0005-0000-0000-000055180000}"/>
    <cellStyle name="Schlecht 10 3" xfId="6232" xr:uid="{00000000-0005-0000-0000-000056180000}"/>
    <cellStyle name="Schlecht 10 4" xfId="6233" xr:uid="{00000000-0005-0000-0000-000057180000}"/>
    <cellStyle name="Schlecht 10 5" xfId="6234" xr:uid="{00000000-0005-0000-0000-000058180000}"/>
    <cellStyle name="Schlecht 11" xfId="6235" xr:uid="{00000000-0005-0000-0000-000059180000}"/>
    <cellStyle name="Schlecht 11 2" xfId="6236" xr:uid="{00000000-0005-0000-0000-00005A180000}"/>
    <cellStyle name="Schlecht 11 3" xfId="6237" xr:uid="{00000000-0005-0000-0000-00005B180000}"/>
    <cellStyle name="Schlecht 11 4" xfId="6238" xr:uid="{00000000-0005-0000-0000-00005C180000}"/>
    <cellStyle name="Schlecht 11 5" xfId="6239" xr:uid="{00000000-0005-0000-0000-00005D180000}"/>
    <cellStyle name="Schlecht 12" xfId="6240" xr:uid="{00000000-0005-0000-0000-00005E180000}"/>
    <cellStyle name="Schlecht 13" xfId="6241" xr:uid="{00000000-0005-0000-0000-00005F180000}"/>
    <cellStyle name="Schlecht 14" xfId="6242" xr:uid="{00000000-0005-0000-0000-000060180000}"/>
    <cellStyle name="Schlecht 15" xfId="6243" xr:uid="{00000000-0005-0000-0000-000061180000}"/>
    <cellStyle name="Schlecht 16" xfId="6244" xr:uid="{00000000-0005-0000-0000-000062180000}"/>
    <cellStyle name="Schlecht 2" xfId="6245" xr:uid="{00000000-0005-0000-0000-000063180000}"/>
    <cellStyle name="Schlecht 2 10" xfId="6246" xr:uid="{00000000-0005-0000-0000-000064180000}"/>
    <cellStyle name="Schlecht 2 11" xfId="6247" xr:uid="{00000000-0005-0000-0000-000065180000}"/>
    <cellStyle name="Schlecht 2 12" xfId="6248" xr:uid="{00000000-0005-0000-0000-000066180000}"/>
    <cellStyle name="Schlecht 2 13" xfId="6249" xr:uid="{00000000-0005-0000-0000-000067180000}"/>
    <cellStyle name="Schlecht 2 14" xfId="6250" xr:uid="{00000000-0005-0000-0000-000068180000}"/>
    <cellStyle name="Schlecht 2 15" xfId="6251" xr:uid="{00000000-0005-0000-0000-000069180000}"/>
    <cellStyle name="Schlecht 2 16" xfId="6252" xr:uid="{00000000-0005-0000-0000-00006A180000}"/>
    <cellStyle name="Schlecht 2 17" xfId="6253" xr:uid="{00000000-0005-0000-0000-00006B180000}"/>
    <cellStyle name="Schlecht 2 18" xfId="6254" xr:uid="{00000000-0005-0000-0000-00006C180000}"/>
    <cellStyle name="Schlecht 2 19" xfId="6255" xr:uid="{00000000-0005-0000-0000-00006D180000}"/>
    <cellStyle name="Schlecht 2 2" xfId="6256" xr:uid="{00000000-0005-0000-0000-00006E180000}"/>
    <cellStyle name="Schlecht 2 20" xfId="6257" xr:uid="{00000000-0005-0000-0000-00006F180000}"/>
    <cellStyle name="Schlecht 2 21" xfId="6258" xr:uid="{00000000-0005-0000-0000-000070180000}"/>
    <cellStyle name="Schlecht 2 22" xfId="6259" xr:uid="{00000000-0005-0000-0000-000071180000}"/>
    <cellStyle name="Schlecht 2 23" xfId="6260" xr:uid="{00000000-0005-0000-0000-000072180000}"/>
    <cellStyle name="Schlecht 2 24" xfId="6261" xr:uid="{00000000-0005-0000-0000-000073180000}"/>
    <cellStyle name="Schlecht 2 25" xfId="6262" xr:uid="{00000000-0005-0000-0000-000074180000}"/>
    <cellStyle name="Schlecht 2 26" xfId="6263" xr:uid="{00000000-0005-0000-0000-000075180000}"/>
    <cellStyle name="Schlecht 2 27" xfId="6264" xr:uid="{00000000-0005-0000-0000-000076180000}"/>
    <cellStyle name="Schlecht 2 28" xfId="6265" xr:uid="{00000000-0005-0000-0000-000077180000}"/>
    <cellStyle name="Schlecht 2 29" xfId="6266" xr:uid="{00000000-0005-0000-0000-000078180000}"/>
    <cellStyle name="Schlecht 2 3" xfId="6267" xr:uid="{00000000-0005-0000-0000-000079180000}"/>
    <cellStyle name="Schlecht 2 30" xfId="6268" xr:uid="{00000000-0005-0000-0000-00007A180000}"/>
    <cellStyle name="Schlecht 2 31" xfId="6269" xr:uid="{00000000-0005-0000-0000-00007B180000}"/>
    <cellStyle name="Schlecht 2 32" xfId="6270" xr:uid="{00000000-0005-0000-0000-00007C180000}"/>
    <cellStyle name="Schlecht 2 33" xfId="6271" xr:uid="{00000000-0005-0000-0000-00007D180000}"/>
    <cellStyle name="Schlecht 2 34" xfId="6272" xr:uid="{00000000-0005-0000-0000-00007E180000}"/>
    <cellStyle name="Schlecht 2 35" xfId="6273" xr:uid="{00000000-0005-0000-0000-00007F180000}"/>
    <cellStyle name="Schlecht 2 36" xfId="6274" xr:uid="{00000000-0005-0000-0000-000080180000}"/>
    <cellStyle name="Schlecht 2 4" xfId="6275" xr:uid="{00000000-0005-0000-0000-000081180000}"/>
    <cellStyle name="Schlecht 2 5" xfId="6276" xr:uid="{00000000-0005-0000-0000-000082180000}"/>
    <cellStyle name="Schlecht 2 6" xfId="6277" xr:uid="{00000000-0005-0000-0000-000083180000}"/>
    <cellStyle name="Schlecht 2 7" xfId="6278" xr:uid="{00000000-0005-0000-0000-000084180000}"/>
    <cellStyle name="Schlecht 2 8" xfId="6279" xr:uid="{00000000-0005-0000-0000-000085180000}"/>
    <cellStyle name="Schlecht 2 9" xfId="6280" xr:uid="{00000000-0005-0000-0000-000086180000}"/>
    <cellStyle name="Schlecht 3" xfId="6281" xr:uid="{00000000-0005-0000-0000-000087180000}"/>
    <cellStyle name="Schlecht 3 10" xfId="6282" xr:uid="{00000000-0005-0000-0000-000088180000}"/>
    <cellStyle name="Schlecht 3 11" xfId="6283" xr:uid="{00000000-0005-0000-0000-000089180000}"/>
    <cellStyle name="Schlecht 3 12" xfId="6284" xr:uid="{00000000-0005-0000-0000-00008A180000}"/>
    <cellStyle name="Schlecht 3 13" xfId="6285" xr:uid="{00000000-0005-0000-0000-00008B180000}"/>
    <cellStyle name="Schlecht 3 14" xfId="6286" xr:uid="{00000000-0005-0000-0000-00008C180000}"/>
    <cellStyle name="Schlecht 3 15" xfId="6287" xr:uid="{00000000-0005-0000-0000-00008D180000}"/>
    <cellStyle name="Schlecht 3 16" xfId="6288" xr:uid="{00000000-0005-0000-0000-00008E180000}"/>
    <cellStyle name="Schlecht 3 17" xfId="6289" xr:uid="{00000000-0005-0000-0000-00008F180000}"/>
    <cellStyle name="Schlecht 3 18" xfId="6290" xr:uid="{00000000-0005-0000-0000-000090180000}"/>
    <cellStyle name="Schlecht 3 19" xfId="6291" xr:uid="{00000000-0005-0000-0000-000091180000}"/>
    <cellStyle name="Schlecht 3 2" xfId="6292" xr:uid="{00000000-0005-0000-0000-000092180000}"/>
    <cellStyle name="Schlecht 3 20" xfId="6293" xr:uid="{00000000-0005-0000-0000-000093180000}"/>
    <cellStyle name="Schlecht 3 21" xfId="6294" xr:uid="{00000000-0005-0000-0000-000094180000}"/>
    <cellStyle name="Schlecht 3 22" xfId="6295" xr:uid="{00000000-0005-0000-0000-000095180000}"/>
    <cellStyle name="Schlecht 3 23" xfId="6296" xr:uid="{00000000-0005-0000-0000-000096180000}"/>
    <cellStyle name="Schlecht 3 24" xfId="6297" xr:uid="{00000000-0005-0000-0000-000097180000}"/>
    <cellStyle name="Schlecht 3 25" xfId="6298" xr:uid="{00000000-0005-0000-0000-000098180000}"/>
    <cellStyle name="Schlecht 3 26" xfId="6299" xr:uid="{00000000-0005-0000-0000-000099180000}"/>
    <cellStyle name="Schlecht 3 27" xfId="6300" xr:uid="{00000000-0005-0000-0000-00009A180000}"/>
    <cellStyle name="Schlecht 3 28" xfId="6301" xr:uid="{00000000-0005-0000-0000-00009B180000}"/>
    <cellStyle name="Schlecht 3 29" xfId="6302" xr:uid="{00000000-0005-0000-0000-00009C180000}"/>
    <cellStyle name="Schlecht 3 3" xfId="6303" xr:uid="{00000000-0005-0000-0000-00009D180000}"/>
    <cellStyle name="Schlecht 3 4" xfId="6304" xr:uid="{00000000-0005-0000-0000-00009E180000}"/>
    <cellStyle name="Schlecht 3 5" xfId="6305" xr:uid="{00000000-0005-0000-0000-00009F180000}"/>
    <cellStyle name="Schlecht 3 6" xfId="6306" xr:uid="{00000000-0005-0000-0000-0000A0180000}"/>
    <cellStyle name="Schlecht 3 7" xfId="6307" xr:uid="{00000000-0005-0000-0000-0000A1180000}"/>
    <cellStyle name="Schlecht 3 8" xfId="6308" xr:uid="{00000000-0005-0000-0000-0000A2180000}"/>
    <cellStyle name="Schlecht 3 9" xfId="6309" xr:uid="{00000000-0005-0000-0000-0000A3180000}"/>
    <cellStyle name="Schlecht 4" xfId="6310" xr:uid="{00000000-0005-0000-0000-0000A4180000}"/>
    <cellStyle name="Schlecht 4 10" xfId="6311" xr:uid="{00000000-0005-0000-0000-0000A5180000}"/>
    <cellStyle name="Schlecht 4 11" xfId="6312" xr:uid="{00000000-0005-0000-0000-0000A6180000}"/>
    <cellStyle name="Schlecht 4 2" xfId="6313" xr:uid="{00000000-0005-0000-0000-0000A7180000}"/>
    <cellStyle name="Schlecht 4 3" xfId="6314" xr:uid="{00000000-0005-0000-0000-0000A8180000}"/>
    <cellStyle name="Schlecht 4 4" xfId="6315" xr:uid="{00000000-0005-0000-0000-0000A9180000}"/>
    <cellStyle name="Schlecht 4 5" xfId="6316" xr:uid="{00000000-0005-0000-0000-0000AA180000}"/>
    <cellStyle name="Schlecht 4 6" xfId="6317" xr:uid="{00000000-0005-0000-0000-0000AB180000}"/>
    <cellStyle name="Schlecht 4 7" xfId="6318" xr:uid="{00000000-0005-0000-0000-0000AC180000}"/>
    <cellStyle name="Schlecht 4 8" xfId="6319" xr:uid="{00000000-0005-0000-0000-0000AD180000}"/>
    <cellStyle name="Schlecht 4 9" xfId="6320" xr:uid="{00000000-0005-0000-0000-0000AE180000}"/>
    <cellStyle name="Schlecht 5" xfId="6321" xr:uid="{00000000-0005-0000-0000-0000AF180000}"/>
    <cellStyle name="Schlecht 5 2" xfId="6322" xr:uid="{00000000-0005-0000-0000-0000B0180000}"/>
    <cellStyle name="Schlecht 5 3" xfId="6323" xr:uid="{00000000-0005-0000-0000-0000B1180000}"/>
    <cellStyle name="Schlecht 5 4" xfId="6324" xr:uid="{00000000-0005-0000-0000-0000B2180000}"/>
    <cellStyle name="Schlecht 5 5" xfId="6325" xr:uid="{00000000-0005-0000-0000-0000B3180000}"/>
    <cellStyle name="Schlecht 6" xfId="6326" xr:uid="{00000000-0005-0000-0000-0000B4180000}"/>
    <cellStyle name="Schlecht 6 2" xfId="6327" xr:uid="{00000000-0005-0000-0000-0000B5180000}"/>
    <cellStyle name="Schlecht 6 3" xfId="6328" xr:uid="{00000000-0005-0000-0000-0000B6180000}"/>
    <cellStyle name="Schlecht 6 4" xfId="6329" xr:uid="{00000000-0005-0000-0000-0000B7180000}"/>
    <cellStyle name="Schlecht 6 5" xfId="6330" xr:uid="{00000000-0005-0000-0000-0000B8180000}"/>
    <cellStyle name="Schlecht 7" xfId="6331" xr:uid="{00000000-0005-0000-0000-0000B9180000}"/>
    <cellStyle name="Schlecht 7 2" xfId="6332" xr:uid="{00000000-0005-0000-0000-0000BA180000}"/>
    <cellStyle name="Schlecht 7 3" xfId="6333" xr:uid="{00000000-0005-0000-0000-0000BB180000}"/>
    <cellStyle name="Schlecht 7 4" xfId="6334" xr:uid="{00000000-0005-0000-0000-0000BC180000}"/>
    <cellStyle name="Schlecht 7 5" xfId="6335" xr:uid="{00000000-0005-0000-0000-0000BD180000}"/>
    <cellStyle name="Schlecht 8" xfId="6336" xr:uid="{00000000-0005-0000-0000-0000BE180000}"/>
    <cellStyle name="Schlecht 8 2" xfId="6337" xr:uid="{00000000-0005-0000-0000-0000BF180000}"/>
    <cellStyle name="Schlecht 8 3" xfId="6338" xr:uid="{00000000-0005-0000-0000-0000C0180000}"/>
    <cellStyle name="Schlecht 8 4" xfId="6339" xr:uid="{00000000-0005-0000-0000-0000C1180000}"/>
    <cellStyle name="Schlecht 8 5" xfId="6340" xr:uid="{00000000-0005-0000-0000-0000C2180000}"/>
    <cellStyle name="Schlecht 9" xfId="6341" xr:uid="{00000000-0005-0000-0000-0000C3180000}"/>
    <cellStyle name="Schlecht 9 2" xfId="6342" xr:uid="{00000000-0005-0000-0000-0000C4180000}"/>
    <cellStyle name="Schlecht 9 3" xfId="6343" xr:uid="{00000000-0005-0000-0000-0000C5180000}"/>
    <cellStyle name="Schlecht 9 4" xfId="6344" xr:uid="{00000000-0005-0000-0000-0000C6180000}"/>
    <cellStyle name="Schlecht 9 5" xfId="6345" xr:uid="{00000000-0005-0000-0000-0000C7180000}"/>
    <cellStyle name="Standard" xfId="0" builtinId="0"/>
    <cellStyle name="Standard 10" xfId="6346" xr:uid="{00000000-0005-0000-0000-0000C9180000}"/>
    <cellStyle name="Standard 10 2" xfId="6347" xr:uid="{00000000-0005-0000-0000-0000CA180000}"/>
    <cellStyle name="Standard 10 2 2" xfId="6348" xr:uid="{00000000-0005-0000-0000-0000CB180000}"/>
    <cellStyle name="Standard 10 2 2 2" xfId="6349" xr:uid="{00000000-0005-0000-0000-0000CC180000}"/>
    <cellStyle name="Standard 10 2 3" xfId="6350" xr:uid="{00000000-0005-0000-0000-0000CD180000}"/>
    <cellStyle name="Standard 10 2 4" xfId="6351" xr:uid="{00000000-0005-0000-0000-0000CE180000}"/>
    <cellStyle name="Standard 10 3" xfId="6352" xr:uid="{00000000-0005-0000-0000-0000CF180000}"/>
    <cellStyle name="Standard 10 3 2" xfId="6353" xr:uid="{00000000-0005-0000-0000-0000D0180000}"/>
    <cellStyle name="Standard 10 3 2 2" xfId="6354" xr:uid="{00000000-0005-0000-0000-0000D1180000}"/>
    <cellStyle name="Standard 10 3 3" xfId="6355" xr:uid="{00000000-0005-0000-0000-0000D2180000}"/>
    <cellStyle name="Standard 10 4" xfId="6356" xr:uid="{00000000-0005-0000-0000-0000D3180000}"/>
    <cellStyle name="Standard 10 4 2" xfId="6357" xr:uid="{00000000-0005-0000-0000-0000D4180000}"/>
    <cellStyle name="Standard 10 5" xfId="6358" xr:uid="{00000000-0005-0000-0000-0000D5180000}"/>
    <cellStyle name="Standard 10 6" xfId="6359" xr:uid="{00000000-0005-0000-0000-0000D6180000}"/>
    <cellStyle name="Standard 11" xfId="6360" xr:uid="{00000000-0005-0000-0000-0000D7180000}"/>
    <cellStyle name="Standard 11 2" xfId="6361" xr:uid="{00000000-0005-0000-0000-0000D8180000}"/>
    <cellStyle name="Standard 11 2 2" xfId="6362" xr:uid="{00000000-0005-0000-0000-0000D9180000}"/>
    <cellStyle name="Standard 11 2 2 2" xfId="6363" xr:uid="{00000000-0005-0000-0000-0000DA180000}"/>
    <cellStyle name="Standard 11 2 3" xfId="6364" xr:uid="{00000000-0005-0000-0000-0000DB180000}"/>
    <cellStyle name="Standard 11 3" xfId="6365" xr:uid="{00000000-0005-0000-0000-0000DC180000}"/>
    <cellStyle name="Standard 11 3 2" xfId="6366" xr:uid="{00000000-0005-0000-0000-0000DD180000}"/>
    <cellStyle name="Standard 11 3 2 2" xfId="6367" xr:uid="{00000000-0005-0000-0000-0000DE180000}"/>
    <cellStyle name="Standard 11 3 3" xfId="6368" xr:uid="{00000000-0005-0000-0000-0000DF180000}"/>
    <cellStyle name="Standard 11 4" xfId="6369" xr:uid="{00000000-0005-0000-0000-0000E0180000}"/>
    <cellStyle name="Standard 11 4 2" xfId="6370" xr:uid="{00000000-0005-0000-0000-0000E1180000}"/>
    <cellStyle name="Standard 11 5" xfId="6371" xr:uid="{00000000-0005-0000-0000-0000E2180000}"/>
    <cellStyle name="Standard 12" xfId="6372" xr:uid="{00000000-0005-0000-0000-0000E3180000}"/>
    <cellStyle name="Standard 12 2" xfId="6373" xr:uid="{00000000-0005-0000-0000-0000E4180000}"/>
    <cellStyle name="Standard 12 2 2" xfId="6374" xr:uid="{00000000-0005-0000-0000-0000E5180000}"/>
    <cellStyle name="Standard 12 2 2 2" xfId="6375" xr:uid="{00000000-0005-0000-0000-0000E6180000}"/>
    <cellStyle name="Standard 12 2 3" xfId="6376" xr:uid="{00000000-0005-0000-0000-0000E7180000}"/>
    <cellStyle name="Standard 12 3" xfId="6377" xr:uid="{00000000-0005-0000-0000-0000E8180000}"/>
    <cellStyle name="Standard 12 3 2" xfId="6378" xr:uid="{00000000-0005-0000-0000-0000E9180000}"/>
    <cellStyle name="Standard 12 3 2 2" xfId="6379" xr:uid="{00000000-0005-0000-0000-0000EA180000}"/>
    <cellStyle name="Standard 12 3 3" xfId="6380" xr:uid="{00000000-0005-0000-0000-0000EB180000}"/>
    <cellStyle name="Standard 12 4" xfId="6381" xr:uid="{00000000-0005-0000-0000-0000EC180000}"/>
    <cellStyle name="Standard 12 4 2" xfId="6382" xr:uid="{00000000-0005-0000-0000-0000ED180000}"/>
    <cellStyle name="Standard 13 2" xfId="6383" xr:uid="{00000000-0005-0000-0000-0000EE180000}"/>
    <cellStyle name="Standard 13 2 2" xfId="6384" xr:uid="{00000000-0005-0000-0000-0000EF180000}"/>
    <cellStyle name="Standard 13 3" xfId="6385" xr:uid="{00000000-0005-0000-0000-0000F0180000}"/>
    <cellStyle name="Standard 13 3 2" xfId="6386" xr:uid="{00000000-0005-0000-0000-0000F1180000}"/>
    <cellStyle name="Standard 13 4" xfId="6387" xr:uid="{00000000-0005-0000-0000-0000F2180000}"/>
    <cellStyle name="Standard 13 4 2" xfId="6388" xr:uid="{00000000-0005-0000-0000-0000F3180000}"/>
    <cellStyle name="Standard 14 2" xfId="6389" xr:uid="{00000000-0005-0000-0000-0000F4180000}"/>
    <cellStyle name="Standard 14 2 2" xfId="6390" xr:uid="{00000000-0005-0000-0000-0000F5180000}"/>
    <cellStyle name="Standard 14 2 2 2" xfId="6391" xr:uid="{00000000-0005-0000-0000-0000F6180000}"/>
    <cellStyle name="Standard 14 2 3" xfId="6392" xr:uid="{00000000-0005-0000-0000-0000F7180000}"/>
    <cellStyle name="Standard 14 3" xfId="6393" xr:uid="{00000000-0005-0000-0000-0000F8180000}"/>
    <cellStyle name="Standard 14 3 2" xfId="6394" xr:uid="{00000000-0005-0000-0000-0000F9180000}"/>
    <cellStyle name="Standard 14 3 2 2" xfId="6395" xr:uid="{00000000-0005-0000-0000-0000FA180000}"/>
    <cellStyle name="Standard 14 3 3" xfId="6396" xr:uid="{00000000-0005-0000-0000-0000FB180000}"/>
    <cellStyle name="Standard 14 4" xfId="6397" xr:uid="{00000000-0005-0000-0000-0000FC180000}"/>
    <cellStyle name="Standard 14 4 2" xfId="6398" xr:uid="{00000000-0005-0000-0000-0000FD180000}"/>
    <cellStyle name="Standard 15 2" xfId="6399" xr:uid="{00000000-0005-0000-0000-0000FE180000}"/>
    <cellStyle name="Standard 15 2 2" xfId="6400" xr:uid="{00000000-0005-0000-0000-0000FF180000}"/>
    <cellStyle name="Standard 15 2 2 2" xfId="6401" xr:uid="{00000000-0005-0000-0000-000000190000}"/>
    <cellStyle name="Standard 15 2 2 2 2" xfId="6402" xr:uid="{00000000-0005-0000-0000-000001190000}"/>
    <cellStyle name="Standard 15 2 2 3" xfId="6403" xr:uid="{00000000-0005-0000-0000-000002190000}"/>
    <cellStyle name="Standard 15 2 3" xfId="6404" xr:uid="{00000000-0005-0000-0000-000003190000}"/>
    <cellStyle name="Standard 15 2 3 2" xfId="6405" xr:uid="{00000000-0005-0000-0000-000004190000}"/>
    <cellStyle name="Standard 15 2 4" xfId="6406" xr:uid="{00000000-0005-0000-0000-000005190000}"/>
    <cellStyle name="Standard 15 3" xfId="6407" xr:uid="{00000000-0005-0000-0000-000006190000}"/>
    <cellStyle name="Standard 15 3 2" xfId="6408" xr:uid="{00000000-0005-0000-0000-000007190000}"/>
    <cellStyle name="Standard 15 3 2 2" xfId="6409" xr:uid="{00000000-0005-0000-0000-000008190000}"/>
    <cellStyle name="Standard 15 3 3" xfId="6410" xr:uid="{00000000-0005-0000-0000-000009190000}"/>
    <cellStyle name="Standard 15 4" xfId="6411" xr:uid="{00000000-0005-0000-0000-00000A190000}"/>
    <cellStyle name="Standard 15 4 2" xfId="6412" xr:uid="{00000000-0005-0000-0000-00000B190000}"/>
    <cellStyle name="Standard 16 2" xfId="6413" xr:uid="{00000000-0005-0000-0000-00000C190000}"/>
    <cellStyle name="Standard 16 2 2" xfId="6414" xr:uid="{00000000-0005-0000-0000-00000D190000}"/>
    <cellStyle name="Standard 16 2 2 2" xfId="6415" xr:uid="{00000000-0005-0000-0000-00000E190000}"/>
    <cellStyle name="Standard 16 2 3" xfId="6416" xr:uid="{00000000-0005-0000-0000-00000F190000}"/>
    <cellStyle name="Standard 16 3" xfId="6417" xr:uid="{00000000-0005-0000-0000-000010190000}"/>
    <cellStyle name="Standard 16 3 2" xfId="6418" xr:uid="{00000000-0005-0000-0000-000011190000}"/>
    <cellStyle name="Standard 16 3 2 2" xfId="6419" xr:uid="{00000000-0005-0000-0000-000012190000}"/>
    <cellStyle name="Standard 16 3 3" xfId="6420" xr:uid="{00000000-0005-0000-0000-000013190000}"/>
    <cellStyle name="Standard 16 4" xfId="6421" xr:uid="{00000000-0005-0000-0000-000014190000}"/>
    <cellStyle name="Standard 16 4 2" xfId="6422" xr:uid="{00000000-0005-0000-0000-000015190000}"/>
    <cellStyle name="Standard 17 2" xfId="6423" xr:uid="{00000000-0005-0000-0000-000016190000}"/>
    <cellStyle name="Standard 17 2 2" xfId="6424" xr:uid="{00000000-0005-0000-0000-000017190000}"/>
    <cellStyle name="Standard 17 2 2 2" xfId="6425" xr:uid="{00000000-0005-0000-0000-000018190000}"/>
    <cellStyle name="Standard 17 2 3" xfId="6426" xr:uid="{00000000-0005-0000-0000-000019190000}"/>
    <cellStyle name="Standard 17 3" xfId="6427" xr:uid="{00000000-0005-0000-0000-00001A190000}"/>
    <cellStyle name="Standard 17 3 2" xfId="6428" xr:uid="{00000000-0005-0000-0000-00001B190000}"/>
    <cellStyle name="Standard 17 3 2 2" xfId="6429" xr:uid="{00000000-0005-0000-0000-00001C190000}"/>
    <cellStyle name="Standard 17 3 3" xfId="6430" xr:uid="{00000000-0005-0000-0000-00001D190000}"/>
    <cellStyle name="Standard 17 4" xfId="6431" xr:uid="{00000000-0005-0000-0000-00001E190000}"/>
    <cellStyle name="Standard 17 4 2" xfId="6432" xr:uid="{00000000-0005-0000-0000-00001F190000}"/>
    <cellStyle name="Standard 18 2" xfId="6433" xr:uid="{00000000-0005-0000-0000-000020190000}"/>
    <cellStyle name="Standard 18 2 2" xfId="6434" xr:uid="{00000000-0005-0000-0000-000021190000}"/>
    <cellStyle name="Standard 18 2 2 2" xfId="6435" xr:uid="{00000000-0005-0000-0000-000022190000}"/>
    <cellStyle name="Standard 18 2 3" xfId="6436" xr:uid="{00000000-0005-0000-0000-000023190000}"/>
    <cellStyle name="Standard 18 3" xfId="6437" xr:uid="{00000000-0005-0000-0000-000024190000}"/>
    <cellStyle name="Standard 18 3 2" xfId="6438" xr:uid="{00000000-0005-0000-0000-000025190000}"/>
    <cellStyle name="Standard 18 3 2 2" xfId="6439" xr:uid="{00000000-0005-0000-0000-000026190000}"/>
    <cellStyle name="Standard 18 3 3" xfId="6440" xr:uid="{00000000-0005-0000-0000-000027190000}"/>
    <cellStyle name="Standard 18 4" xfId="6441" xr:uid="{00000000-0005-0000-0000-000028190000}"/>
    <cellStyle name="Standard 18 4 2" xfId="6442" xr:uid="{00000000-0005-0000-0000-000029190000}"/>
    <cellStyle name="Standard 19" xfId="6443" xr:uid="{00000000-0005-0000-0000-00002A190000}"/>
    <cellStyle name="Standard 19 2" xfId="6444" xr:uid="{00000000-0005-0000-0000-00002B190000}"/>
    <cellStyle name="Standard 19 2 2" xfId="6445" xr:uid="{00000000-0005-0000-0000-00002C190000}"/>
    <cellStyle name="Standard 19 3" xfId="6446" xr:uid="{00000000-0005-0000-0000-00002D190000}"/>
    <cellStyle name="Standard 19 3 2" xfId="6447" xr:uid="{00000000-0005-0000-0000-00002E190000}"/>
    <cellStyle name="Standard 19 4" xfId="6448" xr:uid="{00000000-0005-0000-0000-00002F190000}"/>
    <cellStyle name="Standard 19 4 2" xfId="6449" xr:uid="{00000000-0005-0000-0000-000030190000}"/>
    <cellStyle name="Standard 19 5" xfId="6450" xr:uid="{00000000-0005-0000-0000-000031190000}"/>
    <cellStyle name="Standard 2" xfId="6451" xr:uid="{00000000-0005-0000-0000-000032190000}"/>
    <cellStyle name="Standard 2 10" xfId="6452" xr:uid="{00000000-0005-0000-0000-000033190000}"/>
    <cellStyle name="Standard 2 10 2" xfId="6453" xr:uid="{00000000-0005-0000-0000-000034190000}"/>
    <cellStyle name="Standard 2 10 2 2" xfId="6454" xr:uid="{00000000-0005-0000-0000-000035190000}"/>
    <cellStyle name="Standard 2 10 2 2 2" xfId="6455" xr:uid="{00000000-0005-0000-0000-000036190000}"/>
    <cellStyle name="Standard 2 10 2 2 3" xfId="6456" xr:uid="{00000000-0005-0000-0000-000037190000}"/>
    <cellStyle name="Standard 2 10 2 3" xfId="6457" xr:uid="{00000000-0005-0000-0000-000038190000}"/>
    <cellStyle name="Standard 2 10 2 4" xfId="6458" xr:uid="{00000000-0005-0000-0000-000039190000}"/>
    <cellStyle name="Standard 2 10 3" xfId="6459" xr:uid="{00000000-0005-0000-0000-00003A190000}"/>
    <cellStyle name="Standard 2 10 3 2" xfId="6460" xr:uid="{00000000-0005-0000-0000-00003B190000}"/>
    <cellStyle name="Standard 2 10 3 3" xfId="6461" xr:uid="{00000000-0005-0000-0000-00003C190000}"/>
    <cellStyle name="Standard 2 10 4" xfId="6462" xr:uid="{00000000-0005-0000-0000-00003D190000}"/>
    <cellStyle name="Standard 2 10 5" xfId="6463" xr:uid="{00000000-0005-0000-0000-00003E190000}"/>
    <cellStyle name="Standard 2 11" xfId="6464" xr:uid="{00000000-0005-0000-0000-00003F190000}"/>
    <cellStyle name="Standard 2 11 2" xfId="6465" xr:uid="{00000000-0005-0000-0000-000040190000}"/>
    <cellStyle name="Standard 2 11 2 2" xfId="6466" xr:uid="{00000000-0005-0000-0000-000041190000}"/>
    <cellStyle name="Standard 2 11 2 2 2" xfId="6467" xr:uid="{00000000-0005-0000-0000-000042190000}"/>
    <cellStyle name="Standard 2 11 2 3" xfId="6468" xr:uid="{00000000-0005-0000-0000-000043190000}"/>
    <cellStyle name="Standard 2 11 3" xfId="6469" xr:uid="{00000000-0005-0000-0000-000044190000}"/>
    <cellStyle name="Standard 2 11 3 2" xfId="6470" xr:uid="{00000000-0005-0000-0000-000045190000}"/>
    <cellStyle name="Standard 2 11 4" xfId="6471" xr:uid="{00000000-0005-0000-0000-000046190000}"/>
    <cellStyle name="Standard 2 12" xfId="6472" xr:uid="{00000000-0005-0000-0000-000047190000}"/>
    <cellStyle name="Standard 2 12 2" xfId="6473" xr:uid="{00000000-0005-0000-0000-000048190000}"/>
    <cellStyle name="Standard 2 12 2 2" xfId="6474" xr:uid="{00000000-0005-0000-0000-000049190000}"/>
    <cellStyle name="Standard 2 12 2 2 2" xfId="6475" xr:uid="{00000000-0005-0000-0000-00004A190000}"/>
    <cellStyle name="Standard 2 12 2 3" xfId="6476" xr:uid="{00000000-0005-0000-0000-00004B190000}"/>
    <cellStyle name="Standard 2 12 3" xfId="6477" xr:uid="{00000000-0005-0000-0000-00004C190000}"/>
    <cellStyle name="Standard 2 12 3 2" xfId="6478" xr:uid="{00000000-0005-0000-0000-00004D190000}"/>
    <cellStyle name="Standard 2 12 4" xfId="6479" xr:uid="{00000000-0005-0000-0000-00004E190000}"/>
    <cellStyle name="Standard 2 13" xfId="6480" xr:uid="{00000000-0005-0000-0000-00004F190000}"/>
    <cellStyle name="Standard 2 13 2" xfId="6481" xr:uid="{00000000-0005-0000-0000-000050190000}"/>
    <cellStyle name="Standard 2 13 2 2" xfId="6482" xr:uid="{00000000-0005-0000-0000-000051190000}"/>
    <cellStyle name="Standard 2 13 2 2 2" xfId="6483" xr:uid="{00000000-0005-0000-0000-000052190000}"/>
    <cellStyle name="Standard 2 13 2 3" xfId="6484" xr:uid="{00000000-0005-0000-0000-000053190000}"/>
    <cellStyle name="Standard 2 13 3" xfId="6485" xr:uid="{00000000-0005-0000-0000-000054190000}"/>
    <cellStyle name="Standard 2 13 3 2" xfId="6486" xr:uid="{00000000-0005-0000-0000-000055190000}"/>
    <cellStyle name="Standard 2 13 4" xfId="6487" xr:uid="{00000000-0005-0000-0000-000056190000}"/>
    <cellStyle name="Standard 2 14" xfId="6488" xr:uid="{00000000-0005-0000-0000-000057190000}"/>
    <cellStyle name="Standard 2 14 2" xfId="6489" xr:uid="{00000000-0005-0000-0000-000058190000}"/>
    <cellStyle name="Standard 2 14 2 2" xfId="6490" xr:uid="{00000000-0005-0000-0000-000059190000}"/>
    <cellStyle name="Standard 2 14 2 2 2" xfId="6491" xr:uid="{00000000-0005-0000-0000-00005A190000}"/>
    <cellStyle name="Standard 2 14 2 3" xfId="6492" xr:uid="{00000000-0005-0000-0000-00005B190000}"/>
    <cellStyle name="Standard 2 14 3" xfId="6493" xr:uid="{00000000-0005-0000-0000-00005C190000}"/>
    <cellStyle name="Standard 2 14 3 2" xfId="6494" xr:uid="{00000000-0005-0000-0000-00005D190000}"/>
    <cellStyle name="Standard 2 14 4" xfId="6495" xr:uid="{00000000-0005-0000-0000-00005E190000}"/>
    <cellStyle name="Standard 2 15" xfId="6496" xr:uid="{00000000-0005-0000-0000-00005F190000}"/>
    <cellStyle name="Standard 2 15 2" xfId="6497" xr:uid="{00000000-0005-0000-0000-000060190000}"/>
    <cellStyle name="Standard 2 15 2 2" xfId="6498" xr:uid="{00000000-0005-0000-0000-000061190000}"/>
    <cellStyle name="Standard 2 15 2 2 2" xfId="6499" xr:uid="{00000000-0005-0000-0000-000062190000}"/>
    <cellStyle name="Standard 2 15 2 3" xfId="6500" xr:uid="{00000000-0005-0000-0000-000063190000}"/>
    <cellStyle name="Standard 2 15 3" xfId="6501" xr:uid="{00000000-0005-0000-0000-000064190000}"/>
    <cellStyle name="Standard 2 15 3 2" xfId="6502" xr:uid="{00000000-0005-0000-0000-000065190000}"/>
    <cellStyle name="Standard 2 15 4" xfId="6503" xr:uid="{00000000-0005-0000-0000-000066190000}"/>
    <cellStyle name="Standard 2 16" xfId="6504" xr:uid="{00000000-0005-0000-0000-000067190000}"/>
    <cellStyle name="Standard 2 16 2" xfId="6505" xr:uid="{00000000-0005-0000-0000-000068190000}"/>
    <cellStyle name="Standard 2 16 2 2" xfId="6506" xr:uid="{00000000-0005-0000-0000-000069190000}"/>
    <cellStyle name="Standard 2 16 2 2 2" xfId="6507" xr:uid="{00000000-0005-0000-0000-00006A190000}"/>
    <cellStyle name="Standard 2 16 2 3" xfId="6508" xr:uid="{00000000-0005-0000-0000-00006B190000}"/>
    <cellStyle name="Standard 2 16 3" xfId="6509" xr:uid="{00000000-0005-0000-0000-00006C190000}"/>
    <cellStyle name="Standard 2 16 3 2" xfId="6510" xr:uid="{00000000-0005-0000-0000-00006D190000}"/>
    <cellStyle name="Standard 2 16 4" xfId="6511" xr:uid="{00000000-0005-0000-0000-00006E190000}"/>
    <cellStyle name="Standard 2 17" xfId="6512" xr:uid="{00000000-0005-0000-0000-00006F190000}"/>
    <cellStyle name="Standard 2 17 2" xfId="6513" xr:uid="{00000000-0005-0000-0000-000070190000}"/>
    <cellStyle name="Standard 2 17 2 2" xfId="6514" xr:uid="{00000000-0005-0000-0000-000071190000}"/>
    <cellStyle name="Standard 2 17 2 2 2" xfId="6515" xr:uid="{00000000-0005-0000-0000-000072190000}"/>
    <cellStyle name="Standard 2 17 2 3" xfId="6516" xr:uid="{00000000-0005-0000-0000-000073190000}"/>
    <cellStyle name="Standard 2 17 3" xfId="6517" xr:uid="{00000000-0005-0000-0000-000074190000}"/>
    <cellStyle name="Standard 2 17 3 2" xfId="6518" xr:uid="{00000000-0005-0000-0000-000075190000}"/>
    <cellStyle name="Standard 2 17 4" xfId="6519" xr:uid="{00000000-0005-0000-0000-000076190000}"/>
    <cellStyle name="Standard 2 18" xfId="6520" xr:uid="{00000000-0005-0000-0000-000077190000}"/>
    <cellStyle name="Standard 2 18 2" xfId="6521" xr:uid="{00000000-0005-0000-0000-000078190000}"/>
    <cellStyle name="Standard 2 18 2 2" xfId="6522" xr:uid="{00000000-0005-0000-0000-000079190000}"/>
    <cellStyle name="Standard 2 18 2 2 2" xfId="6523" xr:uid="{00000000-0005-0000-0000-00007A190000}"/>
    <cellStyle name="Standard 2 18 2 3" xfId="6524" xr:uid="{00000000-0005-0000-0000-00007B190000}"/>
    <cellStyle name="Standard 2 18 3" xfId="6525" xr:uid="{00000000-0005-0000-0000-00007C190000}"/>
    <cellStyle name="Standard 2 18 3 2" xfId="6526" xr:uid="{00000000-0005-0000-0000-00007D190000}"/>
    <cellStyle name="Standard 2 18 4" xfId="6527" xr:uid="{00000000-0005-0000-0000-00007E190000}"/>
    <cellStyle name="Standard 2 19" xfId="6528" xr:uid="{00000000-0005-0000-0000-00007F190000}"/>
    <cellStyle name="Standard 2 19 2" xfId="6529" xr:uid="{00000000-0005-0000-0000-000080190000}"/>
    <cellStyle name="Standard 2 19 2 2" xfId="6530" xr:uid="{00000000-0005-0000-0000-000081190000}"/>
    <cellStyle name="Standard 2 19 2 2 2" xfId="6531" xr:uid="{00000000-0005-0000-0000-000082190000}"/>
    <cellStyle name="Standard 2 19 2 3" xfId="6532" xr:uid="{00000000-0005-0000-0000-000083190000}"/>
    <cellStyle name="Standard 2 19 3" xfId="6533" xr:uid="{00000000-0005-0000-0000-000084190000}"/>
    <cellStyle name="Standard 2 19 3 2" xfId="6534" xr:uid="{00000000-0005-0000-0000-000085190000}"/>
    <cellStyle name="Standard 2 19 4" xfId="6535" xr:uid="{00000000-0005-0000-0000-000086190000}"/>
    <cellStyle name="Standard 2 2" xfId="6536" xr:uid="{00000000-0005-0000-0000-000087190000}"/>
    <cellStyle name="Standard 2 2 2" xfId="6537" xr:uid="{00000000-0005-0000-0000-000088190000}"/>
    <cellStyle name="Standard 2 2 2 2" xfId="6538" xr:uid="{00000000-0005-0000-0000-000089190000}"/>
    <cellStyle name="Standard 2 2 2 2 2" xfId="6539" xr:uid="{00000000-0005-0000-0000-00008A190000}"/>
    <cellStyle name="Standard 2 2 2 2 3" xfId="6540" xr:uid="{00000000-0005-0000-0000-00008B190000}"/>
    <cellStyle name="Standard 2 2 2 3" xfId="6541" xr:uid="{00000000-0005-0000-0000-00008C190000}"/>
    <cellStyle name="Standard 2 2 2 4" xfId="6542" xr:uid="{00000000-0005-0000-0000-00008D190000}"/>
    <cellStyle name="Standard 2 2 3" xfId="6543" xr:uid="{00000000-0005-0000-0000-00008E190000}"/>
    <cellStyle name="Standard 2 2 3 2" xfId="6544" xr:uid="{00000000-0005-0000-0000-00008F190000}"/>
    <cellStyle name="Standard 2 2 3 3" xfId="6545" xr:uid="{00000000-0005-0000-0000-000090190000}"/>
    <cellStyle name="Standard 2 2 4" xfId="6546" xr:uid="{00000000-0005-0000-0000-000091190000}"/>
    <cellStyle name="Standard 2 2 4 2" xfId="6547" xr:uid="{00000000-0005-0000-0000-000092190000}"/>
    <cellStyle name="Standard 2 2 5" xfId="6548" xr:uid="{00000000-0005-0000-0000-000093190000}"/>
    <cellStyle name="Standard 2 2 6" xfId="6549" xr:uid="{00000000-0005-0000-0000-000094190000}"/>
    <cellStyle name="Standard 2 2 7" xfId="6550" xr:uid="{00000000-0005-0000-0000-000095190000}"/>
    <cellStyle name="Standard 2 2 8" xfId="6551" xr:uid="{00000000-0005-0000-0000-000096190000}"/>
    <cellStyle name="Standard 2 2 9" xfId="6552" xr:uid="{00000000-0005-0000-0000-000097190000}"/>
    <cellStyle name="Standard 2 2_Daten_hier_ändern" xfId="6553" xr:uid="{00000000-0005-0000-0000-000098190000}"/>
    <cellStyle name="Standard 2 20" xfId="6554" xr:uid="{00000000-0005-0000-0000-000099190000}"/>
    <cellStyle name="Standard 2 20 2" xfId="6555" xr:uid="{00000000-0005-0000-0000-00009A190000}"/>
    <cellStyle name="Standard 2 20 2 2" xfId="6556" xr:uid="{00000000-0005-0000-0000-00009B190000}"/>
    <cellStyle name="Standard 2 20 2 2 2" xfId="6557" xr:uid="{00000000-0005-0000-0000-00009C190000}"/>
    <cellStyle name="Standard 2 20 2 3" xfId="6558" xr:uid="{00000000-0005-0000-0000-00009D190000}"/>
    <cellStyle name="Standard 2 20 3" xfId="6559" xr:uid="{00000000-0005-0000-0000-00009E190000}"/>
    <cellStyle name="Standard 2 20 3 2" xfId="6560" xr:uid="{00000000-0005-0000-0000-00009F190000}"/>
    <cellStyle name="Standard 2 20 4" xfId="6561" xr:uid="{00000000-0005-0000-0000-0000A0190000}"/>
    <cellStyle name="Standard 2 21" xfId="6562" xr:uid="{00000000-0005-0000-0000-0000A1190000}"/>
    <cellStyle name="Standard 2 21 2" xfId="6563" xr:uid="{00000000-0005-0000-0000-0000A2190000}"/>
    <cellStyle name="Standard 2 21 2 2" xfId="6564" xr:uid="{00000000-0005-0000-0000-0000A3190000}"/>
    <cellStyle name="Standard 2 21 2 2 2" xfId="6565" xr:uid="{00000000-0005-0000-0000-0000A4190000}"/>
    <cellStyle name="Standard 2 21 2 3" xfId="6566" xr:uid="{00000000-0005-0000-0000-0000A5190000}"/>
    <cellStyle name="Standard 2 21 3" xfId="6567" xr:uid="{00000000-0005-0000-0000-0000A6190000}"/>
    <cellStyle name="Standard 2 21 3 2" xfId="6568" xr:uid="{00000000-0005-0000-0000-0000A7190000}"/>
    <cellStyle name="Standard 2 21 4" xfId="6569" xr:uid="{00000000-0005-0000-0000-0000A8190000}"/>
    <cellStyle name="Standard 2 22" xfId="6570" xr:uid="{00000000-0005-0000-0000-0000A9190000}"/>
    <cellStyle name="Standard 2 22 2" xfId="6571" xr:uid="{00000000-0005-0000-0000-0000AA190000}"/>
    <cellStyle name="Standard 2 22 2 2" xfId="6572" xr:uid="{00000000-0005-0000-0000-0000AB190000}"/>
    <cellStyle name="Standard 2 22 2 2 2" xfId="6573" xr:uid="{00000000-0005-0000-0000-0000AC190000}"/>
    <cellStyle name="Standard 2 22 2 3" xfId="6574" xr:uid="{00000000-0005-0000-0000-0000AD190000}"/>
    <cellStyle name="Standard 2 22 3" xfId="6575" xr:uid="{00000000-0005-0000-0000-0000AE190000}"/>
    <cellStyle name="Standard 2 22 3 2" xfId="6576" xr:uid="{00000000-0005-0000-0000-0000AF190000}"/>
    <cellStyle name="Standard 2 22 4" xfId="6577" xr:uid="{00000000-0005-0000-0000-0000B0190000}"/>
    <cellStyle name="Standard 2 23" xfId="6578" xr:uid="{00000000-0005-0000-0000-0000B1190000}"/>
    <cellStyle name="Standard 2 23 2" xfId="6579" xr:uid="{00000000-0005-0000-0000-0000B2190000}"/>
    <cellStyle name="Standard 2 23 2 2" xfId="6580" xr:uid="{00000000-0005-0000-0000-0000B3190000}"/>
    <cellStyle name="Standard 2 23 2 2 2" xfId="6581" xr:uid="{00000000-0005-0000-0000-0000B4190000}"/>
    <cellStyle name="Standard 2 23 2 3" xfId="6582" xr:uid="{00000000-0005-0000-0000-0000B5190000}"/>
    <cellStyle name="Standard 2 23 3" xfId="6583" xr:uid="{00000000-0005-0000-0000-0000B6190000}"/>
    <cellStyle name="Standard 2 23 3 2" xfId="6584" xr:uid="{00000000-0005-0000-0000-0000B7190000}"/>
    <cellStyle name="Standard 2 23 4" xfId="6585" xr:uid="{00000000-0005-0000-0000-0000B8190000}"/>
    <cellStyle name="Standard 2 24" xfId="6586" xr:uid="{00000000-0005-0000-0000-0000B9190000}"/>
    <cellStyle name="Standard 2 24 2" xfId="6587" xr:uid="{00000000-0005-0000-0000-0000BA190000}"/>
    <cellStyle name="Standard 2 24 2 2" xfId="6588" xr:uid="{00000000-0005-0000-0000-0000BB190000}"/>
    <cellStyle name="Standard 2 24 2 2 2" xfId="6589" xr:uid="{00000000-0005-0000-0000-0000BC190000}"/>
    <cellStyle name="Standard 2 24 2 3" xfId="6590" xr:uid="{00000000-0005-0000-0000-0000BD190000}"/>
    <cellStyle name="Standard 2 24 3" xfId="6591" xr:uid="{00000000-0005-0000-0000-0000BE190000}"/>
    <cellStyle name="Standard 2 24 3 2" xfId="6592" xr:uid="{00000000-0005-0000-0000-0000BF190000}"/>
    <cellStyle name="Standard 2 24 4" xfId="6593" xr:uid="{00000000-0005-0000-0000-0000C0190000}"/>
    <cellStyle name="Standard 2 25" xfId="6594" xr:uid="{00000000-0005-0000-0000-0000C1190000}"/>
    <cellStyle name="Standard 2 25 2" xfId="6595" xr:uid="{00000000-0005-0000-0000-0000C2190000}"/>
    <cellStyle name="Standard 2 25 2 2" xfId="6596" xr:uid="{00000000-0005-0000-0000-0000C3190000}"/>
    <cellStyle name="Standard 2 25 3" xfId="6597" xr:uid="{00000000-0005-0000-0000-0000C4190000}"/>
    <cellStyle name="Standard 2 25 4" xfId="6598" xr:uid="{00000000-0005-0000-0000-0000C5190000}"/>
    <cellStyle name="Standard 2 26" xfId="6599" xr:uid="{00000000-0005-0000-0000-0000C6190000}"/>
    <cellStyle name="Standard 2 26 2" xfId="6600" xr:uid="{00000000-0005-0000-0000-0000C7190000}"/>
    <cellStyle name="Standard 2 26 2 2" xfId="6601" xr:uid="{00000000-0005-0000-0000-0000C8190000}"/>
    <cellStyle name="Standard 2 26 3" xfId="6602" xr:uid="{00000000-0005-0000-0000-0000C9190000}"/>
    <cellStyle name="Standard 2 26 4" xfId="6603" xr:uid="{00000000-0005-0000-0000-0000CA190000}"/>
    <cellStyle name="Standard 2 27" xfId="6604" xr:uid="{00000000-0005-0000-0000-0000CB190000}"/>
    <cellStyle name="Standard 2 27 2" xfId="6605" xr:uid="{00000000-0005-0000-0000-0000CC190000}"/>
    <cellStyle name="Standard 2 27 2 2" xfId="6606" xr:uid="{00000000-0005-0000-0000-0000CD190000}"/>
    <cellStyle name="Standard 2 27 3" xfId="6607" xr:uid="{00000000-0005-0000-0000-0000CE190000}"/>
    <cellStyle name="Standard 2 27 4" xfId="6608" xr:uid="{00000000-0005-0000-0000-0000CF190000}"/>
    <cellStyle name="Standard 2 28" xfId="6609" xr:uid="{00000000-0005-0000-0000-0000D0190000}"/>
    <cellStyle name="Standard 2 28 2" xfId="6610" xr:uid="{00000000-0005-0000-0000-0000D1190000}"/>
    <cellStyle name="Standard 2 28 2 2" xfId="6611" xr:uid="{00000000-0005-0000-0000-0000D2190000}"/>
    <cellStyle name="Standard 2 28 3" xfId="6612" xr:uid="{00000000-0005-0000-0000-0000D3190000}"/>
    <cellStyle name="Standard 2 28 4" xfId="6613" xr:uid="{00000000-0005-0000-0000-0000D4190000}"/>
    <cellStyle name="Standard 2 29" xfId="6614" xr:uid="{00000000-0005-0000-0000-0000D5190000}"/>
    <cellStyle name="Standard 2 29 2" xfId="6615" xr:uid="{00000000-0005-0000-0000-0000D6190000}"/>
    <cellStyle name="Standard 2 29 2 2" xfId="6616" xr:uid="{00000000-0005-0000-0000-0000D7190000}"/>
    <cellStyle name="Standard 2 29 3" xfId="6617" xr:uid="{00000000-0005-0000-0000-0000D8190000}"/>
    <cellStyle name="Standard 2 29 4" xfId="6618" xr:uid="{00000000-0005-0000-0000-0000D9190000}"/>
    <cellStyle name="Standard 2 3" xfId="6619" xr:uid="{00000000-0005-0000-0000-0000DA190000}"/>
    <cellStyle name="Standard 2 3 2" xfId="6620" xr:uid="{00000000-0005-0000-0000-0000DB190000}"/>
    <cellStyle name="Standard 2 3 2 2" xfId="6621" xr:uid="{00000000-0005-0000-0000-0000DC190000}"/>
    <cellStyle name="Standard 2 3 2 2 2" xfId="6622" xr:uid="{00000000-0005-0000-0000-0000DD190000}"/>
    <cellStyle name="Standard 2 3 2 2 3" xfId="6623" xr:uid="{00000000-0005-0000-0000-0000DE190000}"/>
    <cellStyle name="Standard 2 3 2 3" xfId="6624" xr:uid="{00000000-0005-0000-0000-0000DF190000}"/>
    <cellStyle name="Standard 2 3 2 4" xfId="6625" xr:uid="{00000000-0005-0000-0000-0000E0190000}"/>
    <cellStyle name="Standard 2 3 3" xfId="6626" xr:uid="{00000000-0005-0000-0000-0000E1190000}"/>
    <cellStyle name="Standard 2 3 3 2" xfId="6627" xr:uid="{00000000-0005-0000-0000-0000E2190000}"/>
    <cellStyle name="Standard 2 3 3 3" xfId="6628" xr:uid="{00000000-0005-0000-0000-0000E3190000}"/>
    <cellStyle name="Standard 2 3 4" xfId="6629" xr:uid="{00000000-0005-0000-0000-0000E4190000}"/>
    <cellStyle name="Standard 2 3 5" xfId="6630" xr:uid="{00000000-0005-0000-0000-0000E5190000}"/>
    <cellStyle name="Standard 2 30" xfId="6631" xr:uid="{00000000-0005-0000-0000-0000E6190000}"/>
    <cellStyle name="Standard 2 30 2" xfId="6632" xr:uid="{00000000-0005-0000-0000-0000E7190000}"/>
    <cellStyle name="Standard 2 30 2 2" xfId="6633" xr:uid="{00000000-0005-0000-0000-0000E8190000}"/>
    <cellStyle name="Standard 2 30 3" xfId="6634" xr:uid="{00000000-0005-0000-0000-0000E9190000}"/>
    <cellStyle name="Standard 2 30 4" xfId="6635" xr:uid="{00000000-0005-0000-0000-0000EA190000}"/>
    <cellStyle name="Standard 2 31" xfId="6636" xr:uid="{00000000-0005-0000-0000-0000EB190000}"/>
    <cellStyle name="Standard 2 31 2" xfId="6637" xr:uid="{00000000-0005-0000-0000-0000EC190000}"/>
    <cellStyle name="Standard 2 31 2 2" xfId="6638" xr:uid="{00000000-0005-0000-0000-0000ED190000}"/>
    <cellStyle name="Standard 2 31 3" xfId="6639" xr:uid="{00000000-0005-0000-0000-0000EE190000}"/>
    <cellStyle name="Standard 2 31 4" xfId="6640" xr:uid="{00000000-0005-0000-0000-0000EF190000}"/>
    <cellStyle name="Standard 2 32" xfId="6641" xr:uid="{00000000-0005-0000-0000-0000F0190000}"/>
    <cellStyle name="Standard 2 32 2" xfId="6642" xr:uid="{00000000-0005-0000-0000-0000F1190000}"/>
    <cellStyle name="Standard 2 32 2 2" xfId="6643" xr:uid="{00000000-0005-0000-0000-0000F2190000}"/>
    <cellStyle name="Standard 2 32 3" xfId="6644" xr:uid="{00000000-0005-0000-0000-0000F3190000}"/>
    <cellStyle name="Standard 2 32 4" xfId="6645" xr:uid="{00000000-0005-0000-0000-0000F4190000}"/>
    <cellStyle name="Standard 2 33" xfId="6646" xr:uid="{00000000-0005-0000-0000-0000F5190000}"/>
    <cellStyle name="Standard 2 33 2" xfId="6647" xr:uid="{00000000-0005-0000-0000-0000F6190000}"/>
    <cellStyle name="Standard 2 33 2 2" xfId="6648" xr:uid="{00000000-0005-0000-0000-0000F7190000}"/>
    <cellStyle name="Standard 2 33 3" xfId="6649" xr:uid="{00000000-0005-0000-0000-0000F8190000}"/>
    <cellStyle name="Standard 2 33 4" xfId="6650" xr:uid="{00000000-0005-0000-0000-0000F9190000}"/>
    <cellStyle name="Standard 2 34" xfId="6651" xr:uid="{00000000-0005-0000-0000-0000FA190000}"/>
    <cellStyle name="Standard 2 34 2" xfId="6652" xr:uid="{00000000-0005-0000-0000-0000FB190000}"/>
    <cellStyle name="Standard 2 34 2 2" xfId="6653" xr:uid="{00000000-0005-0000-0000-0000FC190000}"/>
    <cellStyle name="Standard 2 34 3" xfId="6654" xr:uid="{00000000-0005-0000-0000-0000FD190000}"/>
    <cellStyle name="Standard 2 35" xfId="6655" xr:uid="{00000000-0005-0000-0000-0000FE190000}"/>
    <cellStyle name="Standard 2 35 2" xfId="6656" xr:uid="{00000000-0005-0000-0000-0000FF190000}"/>
    <cellStyle name="Standard 2 35 2 2" xfId="6657" xr:uid="{00000000-0005-0000-0000-0000001A0000}"/>
    <cellStyle name="Standard 2 35 3" xfId="6658" xr:uid="{00000000-0005-0000-0000-0000011A0000}"/>
    <cellStyle name="Standard 2 36" xfId="6659" xr:uid="{00000000-0005-0000-0000-0000021A0000}"/>
    <cellStyle name="Standard 2 36 2" xfId="6660" xr:uid="{00000000-0005-0000-0000-0000031A0000}"/>
    <cellStyle name="Standard 2 36 2 2" xfId="6661" xr:uid="{00000000-0005-0000-0000-0000041A0000}"/>
    <cellStyle name="Standard 2 36 3" xfId="6662" xr:uid="{00000000-0005-0000-0000-0000051A0000}"/>
    <cellStyle name="Standard 2 37" xfId="6663" xr:uid="{00000000-0005-0000-0000-0000061A0000}"/>
    <cellStyle name="Standard 2 37 2" xfId="6664" xr:uid="{00000000-0005-0000-0000-0000071A0000}"/>
    <cellStyle name="Standard 2 37 2 2" xfId="6665" xr:uid="{00000000-0005-0000-0000-0000081A0000}"/>
    <cellStyle name="Standard 2 37 3" xfId="6666" xr:uid="{00000000-0005-0000-0000-0000091A0000}"/>
    <cellStyle name="Standard 2 38" xfId="6667" xr:uid="{00000000-0005-0000-0000-00000A1A0000}"/>
    <cellStyle name="Standard 2 38 2" xfId="6668" xr:uid="{00000000-0005-0000-0000-00000B1A0000}"/>
    <cellStyle name="Standard 2 38 2 2" xfId="6669" xr:uid="{00000000-0005-0000-0000-00000C1A0000}"/>
    <cellStyle name="Standard 2 38 3" xfId="6670" xr:uid="{00000000-0005-0000-0000-00000D1A0000}"/>
    <cellStyle name="Standard 2 39" xfId="6671" xr:uid="{00000000-0005-0000-0000-00000E1A0000}"/>
    <cellStyle name="Standard 2 39 2" xfId="6672" xr:uid="{00000000-0005-0000-0000-00000F1A0000}"/>
    <cellStyle name="Standard 2 39 2 2" xfId="6673" xr:uid="{00000000-0005-0000-0000-0000101A0000}"/>
    <cellStyle name="Standard 2 39 3" xfId="6674" xr:uid="{00000000-0005-0000-0000-0000111A0000}"/>
    <cellStyle name="Standard 2 4" xfId="6675" xr:uid="{00000000-0005-0000-0000-0000121A0000}"/>
    <cellStyle name="Standard 2 4 2" xfId="6676" xr:uid="{00000000-0005-0000-0000-0000131A0000}"/>
    <cellStyle name="Standard 2 4 2 2" xfId="6677" xr:uid="{00000000-0005-0000-0000-0000141A0000}"/>
    <cellStyle name="Standard 2 4 2 2 2" xfId="6678" xr:uid="{00000000-0005-0000-0000-0000151A0000}"/>
    <cellStyle name="Standard 2 4 2 2 3" xfId="6679" xr:uid="{00000000-0005-0000-0000-0000161A0000}"/>
    <cellStyle name="Standard 2 4 2 3" xfId="6680" xr:uid="{00000000-0005-0000-0000-0000171A0000}"/>
    <cellStyle name="Standard 2 4 2 4" xfId="6681" xr:uid="{00000000-0005-0000-0000-0000181A0000}"/>
    <cellStyle name="Standard 2 4 3" xfId="6682" xr:uid="{00000000-0005-0000-0000-0000191A0000}"/>
    <cellStyle name="Standard 2 4 3 2" xfId="6683" xr:uid="{00000000-0005-0000-0000-00001A1A0000}"/>
    <cellStyle name="Standard 2 4 3 2 2" xfId="6684" xr:uid="{00000000-0005-0000-0000-00001B1A0000}"/>
    <cellStyle name="Standard 2 4 3 3" xfId="6685" xr:uid="{00000000-0005-0000-0000-00001C1A0000}"/>
    <cellStyle name="Standard 2 4 4" xfId="6686" xr:uid="{00000000-0005-0000-0000-00001D1A0000}"/>
    <cellStyle name="Standard 2 4 4 2" xfId="6687" xr:uid="{00000000-0005-0000-0000-00001E1A0000}"/>
    <cellStyle name="Standard 2 40" xfId="6688" xr:uid="{00000000-0005-0000-0000-00001F1A0000}"/>
    <cellStyle name="Standard 2 40 2" xfId="6689" xr:uid="{00000000-0005-0000-0000-0000201A0000}"/>
    <cellStyle name="Standard 2 5" xfId="6690" xr:uid="{00000000-0005-0000-0000-0000211A0000}"/>
    <cellStyle name="Standard 2 5 2" xfId="6691" xr:uid="{00000000-0005-0000-0000-0000221A0000}"/>
    <cellStyle name="Standard 2 5 2 2" xfId="6692" xr:uid="{00000000-0005-0000-0000-0000231A0000}"/>
    <cellStyle name="Standard 2 5 2 2 2" xfId="6693" xr:uid="{00000000-0005-0000-0000-0000241A0000}"/>
    <cellStyle name="Standard 2 5 2 2 3" xfId="6694" xr:uid="{00000000-0005-0000-0000-0000251A0000}"/>
    <cellStyle name="Standard 2 5 2 3" xfId="6695" xr:uid="{00000000-0005-0000-0000-0000261A0000}"/>
    <cellStyle name="Standard 2 5 2 4" xfId="6696" xr:uid="{00000000-0005-0000-0000-0000271A0000}"/>
    <cellStyle name="Standard 2 5 3" xfId="6697" xr:uid="{00000000-0005-0000-0000-0000281A0000}"/>
    <cellStyle name="Standard 2 5 3 2" xfId="6698" xr:uid="{00000000-0005-0000-0000-0000291A0000}"/>
    <cellStyle name="Standard 2 5 3 3" xfId="6699" xr:uid="{00000000-0005-0000-0000-00002A1A0000}"/>
    <cellStyle name="Standard 2 5 4" xfId="6700" xr:uid="{00000000-0005-0000-0000-00002B1A0000}"/>
    <cellStyle name="Standard 2 6" xfId="6701" xr:uid="{00000000-0005-0000-0000-00002C1A0000}"/>
    <cellStyle name="Standard 2 6 2" xfId="6702" xr:uid="{00000000-0005-0000-0000-00002D1A0000}"/>
    <cellStyle name="Standard 2 6 2 2" xfId="6703" xr:uid="{00000000-0005-0000-0000-00002E1A0000}"/>
    <cellStyle name="Standard 2 6 2 2 2" xfId="6704" xr:uid="{00000000-0005-0000-0000-00002F1A0000}"/>
    <cellStyle name="Standard 2 6 2 2 3" xfId="6705" xr:uid="{00000000-0005-0000-0000-0000301A0000}"/>
    <cellStyle name="Standard 2 6 2 3" xfId="6706" xr:uid="{00000000-0005-0000-0000-0000311A0000}"/>
    <cellStyle name="Standard 2 6 2 4" xfId="6707" xr:uid="{00000000-0005-0000-0000-0000321A0000}"/>
    <cellStyle name="Standard 2 6 3" xfId="6708" xr:uid="{00000000-0005-0000-0000-0000331A0000}"/>
    <cellStyle name="Standard 2 6 3 2" xfId="6709" xr:uid="{00000000-0005-0000-0000-0000341A0000}"/>
    <cellStyle name="Standard 2 6 3 3" xfId="6710" xr:uid="{00000000-0005-0000-0000-0000351A0000}"/>
    <cellStyle name="Standard 2 6 4" xfId="6711" xr:uid="{00000000-0005-0000-0000-0000361A0000}"/>
    <cellStyle name="Standard 2 7" xfId="6712" xr:uid="{00000000-0005-0000-0000-0000371A0000}"/>
    <cellStyle name="Standard 2 7 2" xfId="6713" xr:uid="{00000000-0005-0000-0000-0000381A0000}"/>
    <cellStyle name="Standard 2 7 2 2" xfId="6714" xr:uid="{00000000-0005-0000-0000-0000391A0000}"/>
    <cellStyle name="Standard 2 7 2 2 2" xfId="6715" xr:uid="{00000000-0005-0000-0000-00003A1A0000}"/>
    <cellStyle name="Standard 2 7 2 2 3" xfId="6716" xr:uid="{00000000-0005-0000-0000-00003B1A0000}"/>
    <cellStyle name="Standard 2 7 2 3" xfId="6717" xr:uid="{00000000-0005-0000-0000-00003C1A0000}"/>
    <cellStyle name="Standard 2 7 2 4" xfId="6718" xr:uid="{00000000-0005-0000-0000-00003D1A0000}"/>
    <cellStyle name="Standard 2 7 3" xfId="6719" xr:uid="{00000000-0005-0000-0000-00003E1A0000}"/>
    <cellStyle name="Standard 2 7 3 2" xfId="6720" xr:uid="{00000000-0005-0000-0000-00003F1A0000}"/>
    <cellStyle name="Standard 2 7 3 3" xfId="6721" xr:uid="{00000000-0005-0000-0000-0000401A0000}"/>
    <cellStyle name="Standard 2 7 4" xfId="6722" xr:uid="{00000000-0005-0000-0000-0000411A0000}"/>
    <cellStyle name="Standard 2 8" xfId="6723" xr:uid="{00000000-0005-0000-0000-0000421A0000}"/>
    <cellStyle name="Standard 2 8 2" xfId="6724" xr:uid="{00000000-0005-0000-0000-0000431A0000}"/>
    <cellStyle name="Standard 2 8 2 2" xfId="6725" xr:uid="{00000000-0005-0000-0000-0000441A0000}"/>
    <cellStyle name="Standard 2 8 2 2 2" xfId="6726" xr:uid="{00000000-0005-0000-0000-0000451A0000}"/>
    <cellStyle name="Standard 2 8 2 2 3" xfId="6727" xr:uid="{00000000-0005-0000-0000-0000461A0000}"/>
    <cellStyle name="Standard 2 8 2 3" xfId="6728" xr:uid="{00000000-0005-0000-0000-0000471A0000}"/>
    <cellStyle name="Standard 2 8 2 4" xfId="6729" xr:uid="{00000000-0005-0000-0000-0000481A0000}"/>
    <cellStyle name="Standard 2 8 3" xfId="6730" xr:uid="{00000000-0005-0000-0000-0000491A0000}"/>
    <cellStyle name="Standard 2 8 3 2" xfId="6731" xr:uid="{00000000-0005-0000-0000-00004A1A0000}"/>
    <cellStyle name="Standard 2 8 3 3" xfId="6732" xr:uid="{00000000-0005-0000-0000-00004B1A0000}"/>
    <cellStyle name="Standard 2 8 4" xfId="6733" xr:uid="{00000000-0005-0000-0000-00004C1A0000}"/>
    <cellStyle name="Standard 2 8 5" xfId="6734" xr:uid="{00000000-0005-0000-0000-00004D1A0000}"/>
    <cellStyle name="Standard 2 9" xfId="6735" xr:uid="{00000000-0005-0000-0000-00004E1A0000}"/>
    <cellStyle name="Standard 2 9 2" xfId="6736" xr:uid="{00000000-0005-0000-0000-00004F1A0000}"/>
    <cellStyle name="Standard 2 9 2 2" xfId="6737" xr:uid="{00000000-0005-0000-0000-0000501A0000}"/>
    <cellStyle name="Standard 2 9 2 2 2" xfId="6738" xr:uid="{00000000-0005-0000-0000-0000511A0000}"/>
    <cellStyle name="Standard 2 9 2 2 3" xfId="6739" xr:uid="{00000000-0005-0000-0000-0000521A0000}"/>
    <cellStyle name="Standard 2 9 2 3" xfId="6740" xr:uid="{00000000-0005-0000-0000-0000531A0000}"/>
    <cellStyle name="Standard 2 9 2 4" xfId="6741" xr:uid="{00000000-0005-0000-0000-0000541A0000}"/>
    <cellStyle name="Standard 2 9 3" xfId="6742" xr:uid="{00000000-0005-0000-0000-0000551A0000}"/>
    <cellStyle name="Standard 2 9 3 2" xfId="6743" xr:uid="{00000000-0005-0000-0000-0000561A0000}"/>
    <cellStyle name="Standard 2 9 3 3" xfId="6744" xr:uid="{00000000-0005-0000-0000-0000571A0000}"/>
    <cellStyle name="Standard 2 9 4" xfId="6745" xr:uid="{00000000-0005-0000-0000-0000581A0000}"/>
    <cellStyle name="Standard 2 9 5" xfId="6746" xr:uid="{00000000-0005-0000-0000-0000591A0000}"/>
    <cellStyle name="Standard 20" xfId="6747" xr:uid="{00000000-0005-0000-0000-00005A1A0000}"/>
    <cellStyle name="Standard 20 2" xfId="6748" xr:uid="{00000000-0005-0000-0000-00005B1A0000}"/>
    <cellStyle name="Standard 20 2 2" xfId="6749" xr:uid="{00000000-0005-0000-0000-00005C1A0000}"/>
    <cellStyle name="Standard 20 3" xfId="6750" xr:uid="{00000000-0005-0000-0000-00005D1A0000}"/>
    <cellStyle name="Standard 20 3 2" xfId="6751" xr:uid="{00000000-0005-0000-0000-00005E1A0000}"/>
    <cellStyle name="Standard 20 4" xfId="6752" xr:uid="{00000000-0005-0000-0000-00005F1A0000}"/>
    <cellStyle name="Standard 20 4 2" xfId="6753" xr:uid="{00000000-0005-0000-0000-0000601A0000}"/>
    <cellStyle name="Standard 20 5" xfId="6754" xr:uid="{00000000-0005-0000-0000-0000611A0000}"/>
    <cellStyle name="Standard 21 2" xfId="6755" xr:uid="{00000000-0005-0000-0000-0000621A0000}"/>
    <cellStyle name="Standard 21 2 2" xfId="6756" xr:uid="{00000000-0005-0000-0000-0000631A0000}"/>
    <cellStyle name="Standard 21 3" xfId="6757" xr:uid="{00000000-0005-0000-0000-0000641A0000}"/>
    <cellStyle name="Standard 21 3 2" xfId="6758" xr:uid="{00000000-0005-0000-0000-0000651A0000}"/>
    <cellStyle name="Standard 21 4" xfId="6759" xr:uid="{00000000-0005-0000-0000-0000661A0000}"/>
    <cellStyle name="Standard 21 4 2" xfId="6760" xr:uid="{00000000-0005-0000-0000-0000671A0000}"/>
    <cellStyle name="Standard 22" xfId="6761" xr:uid="{00000000-0005-0000-0000-0000681A0000}"/>
    <cellStyle name="Standard 22 2" xfId="6762" xr:uid="{00000000-0005-0000-0000-0000691A0000}"/>
    <cellStyle name="Standard 22 2 2" xfId="6763" xr:uid="{00000000-0005-0000-0000-00006A1A0000}"/>
    <cellStyle name="Standard 22 3" xfId="6764" xr:uid="{00000000-0005-0000-0000-00006B1A0000}"/>
    <cellStyle name="Standard 23" xfId="6765" xr:uid="{00000000-0005-0000-0000-00006C1A0000}"/>
    <cellStyle name="Standard 23 2" xfId="6766" xr:uid="{00000000-0005-0000-0000-00006D1A0000}"/>
    <cellStyle name="Standard 23 2 2" xfId="6767" xr:uid="{00000000-0005-0000-0000-00006E1A0000}"/>
    <cellStyle name="Standard 23 3" xfId="6768" xr:uid="{00000000-0005-0000-0000-00006F1A0000}"/>
    <cellStyle name="Standard 24" xfId="6769" xr:uid="{00000000-0005-0000-0000-0000701A0000}"/>
    <cellStyle name="Standard 24 2" xfId="6770" xr:uid="{00000000-0005-0000-0000-0000711A0000}"/>
    <cellStyle name="Standard 24 2 2" xfId="6771" xr:uid="{00000000-0005-0000-0000-0000721A0000}"/>
    <cellStyle name="Standard 24 3" xfId="6772" xr:uid="{00000000-0005-0000-0000-0000731A0000}"/>
    <cellStyle name="Standard 25" xfId="6773" xr:uid="{00000000-0005-0000-0000-0000741A0000}"/>
    <cellStyle name="Standard 25 2" xfId="6774" xr:uid="{00000000-0005-0000-0000-0000751A0000}"/>
    <cellStyle name="Standard 25 2 2" xfId="6775" xr:uid="{00000000-0005-0000-0000-0000761A0000}"/>
    <cellStyle name="Standard 25 3" xfId="6776" xr:uid="{00000000-0005-0000-0000-0000771A0000}"/>
    <cellStyle name="Standard 26" xfId="6777" xr:uid="{00000000-0005-0000-0000-0000781A0000}"/>
    <cellStyle name="Standard 26 2" xfId="6778" xr:uid="{00000000-0005-0000-0000-0000791A0000}"/>
    <cellStyle name="Standard 26 2 2" xfId="6779" xr:uid="{00000000-0005-0000-0000-00007A1A0000}"/>
    <cellStyle name="Standard 26 3" xfId="6780" xr:uid="{00000000-0005-0000-0000-00007B1A0000}"/>
    <cellStyle name="Standard 27" xfId="6781" xr:uid="{00000000-0005-0000-0000-00007C1A0000}"/>
    <cellStyle name="Standard 27 2" xfId="6782" xr:uid="{00000000-0005-0000-0000-00007D1A0000}"/>
    <cellStyle name="Standard 27 2 2" xfId="6783" xr:uid="{00000000-0005-0000-0000-00007E1A0000}"/>
    <cellStyle name="Standard 27 3" xfId="6784" xr:uid="{00000000-0005-0000-0000-00007F1A0000}"/>
    <cellStyle name="Standard 28" xfId="6785" xr:uid="{00000000-0005-0000-0000-0000801A0000}"/>
    <cellStyle name="Standard 28 2" xfId="6786" xr:uid="{00000000-0005-0000-0000-0000811A0000}"/>
    <cellStyle name="Standard 28 2 2" xfId="6787" xr:uid="{00000000-0005-0000-0000-0000821A0000}"/>
    <cellStyle name="Standard 28 2 2 2" xfId="6788" xr:uid="{00000000-0005-0000-0000-0000831A0000}"/>
    <cellStyle name="Standard 28 2 2 3" xfId="6789" xr:uid="{00000000-0005-0000-0000-0000841A0000}"/>
    <cellStyle name="Standard 28 2 3" xfId="6790" xr:uid="{00000000-0005-0000-0000-0000851A0000}"/>
    <cellStyle name="Standard 28 2 4" xfId="6791" xr:uid="{00000000-0005-0000-0000-0000861A0000}"/>
    <cellStyle name="Standard 28 3" xfId="6792" xr:uid="{00000000-0005-0000-0000-0000871A0000}"/>
    <cellStyle name="Standard 28 3 2" xfId="6793" xr:uid="{00000000-0005-0000-0000-0000881A0000}"/>
    <cellStyle name="Standard 28 3 2 2" xfId="6794" xr:uid="{00000000-0005-0000-0000-0000891A0000}"/>
    <cellStyle name="Standard 28 3 3" xfId="6795" xr:uid="{00000000-0005-0000-0000-00008A1A0000}"/>
    <cellStyle name="Standard 28 3 4" xfId="6796" xr:uid="{00000000-0005-0000-0000-00008B1A0000}"/>
    <cellStyle name="Standard 29" xfId="6797" xr:uid="{00000000-0005-0000-0000-00008C1A0000}"/>
    <cellStyle name="Standard 29 2" xfId="6798" xr:uid="{00000000-0005-0000-0000-00008D1A0000}"/>
    <cellStyle name="Standard 29 2 2" xfId="6799" xr:uid="{00000000-0005-0000-0000-00008E1A0000}"/>
    <cellStyle name="Standard 29 3" xfId="6800" xr:uid="{00000000-0005-0000-0000-00008F1A0000}"/>
    <cellStyle name="Standard 3" xfId="6801" xr:uid="{00000000-0005-0000-0000-0000901A0000}"/>
    <cellStyle name="Standard 3 10" xfId="6802" xr:uid="{00000000-0005-0000-0000-0000911A0000}"/>
    <cellStyle name="Standard 3 10 2" xfId="6803" xr:uid="{00000000-0005-0000-0000-0000921A0000}"/>
    <cellStyle name="Standard 3 10 2 2" xfId="6804" xr:uid="{00000000-0005-0000-0000-0000931A0000}"/>
    <cellStyle name="Standard 3 10 3" xfId="6805" xr:uid="{00000000-0005-0000-0000-0000941A0000}"/>
    <cellStyle name="Standard 3 11" xfId="6806" xr:uid="{00000000-0005-0000-0000-0000951A0000}"/>
    <cellStyle name="Standard 3 11 2" xfId="6807" xr:uid="{00000000-0005-0000-0000-0000961A0000}"/>
    <cellStyle name="Standard 3 11 2 2" xfId="6808" xr:uid="{00000000-0005-0000-0000-0000971A0000}"/>
    <cellStyle name="Standard 3 11 3" xfId="6809" xr:uid="{00000000-0005-0000-0000-0000981A0000}"/>
    <cellStyle name="Standard 3 12" xfId="6810" xr:uid="{00000000-0005-0000-0000-0000991A0000}"/>
    <cellStyle name="Standard 3 12 2" xfId="6811" xr:uid="{00000000-0005-0000-0000-00009A1A0000}"/>
    <cellStyle name="Standard 3 12 2 2" xfId="6812" xr:uid="{00000000-0005-0000-0000-00009B1A0000}"/>
    <cellStyle name="Standard 3 12 3" xfId="6813" xr:uid="{00000000-0005-0000-0000-00009C1A0000}"/>
    <cellStyle name="Standard 3 13" xfId="6814" xr:uid="{00000000-0005-0000-0000-00009D1A0000}"/>
    <cellStyle name="Standard 3 13 2" xfId="6815" xr:uid="{00000000-0005-0000-0000-00009E1A0000}"/>
    <cellStyle name="Standard 3 13 2 2" xfId="6816" xr:uid="{00000000-0005-0000-0000-00009F1A0000}"/>
    <cellStyle name="Standard 3 13 3" xfId="6817" xr:uid="{00000000-0005-0000-0000-0000A01A0000}"/>
    <cellStyle name="Standard 3 14" xfId="6818" xr:uid="{00000000-0005-0000-0000-0000A11A0000}"/>
    <cellStyle name="Standard 3 14 2" xfId="6819" xr:uid="{00000000-0005-0000-0000-0000A21A0000}"/>
    <cellStyle name="Standard 3 14 2 2" xfId="6820" xr:uid="{00000000-0005-0000-0000-0000A31A0000}"/>
    <cellStyle name="Standard 3 14 3" xfId="6821" xr:uid="{00000000-0005-0000-0000-0000A41A0000}"/>
    <cellStyle name="Standard 3 15" xfId="6822" xr:uid="{00000000-0005-0000-0000-0000A51A0000}"/>
    <cellStyle name="Standard 3 15 2" xfId="6823" xr:uid="{00000000-0005-0000-0000-0000A61A0000}"/>
    <cellStyle name="Standard 3 15 2 2" xfId="6824" xr:uid="{00000000-0005-0000-0000-0000A71A0000}"/>
    <cellStyle name="Standard 3 15 3" xfId="6825" xr:uid="{00000000-0005-0000-0000-0000A81A0000}"/>
    <cellStyle name="Standard 3 16" xfId="6826" xr:uid="{00000000-0005-0000-0000-0000A91A0000}"/>
    <cellStyle name="Standard 3 16 2" xfId="6827" xr:uid="{00000000-0005-0000-0000-0000AA1A0000}"/>
    <cellStyle name="Standard 3 16 2 2" xfId="6828" xr:uid="{00000000-0005-0000-0000-0000AB1A0000}"/>
    <cellStyle name="Standard 3 16 3" xfId="6829" xr:uid="{00000000-0005-0000-0000-0000AC1A0000}"/>
    <cellStyle name="Standard 3 17" xfId="6830" xr:uid="{00000000-0005-0000-0000-0000AD1A0000}"/>
    <cellStyle name="Standard 3 17 2" xfId="6831" xr:uid="{00000000-0005-0000-0000-0000AE1A0000}"/>
    <cellStyle name="Standard 3 17 2 2" xfId="6832" xr:uid="{00000000-0005-0000-0000-0000AF1A0000}"/>
    <cellStyle name="Standard 3 17 3" xfId="6833" xr:uid="{00000000-0005-0000-0000-0000B01A0000}"/>
    <cellStyle name="Standard 3 18" xfId="6834" xr:uid="{00000000-0005-0000-0000-0000B11A0000}"/>
    <cellStyle name="Standard 3 18 2" xfId="6835" xr:uid="{00000000-0005-0000-0000-0000B21A0000}"/>
    <cellStyle name="Standard 3 18 2 2" xfId="6836" xr:uid="{00000000-0005-0000-0000-0000B31A0000}"/>
    <cellStyle name="Standard 3 18 3" xfId="6837" xr:uid="{00000000-0005-0000-0000-0000B41A0000}"/>
    <cellStyle name="Standard 3 19" xfId="6838" xr:uid="{00000000-0005-0000-0000-0000B51A0000}"/>
    <cellStyle name="Standard 3 19 2" xfId="6839" xr:uid="{00000000-0005-0000-0000-0000B61A0000}"/>
    <cellStyle name="Standard 3 19 2 2" xfId="6840" xr:uid="{00000000-0005-0000-0000-0000B71A0000}"/>
    <cellStyle name="Standard 3 19 3" xfId="6841" xr:uid="{00000000-0005-0000-0000-0000B81A0000}"/>
    <cellStyle name="Standard 3 2" xfId="6842" xr:uid="{00000000-0005-0000-0000-0000B91A0000}"/>
    <cellStyle name="Standard 3 2 2" xfId="6843" xr:uid="{00000000-0005-0000-0000-0000BA1A0000}"/>
    <cellStyle name="Standard 3 2 2 2" xfId="6844" xr:uid="{00000000-0005-0000-0000-0000BB1A0000}"/>
    <cellStyle name="Standard 3 2 2 3" xfId="6845" xr:uid="{00000000-0005-0000-0000-0000BC1A0000}"/>
    <cellStyle name="Standard 3 2 3" xfId="6846" xr:uid="{00000000-0005-0000-0000-0000BD1A0000}"/>
    <cellStyle name="Standard 3 2 4" xfId="6847" xr:uid="{00000000-0005-0000-0000-0000BE1A0000}"/>
    <cellStyle name="Standard 3 20" xfId="6848" xr:uid="{00000000-0005-0000-0000-0000BF1A0000}"/>
    <cellStyle name="Standard 3 20 2" xfId="6849" xr:uid="{00000000-0005-0000-0000-0000C01A0000}"/>
    <cellStyle name="Standard 3 20 2 2" xfId="6850" xr:uid="{00000000-0005-0000-0000-0000C11A0000}"/>
    <cellStyle name="Standard 3 20 3" xfId="6851" xr:uid="{00000000-0005-0000-0000-0000C21A0000}"/>
    <cellStyle name="Standard 3 21" xfId="6852" xr:uid="{00000000-0005-0000-0000-0000C31A0000}"/>
    <cellStyle name="Standard 3 21 2" xfId="6853" xr:uid="{00000000-0005-0000-0000-0000C41A0000}"/>
    <cellStyle name="Standard 3 21 2 2" xfId="6854" xr:uid="{00000000-0005-0000-0000-0000C51A0000}"/>
    <cellStyle name="Standard 3 21 3" xfId="6855" xr:uid="{00000000-0005-0000-0000-0000C61A0000}"/>
    <cellStyle name="Standard 3 22" xfId="6856" xr:uid="{00000000-0005-0000-0000-0000C71A0000}"/>
    <cellStyle name="Standard 3 22 2" xfId="6857" xr:uid="{00000000-0005-0000-0000-0000C81A0000}"/>
    <cellStyle name="Standard 3 22 2 2" xfId="6858" xr:uid="{00000000-0005-0000-0000-0000C91A0000}"/>
    <cellStyle name="Standard 3 22 3" xfId="6859" xr:uid="{00000000-0005-0000-0000-0000CA1A0000}"/>
    <cellStyle name="Standard 3 23" xfId="6860" xr:uid="{00000000-0005-0000-0000-0000CB1A0000}"/>
    <cellStyle name="Standard 3 23 2" xfId="6861" xr:uid="{00000000-0005-0000-0000-0000CC1A0000}"/>
    <cellStyle name="Standard 3 23 2 2" xfId="6862" xr:uid="{00000000-0005-0000-0000-0000CD1A0000}"/>
    <cellStyle name="Standard 3 23 3" xfId="6863" xr:uid="{00000000-0005-0000-0000-0000CE1A0000}"/>
    <cellStyle name="Standard 3 24" xfId="6864" xr:uid="{00000000-0005-0000-0000-0000CF1A0000}"/>
    <cellStyle name="Standard 3 24 2" xfId="6865" xr:uid="{00000000-0005-0000-0000-0000D01A0000}"/>
    <cellStyle name="Standard 3 24 2 2" xfId="6866" xr:uid="{00000000-0005-0000-0000-0000D11A0000}"/>
    <cellStyle name="Standard 3 24 3" xfId="6867" xr:uid="{00000000-0005-0000-0000-0000D21A0000}"/>
    <cellStyle name="Standard 3 25" xfId="6868" xr:uid="{00000000-0005-0000-0000-0000D31A0000}"/>
    <cellStyle name="Standard 3 25 2" xfId="6869" xr:uid="{00000000-0005-0000-0000-0000D41A0000}"/>
    <cellStyle name="Standard 3 25 2 2" xfId="6870" xr:uid="{00000000-0005-0000-0000-0000D51A0000}"/>
    <cellStyle name="Standard 3 25 3" xfId="6871" xr:uid="{00000000-0005-0000-0000-0000D61A0000}"/>
    <cellStyle name="Standard 3 26" xfId="6872" xr:uid="{00000000-0005-0000-0000-0000D71A0000}"/>
    <cellStyle name="Standard 3 26 2" xfId="6873" xr:uid="{00000000-0005-0000-0000-0000D81A0000}"/>
    <cellStyle name="Standard 3 26 2 2" xfId="6874" xr:uid="{00000000-0005-0000-0000-0000D91A0000}"/>
    <cellStyle name="Standard 3 26 3" xfId="6875" xr:uid="{00000000-0005-0000-0000-0000DA1A0000}"/>
    <cellStyle name="Standard 3 27" xfId="6876" xr:uid="{00000000-0005-0000-0000-0000DB1A0000}"/>
    <cellStyle name="Standard 3 27 2" xfId="6877" xr:uid="{00000000-0005-0000-0000-0000DC1A0000}"/>
    <cellStyle name="Standard 3 27 2 2" xfId="6878" xr:uid="{00000000-0005-0000-0000-0000DD1A0000}"/>
    <cellStyle name="Standard 3 27 3" xfId="6879" xr:uid="{00000000-0005-0000-0000-0000DE1A0000}"/>
    <cellStyle name="Standard 3 28" xfId="6880" xr:uid="{00000000-0005-0000-0000-0000DF1A0000}"/>
    <cellStyle name="Standard 3 28 2" xfId="6881" xr:uid="{00000000-0005-0000-0000-0000E01A0000}"/>
    <cellStyle name="Standard 3 28 2 2" xfId="6882" xr:uid="{00000000-0005-0000-0000-0000E11A0000}"/>
    <cellStyle name="Standard 3 28 3" xfId="6883" xr:uid="{00000000-0005-0000-0000-0000E21A0000}"/>
    <cellStyle name="Standard 3 29" xfId="6884" xr:uid="{00000000-0005-0000-0000-0000E31A0000}"/>
    <cellStyle name="Standard 3 29 2" xfId="6885" xr:uid="{00000000-0005-0000-0000-0000E41A0000}"/>
    <cellStyle name="Standard 3 29 2 2" xfId="6886" xr:uid="{00000000-0005-0000-0000-0000E51A0000}"/>
    <cellStyle name="Standard 3 29 3" xfId="6887" xr:uid="{00000000-0005-0000-0000-0000E61A0000}"/>
    <cellStyle name="Standard 3 3" xfId="6888" xr:uid="{00000000-0005-0000-0000-0000E71A0000}"/>
    <cellStyle name="Standard 3 3 2" xfId="6889" xr:uid="{00000000-0005-0000-0000-0000E81A0000}"/>
    <cellStyle name="Standard 3 3 2 2" xfId="6890" xr:uid="{00000000-0005-0000-0000-0000E91A0000}"/>
    <cellStyle name="Standard 3 3 3" xfId="6891" xr:uid="{00000000-0005-0000-0000-0000EA1A0000}"/>
    <cellStyle name="Standard 3 3 4" xfId="6892" xr:uid="{00000000-0005-0000-0000-0000EB1A0000}"/>
    <cellStyle name="Standard 3 30" xfId="6893" xr:uid="{00000000-0005-0000-0000-0000EC1A0000}"/>
    <cellStyle name="Standard 3 30 2" xfId="6894" xr:uid="{00000000-0005-0000-0000-0000ED1A0000}"/>
    <cellStyle name="Standard 3 30 2 2" xfId="6895" xr:uid="{00000000-0005-0000-0000-0000EE1A0000}"/>
    <cellStyle name="Standard 3 30 3" xfId="6896" xr:uid="{00000000-0005-0000-0000-0000EF1A0000}"/>
    <cellStyle name="Standard 3 31" xfId="6897" xr:uid="{00000000-0005-0000-0000-0000F01A0000}"/>
    <cellStyle name="Standard 3 31 2" xfId="6898" xr:uid="{00000000-0005-0000-0000-0000F11A0000}"/>
    <cellStyle name="Standard 3 32" xfId="6899" xr:uid="{00000000-0005-0000-0000-0000F21A0000}"/>
    <cellStyle name="Standard 3 32 2" xfId="6900" xr:uid="{00000000-0005-0000-0000-0000F31A0000}"/>
    <cellStyle name="Standard 3 33" xfId="6901" xr:uid="{00000000-0005-0000-0000-0000F41A0000}"/>
    <cellStyle name="Standard 3 33 2" xfId="6902" xr:uid="{00000000-0005-0000-0000-0000F51A0000}"/>
    <cellStyle name="Standard 3 34" xfId="6903" xr:uid="{00000000-0005-0000-0000-0000F61A0000}"/>
    <cellStyle name="Standard 3 34 2" xfId="6904" xr:uid="{00000000-0005-0000-0000-0000F71A0000}"/>
    <cellStyle name="Standard 3 35" xfId="6905" xr:uid="{00000000-0005-0000-0000-0000F81A0000}"/>
    <cellStyle name="Standard 3 35 2" xfId="6906" xr:uid="{00000000-0005-0000-0000-0000F91A0000}"/>
    <cellStyle name="Standard 3 36" xfId="6907" xr:uid="{00000000-0005-0000-0000-0000FA1A0000}"/>
    <cellStyle name="Standard 3 36 2" xfId="6908" xr:uid="{00000000-0005-0000-0000-0000FB1A0000}"/>
    <cellStyle name="Standard 3 37" xfId="6909" xr:uid="{00000000-0005-0000-0000-0000FC1A0000}"/>
    <cellStyle name="Standard 3 37 2" xfId="6910" xr:uid="{00000000-0005-0000-0000-0000FD1A0000}"/>
    <cellStyle name="Standard 3 38" xfId="6911" xr:uid="{00000000-0005-0000-0000-0000FE1A0000}"/>
    <cellStyle name="Standard 3 38 2" xfId="6912" xr:uid="{00000000-0005-0000-0000-0000FF1A0000}"/>
    <cellStyle name="Standard 3 39" xfId="6913" xr:uid="{00000000-0005-0000-0000-0000001B0000}"/>
    <cellStyle name="Standard 3 39 2" xfId="6914" xr:uid="{00000000-0005-0000-0000-0000011B0000}"/>
    <cellStyle name="Standard 3 4" xfId="6915" xr:uid="{00000000-0005-0000-0000-0000021B0000}"/>
    <cellStyle name="Standard 3 4 2" xfId="6916" xr:uid="{00000000-0005-0000-0000-0000031B0000}"/>
    <cellStyle name="Standard 3 4 2 2" xfId="6917" xr:uid="{00000000-0005-0000-0000-0000041B0000}"/>
    <cellStyle name="Standard 3 4 3" xfId="6918" xr:uid="{00000000-0005-0000-0000-0000051B0000}"/>
    <cellStyle name="Standard 3 40" xfId="6919" xr:uid="{00000000-0005-0000-0000-0000061B0000}"/>
    <cellStyle name="Standard 3 40 2" xfId="6920" xr:uid="{00000000-0005-0000-0000-0000071B0000}"/>
    <cellStyle name="Standard 3 41" xfId="6921" xr:uid="{00000000-0005-0000-0000-0000081B0000}"/>
    <cellStyle name="Standard 3 41 2" xfId="6922" xr:uid="{00000000-0005-0000-0000-0000091B0000}"/>
    <cellStyle name="Standard 3 42" xfId="6923" xr:uid="{00000000-0005-0000-0000-00000A1B0000}"/>
    <cellStyle name="Standard 3 42 2" xfId="6924" xr:uid="{00000000-0005-0000-0000-00000B1B0000}"/>
    <cellStyle name="Standard 3 43" xfId="6925" xr:uid="{00000000-0005-0000-0000-00000C1B0000}"/>
    <cellStyle name="Standard 3 43 2" xfId="6926" xr:uid="{00000000-0005-0000-0000-00000D1B0000}"/>
    <cellStyle name="Standard 3 44" xfId="6927" xr:uid="{00000000-0005-0000-0000-00000E1B0000}"/>
    <cellStyle name="Standard 3 44 2" xfId="6928" xr:uid="{00000000-0005-0000-0000-00000F1B0000}"/>
    <cellStyle name="Standard 3 45" xfId="6929" xr:uid="{00000000-0005-0000-0000-0000101B0000}"/>
    <cellStyle name="Standard 3 45 2" xfId="6930" xr:uid="{00000000-0005-0000-0000-0000111B0000}"/>
    <cellStyle name="Standard 3 46" xfId="6931" xr:uid="{00000000-0005-0000-0000-0000121B0000}"/>
    <cellStyle name="Standard 3 46 2" xfId="6932" xr:uid="{00000000-0005-0000-0000-0000131B0000}"/>
    <cellStyle name="Standard 3 47" xfId="6933" xr:uid="{00000000-0005-0000-0000-0000141B0000}"/>
    <cellStyle name="Standard 3 47 2" xfId="6934" xr:uid="{00000000-0005-0000-0000-0000151B0000}"/>
    <cellStyle name="Standard 3 48" xfId="6935" xr:uid="{00000000-0005-0000-0000-0000161B0000}"/>
    <cellStyle name="Standard 3 48 2" xfId="6936" xr:uid="{00000000-0005-0000-0000-0000171B0000}"/>
    <cellStyle name="Standard 3 49" xfId="6937" xr:uid="{00000000-0005-0000-0000-0000181B0000}"/>
    <cellStyle name="Standard 3 49 2" xfId="6938" xr:uid="{00000000-0005-0000-0000-0000191B0000}"/>
    <cellStyle name="Standard 3 5" xfId="6939" xr:uid="{00000000-0005-0000-0000-00001A1B0000}"/>
    <cellStyle name="Standard 3 5 2" xfId="6940" xr:uid="{00000000-0005-0000-0000-00001B1B0000}"/>
    <cellStyle name="Standard 3 5 2 2" xfId="6941" xr:uid="{00000000-0005-0000-0000-00001C1B0000}"/>
    <cellStyle name="Standard 3 5 3" xfId="6942" xr:uid="{00000000-0005-0000-0000-00001D1B0000}"/>
    <cellStyle name="Standard 3 50" xfId="6943" xr:uid="{00000000-0005-0000-0000-00001E1B0000}"/>
    <cellStyle name="Standard 3 50 2" xfId="6944" xr:uid="{00000000-0005-0000-0000-00001F1B0000}"/>
    <cellStyle name="Standard 3 51" xfId="6945" xr:uid="{00000000-0005-0000-0000-0000201B0000}"/>
    <cellStyle name="Standard 3 51 2" xfId="6946" xr:uid="{00000000-0005-0000-0000-0000211B0000}"/>
    <cellStyle name="Standard 3 52" xfId="6947" xr:uid="{00000000-0005-0000-0000-0000221B0000}"/>
    <cellStyle name="Standard 3 52 2" xfId="6948" xr:uid="{00000000-0005-0000-0000-0000231B0000}"/>
    <cellStyle name="Standard 3 53" xfId="6949" xr:uid="{00000000-0005-0000-0000-0000241B0000}"/>
    <cellStyle name="Standard 3 53 2" xfId="6950" xr:uid="{00000000-0005-0000-0000-0000251B0000}"/>
    <cellStyle name="Standard 3 54" xfId="6951" xr:uid="{00000000-0005-0000-0000-0000261B0000}"/>
    <cellStyle name="Standard 3 54 2" xfId="6952" xr:uid="{00000000-0005-0000-0000-0000271B0000}"/>
    <cellStyle name="Standard 3 55" xfId="6953" xr:uid="{00000000-0005-0000-0000-0000281B0000}"/>
    <cellStyle name="Standard 3 55 2" xfId="6954" xr:uid="{00000000-0005-0000-0000-0000291B0000}"/>
    <cellStyle name="Standard 3 56" xfId="6955" xr:uid="{00000000-0005-0000-0000-00002A1B0000}"/>
    <cellStyle name="Standard 3 56 2" xfId="6956" xr:uid="{00000000-0005-0000-0000-00002B1B0000}"/>
    <cellStyle name="Standard 3 57" xfId="6957" xr:uid="{00000000-0005-0000-0000-00002C1B0000}"/>
    <cellStyle name="Standard 3 57 2" xfId="6958" xr:uid="{00000000-0005-0000-0000-00002D1B0000}"/>
    <cellStyle name="Standard 3 58" xfId="6959" xr:uid="{00000000-0005-0000-0000-00002E1B0000}"/>
    <cellStyle name="Standard 3 58 2" xfId="6960" xr:uid="{00000000-0005-0000-0000-00002F1B0000}"/>
    <cellStyle name="Standard 3 59" xfId="6961" xr:uid="{00000000-0005-0000-0000-0000301B0000}"/>
    <cellStyle name="Standard 3 59 2" xfId="6962" xr:uid="{00000000-0005-0000-0000-0000311B0000}"/>
    <cellStyle name="Standard 3 6" xfId="6963" xr:uid="{00000000-0005-0000-0000-0000321B0000}"/>
    <cellStyle name="Standard 3 6 2" xfId="6964" xr:uid="{00000000-0005-0000-0000-0000331B0000}"/>
    <cellStyle name="Standard 3 6 2 2" xfId="6965" xr:uid="{00000000-0005-0000-0000-0000341B0000}"/>
    <cellStyle name="Standard 3 6 3" xfId="6966" xr:uid="{00000000-0005-0000-0000-0000351B0000}"/>
    <cellStyle name="Standard 3 60" xfId="6967" xr:uid="{00000000-0005-0000-0000-0000361B0000}"/>
    <cellStyle name="Standard 3 60 2" xfId="6968" xr:uid="{00000000-0005-0000-0000-0000371B0000}"/>
    <cellStyle name="Standard 3 61" xfId="6969" xr:uid="{00000000-0005-0000-0000-0000381B0000}"/>
    <cellStyle name="Standard 3 61 2" xfId="6970" xr:uid="{00000000-0005-0000-0000-0000391B0000}"/>
    <cellStyle name="Standard 3 62" xfId="6971" xr:uid="{00000000-0005-0000-0000-00003A1B0000}"/>
    <cellStyle name="Standard 3 62 2" xfId="6972" xr:uid="{00000000-0005-0000-0000-00003B1B0000}"/>
    <cellStyle name="Standard 3 63" xfId="6973" xr:uid="{00000000-0005-0000-0000-00003C1B0000}"/>
    <cellStyle name="Standard 3 63 2" xfId="6974" xr:uid="{00000000-0005-0000-0000-00003D1B0000}"/>
    <cellStyle name="Standard 3 64" xfId="6975" xr:uid="{00000000-0005-0000-0000-00003E1B0000}"/>
    <cellStyle name="Standard 3 64 2" xfId="6976" xr:uid="{00000000-0005-0000-0000-00003F1B0000}"/>
    <cellStyle name="Standard 3 65" xfId="6977" xr:uid="{00000000-0005-0000-0000-0000401B0000}"/>
    <cellStyle name="Standard 3 65 2" xfId="6978" xr:uid="{00000000-0005-0000-0000-0000411B0000}"/>
    <cellStyle name="Standard 3 66" xfId="6979" xr:uid="{00000000-0005-0000-0000-0000421B0000}"/>
    <cellStyle name="Standard 3 66 2" xfId="6980" xr:uid="{00000000-0005-0000-0000-0000431B0000}"/>
    <cellStyle name="Standard 3 67" xfId="6981" xr:uid="{00000000-0005-0000-0000-0000441B0000}"/>
    <cellStyle name="Standard 3 67 2" xfId="6982" xr:uid="{00000000-0005-0000-0000-0000451B0000}"/>
    <cellStyle name="Standard 3 68" xfId="6983" xr:uid="{00000000-0005-0000-0000-0000461B0000}"/>
    <cellStyle name="Standard 3 68 2" xfId="6984" xr:uid="{00000000-0005-0000-0000-0000471B0000}"/>
    <cellStyle name="Standard 3 69" xfId="6985" xr:uid="{00000000-0005-0000-0000-0000481B0000}"/>
    <cellStyle name="Standard 3 7" xfId="6986" xr:uid="{00000000-0005-0000-0000-0000491B0000}"/>
    <cellStyle name="Standard 3 7 2" xfId="6987" xr:uid="{00000000-0005-0000-0000-00004A1B0000}"/>
    <cellStyle name="Standard 3 7 2 2" xfId="6988" xr:uid="{00000000-0005-0000-0000-00004B1B0000}"/>
    <cellStyle name="Standard 3 7 3" xfId="6989" xr:uid="{00000000-0005-0000-0000-00004C1B0000}"/>
    <cellStyle name="Standard 3 7_Daten_hier_ändern" xfId="6990" xr:uid="{00000000-0005-0000-0000-00004D1B0000}"/>
    <cellStyle name="Standard 3 70" xfId="6991" xr:uid="{00000000-0005-0000-0000-00004E1B0000}"/>
    <cellStyle name="Standard 3 71" xfId="6992" xr:uid="{00000000-0005-0000-0000-00004F1B0000}"/>
    <cellStyle name="Standard 3 72" xfId="6993" xr:uid="{00000000-0005-0000-0000-0000501B0000}"/>
    <cellStyle name="Standard 3 8" xfId="6994" xr:uid="{00000000-0005-0000-0000-0000511B0000}"/>
    <cellStyle name="Standard 3 8 2" xfId="6995" xr:uid="{00000000-0005-0000-0000-0000521B0000}"/>
    <cellStyle name="Standard 3 8 2 2" xfId="6996" xr:uid="{00000000-0005-0000-0000-0000531B0000}"/>
    <cellStyle name="Standard 3 8 3" xfId="6997" xr:uid="{00000000-0005-0000-0000-0000541B0000}"/>
    <cellStyle name="Standard 3 9" xfId="6998" xr:uid="{00000000-0005-0000-0000-0000551B0000}"/>
    <cellStyle name="Standard 3 9 2" xfId="6999" xr:uid="{00000000-0005-0000-0000-0000561B0000}"/>
    <cellStyle name="Standard 3 9 2 2" xfId="7000" xr:uid="{00000000-0005-0000-0000-0000571B0000}"/>
    <cellStyle name="Standard 3 9 3" xfId="7001" xr:uid="{00000000-0005-0000-0000-0000581B0000}"/>
    <cellStyle name="Standard 3_Daten_hier_ändern" xfId="7002" xr:uid="{00000000-0005-0000-0000-0000591B0000}"/>
    <cellStyle name="Standard 30" xfId="7003" xr:uid="{00000000-0005-0000-0000-00005A1B0000}"/>
    <cellStyle name="Standard 30 2" xfId="7004" xr:uid="{00000000-0005-0000-0000-00005B1B0000}"/>
    <cellStyle name="Standard 30 2 2" xfId="7005" xr:uid="{00000000-0005-0000-0000-00005C1B0000}"/>
    <cellStyle name="Standard 30 3" xfId="7006" xr:uid="{00000000-0005-0000-0000-00005D1B0000}"/>
    <cellStyle name="Standard 31" xfId="7007" xr:uid="{00000000-0005-0000-0000-00005E1B0000}"/>
    <cellStyle name="Standard 31 2" xfId="7008" xr:uid="{00000000-0005-0000-0000-00005F1B0000}"/>
    <cellStyle name="Standard 31 2 2" xfId="7009" xr:uid="{00000000-0005-0000-0000-0000601B0000}"/>
    <cellStyle name="Standard 31 3" xfId="7010" xr:uid="{00000000-0005-0000-0000-0000611B0000}"/>
    <cellStyle name="Standard 32" xfId="7011" xr:uid="{00000000-0005-0000-0000-0000621B0000}"/>
    <cellStyle name="Standard 32 2" xfId="7012" xr:uid="{00000000-0005-0000-0000-0000631B0000}"/>
    <cellStyle name="Standard 32 2 2" xfId="7013" xr:uid="{00000000-0005-0000-0000-0000641B0000}"/>
    <cellStyle name="Standard 32 3" xfId="7014" xr:uid="{00000000-0005-0000-0000-0000651B0000}"/>
    <cellStyle name="Standard 33" xfId="7015" xr:uid="{00000000-0005-0000-0000-0000661B0000}"/>
    <cellStyle name="Standard 33 2" xfId="7016" xr:uid="{00000000-0005-0000-0000-0000671B0000}"/>
    <cellStyle name="Standard 33 2 2" xfId="7017" xr:uid="{00000000-0005-0000-0000-0000681B0000}"/>
    <cellStyle name="Standard 33 3" xfId="7018" xr:uid="{00000000-0005-0000-0000-0000691B0000}"/>
    <cellStyle name="Standard 34" xfId="7019" xr:uid="{00000000-0005-0000-0000-00006A1B0000}"/>
    <cellStyle name="Standard 34 2" xfId="7020" xr:uid="{00000000-0005-0000-0000-00006B1B0000}"/>
    <cellStyle name="Standard 34 2 2" xfId="7021" xr:uid="{00000000-0005-0000-0000-00006C1B0000}"/>
    <cellStyle name="Standard 34 3" xfId="7022" xr:uid="{00000000-0005-0000-0000-00006D1B0000}"/>
    <cellStyle name="Standard 35" xfId="7023" xr:uid="{00000000-0005-0000-0000-00006E1B0000}"/>
    <cellStyle name="Standard 35 2" xfId="7024" xr:uid="{00000000-0005-0000-0000-00006F1B0000}"/>
    <cellStyle name="Standard 35 2 2" xfId="7025" xr:uid="{00000000-0005-0000-0000-0000701B0000}"/>
    <cellStyle name="Standard 35 3" xfId="7026" xr:uid="{00000000-0005-0000-0000-0000711B0000}"/>
    <cellStyle name="Standard 36" xfId="7027" xr:uid="{00000000-0005-0000-0000-0000721B0000}"/>
    <cellStyle name="Standard 36 2" xfId="7028" xr:uid="{00000000-0005-0000-0000-0000731B0000}"/>
    <cellStyle name="Standard 36 2 2" xfId="7029" xr:uid="{00000000-0005-0000-0000-0000741B0000}"/>
    <cellStyle name="Standard 36 3" xfId="7030" xr:uid="{00000000-0005-0000-0000-0000751B0000}"/>
    <cellStyle name="Standard 37" xfId="7031" xr:uid="{00000000-0005-0000-0000-0000761B0000}"/>
    <cellStyle name="Standard 37 2" xfId="7032" xr:uid="{00000000-0005-0000-0000-0000771B0000}"/>
    <cellStyle name="Standard 37 2 2" xfId="7033" xr:uid="{00000000-0005-0000-0000-0000781B0000}"/>
    <cellStyle name="Standard 37 3" xfId="7034" xr:uid="{00000000-0005-0000-0000-0000791B0000}"/>
    <cellStyle name="Standard 38" xfId="7035" xr:uid="{00000000-0005-0000-0000-00007A1B0000}"/>
    <cellStyle name="Standard 38 2" xfId="7036" xr:uid="{00000000-0005-0000-0000-00007B1B0000}"/>
    <cellStyle name="Standard 38 2 2" xfId="7037" xr:uid="{00000000-0005-0000-0000-00007C1B0000}"/>
    <cellStyle name="Standard 38 3" xfId="7038" xr:uid="{00000000-0005-0000-0000-00007D1B0000}"/>
    <cellStyle name="Standard 39" xfId="7039" xr:uid="{00000000-0005-0000-0000-00007E1B0000}"/>
    <cellStyle name="Standard 39 2" xfId="7040" xr:uid="{00000000-0005-0000-0000-00007F1B0000}"/>
    <cellStyle name="Standard 39 2 2" xfId="7041" xr:uid="{00000000-0005-0000-0000-0000801B0000}"/>
    <cellStyle name="Standard 39 3" xfId="7042" xr:uid="{00000000-0005-0000-0000-0000811B0000}"/>
    <cellStyle name="Standard 4" xfId="7043" xr:uid="{00000000-0005-0000-0000-0000821B0000}"/>
    <cellStyle name="Standard 4 2" xfId="7044" xr:uid="{00000000-0005-0000-0000-0000831B0000}"/>
    <cellStyle name="Standard 4 2 2" xfId="7045" xr:uid="{00000000-0005-0000-0000-0000841B0000}"/>
    <cellStyle name="Standard 4 2 2 2" xfId="7046" xr:uid="{00000000-0005-0000-0000-0000851B0000}"/>
    <cellStyle name="Standard 4 2 2 3" xfId="7047" xr:uid="{00000000-0005-0000-0000-0000861B0000}"/>
    <cellStyle name="Standard 4 2 3" xfId="7048" xr:uid="{00000000-0005-0000-0000-0000871B0000}"/>
    <cellStyle name="Standard 4 2 4" xfId="7049" xr:uid="{00000000-0005-0000-0000-0000881B0000}"/>
    <cellStyle name="Standard 4 3" xfId="7050" xr:uid="{00000000-0005-0000-0000-0000891B0000}"/>
    <cellStyle name="Standard 4 3 2" xfId="7051" xr:uid="{00000000-0005-0000-0000-00008A1B0000}"/>
    <cellStyle name="Standard 4 3 3" xfId="7052" xr:uid="{00000000-0005-0000-0000-00008B1B0000}"/>
    <cellStyle name="Standard 4 4" xfId="7053" xr:uid="{00000000-0005-0000-0000-00008C1B0000}"/>
    <cellStyle name="Standard 4 5" xfId="7054" xr:uid="{00000000-0005-0000-0000-00008D1B0000}"/>
    <cellStyle name="Standard 4_Routes" xfId="7055" xr:uid="{00000000-0005-0000-0000-00008E1B0000}"/>
    <cellStyle name="Standard 40" xfId="7056" xr:uid="{00000000-0005-0000-0000-00008F1B0000}"/>
    <cellStyle name="Standard 40 2" xfId="7057" xr:uid="{00000000-0005-0000-0000-0000901B0000}"/>
    <cellStyle name="Standard 40 2 2" xfId="7058" xr:uid="{00000000-0005-0000-0000-0000911B0000}"/>
    <cellStyle name="Standard 40 3" xfId="7059" xr:uid="{00000000-0005-0000-0000-0000921B0000}"/>
    <cellStyle name="Standard 41" xfId="7060" xr:uid="{00000000-0005-0000-0000-0000931B0000}"/>
    <cellStyle name="Standard 41 2" xfId="7061" xr:uid="{00000000-0005-0000-0000-0000941B0000}"/>
    <cellStyle name="Standard 41 2 2" xfId="7062" xr:uid="{00000000-0005-0000-0000-0000951B0000}"/>
    <cellStyle name="Standard 41 3" xfId="7063" xr:uid="{00000000-0005-0000-0000-0000961B0000}"/>
    <cellStyle name="Standard 5" xfId="7064" xr:uid="{00000000-0005-0000-0000-0000971B0000}"/>
    <cellStyle name="Standard 5 2" xfId="7065" xr:uid="{00000000-0005-0000-0000-0000981B0000}"/>
    <cellStyle name="Standard 5 2 2" xfId="7066" xr:uid="{00000000-0005-0000-0000-0000991B0000}"/>
    <cellStyle name="Standard 5 2 3" xfId="7067" xr:uid="{00000000-0005-0000-0000-00009A1B0000}"/>
    <cellStyle name="Standard 5 3" xfId="7068" xr:uid="{00000000-0005-0000-0000-00009B1B0000}"/>
    <cellStyle name="Standard 5 4" xfId="7069" xr:uid="{00000000-0005-0000-0000-00009C1B0000}"/>
    <cellStyle name="Standard 52" xfId="7070" xr:uid="{00000000-0005-0000-0000-00009D1B0000}"/>
    <cellStyle name="Standard 52 2" xfId="7071" xr:uid="{00000000-0005-0000-0000-00009E1B0000}"/>
    <cellStyle name="Standard 52 2 2" xfId="7072" xr:uid="{00000000-0005-0000-0000-00009F1B0000}"/>
    <cellStyle name="Standard 52 2 2 2" xfId="7073" xr:uid="{00000000-0005-0000-0000-0000A01B0000}"/>
    <cellStyle name="Standard 52 2 3" xfId="7074" xr:uid="{00000000-0005-0000-0000-0000A11B0000}"/>
    <cellStyle name="Standard 52 3" xfId="7075" xr:uid="{00000000-0005-0000-0000-0000A21B0000}"/>
    <cellStyle name="Standard 52 3 2" xfId="7076" xr:uid="{00000000-0005-0000-0000-0000A31B0000}"/>
    <cellStyle name="Standard 52 4" xfId="7077" xr:uid="{00000000-0005-0000-0000-0000A41B0000}"/>
    <cellStyle name="Standard 53" xfId="7078" xr:uid="{00000000-0005-0000-0000-0000A51B0000}"/>
    <cellStyle name="Standard 53 2" xfId="7079" xr:uid="{00000000-0005-0000-0000-0000A61B0000}"/>
    <cellStyle name="Standard 53 2 2" xfId="7080" xr:uid="{00000000-0005-0000-0000-0000A71B0000}"/>
    <cellStyle name="Standard 53 2 2 2" xfId="7081" xr:uid="{00000000-0005-0000-0000-0000A81B0000}"/>
    <cellStyle name="Standard 53 2 3" xfId="7082" xr:uid="{00000000-0005-0000-0000-0000A91B0000}"/>
    <cellStyle name="Standard 53 3" xfId="7083" xr:uid="{00000000-0005-0000-0000-0000AA1B0000}"/>
    <cellStyle name="Standard 53 3 2" xfId="7084" xr:uid="{00000000-0005-0000-0000-0000AB1B0000}"/>
    <cellStyle name="Standard 53 4" xfId="7085" xr:uid="{00000000-0005-0000-0000-0000AC1B0000}"/>
    <cellStyle name="Standard 54" xfId="7086" xr:uid="{00000000-0005-0000-0000-0000AD1B0000}"/>
    <cellStyle name="Standard 54 2" xfId="7087" xr:uid="{00000000-0005-0000-0000-0000AE1B0000}"/>
    <cellStyle name="Standard 54 2 2" xfId="7088" xr:uid="{00000000-0005-0000-0000-0000AF1B0000}"/>
    <cellStyle name="Standard 54 2 2 2" xfId="7089" xr:uid="{00000000-0005-0000-0000-0000B01B0000}"/>
    <cellStyle name="Standard 54 2 3" xfId="7090" xr:uid="{00000000-0005-0000-0000-0000B11B0000}"/>
    <cellStyle name="Standard 54 3" xfId="7091" xr:uid="{00000000-0005-0000-0000-0000B21B0000}"/>
    <cellStyle name="Standard 54 3 2" xfId="7092" xr:uid="{00000000-0005-0000-0000-0000B31B0000}"/>
    <cellStyle name="Standard 54 4" xfId="7093" xr:uid="{00000000-0005-0000-0000-0000B41B0000}"/>
    <cellStyle name="Standard 55" xfId="7094" xr:uid="{00000000-0005-0000-0000-0000B51B0000}"/>
    <cellStyle name="Standard 55 2" xfId="7095" xr:uid="{00000000-0005-0000-0000-0000B61B0000}"/>
    <cellStyle name="Standard 55 2 2" xfId="7096" xr:uid="{00000000-0005-0000-0000-0000B71B0000}"/>
    <cellStyle name="Standard 55 2 2 2" xfId="7097" xr:uid="{00000000-0005-0000-0000-0000B81B0000}"/>
    <cellStyle name="Standard 55 2 3" xfId="7098" xr:uid="{00000000-0005-0000-0000-0000B91B0000}"/>
    <cellStyle name="Standard 55 3" xfId="7099" xr:uid="{00000000-0005-0000-0000-0000BA1B0000}"/>
    <cellStyle name="Standard 55 3 2" xfId="7100" xr:uid="{00000000-0005-0000-0000-0000BB1B0000}"/>
    <cellStyle name="Standard 55 4" xfId="7101" xr:uid="{00000000-0005-0000-0000-0000BC1B0000}"/>
    <cellStyle name="Standard 56" xfId="7102" xr:uid="{00000000-0005-0000-0000-0000BD1B0000}"/>
    <cellStyle name="Standard 56 2" xfId="7103" xr:uid="{00000000-0005-0000-0000-0000BE1B0000}"/>
    <cellStyle name="Standard 56 2 2" xfId="7104" xr:uid="{00000000-0005-0000-0000-0000BF1B0000}"/>
    <cellStyle name="Standard 56 2 2 2" xfId="7105" xr:uid="{00000000-0005-0000-0000-0000C01B0000}"/>
    <cellStyle name="Standard 56 2 3" xfId="7106" xr:uid="{00000000-0005-0000-0000-0000C11B0000}"/>
    <cellStyle name="Standard 56 3" xfId="7107" xr:uid="{00000000-0005-0000-0000-0000C21B0000}"/>
    <cellStyle name="Standard 56 3 2" xfId="7108" xr:uid="{00000000-0005-0000-0000-0000C31B0000}"/>
    <cellStyle name="Standard 56 4" xfId="7109" xr:uid="{00000000-0005-0000-0000-0000C41B0000}"/>
    <cellStyle name="Standard 57" xfId="7110" xr:uid="{00000000-0005-0000-0000-0000C51B0000}"/>
    <cellStyle name="Standard 57 2" xfId="7111" xr:uid="{00000000-0005-0000-0000-0000C61B0000}"/>
    <cellStyle name="Standard 57 2 2" xfId="7112" xr:uid="{00000000-0005-0000-0000-0000C71B0000}"/>
    <cellStyle name="Standard 57 2 2 2" xfId="7113" xr:uid="{00000000-0005-0000-0000-0000C81B0000}"/>
    <cellStyle name="Standard 57 2 3" xfId="7114" xr:uid="{00000000-0005-0000-0000-0000C91B0000}"/>
    <cellStyle name="Standard 57 3" xfId="7115" xr:uid="{00000000-0005-0000-0000-0000CA1B0000}"/>
    <cellStyle name="Standard 57 3 2" xfId="7116" xr:uid="{00000000-0005-0000-0000-0000CB1B0000}"/>
    <cellStyle name="Standard 57 4" xfId="7117" xr:uid="{00000000-0005-0000-0000-0000CC1B0000}"/>
    <cellStyle name="Standard 58 2" xfId="7118" xr:uid="{00000000-0005-0000-0000-0000CD1B0000}"/>
    <cellStyle name="Standard 58 2 2" xfId="7119" xr:uid="{00000000-0005-0000-0000-0000CE1B0000}"/>
    <cellStyle name="Standard 59 2" xfId="7120" xr:uid="{00000000-0005-0000-0000-0000CF1B0000}"/>
    <cellStyle name="Standard 59 2 2" xfId="7121" xr:uid="{00000000-0005-0000-0000-0000D01B0000}"/>
    <cellStyle name="Standard 6" xfId="7122" xr:uid="{00000000-0005-0000-0000-0000D11B0000}"/>
    <cellStyle name="Standard 6 2" xfId="7123" xr:uid="{00000000-0005-0000-0000-0000D21B0000}"/>
    <cellStyle name="Standard 6 2 2" xfId="7124" xr:uid="{00000000-0005-0000-0000-0000D31B0000}"/>
    <cellStyle name="Standard 6 2 2 2" xfId="7125" xr:uid="{00000000-0005-0000-0000-0000D41B0000}"/>
    <cellStyle name="Standard 6 2 3" xfId="7126" xr:uid="{00000000-0005-0000-0000-0000D51B0000}"/>
    <cellStyle name="Standard 6 2 4" xfId="7127" xr:uid="{00000000-0005-0000-0000-0000D61B0000}"/>
    <cellStyle name="Standard 6 3" xfId="7128" xr:uid="{00000000-0005-0000-0000-0000D71B0000}"/>
    <cellStyle name="Standard 6 3 2" xfId="7129" xr:uid="{00000000-0005-0000-0000-0000D81B0000}"/>
    <cellStyle name="Standard 6 3 2 2" xfId="7130" xr:uid="{00000000-0005-0000-0000-0000D91B0000}"/>
    <cellStyle name="Standard 6 3 3" xfId="7131" xr:uid="{00000000-0005-0000-0000-0000DA1B0000}"/>
    <cellStyle name="Standard 6 4" xfId="7132" xr:uid="{00000000-0005-0000-0000-0000DB1B0000}"/>
    <cellStyle name="Standard 6 4 2" xfId="7133" xr:uid="{00000000-0005-0000-0000-0000DC1B0000}"/>
    <cellStyle name="Standard 6 5" xfId="7134" xr:uid="{00000000-0005-0000-0000-0000DD1B0000}"/>
    <cellStyle name="Standard 6 5 2" xfId="7135" xr:uid="{00000000-0005-0000-0000-0000DE1B0000}"/>
    <cellStyle name="Standard 6 6" xfId="7136" xr:uid="{00000000-0005-0000-0000-0000DF1B0000}"/>
    <cellStyle name="Standard 60 2" xfId="7137" xr:uid="{00000000-0005-0000-0000-0000E01B0000}"/>
    <cellStyle name="Standard 60 2 2" xfId="7138" xr:uid="{00000000-0005-0000-0000-0000E11B0000}"/>
    <cellStyle name="Standard 61 2" xfId="7139" xr:uid="{00000000-0005-0000-0000-0000E21B0000}"/>
    <cellStyle name="Standard 61 2 2" xfId="7140" xr:uid="{00000000-0005-0000-0000-0000E31B0000}"/>
    <cellStyle name="Standard 63 2" xfId="7141" xr:uid="{00000000-0005-0000-0000-0000E41B0000}"/>
    <cellStyle name="Standard 63 2 2" xfId="7142" xr:uid="{00000000-0005-0000-0000-0000E51B0000}"/>
    <cellStyle name="Standard 64 2" xfId="7143" xr:uid="{00000000-0005-0000-0000-0000E61B0000}"/>
    <cellStyle name="Standard 64 2 2" xfId="7144" xr:uid="{00000000-0005-0000-0000-0000E71B0000}"/>
    <cellStyle name="Standard 65 2" xfId="7145" xr:uid="{00000000-0005-0000-0000-0000E81B0000}"/>
    <cellStyle name="Standard 65 2 2" xfId="7146" xr:uid="{00000000-0005-0000-0000-0000E91B0000}"/>
    <cellStyle name="Standard 66 2" xfId="7147" xr:uid="{00000000-0005-0000-0000-0000EA1B0000}"/>
    <cellStyle name="Standard 66 2 2" xfId="7148" xr:uid="{00000000-0005-0000-0000-0000EB1B0000}"/>
    <cellStyle name="Standard 67 2" xfId="7149" xr:uid="{00000000-0005-0000-0000-0000EC1B0000}"/>
    <cellStyle name="Standard 67 2 2" xfId="7150" xr:uid="{00000000-0005-0000-0000-0000ED1B0000}"/>
    <cellStyle name="Standard 68 2" xfId="7151" xr:uid="{00000000-0005-0000-0000-0000EE1B0000}"/>
    <cellStyle name="Standard 68 2 2" xfId="7152" xr:uid="{00000000-0005-0000-0000-0000EF1B0000}"/>
    <cellStyle name="Standard 69 2" xfId="7153" xr:uid="{00000000-0005-0000-0000-0000F01B0000}"/>
    <cellStyle name="Standard 69 2 2" xfId="7154" xr:uid="{00000000-0005-0000-0000-0000F11B0000}"/>
    <cellStyle name="Standard 7" xfId="7155" xr:uid="{00000000-0005-0000-0000-0000F21B0000}"/>
    <cellStyle name="Standard 7 2" xfId="7156" xr:uid="{00000000-0005-0000-0000-0000F31B0000}"/>
    <cellStyle name="Standard 7 2 2" xfId="7157" xr:uid="{00000000-0005-0000-0000-0000F41B0000}"/>
    <cellStyle name="Standard 7 2 2 2" xfId="7158" xr:uid="{00000000-0005-0000-0000-0000F51B0000}"/>
    <cellStyle name="Standard 7 2 3" xfId="7159" xr:uid="{00000000-0005-0000-0000-0000F61B0000}"/>
    <cellStyle name="Standard 7 2 4" xfId="7160" xr:uid="{00000000-0005-0000-0000-0000F71B0000}"/>
    <cellStyle name="Standard 7 3" xfId="7161" xr:uid="{00000000-0005-0000-0000-0000F81B0000}"/>
    <cellStyle name="Standard 7 3 2" xfId="7162" xr:uid="{00000000-0005-0000-0000-0000F91B0000}"/>
    <cellStyle name="Standard 7 3 2 2" xfId="7163" xr:uid="{00000000-0005-0000-0000-0000FA1B0000}"/>
    <cellStyle name="Standard 7 3 3" xfId="7164" xr:uid="{00000000-0005-0000-0000-0000FB1B0000}"/>
    <cellStyle name="Standard 7 4" xfId="7165" xr:uid="{00000000-0005-0000-0000-0000FC1B0000}"/>
    <cellStyle name="Standard 7 4 2" xfId="7166" xr:uid="{00000000-0005-0000-0000-0000FD1B0000}"/>
    <cellStyle name="Standard 7 5" xfId="7167" xr:uid="{00000000-0005-0000-0000-0000FE1B0000}"/>
    <cellStyle name="Standard 7 5 2" xfId="7168" xr:uid="{00000000-0005-0000-0000-0000FF1B0000}"/>
    <cellStyle name="Standard 7 6" xfId="7169" xr:uid="{00000000-0005-0000-0000-0000001C0000}"/>
    <cellStyle name="Standard 8" xfId="7170" xr:uid="{00000000-0005-0000-0000-0000011C0000}"/>
    <cellStyle name="Standard 8 2" xfId="7171" xr:uid="{00000000-0005-0000-0000-0000021C0000}"/>
    <cellStyle name="Standard 8 2 2" xfId="7172" xr:uid="{00000000-0005-0000-0000-0000031C0000}"/>
    <cellStyle name="Standard 8 2 2 2" xfId="7173" xr:uid="{00000000-0005-0000-0000-0000041C0000}"/>
    <cellStyle name="Standard 8 2 3" xfId="7174" xr:uid="{00000000-0005-0000-0000-0000051C0000}"/>
    <cellStyle name="Standard 8 2 4" xfId="7175" xr:uid="{00000000-0005-0000-0000-0000061C0000}"/>
    <cellStyle name="Standard 8 3" xfId="7176" xr:uid="{00000000-0005-0000-0000-0000071C0000}"/>
    <cellStyle name="Standard 8 3 2" xfId="7177" xr:uid="{00000000-0005-0000-0000-0000081C0000}"/>
    <cellStyle name="Standard 8 3 2 2" xfId="7178" xr:uid="{00000000-0005-0000-0000-0000091C0000}"/>
    <cellStyle name="Standard 8 3 3" xfId="7179" xr:uid="{00000000-0005-0000-0000-00000A1C0000}"/>
    <cellStyle name="Standard 8 4" xfId="7180" xr:uid="{00000000-0005-0000-0000-00000B1C0000}"/>
    <cellStyle name="Standard 8 4 2" xfId="7181" xr:uid="{00000000-0005-0000-0000-00000C1C0000}"/>
    <cellStyle name="Standard 8 5" xfId="7182" xr:uid="{00000000-0005-0000-0000-00000D1C0000}"/>
    <cellStyle name="Standard 8 6" xfId="7183" xr:uid="{00000000-0005-0000-0000-00000E1C0000}"/>
    <cellStyle name="Standard 82" xfId="7184" xr:uid="{00000000-0005-0000-0000-00000F1C0000}"/>
    <cellStyle name="Standard 82 2" xfId="7185" xr:uid="{00000000-0005-0000-0000-0000101C0000}"/>
    <cellStyle name="Standard 82 2 2" xfId="7186" xr:uid="{00000000-0005-0000-0000-0000111C0000}"/>
    <cellStyle name="Standard 82 2 2 2" xfId="7187" xr:uid="{00000000-0005-0000-0000-0000121C0000}"/>
    <cellStyle name="Standard 82 2 3" xfId="7188" xr:uid="{00000000-0005-0000-0000-0000131C0000}"/>
    <cellStyle name="Standard 82 3" xfId="7189" xr:uid="{00000000-0005-0000-0000-0000141C0000}"/>
    <cellStyle name="Standard 82 3 2" xfId="7190" xr:uid="{00000000-0005-0000-0000-0000151C0000}"/>
    <cellStyle name="Standard 82 4" xfId="7191" xr:uid="{00000000-0005-0000-0000-0000161C0000}"/>
    <cellStyle name="Standard 83" xfId="7192" xr:uid="{00000000-0005-0000-0000-0000171C0000}"/>
    <cellStyle name="Standard 83 2" xfId="7193" xr:uid="{00000000-0005-0000-0000-0000181C0000}"/>
    <cellStyle name="Standard 83 2 2" xfId="7194" xr:uid="{00000000-0005-0000-0000-0000191C0000}"/>
    <cellStyle name="Standard 83 2 2 2" xfId="7195" xr:uid="{00000000-0005-0000-0000-00001A1C0000}"/>
    <cellStyle name="Standard 83 2 3" xfId="7196" xr:uid="{00000000-0005-0000-0000-00001B1C0000}"/>
    <cellStyle name="Standard 83 3" xfId="7197" xr:uid="{00000000-0005-0000-0000-00001C1C0000}"/>
    <cellStyle name="Standard 83 3 2" xfId="7198" xr:uid="{00000000-0005-0000-0000-00001D1C0000}"/>
    <cellStyle name="Standard 83 4" xfId="7199" xr:uid="{00000000-0005-0000-0000-00001E1C0000}"/>
    <cellStyle name="Standard 84" xfId="7200" xr:uid="{00000000-0005-0000-0000-00001F1C0000}"/>
    <cellStyle name="Standard 84 2" xfId="7201" xr:uid="{00000000-0005-0000-0000-0000201C0000}"/>
    <cellStyle name="Standard 84 2 2" xfId="7202" xr:uid="{00000000-0005-0000-0000-0000211C0000}"/>
    <cellStyle name="Standard 84 2 2 2" xfId="7203" xr:uid="{00000000-0005-0000-0000-0000221C0000}"/>
    <cellStyle name="Standard 84 2 3" xfId="7204" xr:uid="{00000000-0005-0000-0000-0000231C0000}"/>
    <cellStyle name="Standard 84 3" xfId="7205" xr:uid="{00000000-0005-0000-0000-0000241C0000}"/>
    <cellStyle name="Standard 84 3 2" xfId="7206" xr:uid="{00000000-0005-0000-0000-0000251C0000}"/>
    <cellStyle name="Standard 84 4" xfId="7207" xr:uid="{00000000-0005-0000-0000-0000261C0000}"/>
    <cellStyle name="Standard 85" xfId="7208" xr:uid="{00000000-0005-0000-0000-0000271C0000}"/>
    <cellStyle name="Standard 85 2" xfId="7209" xr:uid="{00000000-0005-0000-0000-0000281C0000}"/>
    <cellStyle name="Standard 85 2 2" xfId="7210" xr:uid="{00000000-0005-0000-0000-0000291C0000}"/>
    <cellStyle name="Standard 85 2 2 2" xfId="7211" xr:uid="{00000000-0005-0000-0000-00002A1C0000}"/>
    <cellStyle name="Standard 85 2 3" xfId="7212" xr:uid="{00000000-0005-0000-0000-00002B1C0000}"/>
    <cellStyle name="Standard 85 3" xfId="7213" xr:uid="{00000000-0005-0000-0000-00002C1C0000}"/>
    <cellStyle name="Standard 85 3 2" xfId="7214" xr:uid="{00000000-0005-0000-0000-00002D1C0000}"/>
    <cellStyle name="Standard 85 4" xfId="7215" xr:uid="{00000000-0005-0000-0000-00002E1C0000}"/>
    <cellStyle name="Standard 86" xfId="7216" xr:uid="{00000000-0005-0000-0000-00002F1C0000}"/>
    <cellStyle name="Standard 86 2" xfId="7217" xr:uid="{00000000-0005-0000-0000-0000301C0000}"/>
    <cellStyle name="Standard 86 2 2" xfId="7218" xr:uid="{00000000-0005-0000-0000-0000311C0000}"/>
    <cellStyle name="Standard 86 2 2 2" xfId="7219" xr:uid="{00000000-0005-0000-0000-0000321C0000}"/>
    <cellStyle name="Standard 86 2 3" xfId="7220" xr:uid="{00000000-0005-0000-0000-0000331C0000}"/>
    <cellStyle name="Standard 86 3" xfId="7221" xr:uid="{00000000-0005-0000-0000-0000341C0000}"/>
    <cellStyle name="Standard 86 3 2" xfId="7222" xr:uid="{00000000-0005-0000-0000-0000351C0000}"/>
    <cellStyle name="Standard 86 4" xfId="7223" xr:uid="{00000000-0005-0000-0000-0000361C0000}"/>
    <cellStyle name="Standard 87" xfId="7224" xr:uid="{00000000-0005-0000-0000-0000371C0000}"/>
    <cellStyle name="Standard 87 2" xfId="7225" xr:uid="{00000000-0005-0000-0000-0000381C0000}"/>
    <cellStyle name="Standard 87 2 2" xfId="7226" xr:uid="{00000000-0005-0000-0000-0000391C0000}"/>
    <cellStyle name="Standard 87 2 2 2" xfId="7227" xr:uid="{00000000-0005-0000-0000-00003A1C0000}"/>
    <cellStyle name="Standard 87 2 3" xfId="7228" xr:uid="{00000000-0005-0000-0000-00003B1C0000}"/>
    <cellStyle name="Standard 87 3" xfId="7229" xr:uid="{00000000-0005-0000-0000-00003C1C0000}"/>
    <cellStyle name="Standard 87 3 2" xfId="7230" xr:uid="{00000000-0005-0000-0000-00003D1C0000}"/>
    <cellStyle name="Standard 87 4" xfId="7231" xr:uid="{00000000-0005-0000-0000-00003E1C0000}"/>
    <cellStyle name="Standard 88" xfId="7232" xr:uid="{00000000-0005-0000-0000-00003F1C0000}"/>
    <cellStyle name="Standard 88 2" xfId="7233" xr:uid="{00000000-0005-0000-0000-0000401C0000}"/>
    <cellStyle name="Standard 88 2 2" xfId="7234" xr:uid="{00000000-0005-0000-0000-0000411C0000}"/>
    <cellStyle name="Standard 88 2 2 2" xfId="7235" xr:uid="{00000000-0005-0000-0000-0000421C0000}"/>
    <cellStyle name="Standard 88 2 3" xfId="7236" xr:uid="{00000000-0005-0000-0000-0000431C0000}"/>
    <cellStyle name="Standard 88 3" xfId="7237" xr:uid="{00000000-0005-0000-0000-0000441C0000}"/>
    <cellStyle name="Standard 88 3 2" xfId="7238" xr:uid="{00000000-0005-0000-0000-0000451C0000}"/>
    <cellStyle name="Standard 88 4" xfId="7239" xr:uid="{00000000-0005-0000-0000-0000461C0000}"/>
    <cellStyle name="Standard 89" xfId="7240" xr:uid="{00000000-0005-0000-0000-0000471C0000}"/>
    <cellStyle name="Standard 89 2" xfId="7241" xr:uid="{00000000-0005-0000-0000-0000481C0000}"/>
    <cellStyle name="Standard 89 2 2" xfId="7242" xr:uid="{00000000-0005-0000-0000-0000491C0000}"/>
    <cellStyle name="Standard 89 2 2 2" xfId="7243" xr:uid="{00000000-0005-0000-0000-00004A1C0000}"/>
    <cellStyle name="Standard 89 2 3" xfId="7244" xr:uid="{00000000-0005-0000-0000-00004B1C0000}"/>
    <cellStyle name="Standard 89 3" xfId="7245" xr:uid="{00000000-0005-0000-0000-00004C1C0000}"/>
    <cellStyle name="Standard 89 3 2" xfId="7246" xr:uid="{00000000-0005-0000-0000-00004D1C0000}"/>
    <cellStyle name="Standard 89 4" xfId="7247" xr:uid="{00000000-0005-0000-0000-00004E1C0000}"/>
    <cellStyle name="Standard 9" xfId="7248" xr:uid="{00000000-0005-0000-0000-00004F1C0000}"/>
    <cellStyle name="Standard 9 2" xfId="7249" xr:uid="{00000000-0005-0000-0000-0000501C0000}"/>
    <cellStyle name="Standard 9 2 2" xfId="7250" xr:uid="{00000000-0005-0000-0000-0000511C0000}"/>
    <cellStyle name="Standard 9 2 2 2" xfId="7251" xr:uid="{00000000-0005-0000-0000-0000521C0000}"/>
    <cellStyle name="Standard 9 2 3" xfId="7252" xr:uid="{00000000-0005-0000-0000-0000531C0000}"/>
    <cellStyle name="Standard 9 2 4" xfId="7253" xr:uid="{00000000-0005-0000-0000-0000541C0000}"/>
    <cellStyle name="Standard 9 3" xfId="7254" xr:uid="{00000000-0005-0000-0000-0000551C0000}"/>
    <cellStyle name="Standard 9 3 2" xfId="7255" xr:uid="{00000000-0005-0000-0000-0000561C0000}"/>
    <cellStyle name="Standard 9 3 2 2" xfId="7256" xr:uid="{00000000-0005-0000-0000-0000571C0000}"/>
    <cellStyle name="Standard 9 3 3" xfId="7257" xr:uid="{00000000-0005-0000-0000-0000581C0000}"/>
    <cellStyle name="Standard 9 4" xfId="7258" xr:uid="{00000000-0005-0000-0000-0000591C0000}"/>
    <cellStyle name="Standard 9 4 2" xfId="7259" xr:uid="{00000000-0005-0000-0000-00005A1C0000}"/>
    <cellStyle name="Standard 9 5" xfId="7260" xr:uid="{00000000-0005-0000-0000-00005B1C0000}"/>
    <cellStyle name="Standard 90" xfId="7261" xr:uid="{00000000-0005-0000-0000-00005C1C0000}"/>
    <cellStyle name="Standard 90 2" xfId="7262" xr:uid="{00000000-0005-0000-0000-00005D1C0000}"/>
    <cellStyle name="Standard 90 2 2" xfId="7263" xr:uid="{00000000-0005-0000-0000-00005E1C0000}"/>
    <cellStyle name="Standard 90 2 2 2" xfId="7264" xr:uid="{00000000-0005-0000-0000-00005F1C0000}"/>
    <cellStyle name="Standard 90 2 3" xfId="7265" xr:uid="{00000000-0005-0000-0000-0000601C0000}"/>
    <cellStyle name="Standard 90 3" xfId="7266" xr:uid="{00000000-0005-0000-0000-0000611C0000}"/>
    <cellStyle name="Standard 90 3 2" xfId="7267" xr:uid="{00000000-0005-0000-0000-0000621C0000}"/>
    <cellStyle name="Standard 90 4" xfId="7268" xr:uid="{00000000-0005-0000-0000-0000631C0000}"/>
    <cellStyle name="Standard 91" xfId="7269" xr:uid="{00000000-0005-0000-0000-0000641C0000}"/>
    <cellStyle name="Standard 91 2" xfId="7270" xr:uid="{00000000-0005-0000-0000-0000651C0000}"/>
    <cellStyle name="Standard 91 2 2" xfId="7271" xr:uid="{00000000-0005-0000-0000-0000661C0000}"/>
    <cellStyle name="Standard 91 2 2 2" xfId="7272" xr:uid="{00000000-0005-0000-0000-0000671C0000}"/>
    <cellStyle name="Standard 91 2 3" xfId="7273" xr:uid="{00000000-0005-0000-0000-0000681C0000}"/>
    <cellStyle name="Standard 91 3" xfId="7274" xr:uid="{00000000-0005-0000-0000-0000691C0000}"/>
    <cellStyle name="Standard 91 3 2" xfId="7275" xr:uid="{00000000-0005-0000-0000-00006A1C0000}"/>
    <cellStyle name="Standard 91 4" xfId="7276" xr:uid="{00000000-0005-0000-0000-00006B1C0000}"/>
    <cellStyle name="Standard 92" xfId="7277" xr:uid="{00000000-0005-0000-0000-00006C1C0000}"/>
    <cellStyle name="Standard 92 2" xfId="7278" xr:uid="{00000000-0005-0000-0000-00006D1C0000}"/>
    <cellStyle name="Standard 92 2 2" xfId="7279" xr:uid="{00000000-0005-0000-0000-00006E1C0000}"/>
    <cellStyle name="Standard 92 2 2 2" xfId="7280" xr:uid="{00000000-0005-0000-0000-00006F1C0000}"/>
    <cellStyle name="Standard 92 2 3" xfId="7281" xr:uid="{00000000-0005-0000-0000-0000701C0000}"/>
    <cellStyle name="Standard 92 3" xfId="7282" xr:uid="{00000000-0005-0000-0000-0000711C0000}"/>
    <cellStyle name="Standard 92 3 2" xfId="7283" xr:uid="{00000000-0005-0000-0000-0000721C0000}"/>
    <cellStyle name="Standard 92 4" xfId="7284" xr:uid="{00000000-0005-0000-0000-0000731C0000}"/>
    <cellStyle name="Standard 93" xfId="7285" xr:uid="{00000000-0005-0000-0000-0000741C0000}"/>
    <cellStyle name="Standard 93 2" xfId="7286" xr:uid="{00000000-0005-0000-0000-0000751C0000}"/>
    <cellStyle name="Standard 93 2 2" xfId="7287" xr:uid="{00000000-0005-0000-0000-0000761C0000}"/>
    <cellStyle name="Standard 93 2 2 2" xfId="7288" xr:uid="{00000000-0005-0000-0000-0000771C0000}"/>
    <cellStyle name="Standard 93 2 3" xfId="7289" xr:uid="{00000000-0005-0000-0000-0000781C0000}"/>
    <cellStyle name="Standard 93 3" xfId="7290" xr:uid="{00000000-0005-0000-0000-0000791C0000}"/>
    <cellStyle name="Standard 93 3 2" xfId="7291" xr:uid="{00000000-0005-0000-0000-00007A1C0000}"/>
    <cellStyle name="Standard 93 4" xfId="7292" xr:uid="{00000000-0005-0000-0000-00007B1C0000}"/>
    <cellStyle name="Standard 94" xfId="7293" xr:uid="{00000000-0005-0000-0000-00007C1C0000}"/>
    <cellStyle name="Standard 94 2" xfId="7294" xr:uid="{00000000-0005-0000-0000-00007D1C0000}"/>
    <cellStyle name="Standard 94 2 2" xfId="7295" xr:uid="{00000000-0005-0000-0000-00007E1C0000}"/>
    <cellStyle name="Standard 94 2 2 2" xfId="7296" xr:uid="{00000000-0005-0000-0000-00007F1C0000}"/>
    <cellStyle name="Standard 94 2 3" xfId="7297" xr:uid="{00000000-0005-0000-0000-0000801C0000}"/>
    <cellStyle name="Standard 94 3" xfId="7298" xr:uid="{00000000-0005-0000-0000-0000811C0000}"/>
    <cellStyle name="Standard 94 3 2" xfId="7299" xr:uid="{00000000-0005-0000-0000-0000821C0000}"/>
    <cellStyle name="Standard 94 4" xfId="7300" xr:uid="{00000000-0005-0000-0000-0000831C0000}"/>
    <cellStyle name="Standard 95" xfId="7301" xr:uid="{00000000-0005-0000-0000-0000841C0000}"/>
    <cellStyle name="Standard 95 2" xfId="7302" xr:uid="{00000000-0005-0000-0000-0000851C0000}"/>
    <cellStyle name="Standard 95 2 2" xfId="7303" xr:uid="{00000000-0005-0000-0000-0000861C0000}"/>
    <cellStyle name="Standard 95 2 2 2" xfId="7304" xr:uid="{00000000-0005-0000-0000-0000871C0000}"/>
    <cellStyle name="Standard 95 2 3" xfId="7305" xr:uid="{00000000-0005-0000-0000-0000881C0000}"/>
    <cellStyle name="Standard 95 3" xfId="7306" xr:uid="{00000000-0005-0000-0000-0000891C0000}"/>
    <cellStyle name="Standard 95 3 2" xfId="7307" xr:uid="{00000000-0005-0000-0000-00008A1C0000}"/>
    <cellStyle name="Standard 95 4" xfId="7308" xr:uid="{00000000-0005-0000-0000-00008B1C0000}"/>
    <cellStyle name="Standard 96" xfId="7309" xr:uid="{00000000-0005-0000-0000-00008C1C0000}"/>
    <cellStyle name="Standard 96 2" xfId="7310" xr:uid="{00000000-0005-0000-0000-00008D1C0000}"/>
    <cellStyle name="Standard 96 2 2" xfId="7311" xr:uid="{00000000-0005-0000-0000-00008E1C0000}"/>
    <cellStyle name="Standard 96 2 2 2" xfId="7312" xr:uid="{00000000-0005-0000-0000-00008F1C0000}"/>
    <cellStyle name="Standard 96 2 3" xfId="7313" xr:uid="{00000000-0005-0000-0000-0000901C0000}"/>
    <cellStyle name="Standard 96 3" xfId="7314" xr:uid="{00000000-0005-0000-0000-0000911C0000}"/>
    <cellStyle name="Standard 96 3 2" xfId="7315" xr:uid="{00000000-0005-0000-0000-0000921C0000}"/>
    <cellStyle name="Standard 96 4" xfId="7316" xr:uid="{00000000-0005-0000-0000-0000931C0000}"/>
    <cellStyle name="Standard 97" xfId="7317" xr:uid="{00000000-0005-0000-0000-0000941C0000}"/>
    <cellStyle name="Standard 97 2" xfId="7318" xr:uid="{00000000-0005-0000-0000-0000951C0000}"/>
    <cellStyle name="Standard 97 2 2" xfId="7319" xr:uid="{00000000-0005-0000-0000-0000961C0000}"/>
    <cellStyle name="Standard 97 2 2 2" xfId="7320" xr:uid="{00000000-0005-0000-0000-0000971C0000}"/>
    <cellStyle name="Standard 97 2 3" xfId="7321" xr:uid="{00000000-0005-0000-0000-0000981C0000}"/>
    <cellStyle name="Standard 97 3" xfId="7322" xr:uid="{00000000-0005-0000-0000-0000991C0000}"/>
    <cellStyle name="Standard 97 3 2" xfId="7323" xr:uid="{00000000-0005-0000-0000-00009A1C0000}"/>
    <cellStyle name="Standard 97 4" xfId="7324" xr:uid="{00000000-0005-0000-0000-00009B1C0000}"/>
    <cellStyle name="Total 10" xfId="7325" xr:uid="{00000000-0005-0000-0000-00009C1C0000}"/>
    <cellStyle name="Total 10 2" xfId="7326" xr:uid="{00000000-0005-0000-0000-00009D1C0000}"/>
    <cellStyle name="Total 10 2 2" xfId="7327" xr:uid="{00000000-0005-0000-0000-00009E1C0000}"/>
    <cellStyle name="Total 10 3" xfId="7328" xr:uid="{00000000-0005-0000-0000-00009F1C0000}"/>
    <cellStyle name="Total 11" xfId="7329" xr:uid="{00000000-0005-0000-0000-0000A01C0000}"/>
    <cellStyle name="Total 11 2" xfId="7330" xr:uid="{00000000-0005-0000-0000-0000A11C0000}"/>
    <cellStyle name="Total 11 2 2" xfId="7331" xr:uid="{00000000-0005-0000-0000-0000A21C0000}"/>
    <cellStyle name="Total 11 3" xfId="7332" xr:uid="{00000000-0005-0000-0000-0000A31C0000}"/>
    <cellStyle name="Total 12" xfId="7333" xr:uid="{00000000-0005-0000-0000-0000A41C0000}"/>
    <cellStyle name="Total 12 2" xfId="7334" xr:uid="{00000000-0005-0000-0000-0000A51C0000}"/>
    <cellStyle name="Total 12 2 2" xfId="7335" xr:uid="{00000000-0005-0000-0000-0000A61C0000}"/>
    <cellStyle name="Total 12 3" xfId="7336" xr:uid="{00000000-0005-0000-0000-0000A71C0000}"/>
    <cellStyle name="Total 13" xfId="7337" xr:uid="{00000000-0005-0000-0000-0000A81C0000}"/>
    <cellStyle name="Total 13 2" xfId="7338" xr:uid="{00000000-0005-0000-0000-0000A91C0000}"/>
    <cellStyle name="Total 13 2 2" xfId="7339" xr:uid="{00000000-0005-0000-0000-0000AA1C0000}"/>
    <cellStyle name="Total 13 3" xfId="7340" xr:uid="{00000000-0005-0000-0000-0000AB1C0000}"/>
    <cellStyle name="Total 14" xfId="7341" xr:uid="{00000000-0005-0000-0000-0000AC1C0000}"/>
    <cellStyle name="Total 14 2" xfId="7342" xr:uid="{00000000-0005-0000-0000-0000AD1C0000}"/>
    <cellStyle name="Total 15" xfId="7343" xr:uid="{00000000-0005-0000-0000-0000AE1C0000}"/>
    <cellStyle name="Total 2" xfId="7344" xr:uid="{00000000-0005-0000-0000-0000AF1C0000}"/>
    <cellStyle name="Total 2 2" xfId="7345" xr:uid="{00000000-0005-0000-0000-0000B01C0000}"/>
    <cellStyle name="Total 2 2 2" xfId="7346" xr:uid="{00000000-0005-0000-0000-0000B11C0000}"/>
    <cellStyle name="Total 2 3" xfId="7347" xr:uid="{00000000-0005-0000-0000-0000B21C0000}"/>
    <cellStyle name="Total 3" xfId="7348" xr:uid="{00000000-0005-0000-0000-0000B31C0000}"/>
    <cellStyle name="Total 3 2" xfId="7349" xr:uid="{00000000-0005-0000-0000-0000B41C0000}"/>
    <cellStyle name="Total 3 2 2" xfId="7350" xr:uid="{00000000-0005-0000-0000-0000B51C0000}"/>
    <cellStyle name="Total 3 3" xfId="7351" xr:uid="{00000000-0005-0000-0000-0000B61C0000}"/>
    <cellStyle name="Total 4" xfId="7352" xr:uid="{00000000-0005-0000-0000-0000B71C0000}"/>
    <cellStyle name="Total 4 2" xfId="7353" xr:uid="{00000000-0005-0000-0000-0000B81C0000}"/>
    <cellStyle name="Total 4 2 2" xfId="7354" xr:uid="{00000000-0005-0000-0000-0000B91C0000}"/>
    <cellStyle name="Total 4 3" xfId="7355" xr:uid="{00000000-0005-0000-0000-0000BA1C0000}"/>
    <cellStyle name="Total 5" xfId="7356" xr:uid="{00000000-0005-0000-0000-0000BB1C0000}"/>
    <cellStyle name="Total 5 2" xfId="7357" xr:uid="{00000000-0005-0000-0000-0000BC1C0000}"/>
    <cellStyle name="Total 5 2 2" xfId="7358" xr:uid="{00000000-0005-0000-0000-0000BD1C0000}"/>
    <cellStyle name="Total 5 3" xfId="7359" xr:uid="{00000000-0005-0000-0000-0000BE1C0000}"/>
    <cellStyle name="Total 6" xfId="7360" xr:uid="{00000000-0005-0000-0000-0000BF1C0000}"/>
    <cellStyle name="Total 6 2" xfId="7361" xr:uid="{00000000-0005-0000-0000-0000C01C0000}"/>
    <cellStyle name="Total 6 2 2" xfId="7362" xr:uid="{00000000-0005-0000-0000-0000C11C0000}"/>
    <cellStyle name="Total 6 3" xfId="7363" xr:uid="{00000000-0005-0000-0000-0000C21C0000}"/>
    <cellStyle name="Total 7" xfId="7364" xr:uid="{00000000-0005-0000-0000-0000C31C0000}"/>
    <cellStyle name="Total 7 2" xfId="7365" xr:uid="{00000000-0005-0000-0000-0000C41C0000}"/>
    <cellStyle name="Total 7 2 2" xfId="7366" xr:uid="{00000000-0005-0000-0000-0000C51C0000}"/>
    <cellStyle name="Total 7 3" xfId="7367" xr:uid="{00000000-0005-0000-0000-0000C61C0000}"/>
    <cellStyle name="Total 8" xfId="7368" xr:uid="{00000000-0005-0000-0000-0000C71C0000}"/>
    <cellStyle name="Total 8 2" xfId="7369" xr:uid="{00000000-0005-0000-0000-0000C81C0000}"/>
    <cellStyle name="Total 8 2 2" xfId="7370" xr:uid="{00000000-0005-0000-0000-0000C91C0000}"/>
    <cellStyle name="Total 8 3" xfId="7371" xr:uid="{00000000-0005-0000-0000-0000CA1C0000}"/>
    <cellStyle name="Total 9" xfId="7372" xr:uid="{00000000-0005-0000-0000-0000CB1C0000}"/>
    <cellStyle name="Total 9 2" xfId="7373" xr:uid="{00000000-0005-0000-0000-0000CC1C0000}"/>
    <cellStyle name="Total 9 2 2" xfId="7374" xr:uid="{00000000-0005-0000-0000-0000CD1C0000}"/>
    <cellStyle name="Total 9 3" xfId="7375" xr:uid="{00000000-0005-0000-0000-0000CE1C0000}"/>
    <cellStyle name="Überschrift 1 1" xfId="7376" xr:uid="{00000000-0005-0000-0000-0000CF1C0000}"/>
    <cellStyle name="Überschrift 1 1 1" xfId="7377" xr:uid="{00000000-0005-0000-0000-0000D01C0000}"/>
    <cellStyle name="Überschrift 1 1 1 1" xfId="7378" xr:uid="{00000000-0005-0000-0000-0000D11C0000}"/>
    <cellStyle name="Überschrift 1 10" xfId="7379" xr:uid="{00000000-0005-0000-0000-0000D21C0000}"/>
    <cellStyle name="Überschrift 1 10 2" xfId="7380" xr:uid="{00000000-0005-0000-0000-0000D31C0000}"/>
    <cellStyle name="Überschrift 1 10 3" xfId="7381" xr:uid="{00000000-0005-0000-0000-0000D41C0000}"/>
    <cellStyle name="Überschrift 1 10 4" xfId="7382" xr:uid="{00000000-0005-0000-0000-0000D51C0000}"/>
    <cellStyle name="Überschrift 1 10 5" xfId="7383" xr:uid="{00000000-0005-0000-0000-0000D61C0000}"/>
    <cellStyle name="Überschrift 1 11" xfId="7384" xr:uid="{00000000-0005-0000-0000-0000D71C0000}"/>
    <cellStyle name="Überschrift 1 11 2" xfId="7385" xr:uid="{00000000-0005-0000-0000-0000D81C0000}"/>
    <cellStyle name="Überschrift 1 11 3" xfId="7386" xr:uid="{00000000-0005-0000-0000-0000D91C0000}"/>
    <cellStyle name="Überschrift 1 11 4" xfId="7387" xr:uid="{00000000-0005-0000-0000-0000DA1C0000}"/>
    <cellStyle name="Überschrift 1 11 5" xfId="7388" xr:uid="{00000000-0005-0000-0000-0000DB1C0000}"/>
    <cellStyle name="Überschrift 1 12" xfId="7389" xr:uid="{00000000-0005-0000-0000-0000DC1C0000}"/>
    <cellStyle name="Überschrift 1 13" xfId="7390" xr:uid="{00000000-0005-0000-0000-0000DD1C0000}"/>
    <cellStyle name="Überschrift 1 14" xfId="7391" xr:uid="{00000000-0005-0000-0000-0000DE1C0000}"/>
    <cellStyle name="Überschrift 1 15" xfId="7392" xr:uid="{00000000-0005-0000-0000-0000DF1C0000}"/>
    <cellStyle name="Überschrift 1 16" xfId="7393" xr:uid="{00000000-0005-0000-0000-0000E01C0000}"/>
    <cellStyle name="Überschrift 1 2" xfId="7394" xr:uid="{00000000-0005-0000-0000-0000E11C0000}"/>
    <cellStyle name="Überschrift 1 2 10" xfId="7395" xr:uid="{00000000-0005-0000-0000-0000E21C0000}"/>
    <cellStyle name="Überschrift 1 2 11" xfId="7396" xr:uid="{00000000-0005-0000-0000-0000E31C0000}"/>
    <cellStyle name="Überschrift 1 2 12" xfId="7397" xr:uid="{00000000-0005-0000-0000-0000E41C0000}"/>
    <cellStyle name="Überschrift 1 2 13" xfId="7398" xr:uid="{00000000-0005-0000-0000-0000E51C0000}"/>
    <cellStyle name="Überschrift 1 2 14" xfId="7399" xr:uid="{00000000-0005-0000-0000-0000E61C0000}"/>
    <cellStyle name="Überschrift 1 2 15" xfId="7400" xr:uid="{00000000-0005-0000-0000-0000E71C0000}"/>
    <cellStyle name="Überschrift 1 2 16" xfId="7401" xr:uid="{00000000-0005-0000-0000-0000E81C0000}"/>
    <cellStyle name="Überschrift 1 2 17" xfId="7402" xr:uid="{00000000-0005-0000-0000-0000E91C0000}"/>
    <cellStyle name="Überschrift 1 2 18" xfId="7403" xr:uid="{00000000-0005-0000-0000-0000EA1C0000}"/>
    <cellStyle name="Überschrift 1 2 19" xfId="7404" xr:uid="{00000000-0005-0000-0000-0000EB1C0000}"/>
    <cellStyle name="Überschrift 1 2 2" xfId="7405" xr:uid="{00000000-0005-0000-0000-0000EC1C0000}"/>
    <cellStyle name="Überschrift 1 2 20" xfId="7406" xr:uid="{00000000-0005-0000-0000-0000ED1C0000}"/>
    <cellStyle name="Überschrift 1 2 21" xfId="7407" xr:uid="{00000000-0005-0000-0000-0000EE1C0000}"/>
    <cellStyle name="Überschrift 1 2 22" xfId="7408" xr:uid="{00000000-0005-0000-0000-0000EF1C0000}"/>
    <cellStyle name="Überschrift 1 2 23" xfId="7409" xr:uid="{00000000-0005-0000-0000-0000F01C0000}"/>
    <cellStyle name="Überschrift 1 2 24" xfId="7410" xr:uid="{00000000-0005-0000-0000-0000F11C0000}"/>
    <cellStyle name="Überschrift 1 2 25" xfId="7411" xr:uid="{00000000-0005-0000-0000-0000F21C0000}"/>
    <cellStyle name="Überschrift 1 2 26" xfId="7412" xr:uid="{00000000-0005-0000-0000-0000F31C0000}"/>
    <cellStyle name="Überschrift 1 2 27" xfId="7413" xr:uid="{00000000-0005-0000-0000-0000F41C0000}"/>
    <cellStyle name="Überschrift 1 2 28" xfId="7414" xr:uid="{00000000-0005-0000-0000-0000F51C0000}"/>
    <cellStyle name="Überschrift 1 2 29" xfId="7415" xr:uid="{00000000-0005-0000-0000-0000F61C0000}"/>
    <cellStyle name="Überschrift 1 2 3" xfId="7416" xr:uid="{00000000-0005-0000-0000-0000F71C0000}"/>
    <cellStyle name="Überschrift 1 2 30" xfId="7417" xr:uid="{00000000-0005-0000-0000-0000F81C0000}"/>
    <cellStyle name="Überschrift 1 2 31" xfId="7418" xr:uid="{00000000-0005-0000-0000-0000F91C0000}"/>
    <cellStyle name="Überschrift 1 2 32" xfId="7419" xr:uid="{00000000-0005-0000-0000-0000FA1C0000}"/>
    <cellStyle name="Überschrift 1 2 33" xfId="7420" xr:uid="{00000000-0005-0000-0000-0000FB1C0000}"/>
    <cellStyle name="Überschrift 1 2 34" xfId="7421" xr:uid="{00000000-0005-0000-0000-0000FC1C0000}"/>
    <cellStyle name="Überschrift 1 2 35" xfId="7422" xr:uid="{00000000-0005-0000-0000-0000FD1C0000}"/>
    <cellStyle name="Überschrift 1 2 36" xfId="7423" xr:uid="{00000000-0005-0000-0000-0000FE1C0000}"/>
    <cellStyle name="Überschrift 1 2 4" xfId="7424" xr:uid="{00000000-0005-0000-0000-0000FF1C0000}"/>
    <cellStyle name="Überschrift 1 2 5" xfId="7425" xr:uid="{00000000-0005-0000-0000-0000001D0000}"/>
    <cellStyle name="Überschrift 1 2 6" xfId="7426" xr:uid="{00000000-0005-0000-0000-0000011D0000}"/>
    <cellStyle name="Überschrift 1 2 7" xfId="7427" xr:uid="{00000000-0005-0000-0000-0000021D0000}"/>
    <cellStyle name="Überschrift 1 2 8" xfId="7428" xr:uid="{00000000-0005-0000-0000-0000031D0000}"/>
    <cellStyle name="Überschrift 1 2 9" xfId="7429" xr:uid="{00000000-0005-0000-0000-0000041D0000}"/>
    <cellStyle name="Überschrift 1 3" xfId="7430" xr:uid="{00000000-0005-0000-0000-0000051D0000}"/>
    <cellStyle name="Überschrift 1 3 10" xfId="7431" xr:uid="{00000000-0005-0000-0000-0000061D0000}"/>
    <cellStyle name="Überschrift 1 3 11" xfId="7432" xr:uid="{00000000-0005-0000-0000-0000071D0000}"/>
    <cellStyle name="Überschrift 1 3 12" xfId="7433" xr:uid="{00000000-0005-0000-0000-0000081D0000}"/>
    <cellStyle name="Überschrift 1 3 13" xfId="7434" xr:uid="{00000000-0005-0000-0000-0000091D0000}"/>
    <cellStyle name="Überschrift 1 3 14" xfId="7435" xr:uid="{00000000-0005-0000-0000-00000A1D0000}"/>
    <cellStyle name="Überschrift 1 3 15" xfId="7436" xr:uid="{00000000-0005-0000-0000-00000B1D0000}"/>
    <cellStyle name="Überschrift 1 3 16" xfId="7437" xr:uid="{00000000-0005-0000-0000-00000C1D0000}"/>
    <cellStyle name="Überschrift 1 3 17" xfId="7438" xr:uid="{00000000-0005-0000-0000-00000D1D0000}"/>
    <cellStyle name="Überschrift 1 3 18" xfId="7439" xr:uid="{00000000-0005-0000-0000-00000E1D0000}"/>
    <cellStyle name="Überschrift 1 3 19" xfId="7440" xr:uid="{00000000-0005-0000-0000-00000F1D0000}"/>
    <cellStyle name="Überschrift 1 3 2" xfId="7441" xr:uid="{00000000-0005-0000-0000-0000101D0000}"/>
    <cellStyle name="Überschrift 1 3 20" xfId="7442" xr:uid="{00000000-0005-0000-0000-0000111D0000}"/>
    <cellStyle name="Überschrift 1 3 21" xfId="7443" xr:uid="{00000000-0005-0000-0000-0000121D0000}"/>
    <cellStyle name="Überschrift 1 3 22" xfId="7444" xr:uid="{00000000-0005-0000-0000-0000131D0000}"/>
    <cellStyle name="Überschrift 1 3 23" xfId="7445" xr:uid="{00000000-0005-0000-0000-0000141D0000}"/>
    <cellStyle name="Überschrift 1 3 24" xfId="7446" xr:uid="{00000000-0005-0000-0000-0000151D0000}"/>
    <cellStyle name="Überschrift 1 3 25" xfId="7447" xr:uid="{00000000-0005-0000-0000-0000161D0000}"/>
    <cellStyle name="Überschrift 1 3 26" xfId="7448" xr:uid="{00000000-0005-0000-0000-0000171D0000}"/>
    <cellStyle name="Überschrift 1 3 27" xfId="7449" xr:uid="{00000000-0005-0000-0000-0000181D0000}"/>
    <cellStyle name="Überschrift 1 3 28" xfId="7450" xr:uid="{00000000-0005-0000-0000-0000191D0000}"/>
    <cellStyle name="Überschrift 1 3 29" xfId="7451" xr:uid="{00000000-0005-0000-0000-00001A1D0000}"/>
    <cellStyle name="Überschrift 1 3 3" xfId="7452" xr:uid="{00000000-0005-0000-0000-00001B1D0000}"/>
    <cellStyle name="Überschrift 1 3 4" xfId="7453" xr:uid="{00000000-0005-0000-0000-00001C1D0000}"/>
    <cellStyle name="Überschrift 1 3 5" xfId="7454" xr:uid="{00000000-0005-0000-0000-00001D1D0000}"/>
    <cellStyle name="Überschrift 1 3 6" xfId="7455" xr:uid="{00000000-0005-0000-0000-00001E1D0000}"/>
    <cellStyle name="Überschrift 1 3 7" xfId="7456" xr:uid="{00000000-0005-0000-0000-00001F1D0000}"/>
    <cellStyle name="Überschrift 1 3 8" xfId="7457" xr:uid="{00000000-0005-0000-0000-0000201D0000}"/>
    <cellStyle name="Überschrift 1 3 9" xfId="7458" xr:uid="{00000000-0005-0000-0000-0000211D0000}"/>
    <cellStyle name="Überschrift 1 4" xfId="7459" xr:uid="{00000000-0005-0000-0000-0000221D0000}"/>
    <cellStyle name="Überschrift 1 4 10" xfId="7460" xr:uid="{00000000-0005-0000-0000-0000231D0000}"/>
    <cellStyle name="Überschrift 1 4 11" xfId="7461" xr:uid="{00000000-0005-0000-0000-0000241D0000}"/>
    <cellStyle name="Überschrift 1 4 2" xfId="7462" xr:uid="{00000000-0005-0000-0000-0000251D0000}"/>
    <cellStyle name="Überschrift 1 4 3" xfId="7463" xr:uid="{00000000-0005-0000-0000-0000261D0000}"/>
    <cellStyle name="Überschrift 1 4 4" xfId="7464" xr:uid="{00000000-0005-0000-0000-0000271D0000}"/>
    <cellStyle name="Überschrift 1 4 5" xfId="7465" xr:uid="{00000000-0005-0000-0000-0000281D0000}"/>
    <cellStyle name="Überschrift 1 4 6" xfId="7466" xr:uid="{00000000-0005-0000-0000-0000291D0000}"/>
    <cellStyle name="Überschrift 1 4 7" xfId="7467" xr:uid="{00000000-0005-0000-0000-00002A1D0000}"/>
    <cellStyle name="Überschrift 1 4 8" xfId="7468" xr:uid="{00000000-0005-0000-0000-00002B1D0000}"/>
    <cellStyle name="Überschrift 1 4 9" xfId="7469" xr:uid="{00000000-0005-0000-0000-00002C1D0000}"/>
    <cellStyle name="Überschrift 1 5" xfId="7470" xr:uid="{00000000-0005-0000-0000-00002D1D0000}"/>
    <cellStyle name="Überschrift 1 5 2" xfId="7471" xr:uid="{00000000-0005-0000-0000-00002E1D0000}"/>
    <cellStyle name="Überschrift 1 5 3" xfId="7472" xr:uid="{00000000-0005-0000-0000-00002F1D0000}"/>
    <cellStyle name="Überschrift 1 5 4" xfId="7473" xr:uid="{00000000-0005-0000-0000-0000301D0000}"/>
    <cellStyle name="Überschrift 1 5 5" xfId="7474" xr:uid="{00000000-0005-0000-0000-0000311D0000}"/>
    <cellStyle name="Überschrift 1 6" xfId="7475" xr:uid="{00000000-0005-0000-0000-0000321D0000}"/>
    <cellStyle name="Überschrift 1 6 2" xfId="7476" xr:uid="{00000000-0005-0000-0000-0000331D0000}"/>
    <cellStyle name="Überschrift 1 6 3" xfId="7477" xr:uid="{00000000-0005-0000-0000-0000341D0000}"/>
    <cellStyle name="Überschrift 1 6 4" xfId="7478" xr:uid="{00000000-0005-0000-0000-0000351D0000}"/>
    <cellStyle name="Überschrift 1 6 5" xfId="7479" xr:uid="{00000000-0005-0000-0000-0000361D0000}"/>
    <cellStyle name="Überschrift 1 7" xfId="7480" xr:uid="{00000000-0005-0000-0000-0000371D0000}"/>
    <cellStyle name="Überschrift 1 7 2" xfId="7481" xr:uid="{00000000-0005-0000-0000-0000381D0000}"/>
    <cellStyle name="Überschrift 1 7 3" xfId="7482" xr:uid="{00000000-0005-0000-0000-0000391D0000}"/>
    <cellStyle name="Überschrift 1 7 4" xfId="7483" xr:uid="{00000000-0005-0000-0000-00003A1D0000}"/>
    <cellStyle name="Überschrift 1 7 5" xfId="7484" xr:uid="{00000000-0005-0000-0000-00003B1D0000}"/>
    <cellStyle name="Überschrift 1 8" xfId="7485" xr:uid="{00000000-0005-0000-0000-00003C1D0000}"/>
    <cellStyle name="Überschrift 1 8 2" xfId="7486" xr:uid="{00000000-0005-0000-0000-00003D1D0000}"/>
    <cellStyle name="Überschrift 1 8 3" xfId="7487" xr:uid="{00000000-0005-0000-0000-00003E1D0000}"/>
    <cellStyle name="Überschrift 1 8 4" xfId="7488" xr:uid="{00000000-0005-0000-0000-00003F1D0000}"/>
    <cellStyle name="Überschrift 1 8 5" xfId="7489" xr:uid="{00000000-0005-0000-0000-0000401D0000}"/>
    <cellStyle name="Überschrift 1 9" xfId="7490" xr:uid="{00000000-0005-0000-0000-0000411D0000}"/>
    <cellStyle name="Überschrift 1 9 2" xfId="7491" xr:uid="{00000000-0005-0000-0000-0000421D0000}"/>
    <cellStyle name="Überschrift 1 9 3" xfId="7492" xr:uid="{00000000-0005-0000-0000-0000431D0000}"/>
    <cellStyle name="Überschrift 1 9 4" xfId="7493" xr:uid="{00000000-0005-0000-0000-0000441D0000}"/>
    <cellStyle name="Überschrift 1 9 5" xfId="7494" xr:uid="{00000000-0005-0000-0000-0000451D0000}"/>
    <cellStyle name="Überschrift 10" xfId="7495" xr:uid="{00000000-0005-0000-0000-0000461D0000}"/>
    <cellStyle name="Überschrift 10 2" xfId="7496" xr:uid="{00000000-0005-0000-0000-0000471D0000}"/>
    <cellStyle name="Überschrift 10 3" xfId="7497" xr:uid="{00000000-0005-0000-0000-0000481D0000}"/>
    <cellStyle name="Überschrift 10 4" xfId="7498" xr:uid="{00000000-0005-0000-0000-0000491D0000}"/>
    <cellStyle name="Überschrift 10 5" xfId="7499" xr:uid="{00000000-0005-0000-0000-00004A1D0000}"/>
    <cellStyle name="Überschrift 11" xfId="7500" xr:uid="{00000000-0005-0000-0000-00004B1D0000}"/>
    <cellStyle name="Überschrift 11 2" xfId="7501" xr:uid="{00000000-0005-0000-0000-00004C1D0000}"/>
    <cellStyle name="Überschrift 11 3" xfId="7502" xr:uid="{00000000-0005-0000-0000-00004D1D0000}"/>
    <cellStyle name="Überschrift 11 4" xfId="7503" xr:uid="{00000000-0005-0000-0000-00004E1D0000}"/>
    <cellStyle name="Überschrift 11 5" xfId="7504" xr:uid="{00000000-0005-0000-0000-00004F1D0000}"/>
    <cellStyle name="Überschrift 12" xfId="7505" xr:uid="{00000000-0005-0000-0000-0000501D0000}"/>
    <cellStyle name="Überschrift 12 2" xfId="7506" xr:uid="{00000000-0005-0000-0000-0000511D0000}"/>
    <cellStyle name="Überschrift 12 3" xfId="7507" xr:uid="{00000000-0005-0000-0000-0000521D0000}"/>
    <cellStyle name="Überschrift 12 4" xfId="7508" xr:uid="{00000000-0005-0000-0000-0000531D0000}"/>
    <cellStyle name="Überschrift 12 5" xfId="7509" xr:uid="{00000000-0005-0000-0000-0000541D0000}"/>
    <cellStyle name="Überschrift 13" xfId="7510" xr:uid="{00000000-0005-0000-0000-0000551D0000}"/>
    <cellStyle name="Überschrift 13 2" xfId="7511" xr:uid="{00000000-0005-0000-0000-0000561D0000}"/>
    <cellStyle name="Überschrift 13 3" xfId="7512" xr:uid="{00000000-0005-0000-0000-0000571D0000}"/>
    <cellStyle name="Überschrift 13 4" xfId="7513" xr:uid="{00000000-0005-0000-0000-0000581D0000}"/>
    <cellStyle name="Überschrift 13 5" xfId="7514" xr:uid="{00000000-0005-0000-0000-0000591D0000}"/>
    <cellStyle name="Überschrift 14" xfId="7515" xr:uid="{00000000-0005-0000-0000-00005A1D0000}"/>
    <cellStyle name="Überschrift 14 2" xfId="7516" xr:uid="{00000000-0005-0000-0000-00005B1D0000}"/>
    <cellStyle name="Überschrift 14 3" xfId="7517" xr:uid="{00000000-0005-0000-0000-00005C1D0000}"/>
    <cellStyle name="Überschrift 14 4" xfId="7518" xr:uid="{00000000-0005-0000-0000-00005D1D0000}"/>
    <cellStyle name="Überschrift 14 5" xfId="7519" xr:uid="{00000000-0005-0000-0000-00005E1D0000}"/>
    <cellStyle name="Überschrift 15" xfId="7520" xr:uid="{00000000-0005-0000-0000-00005F1D0000}"/>
    <cellStyle name="Überschrift 16" xfId="7521" xr:uid="{00000000-0005-0000-0000-0000601D0000}"/>
    <cellStyle name="Überschrift 17" xfId="7522" xr:uid="{00000000-0005-0000-0000-0000611D0000}"/>
    <cellStyle name="Überschrift 18" xfId="7523" xr:uid="{00000000-0005-0000-0000-0000621D0000}"/>
    <cellStyle name="Überschrift 19" xfId="7524" xr:uid="{00000000-0005-0000-0000-0000631D0000}"/>
    <cellStyle name="Überschrift 2 10" xfId="7525" xr:uid="{00000000-0005-0000-0000-0000641D0000}"/>
    <cellStyle name="Überschrift 2 10 2" xfId="7526" xr:uid="{00000000-0005-0000-0000-0000651D0000}"/>
    <cellStyle name="Überschrift 2 10 3" xfId="7527" xr:uid="{00000000-0005-0000-0000-0000661D0000}"/>
    <cellStyle name="Überschrift 2 10 4" xfId="7528" xr:uid="{00000000-0005-0000-0000-0000671D0000}"/>
    <cellStyle name="Überschrift 2 10 5" xfId="7529" xr:uid="{00000000-0005-0000-0000-0000681D0000}"/>
    <cellStyle name="Überschrift 2 11" xfId="7530" xr:uid="{00000000-0005-0000-0000-0000691D0000}"/>
    <cellStyle name="Überschrift 2 11 2" xfId="7531" xr:uid="{00000000-0005-0000-0000-00006A1D0000}"/>
    <cellStyle name="Überschrift 2 11 3" xfId="7532" xr:uid="{00000000-0005-0000-0000-00006B1D0000}"/>
    <cellStyle name="Überschrift 2 11 4" xfId="7533" xr:uid="{00000000-0005-0000-0000-00006C1D0000}"/>
    <cellStyle name="Überschrift 2 11 5" xfId="7534" xr:uid="{00000000-0005-0000-0000-00006D1D0000}"/>
    <cellStyle name="Überschrift 2 12" xfId="7535" xr:uid="{00000000-0005-0000-0000-00006E1D0000}"/>
    <cellStyle name="Überschrift 2 13" xfId="7536" xr:uid="{00000000-0005-0000-0000-00006F1D0000}"/>
    <cellStyle name="Überschrift 2 14" xfId="7537" xr:uid="{00000000-0005-0000-0000-0000701D0000}"/>
    <cellStyle name="Überschrift 2 15" xfId="7538" xr:uid="{00000000-0005-0000-0000-0000711D0000}"/>
    <cellStyle name="Überschrift 2 16" xfId="7539" xr:uid="{00000000-0005-0000-0000-0000721D0000}"/>
    <cellStyle name="Überschrift 2 2" xfId="7540" xr:uid="{00000000-0005-0000-0000-0000731D0000}"/>
    <cellStyle name="Überschrift 2 2 10" xfId="7541" xr:uid="{00000000-0005-0000-0000-0000741D0000}"/>
    <cellStyle name="Überschrift 2 2 11" xfId="7542" xr:uid="{00000000-0005-0000-0000-0000751D0000}"/>
    <cellStyle name="Überschrift 2 2 12" xfId="7543" xr:uid="{00000000-0005-0000-0000-0000761D0000}"/>
    <cellStyle name="Überschrift 2 2 13" xfId="7544" xr:uid="{00000000-0005-0000-0000-0000771D0000}"/>
    <cellStyle name="Überschrift 2 2 14" xfId="7545" xr:uid="{00000000-0005-0000-0000-0000781D0000}"/>
    <cellStyle name="Überschrift 2 2 15" xfId="7546" xr:uid="{00000000-0005-0000-0000-0000791D0000}"/>
    <cellStyle name="Überschrift 2 2 16" xfId="7547" xr:uid="{00000000-0005-0000-0000-00007A1D0000}"/>
    <cellStyle name="Überschrift 2 2 17" xfId="7548" xr:uid="{00000000-0005-0000-0000-00007B1D0000}"/>
    <cellStyle name="Überschrift 2 2 18" xfId="7549" xr:uid="{00000000-0005-0000-0000-00007C1D0000}"/>
    <cellStyle name="Überschrift 2 2 19" xfId="7550" xr:uid="{00000000-0005-0000-0000-00007D1D0000}"/>
    <cellStyle name="Überschrift 2 2 2" xfId="7551" xr:uid="{00000000-0005-0000-0000-00007E1D0000}"/>
    <cellStyle name="Überschrift 2 2 20" xfId="7552" xr:uid="{00000000-0005-0000-0000-00007F1D0000}"/>
    <cellStyle name="Überschrift 2 2 21" xfId="7553" xr:uid="{00000000-0005-0000-0000-0000801D0000}"/>
    <cellStyle name="Überschrift 2 2 22" xfId="7554" xr:uid="{00000000-0005-0000-0000-0000811D0000}"/>
    <cellStyle name="Überschrift 2 2 23" xfId="7555" xr:uid="{00000000-0005-0000-0000-0000821D0000}"/>
    <cellStyle name="Überschrift 2 2 24" xfId="7556" xr:uid="{00000000-0005-0000-0000-0000831D0000}"/>
    <cellStyle name="Überschrift 2 2 25" xfId="7557" xr:uid="{00000000-0005-0000-0000-0000841D0000}"/>
    <cellStyle name="Überschrift 2 2 26" xfId="7558" xr:uid="{00000000-0005-0000-0000-0000851D0000}"/>
    <cellStyle name="Überschrift 2 2 27" xfId="7559" xr:uid="{00000000-0005-0000-0000-0000861D0000}"/>
    <cellStyle name="Überschrift 2 2 28" xfId="7560" xr:uid="{00000000-0005-0000-0000-0000871D0000}"/>
    <cellStyle name="Überschrift 2 2 29" xfId="7561" xr:uid="{00000000-0005-0000-0000-0000881D0000}"/>
    <cellStyle name="Überschrift 2 2 3" xfId="7562" xr:uid="{00000000-0005-0000-0000-0000891D0000}"/>
    <cellStyle name="Überschrift 2 2 30" xfId="7563" xr:uid="{00000000-0005-0000-0000-00008A1D0000}"/>
    <cellStyle name="Überschrift 2 2 31" xfId="7564" xr:uid="{00000000-0005-0000-0000-00008B1D0000}"/>
    <cellStyle name="Überschrift 2 2 32" xfId="7565" xr:uid="{00000000-0005-0000-0000-00008C1D0000}"/>
    <cellStyle name="Überschrift 2 2 33" xfId="7566" xr:uid="{00000000-0005-0000-0000-00008D1D0000}"/>
    <cellStyle name="Überschrift 2 2 34" xfId="7567" xr:uid="{00000000-0005-0000-0000-00008E1D0000}"/>
    <cellStyle name="Überschrift 2 2 35" xfId="7568" xr:uid="{00000000-0005-0000-0000-00008F1D0000}"/>
    <cellStyle name="Überschrift 2 2 36" xfId="7569" xr:uid="{00000000-0005-0000-0000-0000901D0000}"/>
    <cellStyle name="Überschrift 2 2 4" xfId="7570" xr:uid="{00000000-0005-0000-0000-0000911D0000}"/>
    <cellStyle name="Überschrift 2 2 5" xfId="7571" xr:uid="{00000000-0005-0000-0000-0000921D0000}"/>
    <cellStyle name="Überschrift 2 2 6" xfId="7572" xr:uid="{00000000-0005-0000-0000-0000931D0000}"/>
    <cellStyle name="Überschrift 2 2 7" xfId="7573" xr:uid="{00000000-0005-0000-0000-0000941D0000}"/>
    <cellStyle name="Überschrift 2 2 8" xfId="7574" xr:uid="{00000000-0005-0000-0000-0000951D0000}"/>
    <cellStyle name="Überschrift 2 2 9" xfId="7575" xr:uid="{00000000-0005-0000-0000-0000961D0000}"/>
    <cellStyle name="Überschrift 2 3" xfId="7576" xr:uid="{00000000-0005-0000-0000-0000971D0000}"/>
    <cellStyle name="Überschrift 2 3 10" xfId="7577" xr:uid="{00000000-0005-0000-0000-0000981D0000}"/>
    <cellStyle name="Überschrift 2 3 11" xfId="7578" xr:uid="{00000000-0005-0000-0000-0000991D0000}"/>
    <cellStyle name="Überschrift 2 3 12" xfId="7579" xr:uid="{00000000-0005-0000-0000-00009A1D0000}"/>
    <cellStyle name="Überschrift 2 3 13" xfId="7580" xr:uid="{00000000-0005-0000-0000-00009B1D0000}"/>
    <cellStyle name="Überschrift 2 3 14" xfId="7581" xr:uid="{00000000-0005-0000-0000-00009C1D0000}"/>
    <cellStyle name="Überschrift 2 3 15" xfId="7582" xr:uid="{00000000-0005-0000-0000-00009D1D0000}"/>
    <cellStyle name="Überschrift 2 3 16" xfId="7583" xr:uid="{00000000-0005-0000-0000-00009E1D0000}"/>
    <cellStyle name="Überschrift 2 3 17" xfId="7584" xr:uid="{00000000-0005-0000-0000-00009F1D0000}"/>
    <cellStyle name="Überschrift 2 3 18" xfId="7585" xr:uid="{00000000-0005-0000-0000-0000A01D0000}"/>
    <cellStyle name="Überschrift 2 3 19" xfId="7586" xr:uid="{00000000-0005-0000-0000-0000A11D0000}"/>
    <cellStyle name="Überschrift 2 3 2" xfId="7587" xr:uid="{00000000-0005-0000-0000-0000A21D0000}"/>
    <cellStyle name="Überschrift 2 3 20" xfId="7588" xr:uid="{00000000-0005-0000-0000-0000A31D0000}"/>
    <cellStyle name="Überschrift 2 3 21" xfId="7589" xr:uid="{00000000-0005-0000-0000-0000A41D0000}"/>
    <cellStyle name="Überschrift 2 3 22" xfId="7590" xr:uid="{00000000-0005-0000-0000-0000A51D0000}"/>
    <cellStyle name="Überschrift 2 3 23" xfId="7591" xr:uid="{00000000-0005-0000-0000-0000A61D0000}"/>
    <cellStyle name="Überschrift 2 3 24" xfId="7592" xr:uid="{00000000-0005-0000-0000-0000A71D0000}"/>
    <cellStyle name="Überschrift 2 3 25" xfId="7593" xr:uid="{00000000-0005-0000-0000-0000A81D0000}"/>
    <cellStyle name="Überschrift 2 3 26" xfId="7594" xr:uid="{00000000-0005-0000-0000-0000A91D0000}"/>
    <cellStyle name="Überschrift 2 3 27" xfId="7595" xr:uid="{00000000-0005-0000-0000-0000AA1D0000}"/>
    <cellStyle name="Überschrift 2 3 28" xfId="7596" xr:uid="{00000000-0005-0000-0000-0000AB1D0000}"/>
    <cellStyle name="Überschrift 2 3 29" xfId="7597" xr:uid="{00000000-0005-0000-0000-0000AC1D0000}"/>
    <cellStyle name="Überschrift 2 3 3" xfId="7598" xr:uid="{00000000-0005-0000-0000-0000AD1D0000}"/>
    <cellStyle name="Überschrift 2 3 4" xfId="7599" xr:uid="{00000000-0005-0000-0000-0000AE1D0000}"/>
    <cellStyle name="Überschrift 2 3 5" xfId="7600" xr:uid="{00000000-0005-0000-0000-0000AF1D0000}"/>
    <cellStyle name="Überschrift 2 3 6" xfId="7601" xr:uid="{00000000-0005-0000-0000-0000B01D0000}"/>
    <cellStyle name="Überschrift 2 3 7" xfId="7602" xr:uid="{00000000-0005-0000-0000-0000B11D0000}"/>
    <cellStyle name="Überschrift 2 3 8" xfId="7603" xr:uid="{00000000-0005-0000-0000-0000B21D0000}"/>
    <cellStyle name="Überschrift 2 3 9" xfId="7604" xr:uid="{00000000-0005-0000-0000-0000B31D0000}"/>
    <cellStyle name="Überschrift 2 4" xfId="7605" xr:uid="{00000000-0005-0000-0000-0000B41D0000}"/>
    <cellStyle name="Überschrift 2 4 10" xfId="7606" xr:uid="{00000000-0005-0000-0000-0000B51D0000}"/>
    <cellStyle name="Überschrift 2 4 11" xfId="7607" xr:uid="{00000000-0005-0000-0000-0000B61D0000}"/>
    <cellStyle name="Überschrift 2 4 2" xfId="7608" xr:uid="{00000000-0005-0000-0000-0000B71D0000}"/>
    <cellStyle name="Überschrift 2 4 3" xfId="7609" xr:uid="{00000000-0005-0000-0000-0000B81D0000}"/>
    <cellStyle name="Überschrift 2 4 4" xfId="7610" xr:uid="{00000000-0005-0000-0000-0000B91D0000}"/>
    <cellStyle name="Überschrift 2 4 5" xfId="7611" xr:uid="{00000000-0005-0000-0000-0000BA1D0000}"/>
    <cellStyle name="Überschrift 2 4 6" xfId="7612" xr:uid="{00000000-0005-0000-0000-0000BB1D0000}"/>
    <cellStyle name="Überschrift 2 4 7" xfId="7613" xr:uid="{00000000-0005-0000-0000-0000BC1D0000}"/>
    <cellStyle name="Überschrift 2 4 8" xfId="7614" xr:uid="{00000000-0005-0000-0000-0000BD1D0000}"/>
    <cellStyle name="Überschrift 2 4 9" xfId="7615" xr:uid="{00000000-0005-0000-0000-0000BE1D0000}"/>
    <cellStyle name="Überschrift 2 5" xfId="7616" xr:uid="{00000000-0005-0000-0000-0000BF1D0000}"/>
    <cellStyle name="Überschrift 2 5 2" xfId="7617" xr:uid="{00000000-0005-0000-0000-0000C01D0000}"/>
    <cellStyle name="Überschrift 2 5 3" xfId="7618" xr:uid="{00000000-0005-0000-0000-0000C11D0000}"/>
    <cellStyle name="Überschrift 2 5 4" xfId="7619" xr:uid="{00000000-0005-0000-0000-0000C21D0000}"/>
    <cellStyle name="Überschrift 2 5 5" xfId="7620" xr:uid="{00000000-0005-0000-0000-0000C31D0000}"/>
    <cellStyle name="Überschrift 2 6" xfId="7621" xr:uid="{00000000-0005-0000-0000-0000C41D0000}"/>
    <cellStyle name="Überschrift 2 6 2" xfId="7622" xr:uid="{00000000-0005-0000-0000-0000C51D0000}"/>
    <cellStyle name="Überschrift 2 6 3" xfId="7623" xr:uid="{00000000-0005-0000-0000-0000C61D0000}"/>
    <cellStyle name="Überschrift 2 6 4" xfId="7624" xr:uid="{00000000-0005-0000-0000-0000C71D0000}"/>
    <cellStyle name="Überschrift 2 6 5" xfId="7625" xr:uid="{00000000-0005-0000-0000-0000C81D0000}"/>
    <cellStyle name="Überschrift 2 7" xfId="7626" xr:uid="{00000000-0005-0000-0000-0000C91D0000}"/>
    <cellStyle name="Überschrift 2 7 2" xfId="7627" xr:uid="{00000000-0005-0000-0000-0000CA1D0000}"/>
    <cellStyle name="Überschrift 2 7 3" xfId="7628" xr:uid="{00000000-0005-0000-0000-0000CB1D0000}"/>
    <cellStyle name="Überschrift 2 7 4" xfId="7629" xr:uid="{00000000-0005-0000-0000-0000CC1D0000}"/>
    <cellStyle name="Überschrift 2 7 5" xfId="7630" xr:uid="{00000000-0005-0000-0000-0000CD1D0000}"/>
    <cellStyle name="Überschrift 2 8" xfId="7631" xr:uid="{00000000-0005-0000-0000-0000CE1D0000}"/>
    <cellStyle name="Überschrift 2 8 2" xfId="7632" xr:uid="{00000000-0005-0000-0000-0000CF1D0000}"/>
    <cellStyle name="Überschrift 2 8 3" xfId="7633" xr:uid="{00000000-0005-0000-0000-0000D01D0000}"/>
    <cellStyle name="Überschrift 2 8 4" xfId="7634" xr:uid="{00000000-0005-0000-0000-0000D11D0000}"/>
    <cellStyle name="Überschrift 2 8 5" xfId="7635" xr:uid="{00000000-0005-0000-0000-0000D21D0000}"/>
    <cellStyle name="Überschrift 2 9" xfId="7636" xr:uid="{00000000-0005-0000-0000-0000D31D0000}"/>
    <cellStyle name="Überschrift 2 9 2" xfId="7637" xr:uid="{00000000-0005-0000-0000-0000D41D0000}"/>
    <cellStyle name="Überschrift 2 9 3" xfId="7638" xr:uid="{00000000-0005-0000-0000-0000D51D0000}"/>
    <cellStyle name="Überschrift 2 9 4" xfId="7639" xr:uid="{00000000-0005-0000-0000-0000D61D0000}"/>
    <cellStyle name="Überschrift 2 9 5" xfId="7640" xr:uid="{00000000-0005-0000-0000-0000D71D0000}"/>
    <cellStyle name="Überschrift 3 10" xfId="7641" xr:uid="{00000000-0005-0000-0000-0000D81D0000}"/>
    <cellStyle name="Überschrift 3 10 2" xfId="7642" xr:uid="{00000000-0005-0000-0000-0000D91D0000}"/>
    <cellStyle name="Überschrift 3 10 2 2" xfId="7643" xr:uid="{00000000-0005-0000-0000-0000DA1D0000}"/>
    <cellStyle name="Überschrift 3 10 3" xfId="7644" xr:uid="{00000000-0005-0000-0000-0000DB1D0000}"/>
    <cellStyle name="Überschrift 3 10 4" xfId="7645" xr:uid="{00000000-0005-0000-0000-0000DC1D0000}"/>
    <cellStyle name="Überschrift 3 10 5" xfId="7646" xr:uid="{00000000-0005-0000-0000-0000DD1D0000}"/>
    <cellStyle name="Überschrift 3 10 6" xfId="7647" xr:uid="{00000000-0005-0000-0000-0000DE1D0000}"/>
    <cellStyle name="Überschrift 3 11" xfId="7648" xr:uid="{00000000-0005-0000-0000-0000DF1D0000}"/>
    <cellStyle name="Überschrift 3 11 2" xfId="7649" xr:uid="{00000000-0005-0000-0000-0000E01D0000}"/>
    <cellStyle name="Überschrift 3 11 2 2" xfId="7650" xr:uid="{00000000-0005-0000-0000-0000E11D0000}"/>
    <cellStyle name="Überschrift 3 11 3" xfId="7651" xr:uid="{00000000-0005-0000-0000-0000E21D0000}"/>
    <cellStyle name="Überschrift 3 11 4" xfId="7652" xr:uid="{00000000-0005-0000-0000-0000E31D0000}"/>
    <cellStyle name="Überschrift 3 11 5" xfId="7653" xr:uid="{00000000-0005-0000-0000-0000E41D0000}"/>
    <cellStyle name="Überschrift 3 11 6" xfId="7654" xr:uid="{00000000-0005-0000-0000-0000E51D0000}"/>
    <cellStyle name="Überschrift 3 12" xfId="7655" xr:uid="{00000000-0005-0000-0000-0000E61D0000}"/>
    <cellStyle name="Überschrift 3 13" xfId="7656" xr:uid="{00000000-0005-0000-0000-0000E71D0000}"/>
    <cellStyle name="Überschrift 3 14" xfId="7657" xr:uid="{00000000-0005-0000-0000-0000E81D0000}"/>
    <cellStyle name="Überschrift 3 15" xfId="7658" xr:uid="{00000000-0005-0000-0000-0000E91D0000}"/>
    <cellStyle name="Überschrift 3 16" xfId="7659" xr:uid="{00000000-0005-0000-0000-0000EA1D0000}"/>
    <cellStyle name="Überschrift 3 2" xfId="7660" xr:uid="{00000000-0005-0000-0000-0000EB1D0000}"/>
    <cellStyle name="Überschrift 3 2 10" xfId="7661" xr:uid="{00000000-0005-0000-0000-0000EC1D0000}"/>
    <cellStyle name="Überschrift 3 2 10 2" xfId="7662" xr:uid="{00000000-0005-0000-0000-0000ED1D0000}"/>
    <cellStyle name="Überschrift 3 2 11" xfId="7663" xr:uid="{00000000-0005-0000-0000-0000EE1D0000}"/>
    <cellStyle name="Überschrift 3 2 11 2" xfId="7664" xr:uid="{00000000-0005-0000-0000-0000EF1D0000}"/>
    <cellStyle name="Überschrift 3 2 12" xfId="7665" xr:uid="{00000000-0005-0000-0000-0000F01D0000}"/>
    <cellStyle name="Überschrift 3 2 12 2" xfId="7666" xr:uid="{00000000-0005-0000-0000-0000F11D0000}"/>
    <cellStyle name="Überschrift 3 2 13" xfId="7667" xr:uid="{00000000-0005-0000-0000-0000F21D0000}"/>
    <cellStyle name="Überschrift 3 2 13 2" xfId="7668" xr:uid="{00000000-0005-0000-0000-0000F31D0000}"/>
    <cellStyle name="Überschrift 3 2 14" xfId="7669" xr:uid="{00000000-0005-0000-0000-0000F41D0000}"/>
    <cellStyle name="Überschrift 3 2 14 2" xfId="7670" xr:uid="{00000000-0005-0000-0000-0000F51D0000}"/>
    <cellStyle name="Überschrift 3 2 15" xfId="7671" xr:uid="{00000000-0005-0000-0000-0000F61D0000}"/>
    <cellStyle name="Überschrift 3 2 15 2" xfId="7672" xr:uid="{00000000-0005-0000-0000-0000F71D0000}"/>
    <cellStyle name="Überschrift 3 2 16" xfId="7673" xr:uid="{00000000-0005-0000-0000-0000F81D0000}"/>
    <cellStyle name="Überschrift 3 2 16 2" xfId="7674" xr:uid="{00000000-0005-0000-0000-0000F91D0000}"/>
    <cellStyle name="Überschrift 3 2 17" xfId="7675" xr:uid="{00000000-0005-0000-0000-0000FA1D0000}"/>
    <cellStyle name="Überschrift 3 2 17 2" xfId="7676" xr:uid="{00000000-0005-0000-0000-0000FB1D0000}"/>
    <cellStyle name="Überschrift 3 2 18" xfId="7677" xr:uid="{00000000-0005-0000-0000-0000FC1D0000}"/>
    <cellStyle name="Überschrift 3 2 18 2" xfId="7678" xr:uid="{00000000-0005-0000-0000-0000FD1D0000}"/>
    <cellStyle name="Überschrift 3 2 19" xfId="7679" xr:uid="{00000000-0005-0000-0000-0000FE1D0000}"/>
    <cellStyle name="Überschrift 3 2 19 2" xfId="7680" xr:uid="{00000000-0005-0000-0000-0000FF1D0000}"/>
    <cellStyle name="Überschrift 3 2 2" xfId="7681" xr:uid="{00000000-0005-0000-0000-0000001E0000}"/>
    <cellStyle name="Überschrift 3 2 2 2" xfId="7682" xr:uid="{00000000-0005-0000-0000-0000011E0000}"/>
    <cellStyle name="Überschrift 3 2 20" xfId="7683" xr:uid="{00000000-0005-0000-0000-0000021E0000}"/>
    <cellStyle name="Überschrift 3 2 20 2" xfId="7684" xr:uid="{00000000-0005-0000-0000-0000031E0000}"/>
    <cellStyle name="Überschrift 3 2 21" xfId="7685" xr:uid="{00000000-0005-0000-0000-0000041E0000}"/>
    <cellStyle name="Überschrift 3 2 21 2" xfId="7686" xr:uid="{00000000-0005-0000-0000-0000051E0000}"/>
    <cellStyle name="Überschrift 3 2 22" xfId="7687" xr:uid="{00000000-0005-0000-0000-0000061E0000}"/>
    <cellStyle name="Überschrift 3 2 22 2" xfId="7688" xr:uid="{00000000-0005-0000-0000-0000071E0000}"/>
    <cellStyle name="Überschrift 3 2 23" xfId="7689" xr:uid="{00000000-0005-0000-0000-0000081E0000}"/>
    <cellStyle name="Überschrift 3 2 23 2" xfId="7690" xr:uid="{00000000-0005-0000-0000-0000091E0000}"/>
    <cellStyle name="Überschrift 3 2 24" xfId="7691" xr:uid="{00000000-0005-0000-0000-00000A1E0000}"/>
    <cellStyle name="Überschrift 3 2 24 2" xfId="7692" xr:uid="{00000000-0005-0000-0000-00000B1E0000}"/>
    <cellStyle name="Überschrift 3 2 25" xfId="7693" xr:uid="{00000000-0005-0000-0000-00000C1E0000}"/>
    <cellStyle name="Überschrift 3 2 25 2" xfId="7694" xr:uid="{00000000-0005-0000-0000-00000D1E0000}"/>
    <cellStyle name="Überschrift 3 2 26" xfId="7695" xr:uid="{00000000-0005-0000-0000-00000E1E0000}"/>
    <cellStyle name="Überschrift 3 2 26 2" xfId="7696" xr:uid="{00000000-0005-0000-0000-00000F1E0000}"/>
    <cellStyle name="Überschrift 3 2 27" xfId="7697" xr:uid="{00000000-0005-0000-0000-0000101E0000}"/>
    <cellStyle name="Überschrift 3 2 27 2" xfId="7698" xr:uid="{00000000-0005-0000-0000-0000111E0000}"/>
    <cellStyle name="Überschrift 3 2 28" xfId="7699" xr:uid="{00000000-0005-0000-0000-0000121E0000}"/>
    <cellStyle name="Überschrift 3 2 28 2" xfId="7700" xr:uid="{00000000-0005-0000-0000-0000131E0000}"/>
    <cellStyle name="Überschrift 3 2 29" xfId="7701" xr:uid="{00000000-0005-0000-0000-0000141E0000}"/>
    <cellStyle name="Überschrift 3 2 29 2" xfId="7702" xr:uid="{00000000-0005-0000-0000-0000151E0000}"/>
    <cellStyle name="Überschrift 3 2 3" xfId="7703" xr:uid="{00000000-0005-0000-0000-0000161E0000}"/>
    <cellStyle name="Überschrift 3 2 3 2" xfId="7704" xr:uid="{00000000-0005-0000-0000-0000171E0000}"/>
    <cellStyle name="Überschrift 3 2 30" xfId="7705" xr:uid="{00000000-0005-0000-0000-0000181E0000}"/>
    <cellStyle name="Überschrift 3 2 30 2" xfId="7706" xr:uid="{00000000-0005-0000-0000-0000191E0000}"/>
    <cellStyle name="Überschrift 3 2 31" xfId="7707" xr:uid="{00000000-0005-0000-0000-00001A1E0000}"/>
    <cellStyle name="Überschrift 3 2 31 2" xfId="7708" xr:uid="{00000000-0005-0000-0000-00001B1E0000}"/>
    <cellStyle name="Überschrift 3 2 32" xfId="7709" xr:uid="{00000000-0005-0000-0000-00001C1E0000}"/>
    <cellStyle name="Überschrift 3 2 32 2" xfId="7710" xr:uid="{00000000-0005-0000-0000-00001D1E0000}"/>
    <cellStyle name="Überschrift 3 2 33" xfId="7711" xr:uid="{00000000-0005-0000-0000-00001E1E0000}"/>
    <cellStyle name="Überschrift 3 2 33 2" xfId="7712" xr:uid="{00000000-0005-0000-0000-00001F1E0000}"/>
    <cellStyle name="Überschrift 3 2 34" xfId="7713" xr:uid="{00000000-0005-0000-0000-0000201E0000}"/>
    <cellStyle name="Überschrift 3 2 34 2" xfId="7714" xr:uid="{00000000-0005-0000-0000-0000211E0000}"/>
    <cellStyle name="Überschrift 3 2 35" xfId="7715" xr:uid="{00000000-0005-0000-0000-0000221E0000}"/>
    <cellStyle name="Überschrift 3 2 35 2" xfId="7716" xr:uid="{00000000-0005-0000-0000-0000231E0000}"/>
    <cellStyle name="Überschrift 3 2 36" xfId="7717" xr:uid="{00000000-0005-0000-0000-0000241E0000}"/>
    <cellStyle name="Überschrift 3 2 36 2" xfId="7718" xr:uid="{00000000-0005-0000-0000-0000251E0000}"/>
    <cellStyle name="Überschrift 3 2 37" xfId="7719" xr:uid="{00000000-0005-0000-0000-0000261E0000}"/>
    <cellStyle name="Überschrift 3 2 4" xfId="7720" xr:uid="{00000000-0005-0000-0000-0000271E0000}"/>
    <cellStyle name="Überschrift 3 2 4 2" xfId="7721" xr:uid="{00000000-0005-0000-0000-0000281E0000}"/>
    <cellStyle name="Überschrift 3 2 5" xfId="7722" xr:uid="{00000000-0005-0000-0000-0000291E0000}"/>
    <cellStyle name="Überschrift 3 2 5 2" xfId="7723" xr:uid="{00000000-0005-0000-0000-00002A1E0000}"/>
    <cellStyle name="Überschrift 3 2 6" xfId="7724" xr:uid="{00000000-0005-0000-0000-00002B1E0000}"/>
    <cellStyle name="Überschrift 3 2 6 2" xfId="7725" xr:uid="{00000000-0005-0000-0000-00002C1E0000}"/>
    <cellStyle name="Überschrift 3 2 7" xfId="7726" xr:uid="{00000000-0005-0000-0000-00002D1E0000}"/>
    <cellStyle name="Überschrift 3 2 7 2" xfId="7727" xr:uid="{00000000-0005-0000-0000-00002E1E0000}"/>
    <cellStyle name="Überschrift 3 2 8" xfId="7728" xr:uid="{00000000-0005-0000-0000-00002F1E0000}"/>
    <cellStyle name="Überschrift 3 2 8 2" xfId="7729" xr:uid="{00000000-0005-0000-0000-0000301E0000}"/>
    <cellStyle name="Überschrift 3 2 9" xfId="7730" xr:uid="{00000000-0005-0000-0000-0000311E0000}"/>
    <cellStyle name="Überschrift 3 2 9 2" xfId="7731" xr:uid="{00000000-0005-0000-0000-0000321E0000}"/>
    <cellStyle name="Überschrift 3 3" xfId="7732" xr:uid="{00000000-0005-0000-0000-0000331E0000}"/>
    <cellStyle name="Überschrift 3 3 10" xfId="7733" xr:uid="{00000000-0005-0000-0000-0000341E0000}"/>
    <cellStyle name="Überschrift 3 3 11" xfId="7734" xr:uid="{00000000-0005-0000-0000-0000351E0000}"/>
    <cellStyle name="Überschrift 3 3 12" xfId="7735" xr:uid="{00000000-0005-0000-0000-0000361E0000}"/>
    <cellStyle name="Überschrift 3 3 13" xfId="7736" xr:uid="{00000000-0005-0000-0000-0000371E0000}"/>
    <cellStyle name="Überschrift 3 3 14" xfId="7737" xr:uid="{00000000-0005-0000-0000-0000381E0000}"/>
    <cellStyle name="Überschrift 3 3 15" xfId="7738" xr:uid="{00000000-0005-0000-0000-0000391E0000}"/>
    <cellStyle name="Überschrift 3 3 16" xfId="7739" xr:uid="{00000000-0005-0000-0000-00003A1E0000}"/>
    <cellStyle name="Überschrift 3 3 17" xfId="7740" xr:uid="{00000000-0005-0000-0000-00003B1E0000}"/>
    <cellStyle name="Überschrift 3 3 18" xfId="7741" xr:uid="{00000000-0005-0000-0000-00003C1E0000}"/>
    <cellStyle name="Überschrift 3 3 19" xfId="7742" xr:uid="{00000000-0005-0000-0000-00003D1E0000}"/>
    <cellStyle name="Überschrift 3 3 2" xfId="7743" xr:uid="{00000000-0005-0000-0000-00003E1E0000}"/>
    <cellStyle name="Überschrift 3 3 2 2" xfId="7744" xr:uid="{00000000-0005-0000-0000-00003F1E0000}"/>
    <cellStyle name="Überschrift 3 3 20" xfId="7745" xr:uid="{00000000-0005-0000-0000-0000401E0000}"/>
    <cellStyle name="Überschrift 3 3 21" xfId="7746" xr:uid="{00000000-0005-0000-0000-0000411E0000}"/>
    <cellStyle name="Überschrift 3 3 22" xfId="7747" xr:uid="{00000000-0005-0000-0000-0000421E0000}"/>
    <cellStyle name="Überschrift 3 3 23" xfId="7748" xr:uid="{00000000-0005-0000-0000-0000431E0000}"/>
    <cellStyle name="Überschrift 3 3 24" xfId="7749" xr:uid="{00000000-0005-0000-0000-0000441E0000}"/>
    <cellStyle name="Überschrift 3 3 25" xfId="7750" xr:uid="{00000000-0005-0000-0000-0000451E0000}"/>
    <cellStyle name="Überschrift 3 3 26" xfId="7751" xr:uid="{00000000-0005-0000-0000-0000461E0000}"/>
    <cellStyle name="Überschrift 3 3 27" xfId="7752" xr:uid="{00000000-0005-0000-0000-0000471E0000}"/>
    <cellStyle name="Überschrift 3 3 28" xfId="7753" xr:uid="{00000000-0005-0000-0000-0000481E0000}"/>
    <cellStyle name="Überschrift 3 3 29" xfId="7754" xr:uid="{00000000-0005-0000-0000-0000491E0000}"/>
    <cellStyle name="Überschrift 3 3 3" xfId="7755" xr:uid="{00000000-0005-0000-0000-00004A1E0000}"/>
    <cellStyle name="Überschrift 3 3 3 2" xfId="7756" xr:uid="{00000000-0005-0000-0000-00004B1E0000}"/>
    <cellStyle name="Überschrift 3 3 30" xfId="7757" xr:uid="{00000000-0005-0000-0000-00004C1E0000}"/>
    <cellStyle name="Überschrift 3 3 4" xfId="7758" xr:uid="{00000000-0005-0000-0000-00004D1E0000}"/>
    <cellStyle name="Überschrift 3 3 4 2" xfId="7759" xr:uid="{00000000-0005-0000-0000-00004E1E0000}"/>
    <cellStyle name="Überschrift 3 3 5" xfId="7760" xr:uid="{00000000-0005-0000-0000-00004F1E0000}"/>
    <cellStyle name="Überschrift 3 3 5 2" xfId="7761" xr:uid="{00000000-0005-0000-0000-0000501E0000}"/>
    <cellStyle name="Überschrift 3 3 6" xfId="7762" xr:uid="{00000000-0005-0000-0000-0000511E0000}"/>
    <cellStyle name="Überschrift 3 3 6 2" xfId="7763" xr:uid="{00000000-0005-0000-0000-0000521E0000}"/>
    <cellStyle name="Überschrift 3 3 7" xfId="7764" xr:uid="{00000000-0005-0000-0000-0000531E0000}"/>
    <cellStyle name="Überschrift 3 3 7 2" xfId="7765" xr:uid="{00000000-0005-0000-0000-0000541E0000}"/>
    <cellStyle name="Überschrift 3 3 8" xfId="7766" xr:uid="{00000000-0005-0000-0000-0000551E0000}"/>
    <cellStyle name="Überschrift 3 3 8 2" xfId="7767" xr:uid="{00000000-0005-0000-0000-0000561E0000}"/>
    <cellStyle name="Überschrift 3 3 9" xfId="7768" xr:uid="{00000000-0005-0000-0000-0000571E0000}"/>
    <cellStyle name="Überschrift 3 4" xfId="7769" xr:uid="{00000000-0005-0000-0000-0000581E0000}"/>
    <cellStyle name="Überschrift 3 4 10" xfId="7770" xr:uid="{00000000-0005-0000-0000-0000591E0000}"/>
    <cellStyle name="Überschrift 3 4 11" xfId="7771" xr:uid="{00000000-0005-0000-0000-00005A1E0000}"/>
    <cellStyle name="Überschrift 3 4 12" xfId="7772" xr:uid="{00000000-0005-0000-0000-00005B1E0000}"/>
    <cellStyle name="Überschrift 3 4 2" xfId="7773" xr:uid="{00000000-0005-0000-0000-00005C1E0000}"/>
    <cellStyle name="Überschrift 3 4 2 2" xfId="7774" xr:uid="{00000000-0005-0000-0000-00005D1E0000}"/>
    <cellStyle name="Überschrift 3 4 3" xfId="7775" xr:uid="{00000000-0005-0000-0000-00005E1E0000}"/>
    <cellStyle name="Überschrift 3 4 3 2" xfId="7776" xr:uid="{00000000-0005-0000-0000-00005F1E0000}"/>
    <cellStyle name="Überschrift 3 4 4" xfId="7777" xr:uid="{00000000-0005-0000-0000-0000601E0000}"/>
    <cellStyle name="Überschrift 3 4 4 2" xfId="7778" xr:uid="{00000000-0005-0000-0000-0000611E0000}"/>
    <cellStyle name="Überschrift 3 4 5" xfId="7779" xr:uid="{00000000-0005-0000-0000-0000621E0000}"/>
    <cellStyle name="Überschrift 3 4 5 2" xfId="7780" xr:uid="{00000000-0005-0000-0000-0000631E0000}"/>
    <cellStyle name="Überschrift 3 4 6" xfId="7781" xr:uid="{00000000-0005-0000-0000-0000641E0000}"/>
    <cellStyle name="Überschrift 3 4 6 2" xfId="7782" xr:uid="{00000000-0005-0000-0000-0000651E0000}"/>
    <cellStyle name="Überschrift 3 4 7" xfId="7783" xr:uid="{00000000-0005-0000-0000-0000661E0000}"/>
    <cellStyle name="Überschrift 3 4 7 2" xfId="7784" xr:uid="{00000000-0005-0000-0000-0000671E0000}"/>
    <cellStyle name="Überschrift 3 4 8" xfId="7785" xr:uid="{00000000-0005-0000-0000-0000681E0000}"/>
    <cellStyle name="Überschrift 3 4 8 2" xfId="7786" xr:uid="{00000000-0005-0000-0000-0000691E0000}"/>
    <cellStyle name="Überschrift 3 4 9" xfId="7787" xr:uid="{00000000-0005-0000-0000-00006A1E0000}"/>
    <cellStyle name="Überschrift 3 5" xfId="7788" xr:uid="{00000000-0005-0000-0000-00006B1E0000}"/>
    <cellStyle name="Überschrift 3 5 2" xfId="7789" xr:uid="{00000000-0005-0000-0000-00006C1E0000}"/>
    <cellStyle name="Überschrift 3 5 2 2" xfId="7790" xr:uid="{00000000-0005-0000-0000-00006D1E0000}"/>
    <cellStyle name="Überschrift 3 5 3" xfId="7791" xr:uid="{00000000-0005-0000-0000-00006E1E0000}"/>
    <cellStyle name="Überschrift 3 5 4" xfId="7792" xr:uid="{00000000-0005-0000-0000-00006F1E0000}"/>
    <cellStyle name="Überschrift 3 5 5" xfId="7793" xr:uid="{00000000-0005-0000-0000-0000701E0000}"/>
    <cellStyle name="Überschrift 3 5 6" xfId="7794" xr:uid="{00000000-0005-0000-0000-0000711E0000}"/>
    <cellStyle name="Überschrift 3 6" xfId="7795" xr:uid="{00000000-0005-0000-0000-0000721E0000}"/>
    <cellStyle name="Überschrift 3 6 2" xfId="7796" xr:uid="{00000000-0005-0000-0000-0000731E0000}"/>
    <cellStyle name="Überschrift 3 6 2 2" xfId="7797" xr:uid="{00000000-0005-0000-0000-0000741E0000}"/>
    <cellStyle name="Überschrift 3 6 3" xfId="7798" xr:uid="{00000000-0005-0000-0000-0000751E0000}"/>
    <cellStyle name="Überschrift 3 6 4" xfId="7799" xr:uid="{00000000-0005-0000-0000-0000761E0000}"/>
    <cellStyle name="Überschrift 3 6 5" xfId="7800" xr:uid="{00000000-0005-0000-0000-0000771E0000}"/>
    <cellStyle name="Überschrift 3 6 6" xfId="7801" xr:uid="{00000000-0005-0000-0000-0000781E0000}"/>
    <cellStyle name="Überschrift 3 7" xfId="7802" xr:uid="{00000000-0005-0000-0000-0000791E0000}"/>
    <cellStyle name="Überschrift 3 7 2" xfId="7803" xr:uid="{00000000-0005-0000-0000-00007A1E0000}"/>
    <cellStyle name="Überschrift 3 7 2 2" xfId="7804" xr:uid="{00000000-0005-0000-0000-00007B1E0000}"/>
    <cellStyle name="Überschrift 3 7 3" xfId="7805" xr:uid="{00000000-0005-0000-0000-00007C1E0000}"/>
    <cellStyle name="Überschrift 3 7 4" xfId="7806" xr:uid="{00000000-0005-0000-0000-00007D1E0000}"/>
    <cellStyle name="Überschrift 3 7 5" xfId="7807" xr:uid="{00000000-0005-0000-0000-00007E1E0000}"/>
    <cellStyle name="Überschrift 3 7 6" xfId="7808" xr:uid="{00000000-0005-0000-0000-00007F1E0000}"/>
    <cellStyle name="Überschrift 3 8" xfId="7809" xr:uid="{00000000-0005-0000-0000-0000801E0000}"/>
    <cellStyle name="Überschrift 3 8 2" xfId="7810" xr:uid="{00000000-0005-0000-0000-0000811E0000}"/>
    <cellStyle name="Überschrift 3 8 2 2" xfId="7811" xr:uid="{00000000-0005-0000-0000-0000821E0000}"/>
    <cellStyle name="Überschrift 3 8 3" xfId="7812" xr:uid="{00000000-0005-0000-0000-0000831E0000}"/>
    <cellStyle name="Überschrift 3 8 4" xfId="7813" xr:uid="{00000000-0005-0000-0000-0000841E0000}"/>
    <cellStyle name="Überschrift 3 8 5" xfId="7814" xr:uid="{00000000-0005-0000-0000-0000851E0000}"/>
    <cellStyle name="Überschrift 3 8 6" xfId="7815" xr:uid="{00000000-0005-0000-0000-0000861E0000}"/>
    <cellStyle name="Überschrift 3 9" xfId="7816" xr:uid="{00000000-0005-0000-0000-0000871E0000}"/>
    <cellStyle name="Überschrift 3 9 2" xfId="7817" xr:uid="{00000000-0005-0000-0000-0000881E0000}"/>
    <cellStyle name="Überschrift 3 9 2 2" xfId="7818" xr:uid="{00000000-0005-0000-0000-0000891E0000}"/>
    <cellStyle name="Überschrift 3 9 3" xfId="7819" xr:uid="{00000000-0005-0000-0000-00008A1E0000}"/>
    <cellStyle name="Überschrift 3 9 4" xfId="7820" xr:uid="{00000000-0005-0000-0000-00008B1E0000}"/>
    <cellStyle name="Überschrift 3 9 5" xfId="7821" xr:uid="{00000000-0005-0000-0000-00008C1E0000}"/>
    <cellStyle name="Überschrift 3 9 6" xfId="7822" xr:uid="{00000000-0005-0000-0000-00008D1E0000}"/>
    <cellStyle name="Überschrift 4 10" xfId="7823" xr:uid="{00000000-0005-0000-0000-00008E1E0000}"/>
    <cellStyle name="Überschrift 4 10 2" xfId="7824" xr:uid="{00000000-0005-0000-0000-00008F1E0000}"/>
    <cellStyle name="Überschrift 4 10 3" xfId="7825" xr:uid="{00000000-0005-0000-0000-0000901E0000}"/>
    <cellStyle name="Überschrift 4 10 4" xfId="7826" xr:uid="{00000000-0005-0000-0000-0000911E0000}"/>
    <cellStyle name="Überschrift 4 10 5" xfId="7827" xr:uid="{00000000-0005-0000-0000-0000921E0000}"/>
    <cellStyle name="Überschrift 4 11" xfId="7828" xr:uid="{00000000-0005-0000-0000-0000931E0000}"/>
    <cellStyle name="Überschrift 4 11 2" xfId="7829" xr:uid="{00000000-0005-0000-0000-0000941E0000}"/>
    <cellStyle name="Überschrift 4 11 3" xfId="7830" xr:uid="{00000000-0005-0000-0000-0000951E0000}"/>
    <cellStyle name="Überschrift 4 11 4" xfId="7831" xr:uid="{00000000-0005-0000-0000-0000961E0000}"/>
    <cellStyle name="Überschrift 4 11 5" xfId="7832" xr:uid="{00000000-0005-0000-0000-0000971E0000}"/>
    <cellStyle name="Überschrift 4 12" xfId="7833" xr:uid="{00000000-0005-0000-0000-0000981E0000}"/>
    <cellStyle name="Überschrift 4 13" xfId="7834" xr:uid="{00000000-0005-0000-0000-0000991E0000}"/>
    <cellStyle name="Überschrift 4 14" xfId="7835" xr:uid="{00000000-0005-0000-0000-00009A1E0000}"/>
    <cellStyle name="Überschrift 4 15" xfId="7836" xr:uid="{00000000-0005-0000-0000-00009B1E0000}"/>
    <cellStyle name="Überschrift 4 16" xfId="7837" xr:uid="{00000000-0005-0000-0000-00009C1E0000}"/>
    <cellStyle name="Überschrift 4 2" xfId="7838" xr:uid="{00000000-0005-0000-0000-00009D1E0000}"/>
    <cellStyle name="Überschrift 4 2 10" xfId="7839" xr:uid="{00000000-0005-0000-0000-00009E1E0000}"/>
    <cellStyle name="Überschrift 4 2 11" xfId="7840" xr:uid="{00000000-0005-0000-0000-00009F1E0000}"/>
    <cellStyle name="Überschrift 4 2 12" xfId="7841" xr:uid="{00000000-0005-0000-0000-0000A01E0000}"/>
    <cellStyle name="Überschrift 4 2 13" xfId="7842" xr:uid="{00000000-0005-0000-0000-0000A11E0000}"/>
    <cellStyle name="Überschrift 4 2 14" xfId="7843" xr:uid="{00000000-0005-0000-0000-0000A21E0000}"/>
    <cellStyle name="Überschrift 4 2 15" xfId="7844" xr:uid="{00000000-0005-0000-0000-0000A31E0000}"/>
    <cellStyle name="Überschrift 4 2 16" xfId="7845" xr:uid="{00000000-0005-0000-0000-0000A41E0000}"/>
    <cellStyle name="Überschrift 4 2 17" xfId="7846" xr:uid="{00000000-0005-0000-0000-0000A51E0000}"/>
    <cellStyle name="Überschrift 4 2 18" xfId="7847" xr:uid="{00000000-0005-0000-0000-0000A61E0000}"/>
    <cellStyle name="Überschrift 4 2 19" xfId="7848" xr:uid="{00000000-0005-0000-0000-0000A71E0000}"/>
    <cellStyle name="Überschrift 4 2 2" xfId="7849" xr:uid="{00000000-0005-0000-0000-0000A81E0000}"/>
    <cellStyle name="Überschrift 4 2 20" xfId="7850" xr:uid="{00000000-0005-0000-0000-0000A91E0000}"/>
    <cellStyle name="Überschrift 4 2 21" xfId="7851" xr:uid="{00000000-0005-0000-0000-0000AA1E0000}"/>
    <cellStyle name="Überschrift 4 2 22" xfId="7852" xr:uid="{00000000-0005-0000-0000-0000AB1E0000}"/>
    <cellStyle name="Überschrift 4 2 23" xfId="7853" xr:uid="{00000000-0005-0000-0000-0000AC1E0000}"/>
    <cellStyle name="Überschrift 4 2 24" xfId="7854" xr:uid="{00000000-0005-0000-0000-0000AD1E0000}"/>
    <cellStyle name="Überschrift 4 2 25" xfId="7855" xr:uid="{00000000-0005-0000-0000-0000AE1E0000}"/>
    <cellStyle name="Überschrift 4 2 26" xfId="7856" xr:uid="{00000000-0005-0000-0000-0000AF1E0000}"/>
    <cellStyle name="Überschrift 4 2 27" xfId="7857" xr:uid="{00000000-0005-0000-0000-0000B01E0000}"/>
    <cellStyle name="Überschrift 4 2 28" xfId="7858" xr:uid="{00000000-0005-0000-0000-0000B11E0000}"/>
    <cellStyle name="Überschrift 4 2 29" xfId="7859" xr:uid="{00000000-0005-0000-0000-0000B21E0000}"/>
    <cellStyle name="Überschrift 4 2 3" xfId="7860" xr:uid="{00000000-0005-0000-0000-0000B31E0000}"/>
    <cellStyle name="Überschrift 4 2 30" xfId="7861" xr:uid="{00000000-0005-0000-0000-0000B41E0000}"/>
    <cellStyle name="Überschrift 4 2 31" xfId="7862" xr:uid="{00000000-0005-0000-0000-0000B51E0000}"/>
    <cellStyle name="Überschrift 4 2 32" xfId="7863" xr:uid="{00000000-0005-0000-0000-0000B61E0000}"/>
    <cellStyle name="Überschrift 4 2 33" xfId="7864" xr:uid="{00000000-0005-0000-0000-0000B71E0000}"/>
    <cellStyle name="Überschrift 4 2 34" xfId="7865" xr:uid="{00000000-0005-0000-0000-0000B81E0000}"/>
    <cellStyle name="Überschrift 4 2 35" xfId="7866" xr:uid="{00000000-0005-0000-0000-0000B91E0000}"/>
    <cellStyle name="Überschrift 4 2 36" xfId="7867" xr:uid="{00000000-0005-0000-0000-0000BA1E0000}"/>
    <cellStyle name="Überschrift 4 2 4" xfId="7868" xr:uid="{00000000-0005-0000-0000-0000BB1E0000}"/>
    <cellStyle name="Überschrift 4 2 5" xfId="7869" xr:uid="{00000000-0005-0000-0000-0000BC1E0000}"/>
    <cellStyle name="Überschrift 4 2 6" xfId="7870" xr:uid="{00000000-0005-0000-0000-0000BD1E0000}"/>
    <cellStyle name="Überschrift 4 2 7" xfId="7871" xr:uid="{00000000-0005-0000-0000-0000BE1E0000}"/>
    <cellStyle name="Überschrift 4 2 8" xfId="7872" xr:uid="{00000000-0005-0000-0000-0000BF1E0000}"/>
    <cellStyle name="Überschrift 4 2 9" xfId="7873" xr:uid="{00000000-0005-0000-0000-0000C01E0000}"/>
    <cellStyle name="Überschrift 4 3" xfId="7874" xr:uid="{00000000-0005-0000-0000-0000C11E0000}"/>
    <cellStyle name="Überschrift 4 3 10" xfId="7875" xr:uid="{00000000-0005-0000-0000-0000C21E0000}"/>
    <cellStyle name="Überschrift 4 3 11" xfId="7876" xr:uid="{00000000-0005-0000-0000-0000C31E0000}"/>
    <cellStyle name="Überschrift 4 3 12" xfId="7877" xr:uid="{00000000-0005-0000-0000-0000C41E0000}"/>
    <cellStyle name="Überschrift 4 3 13" xfId="7878" xr:uid="{00000000-0005-0000-0000-0000C51E0000}"/>
    <cellStyle name="Überschrift 4 3 14" xfId="7879" xr:uid="{00000000-0005-0000-0000-0000C61E0000}"/>
    <cellStyle name="Überschrift 4 3 15" xfId="7880" xr:uid="{00000000-0005-0000-0000-0000C71E0000}"/>
    <cellStyle name="Überschrift 4 3 16" xfId="7881" xr:uid="{00000000-0005-0000-0000-0000C81E0000}"/>
    <cellStyle name="Überschrift 4 3 17" xfId="7882" xr:uid="{00000000-0005-0000-0000-0000C91E0000}"/>
    <cellStyle name="Überschrift 4 3 18" xfId="7883" xr:uid="{00000000-0005-0000-0000-0000CA1E0000}"/>
    <cellStyle name="Überschrift 4 3 19" xfId="7884" xr:uid="{00000000-0005-0000-0000-0000CB1E0000}"/>
    <cellStyle name="Überschrift 4 3 2" xfId="7885" xr:uid="{00000000-0005-0000-0000-0000CC1E0000}"/>
    <cellStyle name="Überschrift 4 3 20" xfId="7886" xr:uid="{00000000-0005-0000-0000-0000CD1E0000}"/>
    <cellStyle name="Überschrift 4 3 21" xfId="7887" xr:uid="{00000000-0005-0000-0000-0000CE1E0000}"/>
    <cellStyle name="Überschrift 4 3 22" xfId="7888" xr:uid="{00000000-0005-0000-0000-0000CF1E0000}"/>
    <cellStyle name="Überschrift 4 3 23" xfId="7889" xr:uid="{00000000-0005-0000-0000-0000D01E0000}"/>
    <cellStyle name="Überschrift 4 3 24" xfId="7890" xr:uid="{00000000-0005-0000-0000-0000D11E0000}"/>
    <cellStyle name="Überschrift 4 3 25" xfId="7891" xr:uid="{00000000-0005-0000-0000-0000D21E0000}"/>
    <cellStyle name="Überschrift 4 3 26" xfId="7892" xr:uid="{00000000-0005-0000-0000-0000D31E0000}"/>
    <cellStyle name="Überschrift 4 3 27" xfId="7893" xr:uid="{00000000-0005-0000-0000-0000D41E0000}"/>
    <cellStyle name="Überschrift 4 3 28" xfId="7894" xr:uid="{00000000-0005-0000-0000-0000D51E0000}"/>
    <cellStyle name="Überschrift 4 3 29" xfId="7895" xr:uid="{00000000-0005-0000-0000-0000D61E0000}"/>
    <cellStyle name="Überschrift 4 3 3" xfId="7896" xr:uid="{00000000-0005-0000-0000-0000D71E0000}"/>
    <cellStyle name="Überschrift 4 3 4" xfId="7897" xr:uid="{00000000-0005-0000-0000-0000D81E0000}"/>
    <cellStyle name="Überschrift 4 3 5" xfId="7898" xr:uid="{00000000-0005-0000-0000-0000D91E0000}"/>
    <cellStyle name="Überschrift 4 3 6" xfId="7899" xr:uid="{00000000-0005-0000-0000-0000DA1E0000}"/>
    <cellStyle name="Überschrift 4 3 7" xfId="7900" xr:uid="{00000000-0005-0000-0000-0000DB1E0000}"/>
    <cellStyle name="Überschrift 4 3 8" xfId="7901" xr:uid="{00000000-0005-0000-0000-0000DC1E0000}"/>
    <cellStyle name="Überschrift 4 3 9" xfId="7902" xr:uid="{00000000-0005-0000-0000-0000DD1E0000}"/>
    <cellStyle name="Überschrift 4 4" xfId="7903" xr:uid="{00000000-0005-0000-0000-0000DE1E0000}"/>
    <cellStyle name="Überschrift 4 4 10" xfId="7904" xr:uid="{00000000-0005-0000-0000-0000DF1E0000}"/>
    <cellStyle name="Überschrift 4 4 11" xfId="7905" xr:uid="{00000000-0005-0000-0000-0000E01E0000}"/>
    <cellStyle name="Überschrift 4 4 2" xfId="7906" xr:uid="{00000000-0005-0000-0000-0000E11E0000}"/>
    <cellStyle name="Überschrift 4 4 3" xfId="7907" xr:uid="{00000000-0005-0000-0000-0000E21E0000}"/>
    <cellStyle name="Überschrift 4 4 4" xfId="7908" xr:uid="{00000000-0005-0000-0000-0000E31E0000}"/>
    <cellStyle name="Überschrift 4 4 5" xfId="7909" xr:uid="{00000000-0005-0000-0000-0000E41E0000}"/>
    <cellStyle name="Überschrift 4 4 6" xfId="7910" xr:uid="{00000000-0005-0000-0000-0000E51E0000}"/>
    <cellStyle name="Überschrift 4 4 7" xfId="7911" xr:uid="{00000000-0005-0000-0000-0000E61E0000}"/>
    <cellStyle name="Überschrift 4 4 8" xfId="7912" xr:uid="{00000000-0005-0000-0000-0000E71E0000}"/>
    <cellStyle name="Überschrift 4 4 9" xfId="7913" xr:uid="{00000000-0005-0000-0000-0000E81E0000}"/>
    <cellStyle name="Überschrift 4 5" xfId="7914" xr:uid="{00000000-0005-0000-0000-0000E91E0000}"/>
    <cellStyle name="Überschrift 4 5 2" xfId="7915" xr:uid="{00000000-0005-0000-0000-0000EA1E0000}"/>
    <cellStyle name="Überschrift 4 5 3" xfId="7916" xr:uid="{00000000-0005-0000-0000-0000EB1E0000}"/>
    <cellStyle name="Überschrift 4 5 4" xfId="7917" xr:uid="{00000000-0005-0000-0000-0000EC1E0000}"/>
    <cellStyle name="Überschrift 4 5 5" xfId="7918" xr:uid="{00000000-0005-0000-0000-0000ED1E0000}"/>
    <cellStyle name="Überschrift 4 6" xfId="7919" xr:uid="{00000000-0005-0000-0000-0000EE1E0000}"/>
    <cellStyle name="Überschrift 4 6 2" xfId="7920" xr:uid="{00000000-0005-0000-0000-0000EF1E0000}"/>
    <cellStyle name="Überschrift 4 6 3" xfId="7921" xr:uid="{00000000-0005-0000-0000-0000F01E0000}"/>
    <cellStyle name="Überschrift 4 6 4" xfId="7922" xr:uid="{00000000-0005-0000-0000-0000F11E0000}"/>
    <cellStyle name="Überschrift 4 6 5" xfId="7923" xr:uid="{00000000-0005-0000-0000-0000F21E0000}"/>
    <cellStyle name="Überschrift 4 7" xfId="7924" xr:uid="{00000000-0005-0000-0000-0000F31E0000}"/>
    <cellStyle name="Überschrift 4 7 2" xfId="7925" xr:uid="{00000000-0005-0000-0000-0000F41E0000}"/>
    <cellStyle name="Überschrift 4 7 3" xfId="7926" xr:uid="{00000000-0005-0000-0000-0000F51E0000}"/>
    <cellStyle name="Überschrift 4 7 4" xfId="7927" xr:uid="{00000000-0005-0000-0000-0000F61E0000}"/>
    <cellStyle name="Überschrift 4 7 5" xfId="7928" xr:uid="{00000000-0005-0000-0000-0000F71E0000}"/>
    <cellStyle name="Überschrift 4 8" xfId="7929" xr:uid="{00000000-0005-0000-0000-0000F81E0000}"/>
    <cellStyle name="Überschrift 4 8 2" xfId="7930" xr:uid="{00000000-0005-0000-0000-0000F91E0000}"/>
    <cellStyle name="Überschrift 4 8 3" xfId="7931" xr:uid="{00000000-0005-0000-0000-0000FA1E0000}"/>
    <cellStyle name="Überschrift 4 8 4" xfId="7932" xr:uid="{00000000-0005-0000-0000-0000FB1E0000}"/>
    <cellStyle name="Überschrift 4 8 5" xfId="7933" xr:uid="{00000000-0005-0000-0000-0000FC1E0000}"/>
    <cellStyle name="Überschrift 4 9" xfId="7934" xr:uid="{00000000-0005-0000-0000-0000FD1E0000}"/>
    <cellStyle name="Überschrift 4 9 2" xfId="7935" xr:uid="{00000000-0005-0000-0000-0000FE1E0000}"/>
    <cellStyle name="Überschrift 4 9 3" xfId="7936" xr:uid="{00000000-0005-0000-0000-0000FF1E0000}"/>
    <cellStyle name="Überschrift 4 9 4" xfId="7937" xr:uid="{00000000-0005-0000-0000-0000001F0000}"/>
    <cellStyle name="Überschrift 4 9 5" xfId="7938" xr:uid="{00000000-0005-0000-0000-0000011F0000}"/>
    <cellStyle name="Überschrift 5" xfId="7939" xr:uid="{00000000-0005-0000-0000-0000021F0000}"/>
    <cellStyle name="Überschrift 5 10" xfId="7940" xr:uid="{00000000-0005-0000-0000-0000031F0000}"/>
    <cellStyle name="Überschrift 5 11" xfId="7941" xr:uid="{00000000-0005-0000-0000-0000041F0000}"/>
    <cellStyle name="Überschrift 5 12" xfId="7942" xr:uid="{00000000-0005-0000-0000-0000051F0000}"/>
    <cellStyle name="Überschrift 5 13" xfId="7943" xr:uid="{00000000-0005-0000-0000-0000061F0000}"/>
    <cellStyle name="Überschrift 5 14" xfId="7944" xr:uid="{00000000-0005-0000-0000-0000071F0000}"/>
    <cellStyle name="Überschrift 5 15" xfId="7945" xr:uid="{00000000-0005-0000-0000-0000081F0000}"/>
    <cellStyle name="Überschrift 5 16" xfId="7946" xr:uid="{00000000-0005-0000-0000-0000091F0000}"/>
    <cellStyle name="Überschrift 5 17" xfId="7947" xr:uid="{00000000-0005-0000-0000-00000A1F0000}"/>
    <cellStyle name="Überschrift 5 18" xfId="7948" xr:uid="{00000000-0005-0000-0000-00000B1F0000}"/>
    <cellStyle name="Überschrift 5 19" xfId="7949" xr:uid="{00000000-0005-0000-0000-00000C1F0000}"/>
    <cellStyle name="Überschrift 5 2" xfId="7950" xr:uid="{00000000-0005-0000-0000-00000D1F0000}"/>
    <cellStyle name="Überschrift 5 20" xfId="7951" xr:uid="{00000000-0005-0000-0000-00000E1F0000}"/>
    <cellStyle name="Überschrift 5 21" xfId="7952" xr:uid="{00000000-0005-0000-0000-00000F1F0000}"/>
    <cellStyle name="Überschrift 5 22" xfId="7953" xr:uid="{00000000-0005-0000-0000-0000101F0000}"/>
    <cellStyle name="Überschrift 5 23" xfId="7954" xr:uid="{00000000-0005-0000-0000-0000111F0000}"/>
    <cellStyle name="Überschrift 5 24" xfId="7955" xr:uid="{00000000-0005-0000-0000-0000121F0000}"/>
    <cellStyle name="Überschrift 5 25" xfId="7956" xr:uid="{00000000-0005-0000-0000-0000131F0000}"/>
    <cellStyle name="Überschrift 5 26" xfId="7957" xr:uid="{00000000-0005-0000-0000-0000141F0000}"/>
    <cellStyle name="Überschrift 5 27" xfId="7958" xr:uid="{00000000-0005-0000-0000-0000151F0000}"/>
    <cellStyle name="Überschrift 5 28" xfId="7959" xr:uid="{00000000-0005-0000-0000-0000161F0000}"/>
    <cellStyle name="Überschrift 5 29" xfId="7960" xr:uid="{00000000-0005-0000-0000-0000171F0000}"/>
    <cellStyle name="Überschrift 5 3" xfId="7961" xr:uid="{00000000-0005-0000-0000-0000181F0000}"/>
    <cellStyle name="Überschrift 5 30" xfId="7962" xr:uid="{00000000-0005-0000-0000-0000191F0000}"/>
    <cellStyle name="Überschrift 5 31" xfId="7963" xr:uid="{00000000-0005-0000-0000-00001A1F0000}"/>
    <cellStyle name="Überschrift 5 32" xfId="7964" xr:uid="{00000000-0005-0000-0000-00001B1F0000}"/>
    <cellStyle name="Überschrift 5 33" xfId="7965" xr:uid="{00000000-0005-0000-0000-00001C1F0000}"/>
    <cellStyle name="Überschrift 5 34" xfId="7966" xr:uid="{00000000-0005-0000-0000-00001D1F0000}"/>
    <cellStyle name="Überschrift 5 35" xfId="7967" xr:uid="{00000000-0005-0000-0000-00001E1F0000}"/>
    <cellStyle name="Überschrift 5 36" xfId="7968" xr:uid="{00000000-0005-0000-0000-00001F1F0000}"/>
    <cellStyle name="Überschrift 5 4" xfId="7969" xr:uid="{00000000-0005-0000-0000-0000201F0000}"/>
    <cellStyle name="Überschrift 5 5" xfId="7970" xr:uid="{00000000-0005-0000-0000-0000211F0000}"/>
    <cellStyle name="Überschrift 5 6" xfId="7971" xr:uid="{00000000-0005-0000-0000-0000221F0000}"/>
    <cellStyle name="Überschrift 5 7" xfId="7972" xr:uid="{00000000-0005-0000-0000-0000231F0000}"/>
    <cellStyle name="Überschrift 5 8" xfId="7973" xr:uid="{00000000-0005-0000-0000-0000241F0000}"/>
    <cellStyle name="Überschrift 5 9" xfId="7974" xr:uid="{00000000-0005-0000-0000-0000251F0000}"/>
    <cellStyle name="Überschrift 6" xfId="7975" xr:uid="{00000000-0005-0000-0000-0000261F0000}"/>
    <cellStyle name="Überschrift 6 10" xfId="7976" xr:uid="{00000000-0005-0000-0000-0000271F0000}"/>
    <cellStyle name="Überschrift 6 11" xfId="7977" xr:uid="{00000000-0005-0000-0000-0000281F0000}"/>
    <cellStyle name="Überschrift 6 12" xfId="7978" xr:uid="{00000000-0005-0000-0000-0000291F0000}"/>
    <cellStyle name="Überschrift 6 13" xfId="7979" xr:uid="{00000000-0005-0000-0000-00002A1F0000}"/>
    <cellStyle name="Überschrift 6 14" xfId="7980" xr:uid="{00000000-0005-0000-0000-00002B1F0000}"/>
    <cellStyle name="Überschrift 6 15" xfId="7981" xr:uid="{00000000-0005-0000-0000-00002C1F0000}"/>
    <cellStyle name="Überschrift 6 16" xfId="7982" xr:uid="{00000000-0005-0000-0000-00002D1F0000}"/>
    <cellStyle name="Überschrift 6 17" xfId="7983" xr:uid="{00000000-0005-0000-0000-00002E1F0000}"/>
    <cellStyle name="Überschrift 6 18" xfId="7984" xr:uid="{00000000-0005-0000-0000-00002F1F0000}"/>
    <cellStyle name="Überschrift 6 19" xfId="7985" xr:uid="{00000000-0005-0000-0000-0000301F0000}"/>
    <cellStyle name="Überschrift 6 2" xfId="7986" xr:uid="{00000000-0005-0000-0000-0000311F0000}"/>
    <cellStyle name="Überschrift 6 20" xfId="7987" xr:uid="{00000000-0005-0000-0000-0000321F0000}"/>
    <cellStyle name="Überschrift 6 21" xfId="7988" xr:uid="{00000000-0005-0000-0000-0000331F0000}"/>
    <cellStyle name="Überschrift 6 22" xfId="7989" xr:uid="{00000000-0005-0000-0000-0000341F0000}"/>
    <cellStyle name="Überschrift 6 23" xfId="7990" xr:uid="{00000000-0005-0000-0000-0000351F0000}"/>
    <cellStyle name="Überschrift 6 24" xfId="7991" xr:uid="{00000000-0005-0000-0000-0000361F0000}"/>
    <cellStyle name="Überschrift 6 25" xfId="7992" xr:uid="{00000000-0005-0000-0000-0000371F0000}"/>
    <cellStyle name="Überschrift 6 26" xfId="7993" xr:uid="{00000000-0005-0000-0000-0000381F0000}"/>
    <cellStyle name="Überschrift 6 27" xfId="7994" xr:uid="{00000000-0005-0000-0000-0000391F0000}"/>
    <cellStyle name="Überschrift 6 28" xfId="7995" xr:uid="{00000000-0005-0000-0000-00003A1F0000}"/>
    <cellStyle name="Überschrift 6 29" xfId="7996" xr:uid="{00000000-0005-0000-0000-00003B1F0000}"/>
    <cellStyle name="Überschrift 6 3" xfId="7997" xr:uid="{00000000-0005-0000-0000-00003C1F0000}"/>
    <cellStyle name="Überschrift 6 4" xfId="7998" xr:uid="{00000000-0005-0000-0000-00003D1F0000}"/>
    <cellStyle name="Überschrift 6 5" xfId="7999" xr:uid="{00000000-0005-0000-0000-00003E1F0000}"/>
    <cellStyle name="Überschrift 6 6" xfId="8000" xr:uid="{00000000-0005-0000-0000-00003F1F0000}"/>
    <cellStyle name="Überschrift 6 7" xfId="8001" xr:uid="{00000000-0005-0000-0000-0000401F0000}"/>
    <cellStyle name="Überschrift 6 8" xfId="8002" xr:uid="{00000000-0005-0000-0000-0000411F0000}"/>
    <cellStyle name="Überschrift 6 9" xfId="8003" xr:uid="{00000000-0005-0000-0000-0000421F0000}"/>
    <cellStyle name="Überschrift 7" xfId="8004" xr:uid="{00000000-0005-0000-0000-0000431F0000}"/>
    <cellStyle name="Überschrift 7 10" xfId="8005" xr:uid="{00000000-0005-0000-0000-0000441F0000}"/>
    <cellStyle name="Überschrift 7 11" xfId="8006" xr:uid="{00000000-0005-0000-0000-0000451F0000}"/>
    <cellStyle name="Überschrift 7 2" xfId="8007" xr:uid="{00000000-0005-0000-0000-0000461F0000}"/>
    <cellStyle name="Überschrift 7 3" xfId="8008" xr:uid="{00000000-0005-0000-0000-0000471F0000}"/>
    <cellStyle name="Überschrift 7 4" xfId="8009" xr:uid="{00000000-0005-0000-0000-0000481F0000}"/>
    <cellStyle name="Überschrift 7 5" xfId="8010" xr:uid="{00000000-0005-0000-0000-0000491F0000}"/>
    <cellStyle name="Überschrift 7 6" xfId="8011" xr:uid="{00000000-0005-0000-0000-00004A1F0000}"/>
    <cellStyle name="Überschrift 7 7" xfId="8012" xr:uid="{00000000-0005-0000-0000-00004B1F0000}"/>
    <cellStyle name="Überschrift 7 8" xfId="8013" xr:uid="{00000000-0005-0000-0000-00004C1F0000}"/>
    <cellStyle name="Überschrift 7 9" xfId="8014" xr:uid="{00000000-0005-0000-0000-00004D1F0000}"/>
    <cellStyle name="Überschrift 8" xfId="8015" xr:uid="{00000000-0005-0000-0000-00004E1F0000}"/>
    <cellStyle name="Überschrift 8 2" xfId="8016" xr:uid="{00000000-0005-0000-0000-00004F1F0000}"/>
    <cellStyle name="Überschrift 8 3" xfId="8017" xr:uid="{00000000-0005-0000-0000-0000501F0000}"/>
    <cellStyle name="Überschrift 8 4" xfId="8018" xr:uid="{00000000-0005-0000-0000-0000511F0000}"/>
    <cellStyle name="Überschrift 8 5" xfId="8019" xr:uid="{00000000-0005-0000-0000-0000521F0000}"/>
    <cellStyle name="Überschrift 9" xfId="8020" xr:uid="{00000000-0005-0000-0000-0000531F0000}"/>
    <cellStyle name="Überschrift 9 2" xfId="8021" xr:uid="{00000000-0005-0000-0000-0000541F0000}"/>
    <cellStyle name="Überschrift 9 3" xfId="8022" xr:uid="{00000000-0005-0000-0000-0000551F0000}"/>
    <cellStyle name="Überschrift 9 4" xfId="8023" xr:uid="{00000000-0005-0000-0000-0000561F0000}"/>
    <cellStyle name="Überschrift 9 5" xfId="8024" xr:uid="{00000000-0005-0000-0000-0000571F0000}"/>
    <cellStyle name="Verknüpfte Zelle 10" xfId="8025" xr:uid="{00000000-0005-0000-0000-0000581F0000}"/>
    <cellStyle name="Verknüpfte Zelle 10 2" xfId="8026" xr:uid="{00000000-0005-0000-0000-0000591F0000}"/>
    <cellStyle name="Verknüpfte Zelle 10 3" xfId="8027" xr:uid="{00000000-0005-0000-0000-00005A1F0000}"/>
    <cellStyle name="Verknüpfte Zelle 10 4" xfId="8028" xr:uid="{00000000-0005-0000-0000-00005B1F0000}"/>
    <cellStyle name="Verknüpfte Zelle 10 5" xfId="8029" xr:uid="{00000000-0005-0000-0000-00005C1F0000}"/>
    <cellStyle name="Verknüpfte Zelle 11" xfId="8030" xr:uid="{00000000-0005-0000-0000-00005D1F0000}"/>
    <cellStyle name="Verknüpfte Zelle 11 2" xfId="8031" xr:uid="{00000000-0005-0000-0000-00005E1F0000}"/>
    <cellStyle name="Verknüpfte Zelle 11 3" xfId="8032" xr:uid="{00000000-0005-0000-0000-00005F1F0000}"/>
    <cellStyle name="Verknüpfte Zelle 11 4" xfId="8033" xr:uid="{00000000-0005-0000-0000-0000601F0000}"/>
    <cellStyle name="Verknüpfte Zelle 11 5" xfId="8034" xr:uid="{00000000-0005-0000-0000-0000611F0000}"/>
    <cellStyle name="Verknüpfte Zelle 12" xfId="8035" xr:uid="{00000000-0005-0000-0000-0000621F0000}"/>
    <cellStyle name="Verknüpfte Zelle 13" xfId="8036" xr:uid="{00000000-0005-0000-0000-0000631F0000}"/>
    <cellStyle name="Verknüpfte Zelle 14" xfId="8037" xr:uid="{00000000-0005-0000-0000-0000641F0000}"/>
    <cellStyle name="Verknüpfte Zelle 15" xfId="8038" xr:uid="{00000000-0005-0000-0000-0000651F0000}"/>
    <cellStyle name="Verknüpfte Zelle 16" xfId="8039" xr:uid="{00000000-0005-0000-0000-0000661F0000}"/>
    <cellStyle name="Verknüpfte Zelle 2" xfId="8040" xr:uid="{00000000-0005-0000-0000-0000671F0000}"/>
    <cellStyle name="Verknüpfte Zelle 2 10" xfId="8041" xr:uid="{00000000-0005-0000-0000-0000681F0000}"/>
    <cellStyle name="Verknüpfte Zelle 2 11" xfId="8042" xr:uid="{00000000-0005-0000-0000-0000691F0000}"/>
    <cellStyle name="Verknüpfte Zelle 2 12" xfId="8043" xr:uid="{00000000-0005-0000-0000-00006A1F0000}"/>
    <cellStyle name="Verknüpfte Zelle 2 13" xfId="8044" xr:uid="{00000000-0005-0000-0000-00006B1F0000}"/>
    <cellStyle name="Verknüpfte Zelle 2 14" xfId="8045" xr:uid="{00000000-0005-0000-0000-00006C1F0000}"/>
    <cellStyle name="Verknüpfte Zelle 2 15" xfId="8046" xr:uid="{00000000-0005-0000-0000-00006D1F0000}"/>
    <cellStyle name="Verknüpfte Zelle 2 16" xfId="8047" xr:uid="{00000000-0005-0000-0000-00006E1F0000}"/>
    <cellStyle name="Verknüpfte Zelle 2 17" xfId="8048" xr:uid="{00000000-0005-0000-0000-00006F1F0000}"/>
    <cellStyle name="Verknüpfte Zelle 2 18" xfId="8049" xr:uid="{00000000-0005-0000-0000-0000701F0000}"/>
    <cellStyle name="Verknüpfte Zelle 2 19" xfId="8050" xr:uid="{00000000-0005-0000-0000-0000711F0000}"/>
    <cellStyle name="Verknüpfte Zelle 2 2" xfId="8051" xr:uid="{00000000-0005-0000-0000-0000721F0000}"/>
    <cellStyle name="Verknüpfte Zelle 2 20" xfId="8052" xr:uid="{00000000-0005-0000-0000-0000731F0000}"/>
    <cellStyle name="Verknüpfte Zelle 2 21" xfId="8053" xr:uid="{00000000-0005-0000-0000-0000741F0000}"/>
    <cellStyle name="Verknüpfte Zelle 2 22" xfId="8054" xr:uid="{00000000-0005-0000-0000-0000751F0000}"/>
    <cellStyle name="Verknüpfte Zelle 2 23" xfId="8055" xr:uid="{00000000-0005-0000-0000-0000761F0000}"/>
    <cellStyle name="Verknüpfte Zelle 2 24" xfId="8056" xr:uid="{00000000-0005-0000-0000-0000771F0000}"/>
    <cellStyle name="Verknüpfte Zelle 2 25" xfId="8057" xr:uid="{00000000-0005-0000-0000-0000781F0000}"/>
    <cellStyle name="Verknüpfte Zelle 2 26" xfId="8058" xr:uid="{00000000-0005-0000-0000-0000791F0000}"/>
    <cellStyle name="Verknüpfte Zelle 2 27" xfId="8059" xr:uid="{00000000-0005-0000-0000-00007A1F0000}"/>
    <cellStyle name="Verknüpfte Zelle 2 28" xfId="8060" xr:uid="{00000000-0005-0000-0000-00007B1F0000}"/>
    <cellStyle name="Verknüpfte Zelle 2 29" xfId="8061" xr:uid="{00000000-0005-0000-0000-00007C1F0000}"/>
    <cellStyle name="Verknüpfte Zelle 2 3" xfId="8062" xr:uid="{00000000-0005-0000-0000-00007D1F0000}"/>
    <cellStyle name="Verknüpfte Zelle 2 30" xfId="8063" xr:uid="{00000000-0005-0000-0000-00007E1F0000}"/>
    <cellStyle name="Verknüpfte Zelle 2 31" xfId="8064" xr:uid="{00000000-0005-0000-0000-00007F1F0000}"/>
    <cellStyle name="Verknüpfte Zelle 2 32" xfId="8065" xr:uid="{00000000-0005-0000-0000-0000801F0000}"/>
    <cellStyle name="Verknüpfte Zelle 2 33" xfId="8066" xr:uid="{00000000-0005-0000-0000-0000811F0000}"/>
    <cellStyle name="Verknüpfte Zelle 2 34" xfId="8067" xr:uid="{00000000-0005-0000-0000-0000821F0000}"/>
    <cellStyle name="Verknüpfte Zelle 2 35" xfId="8068" xr:uid="{00000000-0005-0000-0000-0000831F0000}"/>
    <cellStyle name="Verknüpfte Zelle 2 36" xfId="8069" xr:uid="{00000000-0005-0000-0000-0000841F0000}"/>
    <cellStyle name="Verknüpfte Zelle 2 4" xfId="8070" xr:uid="{00000000-0005-0000-0000-0000851F0000}"/>
    <cellStyle name="Verknüpfte Zelle 2 5" xfId="8071" xr:uid="{00000000-0005-0000-0000-0000861F0000}"/>
    <cellStyle name="Verknüpfte Zelle 2 6" xfId="8072" xr:uid="{00000000-0005-0000-0000-0000871F0000}"/>
    <cellStyle name="Verknüpfte Zelle 2 7" xfId="8073" xr:uid="{00000000-0005-0000-0000-0000881F0000}"/>
    <cellStyle name="Verknüpfte Zelle 2 8" xfId="8074" xr:uid="{00000000-0005-0000-0000-0000891F0000}"/>
    <cellStyle name="Verknüpfte Zelle 2 9" xfId="8075" xr:uid="{00000000-0005-0000-0000-00008A1F0000}"/>
    <cellStyle name="Verknüpfte Zelle 3" xfId="8076" xr:uid="{00000000-0005-0000-0000-00008B1F0000}"/>
    <cellStyle name="Verknüpfte Zelle 3 10" xfId="8077" xr:uid="{00000000-0005-0000-0000-00008C1F0000}"/>
    <cellStyle name="Verknüpfte Zelle 3 11" xfId="8078" xr:uid="{00000000-0005-0000-0000-00008D1F0000}"/>
    <cellStyle name="Verknüpfte Zelle 3 12" xfId="8079" xr:uid="{00000000-0005-0000-0000-00008E1F0000}"/>
    <cellStyle name="Verknüpfte Zelle 3 13" xfId="8080" xr:uid="{00000000-0005-0000-0000-00008F1F0000}"/>
    <cellStyle name="Verknüpfte Zelle 3 14" xfId="8081" xr:uid="{00000000-0005-0000-0000-0000901F0000}"/>
    <cellStyle name="Verknüpfte Zelle 3 15" xfId="8082" xr:uid="{00000000-0005-0000-0000-0000911F0000}"/>
    <cellStyle name="Verknüpfte Zelle 3 16" xfId="8083" xr:uid="{00000000-0005-0000-0000-0000921F0000}"/>
    <cellStyle name="Verknüpfte Zelle 3 17" xfId="8084" xr:uid="{00000000-0005-0000-0000-0000931F0000}"/>
    <cellStyle name="Verknüpfte Zelle 3 18" xfId="8085" xr:uid="{00000000-0005-0000-0000-0000941F0000}"/>
    <cellStyle name="Verknüpfte Zelle 3 19" xfId="8086" xr:uid="{00000000-0005-0000-0000-0000951F0000}"/>
    <cellStyle name="Verknüpfte Zelle 3 2" xfId="8087" xr:uid="{00000000-0005-0000-0000-0000961F0000}"/>
    <cellStyle name="Verknüpfte Zelle 3 20" xfId="8088" xr:uid="{00000000-0005-0000-0000-0000971F0000}"/>
    <cellStyle name="Verknüpfte Zelle 3 21" xfId="8089" xr:uid="{00000000-0005-0000-0000-0000981F0000}"/>
    <cellStyle name="Verknüpfte Zelle 3 22" xfId="8090" xr:uid="{00000000-0005-0000-0000-0000991F0000}"/>
    <cellStyle name="Verknüpfte Zelle 3 23" xfId="8091" xr:uid="{00000000-0005-0000-0000-00009A1F0000}"/>
    <cellStyle name="Verknüpfte Zelle 3 24" xfId="8092" xr:uid="{00000000-0005-0000-0000-00009B1F0000}"/>
    <cellStyle name="Verknüpfte Zelle 3 25" xfId="8093" xr:uid="{00000000-0005-0000-0000-00009C1F0000}"/>
    <cellStyle name="Verknüpfte Zelle 3 26" xfId="8094" xr:uid="{00000000-0005-0000-0000-00009D1F0000}"/>
    <cellStyle name="Verknüpfte Zelle 3 27" xfId="8095" xr:uid="{00000000-0005-0000-0000-00009E1F0000}"/>
    <cellStyle name="Verknüpfte Zelle 3 28" xfId="8096" xr:uid="{00000000-0005-0000-0000-00009F1F0000}"/>
    <cellStyle name="Verknüpfte Zelle 3 29" xfId="8097" xr:uid="{00000000-0005-0000-0000-0000A01F0000}"/>
    <cellStyle name="Verknüpfte Zelle 3 3" xfId="8098" xr:uid="{00000000-0005-0000-0000-0000A11F0000}"/>
    <cellStyle name="Verknüpfte Zelle 3 4" xfId="8099" xr:uid="{00000000-0005-0000-0000-0000A21F0000}"/>
    <cellStyle name="Verknüpfte Zelle 3 5" xfId="8100" xr:uid="{00000000-0005-0000-0000-0000A31F0000}"/>
    <cellStyle name="Verknüpfte Zelle 3 6" xfId="8101" xr:uid="{00000000-0005-0000-0000-0000A41F0000}"/>
    <cellStyle name="Verknüpfte Zelle 3 7" xfId="8102" xr:uid="{00000000-0005-0000-0000-0000A51F0000}"/>
    <cellStyle name="Verknüpfte Zelle 3 8" xfId="8103" xr:uid="{00000000-0005-0000-0000-0000A61F0000}"/>
    <cellStyle name="Verknüpfte Zelle 3 9" xfId="8104" xr:uid="{00000000-0005-0000-0000-0000A71F0000}"/>
    <cellStyle name="Verknüpfte Zelle 4" xfId="8105" xr:uid="{00000000-0005-0000-0000-0000A81F0000}"/>
    <cellStyle name="Verknüpfte Zelle 4 10" xfId="8106" xr:uid="{00000000-0005-0000-0000-0000A91F0000}"/>
    <cellStyle name="Verknüpfte Zelle 4 11" xfId="8107" xr:uid="{00000000-0005-0000-0000-0000AA1F0000}"/>
    <cellStyle name="Verknüpfte Zelle 4 2" xfId="8108" xr:uid="{00000000-0005-0000-0000-0000AB1F0000}"/>
    <cellStyle name="Verknüpfte Zelle 4 3" xfId="8109" xr:uid="{00000000-0005-0000-0000-0000AC1F0000}"/>
    <cellStyle name="Verknüpfte Zelle 4 4" xfId="8110" xr:uid="{00000000-0005-0000-0000-0000AD1F0000}"/>
    <cellStyle name="Verknüpfte Zelle 4 5" xfId="8111" xr:uid="{00000000-0005-0000-0000-0000AE1F0000}"/>
    <cellStyle name="Verknüpfte Zelle 4 6" xfId="8112" xr:uid="{00000000-0005-0000-0000-0000AF1F0000}"/>
    <cellStyle name="Verknüpfte Zelle 4 7" xfId="8113" xr:uid="{00000000-0005-0000-0000-0000B01F0000}"/>
    <cellStyle name="Verknüpfte Zelle 4 8" xfId="8114" xr:uid="{00000000-0005-0000-0000-0000B11F0000}"/>
    <cellStyle name="Verknüpfte Zelle 4 9" xfId="8115" xr:uid="{00000000-0005-0000-0000-0000B21F0000}"/>
    <cellStyle name="Verknüpfte Zelle 5" xfId="8116" xr:uid="{00000000-0005-0000-0000-0000B31F0000}"/>
    <cellStyle name="Verknüpfte Zelle 5 2" xfId="8117" xr:uid="{00000000-0005-0000-0000-0000B41F0000}"/>
    <cellStyle name="Verknüpfte Zelle 5 3" xfId="8118" xr:uid="{00000000-0005-0000-0000-0000B51F0000}"/>
    <cellStyle name="Verknüpfte Zelle 5 4" xfId="8119" xr:uid="{00000000-0005-0000-0000-0000B61F0000}"/>
    <cellStyle name="Verknüpfte Zelle 5 5" xfId="8120" xr:uid="{00000000-0005-0000-0000-0000B71F0000}"/>
    <cellStyle name="Verknüpfte Zelle 6" xfId="8121" xr:uid="{00000000-0005-0000-0000-0000B81F0000}"/>
    <cellStyle name="Verknüpfte Zelle 6 2" xfId="8122" xr:uid="{00000000-0005-0000-0000-0000B91F0000}"/>
    <cellStyle name="Verknüpfte Zelle 6 3" xfId="8123" xr:uid="{00000000-0005-0000-0000-0000BA1F0000}"/>
    <cellStyle name="Verknüpfte Zelle 6 4" xfId="8124" xr:uid="{00000000-0005-0000-0000-0000BB1F0000}"/>
    <cellStyle name="Verknüpfte Zelle 6 5" xfId="8125" xr:uid="{00000000-0005-0000-0000-0000BC1F0000}"/>
    <cellStyle name="Verknüpfte Zelle 7" xfId="8126" xr:uid="{00000000-0005-0000-0000-0000BD1F0000}"/>
    <cellStyle name="Verknüpfte Zelle 7 2" xfId="8127" xr:uid="{00000000-0005-0000-0000-0000BE1F0000}"/>
    <cellStyle name="Verknüpfte Zelle 7 3" xfId="8128" xr:uid="{00000000-0005-0000-0000-0000BF1F0000}"/>
    <cellStyle name="Verknüpfte Zelle 7 4" xfId="8129" xr:uid="{00000000-0005-0000-0000-0000C01F0000}"/>
    <cellStyle name="Verknüpfte Zelle 7 5" xfId="8130" xr:uid="{00000000-0005-0000-0000-0000C11F0000}"/>
    <cellStyle name="Verknüpfte Zelle 8" xfId="8131" xr:uid="{00000000-0005-0000-0000-0000C21F0000}"/>
    <cellStyle name="Verknüpfte Zelle 8 2" xfId="8132" xr:uid="{00000000-0005-0000-0000-0000C31F0000}"/>
    <cellStyle name="Verknüpfte Zelle 8 3" xfId="8133" xr:uid="{00000000-0005-0000-0000-0000C41F0000}"/>
    <cellStyle name="Verknüpfte Zelle 8 4" xfId="8134" xr:uid="{00000000-0005-0000-0000-0000C51F0000}"/>
    <cellStyle name="Verknüpfte Zelle 8 5" xfId="8135" xr:uid="{00000000-0005-0000-0000-0000C61F0000}"/>
    <cellStyle name="Verknüpfte Zelle 9" xfId="8136" xr:uid="{00000000-0005-0000-0000-0000C71F0000}"/>
    <cellStyle name="Verknüpfte Zelle 9 2" xfId="8137" xr:uid="{00000000-0005-0000-0000-0000C81F0000}"/>
    <cellStyle name="Verknüpfte Zelle 9 3" xfId="8138" xr:uid="{00000000-0005-0000-0000-0000C91F0000}"/>
    <cellStyle name="Verknüpfte Zelle 9 4" xfId="8139" xr:uid="{00000000-0005-0000-0000-0000CA1F0000}"/>
    <cellStyle name="Verknüpfte Zelle 9 5" xfId="8140" xr:uid="{00000000-0005-0000-0000-0000CB1F0000}"/>
    <cellStyle name="Währung 10" xfId="8141" xr:uid="{00000000-0005-0000-0000-0000CC1F0000}"/>
    <cellStyle name="Währung 2" xfId="8142" xr:uid="{00000000-0005-0000-0000-0000CD1F0000}"/>
    <cellStyle name="Währung 2 2" xfId="8143" xr:uid="{00000000-0005-0000-0000-0000CE1F0000}"/>
    <cellStyle name="Währung 3" xfId="8144" xr:uid="{00000000-0005-0000-0000-0000CF1F0000}"/>
    <cellStyle name="Währung 3 2" xfId="8145" xr:uid="{00000000-0005-0000-0000-0000D01F0000}"/>
    <cellStyle name="Währung 4" xfId="8146" xr:uid="{00000000-0005-0000-0000-0000D11F0000}"/>
    <cellStyle name="Währung 4 2" xfId="8147" xr:uid="{00000000-0005-0000-0000-0000D21F0000}"/>
    <cellStyle name="Währung 5" xfId="8148" xr:uid="{00000000-0005-0000-0000-0000D31F0000}"/>
    <cellStyle name="Währung 6" xfId="8149" xr:uid="{00000000-0005-0000-0000-0000D41F0000}"/>
    <cellStyle name="Währung 7" xfId="8150" xr:uid="{00000000-0005-0000-0000-0000D51F0000}"/>
    <cellStyle name="Währung 8" xfId="8151" xr:uid="{00000000-0005-0000-0000-0000D61F0000}"/>
    <cellStyle name="Währung 9" xfId="8152" xr:uid="{00000000-0005-0000-0000-0000D71F0000}"/>
    <cellStyle name="Warnender Text 10" xfId="8153" xr:uid="{00000000-0005-0000-0000-0000D81F0000}"/>
    <cellStyle name="Warnender Text 10 2" xfId="8154" xr:uid="{00000000-0005-0000-0000-0000D91F0000}"/>
    <cellStyle name="Warnender Text 10 3" xfId="8155" xr:uid="{00000000-0005-0000-0000-0000DA1F0000}"/>
    <cellStyle name="Warnender Text 10 4" xfId="8156" xr:uid="{00000000-0005-0000-0000-0000DB1F0000}"/>
    <cellStyle name="Warnender Text 10 5" xfId="8157" xr:uid="{00000000-0005-0000-0000-0000DC1F0000}"/>
    <cellStyle name="Warnender Text 11" xfId="8158" xr:uid="{00000000-0005-0000-0000-0000DD1F0000}"/>
    <cellStyle name="Warnender Text 11 2" xfId="8159" xr:uid="{00000000-0005-0000-0000-0000DE1F0000}"/>
    <cellStyle name="Warnender Text 11 3" xfId="8160" xr:uid="{00000000-0005-0000-0000-0000DF1F0000}"/>
    <cellStyle name="Warnender Text 11 4" xfId="8161" xr:uid="{00000000-0005-0000-0000-0000E01F0000}"/>
    <cellStyle name="Warnender Text 11 5" xfId="8162" xr:uid="{00000000-0005-0000-0000-0000E11F0000}"/>
    <cellStyle name="Warnender Text 12" xfId="8163" xr:uid="{00000000-0005-0000-0000-0000E21F0000}"/>
    <cellStyle name="Warnender Text 13" xfId="8164" xr:uid="{00000000-0005-0000-0000-0000E31F0000}"/>
    <cellStyle name="Warnender Text 14" xfId="8165" xr:uid="{00000000-0005-0000-0000-0000E41F0000}"/>
    <cellStyle name="Warnender Text 15" xfId="8166" xr:uid="{00000000-0005-0000-0000-0000E51F0000}"/>
    <cellStyle name="Warnender Text 16" xfId="8167" xr:uid="{00000000-0005-0000-0000-0000E61F0000}"/>
    <cellStyle name="Warnender Text 2" xfId="8168" xr:uid="{00000000-0005-0000-0000-0000E71F0000}"/>
    <cellStyle name="Warnender Text 2 10" xfId="8169" xr:uid="{00000000-0005-0000-0000-0000E81F0000}"/>
    <cellStyle name="Warnender Text 2 11" xfId="8170" xr:uid="{00000000-0005-0000-0000-0000E91F0000}"/>
    <cellStyle name="Warnender Text 2 12" xfId="8171" xr:uid="{00000000-0005-0000-0000-0000EA1F0000}"/>
    <cellStyle name="Warnender Text 2 13" xfId="8172" xr:uid="{00000000-0005-0000-0000-0000EB1F0000}"/>
    <cellStyle name="Warnender Text 2 14" xfId="8173" xr:uid="{00000000-0005-0000-0000-0000EC1F0000}"/>
    <cellStyle name="Warnender Text 2 15" xfId="8174" xr:uid="{00000000-0005-0000-0000-0000ED1F0000}"/>
    <cellStyle name="Warnender Text 2 16" xfId="8175" xr:uid="{00000000-0005-0000-0000-0000EE1F0000}"/>
    <cellStyle name="Warnender Text 2 17" xfId="8176" xr:uid="{00000000-0005-0000-0000-0000EF1F0000}"/>
    <cellStyle name="Warnender Text 2 18" xfId="8177" xr:uid="{00000000-0005-0000-0000-0000F01F0000}"/>
    <cellStyle name="Warnender Text 2 19" xfId="8178" xr:uid="{00000000-0005-0000-0000-0000F11F0000}"/>
    <cellStyle name="Warnender Text 2 2" xfId="8179" xr:uid="{00000000-0005-0000-0000-0000F21F0000}"/>
    <cellStyle name="Warnender Text 2 20" xfId="8180" xr:uid="{00000000-0005-0000-0000-0000F31F0000}"/>
    <cellStyle name="Warnender Text 2 21" xfId="8181" xr:uid="{00000000-0005-0000-0000-0000F41F0000}"/>
    <cellStyle name="Warnender Text 2 22" xfId="8182" xr:uid="{00000000-0005-0000-0000-0000F51F0000}"/>
    <cellStyle name="Warnender Text 2 23" xfId="8183" xr:uid="{00000000-0005-0000-0000-0000F61F0000}"/>
    <cellStyle name="Warnender Text 2 24" xfId="8184" xr:uid="{00000000-0005-0000-0000-0000F71F0000}"/>
    <cellStyle name="Warnender Text 2 25" xfId="8185" xr:uid="{00000000-0005-0000-0000-0000F81F0000}"/>
    <cellStyle name="Warnender Text 2 26" xfId="8186" xr:uid="{00000000-0005-0000-0000-0000F91F0000}"/>
    <cellStyle name="Warnender Text 2 27" xfId="8187" xr:uid="{00000000-0005-0000-0000-0000FA1F0000}"/>
    <cellStyle name="Warnender Text 2 28" xfId="8188" xr:uid="{00000000-0005-0000-0000-0000FB1F0000}"/>
    <cellStyle name="Warnender Text 2 29" xfId="8189" xr:uid="{00000000-0005-0000-0000-0000FC1F0000}"/>
    <cellStyle name="Warnender Text 2 3" xfId="8190" xr:uid="{00000000-0005-0000-0000-0000FD1F0000}"/>
    <cellStyle name="Warnender Text 2 30" xfId="8191" xr:uid="{00000000-0005-0000-0000-0000FE1F0000}"/>
    <cellStyle name="Warnender Text 2 31" xfId="8192" xr:uid="{00000000-0005-0000-0000-0000FF1F0000}"/>
    <cellStyle name="Warnender Text 2 32" xfId="8193" xr:uid="{00000000-0005-0000-0000-000000200000}"/>
    <cellStyle name="Warnender Text 2 33" xfId="8194" xr:uid="{00000000-0005-0000-0000-000001200000}"/>
    <cellStyle name="Warnender Text 2 34" xfId="8195" xr:uid="{00000000-0005-0000-0000-000002200000}"/>
    <cellStyle name="Warnender Text 2 35" xfId="8196" xr:uid="{00000000-0005-0000-0000-000003200000}"/>
    <cellStyle name="Warnender Text 2 36" xfId="8197" xr:uid="{00000000-0005-0000-0000-000004200000}"/>
    <cellStyle name="Warnender Text 2 4" xfId="8198" xr:uid="{00000000-0005-0000-0000-000005200000}"/>
    <cellStyle name="Warnender Text 2 5" xfId="8199" xr:uid="{00000000-0005-0000-0000-000006200000}"/>
    <cellStyle name="Warnender Text 2 6" xfId="8200" xr:uid="{00000000-0005-0000-0000-000007200000}"/>
    <cellStyle name="Warnender Text 2 7" xfId="8201" xr:uid="{00000000-0005-0000-0000-000008200000}"/>
    <cellStyle name="Warnender Text 2 8" xfId="8202" xr:uid="{00000000-0005-0000-0000-000009200000}"/>
    <cellStyle name="Warnender Text 2 9" xfId="8203" xr:uid="{00000000-0005-0000-0000-00000A200000}"/>
    <cellStyle name="Warnender Text 3" xfId="8204" xr:uid="{00000000-0005-0000-0000-00000B200000}"/>
    <cellStyle name="Warnender Text 3 10" xfId="8205" xr:uid="{00000000-0005-0000-0000-00000C200000}"/>
    <cellStyle name="Warnender Text 3 11" xfId="8206" xr:uid="{00000000-0005-0000-0000-00000D200000}"/>
    <cellStyle name="Warnender Text 3 12" xfId="8207" xr:uid="{00000000-0005-0000-0000-00000E200000}"/>
    <cellStyle name="Warnender Text 3 13" xfId="8208" xr:uid="{00000000-0005-0000-0000-00000F200000}"/>
    <cellStyle name="Warnender Text 3 14" xfId="8209" xr:uid="{00000000-0005-0000-0000-000010200000}"/>
    <cellStyle name="Warnender Text 3 15" xfId="8210" xr:uid="{00000000-0005-0000-0000-000011200000}"/>
    <cellStyle name="Warnender Text 3 16" xfId="8211" xr:uid="{00000000-0005-0000-0000-000012200000}"/>
    <cellStyle name="Warnender Text 3 17" xfId="8212" xr:uid="{00000000-0005-0000-0000-000013200000}"/>
    <cellStyle name="Warnender Text 3 18" xfId="8213" xr:uid="{00000000-0005-0000-0000-000014200000}"/>
    <cellStyle name="Warnender Text 3 19" xfId="8214" xr:uid="{00000000-0005-0000-0000-000015200000}"/>
    <cellStyle name="Warnender Text 3 2" xfId="8215" xr:uid="{00000000-0005-0000-0000-000016200000}"/>
    <cellStyle name="Warnender Text 3 20" xfId="8216" xr:uid="{00000000-0005-0000-0000-000017200000}"/>
    <cellStyle name="Warnender Text 3 21" xfId="8217" xr:uid="{00000000-0005-0000-0000-000018200000}"/>
    <cellStyle name="Warnender Text 3 22" xfId="8218" xr:uid="{00000000-0005-0000-0000-000019200000}"/>
    <cellStyle name="Warnender Text 3 23" xfId="8219" xr:uid="{00000000-0005-0000-0000-00001A200000}"/>
    <cellStyle name="Warnender Text 3 24" xfId="8220" xr:uid="{00000000-0005-0000-0000-00001B200000}"/>
    <cellStyle name="Warnender Text 3 25" xfId="8221" xr:uid="{00000000-0005-0000-0000-00001C200000}"/>
    <cellStyle name="Warnender Text 3 26" xfId="8222" xr:uid="{00000000-0005-0000-0000-00001D200000}"/>
    <cellStyle name="Warnender Text 3 27" xfId="8223" xr:uid="{00000000-0005-0000-0000-00001E200000}"/>
    <cellStyle name="Warnender Text 3 28" xfId="8224" xr:uid="{00000000-0005-0000-0000-00001F200000}"/>
    <cellStyle name="Warnender Text 3 29" xfId="8225" xr:uid="{00000000-0005-0000-0000-000020200000}"/>
    <cellStyle name="Warnender Text 3 3" xfId="8226" xr:uid="{00000000-0005-0000-0000-000021200000}"/>
    <cellStyle name="Warnender Text 3 4" xfId="8227" xr:uid="{00000000-0005-0000-0000-000022200000}"/>
    <cellStyle name="Warnender Text 3 5" xfId="8228" xr:uid="{00000000-0005-0000-0000-000023200000}"/>
    <cellStyle name="Warnender Text 3 6" xfId="8229" xr:uid="{00000000-0005-0000-0000-000024200000}"/>
    <cellStyle name="Warnender Text 3 7" xfId="8230" xr:uid="{00000000-0005-0000-0000-000025200000}"/>
    <cellStyle name="Warnender Text 3 8" xfId="8231" xr:uid="{00000000-0005-0000-0000-000026200000}"/>
    <cellStyle name="Warnender Text 3 9" xfId="8232" xr:uid="{00000000-0005-0000-0000-000027200000}"/>
    <cellStyle name="Warnender Text 4" xfId="8233" xr:uid="{00000000-0005-0000-0000-000028200000}"/>
    <cellStyle name="Warnender Text 4 10" xfId="8234" xr:uid="{00000000-0005-0000-0000-000029200000}"/>
    <cellStyle name="Warnender Text 4 11" xfId="8235" xr:uid="{00000000-0005-0000-0000-00002A200000}"/>
    <cellStyle name="Warnender Text 4 2" xfId="8236" xr:uid="{00000000-0005-0000-0000-00002B200000}"/>
    <cellStyle name="Warnender Text 4 3" xfId="8237" xr:uid="{00000000-0005-0000-0000-00002C200000}"/>
    <cellStyle name="Warnender Text 4 4" xfId="8238" xr:uid="{00000000-0005-0000-0000-00002D200000}"/>
    <cellStyle name="Warnender Text 4 5" xfId="8239" xr:uid="{00000000-0005-0000-0000-00002E200000}"/>
    <cellStyle name="Warnender Text 4 6" xfId="8240" xr:uid="{00000000-0005-0000-0000-00002F200000}"/>
    <cellStyle name="Warnender Text 4 7" xfId="8241" xr:uid="{00000000-0005-0000-0000-000030200000}"/>
    <cellStyle name="Warnender Text 4 8" xfId="8242" xr:uid="{00000000-0005-0000-0000-000031200000}"/>
    <cellStyle name="Warnender Text 4 9" xfId="8243" xr:uid="{00000000-0005-0000-0000-000032200000}"/>
    <cellStyle name="Warnender Text 5" xfId="8244" xr:uid="{00000000-0005-0000-0000-000033200000}"/>
    <cellStyle name="Warnender Text 5 2" xfId="8245" xr:uid="{00000000-0005-0000-0000-000034200000}"/>
    <cellStyle name="Warnender Text 5 3" xfId="8246" xr:uid="{00000000-0005-0000-0000-000035200000}"/>
    <cellStyle name="Warnender Text 5 4" xfId="8247" xr:uid="{00000000-0005-0000-0000-000036200000}"/>
    <cellStyle name="Warnender Text 5 5" xfId="8248" xr:uid="{00000000-0005-0000-0000-000037200000}"/>
    <cellStyle name="Warnender Text 6" xfId="8249" xr:uid="{00000000-0005-0000-0000-000038200000}"/>
    <cellStyle name="Warnender Text 6 2" xfId="8250" xr:uid="{00000000-0005-0000-0000-000039200000}"/>
    <cellStyle name="Warnender Text 6 3" xfId="8251" xr:uid="{00000000-0005-0000-0000-00003A200000}"/>
    <cellStyle name="Warnender Text 6 4" xfId="8252" xr:uid="{00000000-0005-0000-0000-00003B200000}"/>
    <cellStyle name="Warnender Text 6 5" xfId="8253" xr:uid="{00000000-0005-0000-0000-00003C200000}"/>
    <cellStyle name="Warnender Text 7" xfId="8254" xr:uid="{00000000-0005-0000-0000-00003D200000}"/>
    <cellStyle name="Warnender Text 7 2" xfId="8255" xr:uid="{00000000-0005-0000-0000-00003E200000}"/>
    <cellStyle name="Warnender Text 7 3" xfId="8256" xr:uid="{00000000-0005-0000-0000-00003F200000}"/>
    <cellStyle name="Warnender Text 7 4" xfId="8257" xr:uid="{00000000-0005-0000-0000-000040200000}"/>
    <cellStyle name="Warnender Text 7 5" xfId="8258" xr:uid="{00000000-0005-0000-0000-000041200000}"/>
    <cellStyle name="Warnender Text 8" xfId="8259" xr:uid="{00000000-0005-0000-0000-000042200000}"/>
    <cellStyle name="Warnender Text 8 2" xfId="8260" xr:uid="{00000000-0005-0000-0000-000043200000}"/>
    <cellStyle name="Warnender Text 8 3" xfId="8261" xr:uid="{00000000-0005-0000-0000-000044200000}"/>
    <cellStyle name="Warnender Text 8 4" xfId="8262" xr:uid="{00000000-0005-0000-0000-000045200000}"/>
    <cellStyle name="Warnender Text 8 5" xfId="8263" xr:uid="{00000000-0005-0000-0000-000046200000}"/>
    <cellStyle name="Warnender Text 9" xfId="8264" xr:uid="{00000000-0005-0000-0000-000047200000}"/>
    <cellStyle name="Warnender Text 9 2" xfId="8265" xr:uid="{00000000-0005-0000-0000-000048200000}"/>
    <cellStyle name="Warnender Text 9 3" xfId="8266" xr:uid="{00000000-0005-0000-0000-000049200000}"/>
    <cellStyle name="Warnender Text 9 4" xfId="8267" xr:uid="{00000000-0005-0000-0000-00004A200000}"/>
    <cellStyle name="Warnender Text 9 5" xfId="8268" xr:uid="{00000000-0005-0000-0000-00004B200000}"/>
    <cellStyle name="Warning Text 10" xfId="8269" xr:uid="{00000000-0005-0000-0000-00004C200000}"/>
    <cellStyle name="Warning Text 11" xfId="8270" xr:uid="{00000000-0005-0000-0000-00004D200000}"/>
    <cellStyle name="Warning Text 12" xfId="8271" xr:uid="{00000000-0005-0000-0000-00004E200000}"/>
    <cellStyle name="Warning Text 13" xfId="8272" xr:uid="{00000000-0005-0000-0000-00004F200000}"/>
    <cellStyle name="Warning Text 2" xfId="8273" xr:uid="{00000000-0005-0000-0000-000050200000}"/>
    <cellStyle name="Warning Text 3" xfId="8274" xr:uid="{00000000-0005-0000-0000-000051200000}"/>
    <cellStyle name="Warning Text 4" xfId="8275" xr:uid="{00000000-0005-0000-0000-000052200000}"/>
    <cellStyle name="Warning Text 5" xfId="8276" xr:uid="{00000000-0005-0000-0000-000053200000}"/>
    <cellStyle name="Warning Text 6" xfId="8277" xr:uid="{00000000-0005-0000-0000-000054200000}"/>
    <cellStyle name="Warning Text 7" xfId="8278" xr:uid="{00000000-0005-0000-0000-000055200000}"/>
    <cellStyle name="Warning Text 8" xfId="8279" xr:uid="{00000000-0005-0000-0000-000056200000}"/>
    <cellStyle name="Warning Text 9" xfId="8280" xr:uid="{00000000-0005-0000-0000-000057200000}"/>
    <cellStyle name="Zelle überprüfen" xfId="2" builtinId="23"/>
    <cellStyle name="Zelle überprüfen 10" xfId="8281" xr:uid="{00000000-0005-0000-0000-000059200000}"/>
    <cellStyle name="Zelle überprüfen 10 2" xfId="8282" xr:uid="{00000000-0005-0000-0000-00005A200000}"/>
    <cellStyle name="Zelle überprüfen 10 3" xfId="8283" xr:uid="{00000000-0005-0000-0000-00005B200000}"/>
    <cellStyle name="Zelle überprüfen 10 4" xfId="8284" xr:uid="{00000000-0005-0000-0000-00005C200000}"/>
    <cellStyle name="Zelle überprüfen 10 5" xfId="8285" xr:uid="{00000000-0005-0000-0000-00005D200000}"/>
    <cellStyle name="Zelle überprüfen 11" xfId="8286" xr:uid="{00000000-0005-0000-0000-00005E200000}"/>
    <cellStyle name="Zelle überprüfen 11 2" xfId="8287" xr:uid="{00000000-0005-0000-0000-00005F200000}"/>
    <cellStyle name="Zelle überprüfen 11 3" xfId="8288" xr:uid="{00000000-0005-0000-0000-000060200000}"/>
    <cellStyle name="Zelle überprüfen 11 4" xfId="8289" xr:uid="{00000000-0005-0000-0000-000061200000}"/>
    <cellStyle name="Zelle überprüfen 11 5" xfId="8290" xr:uid="{00000000-0005-0000-0000-000062200000}"/>
    <cellStyle name="Zelle überprüfen 12" xfId="8291" xr:uid="{00000000-0005-0000-0000-000063200000}"/>
    <cellStyle name="Zelle überprüfen 13" xfId="8292" xr:uid="{00000000-0005-0000-0000-000064200000}"/>
    <cellStyle name="Zelle überprüfen 14" xfId="8293" xr:uid="{00000000-0005-0000-0000-000065200000}"/>
    <cellStyle name="Zelle überprüfen 15" xfId="8294" xr:uid="{00000000-0005-0000-0000-000066200000}"/>
    <cellStyle name="Zelle überprüfen 16" xfId="8295" xr:uid="{00000000-0005-0000-0000-000067200000}"/>
    <cellStyle name="Zelle überprüfen 2" xfId="8296" xr:uid="{00000000-0005-0000-0000-000068200000}"/>
    <cellStyle name="Zelle überprüfen 2 10" xfId="8297" xr:uid="{00000000-0005-0000-0000-000069200000}"/>
    <cellStyle name="Zelle überprüfen 2 11" xfId="8298" xr:uid="{00000000-0005-0000-0000-00006A200000}"/>
    <cellStyle name="Zelle überprüfen 2 12" xfId="8299" xr:uid="{00000000-0005-0000-0000-00006B200000}"/>
    <cellStyle name="Zelle überprüfen 2 13" xfId="8300" xr:uid="{00000000-0005-0000-0000-00006C200000}"/>
    <cellStyle name="Zelle überprüfen 2 14" xfId="8301" xr:uid="{00000000-0005-0000-0000-00006D200000}"/>
    <cellStyle name="Zelle überprüfen 2 15" xfId="8302" xr:uid="{00000000-0005-0000-0000-00006E200000}"/>
    <cellStyle name="Zelle überprüfen 2 16" xfId="8303" xr:uid="{00000000-0005-0000-0000-00006F200000}"/>
    <cellStyle name="Zelle überprüfen 2 17" xfId="8304" xr:uid="{00000000-0005-0000-0000-000070200000}"/>
    <cellStyle name="Zelle überprüfen 2 18" xfId="8305" xr:uid="{00000000-0005-0000-0000-000071200000}"/>
    <cellStyle name="Zelle überprüfen 2 19" xfId="8306" xr:uid="{00000000-0005-0000-0000-000072200000}"/>
    <cellStyle name="Zelle überprüfen 2 2" xfId="8307" xr:uid="{00000000-0005-0000-0000-000073200000}"/>
    <cellStyle name="Zelle überprüfen 2 20" xfId="8308" xr:uid="{00000000-0005-0000-0000-000074200000}"/>
    <cellStyle name="Zelle überprüfen 2 21" xfId="8309" xr:uid="{00000000-0005-0000-0000-000075200000}"/>
    <cellStyle name="Zelle überprüfen 2 22" xfId="8310" xr:uid="{00000000-0005-0000-0000-000076200000}"/>
    <cellStyle name="Zelle überprüfen 2 23" xfId="8311" xr:uid="{00000000-0005-0000-0000-000077200000}"/>
    <cellStyle name="Zelle überprüfen 2 24" xfId="8312" xr:uid="{00000000-0005-0000-0000-000078200000}"/>
    <cellStyle name="Zelle überprüfen 2 25" xfId="8313" xr:uid="{00000000-0005-0000-0000-000079200000}"/>
    <cellStyle name="Zelle überprüfen 2 26" xfId="8314" xr:uid="{00000000-0005-0000-0000-00007A200000}"/>
    <cellStyle name="Zelle überprüfen 2 27" xfId="8315" xr:uid="{00000000-0005-0000-0000-00007B200000}"/>
    <cellStyle name="Zelle überprüfen 2 28" xfId="8316" xr:uid="{00000000-0005-0000-0000-00007C200000}"/>
    <cellStyle name="Zelle überprüfen 2 29" xfId="8317" xr:uid="{00000000-0005-0000-0000-00007D200000}"/>
    <cellStyle name="Zelle überprüfen 2 3" xfId="8318" xr:uid="{00000000-0005-0000-0000-00007E200000}"/>
    <cellStyle name="Zelle überprüfen 2 30" xfId="8319" xr:uid="{00000000-0005-0000-0000-00007F200000}"/>
    <cellStyle name="Zelle überprüfen 2 31" xfId="8320" xr:uid="{00000000-0005-0000-0000-000080200000}"/>
    <cellStyle name="Zelle überprüfen 2 32" xfId="8321" xr:uid="{00000000-0005-0000-0000-000081200000}"/>
    <cellStyle name="Zelle überprüfen 2 33" xfId="8322" xr:uid="{00000000-0005-0000-0000-000082200000}"/>
    <cellStyle name="Zelle überprüfen 2 34" xfId="8323" xr:uid="{00000000-0005-0000-0000-000083200000}"/>
    <cellStyle name="Zelle überprüfen 2 35" xfId="8324" xr:uid="{00000000-0005-0000-0000-000084200000}"/>
    <cellStyle name="Zelle überprüfen 2 36" xfId="8325" xr:uid="{00000000-0005-0000-0000-000085200000}"/>
    <cellStyle name="Zelle überprüfen 2 4" xfId="8326" xr:uid="{00000000-0005-0000-0000-000086200000}"/>
    <cellStyle name="Zelle überprüfen 2 5" xfId="8327" xr:uid="{00000000-0005-0000-0000-000087200000}"/>
    <cellStyle name="Zelle überprüfen 2 6" xfId="8328" xr:uid="{00000000-0005-0000-0000-000088200000}"/>
    <cellStyle name="Zelle überprüfen 2 7" xfId="8329" xr:uid="{00000000-0005-0000-0000-000089200000}"/>
    <cellStyle name="Zelle überprüfen 2 8" xfId="8330" xr:uid="{00000000-0005-0000-0000-00008A200000}"/>
    <cellStyle name="Zelle überprüfen 2 9" xfId="8331" xr:uid="{00000000-0005-0000-0000-00008B200000}"/>
    <cellStyle name="Zelle überprüfen 3" xfId="8332" xr:uid="{00000000-0005-0000-0000-00008C200000}"/>
    <cellStyle name="Zelle überprüfen 3 10" xfId="8333" xr:uid="{00000000-0005-0000-0000-00008D200000}"/>
    <cellStyle name="Zelle überprüfen 3 11" xfId="8334" xr:uid="{00000000-0005-0000-0000-00008E200000}"/>
    <cellStyle name="Zelle überprüfen 3 12" xfId="8335" xr:uid="{00000000-0005-0000-0000-00008F200000}"/>
    <cellStyle name="Zelle überprüfen 3 13" xfId="8336" xr:uid="{00000000-0005-0000-0000-000090200000}"/>
    <cellStyle name="Zelle überprüfen 3 14" xfId="8337" xr:uid="{00000000-0005-0000-0000-000091200000}"/>
    <cellStyle name="Zelle überprüfen 3 15" xfId="8338" xr:uid="{00000000-0005-0000-0000-000092200000}"/>
    <cellStyle name="Zelle überprüfen 3 16" xfId="8339" xr:uid="{00000000-0005-0000-0000-000093200000}"/>
    <cellStyle name="Zelle überprüfen 3 17" xfId="8340" xr:uid="{00000000-0005-0000-0000-000094200000}"/>
    <cellStyle name="Zelle überprüfen 3 18" xfId="8341" xr:uid="{00000000-0005-0000-0000-000095200000}"/>
    <cellStyle name="Zelle überprüfen 3 19" xfId="8342" xr:uid="{00000000-0005-0000-0000-000096200000}"/>
    <cellStyle name="Zelle überprüfen 3 2" xfId="8343" xr:uid="{00000000-0005-0000-0000-000097200000}"/>
    <cellStyle name="Zelle überprüfen 3 20" xfId="8344" xr:uid="{00000000-0005-0000-0000-000098200000}"/>
    <cellStyle name="Zelle überprüfen 3 21" xfId="8345" xr:uid="{00000000-0005-0000-0000-000099200000}"/>
    <cellStyle name="Zelle überprüfen 3 22" xfId="8346" xr:uid="{00000000-0005-0000-0000-00009A200000}"/>
    <cellStyle name="Zelle überprüfen 3 23" xfId="8347" xr:uid="{00000000-0005-0000-0000-00009B200000}"/>
    <cellStyle name="Zelle überprüfen 3 24" xfId="8348" xr:uid="{00000000-0005-0000-0000-00009C200000}"/>
    <cellStyle name="Zelle überprüfen 3 25" xfId="8349" xr:uid="{00000000-0005-0000-0000-00009D200000}"/>
    <cellStyle name="Zelle überprüfen 3 26" xfId="8350" xr:uid="{00000000-0005-0000-0000-00009E200000}"/>
    <cellStyle name="Zelle überprüfen 3 27" xfId="8351" xr:uid="{00000000-0005-0000-0000-00009F200000}"/>
    <cellStyle name="Zelle überprüfen 3 28" xfId="8352" xr:uid="{00000000-0005-0000-0000-0000A0200000}"/>
    <cellStyle name="Zelle überprüfen 3 29" xfId="8353" xr:uid="{00000000-0005-0000-0000-0000A1200000}"/>
    <cellStyle name="Zelle überprüfen 3 3" xfId="8354" xr:uid="{00000000-0005-0000-0000-0000A2200000}"/>
    <cellStyle name="Zelle überprüfen 3 4" xfId="8355" xr:uid="{00000000-0005-0000-0000-0000A3200000}"/>
    <cellStyle name="Zelle überprüfen 3 5" xfId="8356" xr:uid="{00000000-0005-0000-0000-0000A4200000}"/>
    <cellStyle name="Zelle überprüfen 3 6" xfId="8357" xr:uid="{00000000-0005-0000-0000-0000A5200000}"/>
    <cellStyle name="Zelle überprüfen 3 7" xfId="8358" xr:uid="{00000000-0005-0000-0000-0000A6200000}"/>
    <cellStyle name="Zelle überprüfen 3 8" xfId="8359" xr:uid="{00000000-0005-0000-0000-0000A7200000}"/>
    <cellStyle name="Zelle überprüfen 3 9" xfId="8360" xr:uid="{00000000-0005-0000-0000-0000A8200000}"/>
    <cellStyle name="Zelle überprüfen 4" xfId="8361" xr:uid="{00000000-0005-0000-0000-0000A9200000}"/>
    <cellStyle name="Zelle überprüfen 4 10" xfId="8362" xr:uid="{00000000-0005-0000-0000-0000AA200000}"/>
    <cellStyle name="Zelle überprüfen 4 11" xfId="8363" xr:uid="{00000000-0005-0000-0000-0000AB200000}"/>
    <cellStyle name="Zelle überprüfen 4 2" xfId="8364" xr:uid="{00000000-0005-0000-0000-0000AC200000}"/>
    <cellStyle name="Zelle überprüfen 4 3" xfId="8365" xr:uid="{00000000-0005-0000-0000-0000AD200000}"/>
    <cellStyle name="Zelle überprüfen 4 4" xfId="8366" xr:uid="{00000000-0005-0000-0000-0000AE200000}"/>
    <cellStyle name="Zelle überprüfen 4 5" xfId="8367" xr:uid="{00000000-0005-0000-0000-0000AF200000}"/>
    <cellStyle name="Zelle überprüfen 4 6" xfId="8368" xr:uid="{00000000-0005-0000-0000-0000B0200000}"/>
    <cellStyle name="Zelle überprüfen 4 7" xfId="8369" xr:uid="{00000000-0005-0000-0000-0000B1200000}"/>
    <cellStyle name="Zelle überprüfen 4 8" xfId="8370" xr:uid="{00000000-0005-0000-0000-0000B2200000}"/>
    <cellStyle name="Zelle überprüfen 4 9" xfId="8371" xr:uid="{00000000-0005-0000-0000-0000B3200000}"/>
    <cellStyle name="Zelle überprüfen 5" xfId="8372" xr:uid="{00000000-0005-0000-0000-0000B4200000}"/>
    <cellStyle name="Zelle überprüfen 5 2" xfId="8373" xr:uid="{00000000-0005-0000-0000-0000B5200000}"/>
    <cellStyle name="Zelle überprüfen 5 3" xfId="8374" xr:uid="{00000000-0005-0000-0000-0000B6200000}"/>
    <cellStyle name="Zelle überprüfen 5 4" xfId="8375" xr:uid="{00000000-0005-0000-0000-0000B7200000}"/>
    <cellStyle name="Zelle überprüfen 5 5" xfId="8376" xr:uid="{00000000-0005-0000-0000-0000B8200000}"/>
    <cellStyle name="Zelle überprüfen 6" xfId="8377" xr:uid="{00000000-0005-0000-0000-0000B9200000}"/>
    <cellStyle name="Zelle überprüfen 6 2" xfId="8378" xr:uid="{00000000-0005-0000-0000-0000BA200000}"/>
    <cellStyle name="Zelle überprüfen 6 3" xfId="8379" xr:uid="{00000000-0005-0000-0000-0000BB200000}"/>
    <cellStyle name="Zelle überprüfen 6 4" xfId="8380" xr:uid="{00000000-0005-0000-0000-0000BC200000}"/>
    <cellStyle name="Zelle überprüfen 6 5" xfId="8381" xr:uid="{00000000-0005-0000-0000-0000BD200000}"/>
    <cellStyle name="Zelle überprüfen 7" xfId="8382" xr:uid="{00000000-0005-0000-0000-0000BE200000}"/>
    <cellStyle name="Zelle überprüfen 7 2" xfId="8383" xr:uid="{00000000-0005-0000-0000-0000BF200000}"/>
    <cellStyle name="Zelle überprüfen 7 3" xfId="8384" xr:uid="{00000000-0005-0000-0000-0000C0200000}"/>
    <cellStyle name="Zelle überprüfen 7 4" xfId="8385" xr:uid="{00000000-0005-0000-0000-0000C1200000}"/>
    <cellStyle name="Zelle überprüfen 7 5" xfId="8386" xr:uid="{00000000-0005-0000-0000-0000C2200000}"/>
    <cellStyle name="Zelle überprüfen 8" xfId="8387" xr:uid="{00000000-0005-0000-0000-0000C3200000}"/>
    <cellStyle name="Zelle überprüfen 8 2" xfId="8388" xr:uid="{00000000-0005-0000-0000-0000C4200000}"/>
    <cellStyle name="Zelle überprüfen 8 3" xfId="8389" xr:uid="{00000000-0005-0000-0000-0000C5200000}"/>
    <cellStyle name="Zelle überprüfen 8 4" xfId="8390" xr:uid="{00000000-0005-0000-0000-0000C6200000}"/>
    <cellStyle name="Zelle überprüfen 8 5" xfId="8391" xr:uid="{00000000-0005-0000-0000-0000C7200000}"/>
    <cellStyle name="Zelle überprüfen 9" xfId="8392" xr:uid="{00000000-0005-0000-0000-0000C8200000}"/>
    <cellStyle name="Zelle überprüfen 9 2" xfId="8393" xr:uid="{00000000-0005-0000-0000-0000C9200000}"/>
    <cellStyle name="Zelle überprüfen 9 3" xfId="8394" xr:uid="{00000000-0005-0000-0000-0000CA200000}"/>
    <cellStyle name="Zelle überprüfen 9 4" xfId="8395" xr:uid="{00000000-0005-0000-0000-0000CB200000}"/>
    <cellStyle name="Zelle überprüfen 9 5" xfId="8396" xr:uid="{00000000-0005-0000-0000-0000CC200000}"/>
  </cellStyles>
  <dxfs count="6">
    <dxf>
      <fill>
        <patternFill>
          <bgColor theme="6" tint="0.39994506668294322"/>
        </patternFill>
      </fill>
    </dxf>
    <dxf>
      <fill>
        <patternFill>
          <bgColor theme="5" tint="0.59996337778862885"/>
        </patternFill>
      </fill>
    </dxf>
    <dxf>
      <fill>
        <patternFill>
          <bgColor theme="6" tint="0.79998168889431442"/>
        </patternFill>
      </fill>
    </dxf>
    <dxf>
      <fill>
        <patternFill>
          <bgColor theme="5" tint="-0.24994659260841701"/>
        </patternFill>
      </fill>
    </dxf>
    <dxf>
      <fill>
        <patternFill>
          <bgColor theme="6" tint="0.79998168889431442"/>
        </patternFill>
      </fill>
    </dxf>
    <dxf>
      <fill>
        <patternFill>
          <bgColor theme="5" tint="0.59996337778862885"/>
        </patternFill>
      </fill>
    </dxf>
  </dxfs>
  <tableStyles count="0" defaultTableStyle="TableStyleMedium2" defaultPivotStyle="PivotStyleLight16"/>
  <colors>
    <mruColors>
      <color rgb="FFFF0000"/>
      <color rgb="FFF6B000"/>
      <color rgb="FF00CC66"/>
      <color rgb="FFFF29CC"/>
      <color rgb="FFD1CC00"/>
      <color rgb="FF2015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5.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US" sz="1600" b="1"/>
              <a:t>Classic Call - Call Setup Time - Average [s]</a:t>
            </a:r>
          </a:p>
        </c:rich>
      </c:tx>
      <c:overlay val="0"/>
      <c:spPr>
        <a:noFill/>
        <a:ln>
          <a:noFill/>
        </a:ln>
        <a:effectLst/>
      </c:spPr>
    </c:title>
    <c:autoTitleDeleted val="0"/>
    <c:plotArea>
      <c:layout/>
      <c:barChart>
        <c:barDir val="col"/>
        <c:grouping val="clustered"/>
        <c:varyColors val="0"/>
        <c:ser>
          <c:idx val="0"/>
          <c:order val="0"/>
          <c:spPr>
            <a:solidFill>
              <a:srgbClr val="366092"/>
            </a:solidFill>
            <a:ln>
              <a:noFill/>
            </a:ln>
            <a:effectLst/>
          </c:spPr>
          <c:invertIfNegative val="0"/>
          <c:dPt>
            <c:idx val="0"/>
            <c:invertIfNegative val="0"/>
            <c:bubble3D val="0"/>
            <c:extLst>
              <c:ext xmlns:c16="http://schemas.microsoft.com/office/drawing/2014/chart" uri="{C3380CC4-5D6E-409C-BE32-E72D297353CC}">
                <c16:uniqueId val="{00000000-A4B6-4994-A0C0-150112AF8D10}"/>
              </c:ext>
            </c:extLst>
          </c:dPt>
          <c:dPt>
            <c:idx val="1"/>
            <c:invertIfNegative val="0"/>
            <c:bubble3D val="0"/>
            <c:extLst>
              <c:ext xmlns:c16="http://schemas.microsoft.com/office/drawing/2014/chart" uri="{C3380CC4-5D6E-409C-BE32-E72D297353CC}">
                <c16:uniqueId val="{00000001-A4B6-4994-A0C0-150112AF8D10}"/>
              </c:ext>
            </c:extLst>
          </c:dPt>
          <c:dPt>
            <c:idx val="2"/>
            <c:invertIfNegative val="0"/>
            <c:bubble3D val="0"/>
            <c:extLst>
              <c:ext xmlns:c16="http://schemas.microsoft.com/office/drawing/2014/chart" uri="{C3380CC4-5D6E-409C-BE32-E72D297353CC}">
                <c16:uniqueId val="{00000002-D7C9-4A91-B6C6-A821E5C45332}"/>
              </c:ext>
            </c:extLst>
          </c:dPt>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Trebuchet MS" panose="020B0603020202020204" pitchFamily="34" charset="0"/>
                    <a:ea typeface="+mn-ea"/>
                    <a:cs typeface="+mn-cs"/>
                  </a:defRPr>
                </a:pPr>
                <a:endParaRPr lang="de-DE"/>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errBars>
            <c:errBarType val="both"/>
            <c:errValType val="cust"/>
            <c:noEndCap val="0"/>
            <c:plus>
              <c:numLit>
                <c:ptCount val="0"/>
              </c:numLit>
            </c:plus>
            <c:minus>
              <c:numLit>
                <c:ptCount val="0"/>
              </c:numLit>
            </c:minus>
            <c:spPr>
              <a:ln w="15875" cap="flat"/>
            </c:spPr>
          </c:errBars>
          <c:cat>
            <c:strRef>
              <c:f>MASTER!$C$17:$G$17</c:f>
              <c:strCache>
                <c:ptCount val="5"/>
                <c:pt idx="0">
                  <c:v>Operator1</c:v>
                </c:pt>
                <c:pt idx="1">
                  <c:v>Operator2</c:v>
                </c:pt>
                <c:pt idx="2">
                  <c:v>Operator3</c:v>
                </c:pt>
                <c:pt idx="3">
                  <c:v>Low Threshold</c:v>
                </c:pt>
                <c:pt idx="4">
                  <c:v>High Threshold</c:v>
                </c:pt>
              </c:strCache>
            </c:strRef>
          </c:cat>
          <c:val>
            <c:numRef>
              <c:f>MASTER!$C$26:$E$26</c:f>
              <c:numCache>
                <c:formatCode>0.00" [s]"</c:formatCode>
                <c:ptCount val="3"/>
                <c:pt idx="0">
                  <c:v>0</c:v>
                </c:pt>
                <c:pt idx="1">
                  <c:v>0</c:v>
                </c:pt>
                <c:pt idx="2">
                  <c:v>0</c:v>
                </c:pt>
              </c:numCache>
            </c:numRef>
          </c:val>
          <c:extLst>
            <c:ext xmlns:c16="http://schemas.microsoft.com/office/drawing/2014/chart" uri="{C3380CC4-5D6E-409C-BE32-E72D297353CC}">
              <c16:uniqueId val="{00000000-CAE6-4560-8D99-A10350BEB918}"/>
            </c:ext>
          </c:extLst>
        </c:ser>
        <c:dLbls>
          <c:showLegendKey val="0"/>
          <c:showVal val="1"/>
          <c:showCatName val="0"/>
          <c:showSerName val="0"/>
          <c:showPercent val="0"/>
          <c:showBubbleSize val="0"/>
        </c:dLbls>
        <c:gapWidth val="20"/>
        <c:axId val="158402048"/>
        <c:axId val="158403584"/>
      </c:barChart>
      <c:catAx>
        <c:axId val="158402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Trebuchet MS" panose="020B0603020202020204" pitchFamily="34" charset="0"/>
                <a:ea typeface="+mn-ea"/>
                <a:cs typeface="+mn-cs"/>
              </a:defRPr>
            </a:pPr>
            <a:endParaRPr lang="de-DE"/>
          </a:p>
        </c:txPr>
        <c:crossAx val="158403584"/>
        <c:crosses val="autoZero"/>
        <c:auto val="1"/>
        <c:lblAlgn val="ctr"/>
        <c:lblOffset val="100"/>
        <c:noMultiLvlLbl val="0"/>
      </c:catAx>
      <c:valAx>
        <c:axId val="158403584"/>
        <c:scaling>
          <c:orientation val="minMax"/>
        </c:scaling>
        <c:delete val="1"/>
        <c:axPos val="l"/>
        <c:numFmt formatCode="0.00&quot; [s]&quot;" sourceLinked="1"/>
        <c:majorTickMark val="out"/>
        <c:minorTickMark val="none"/>
        <c:tickLblPos val="none"/>
        <c:crossAx val="158402048"/>
        <c:crosses val="autoZero"/>
        <c:crossBetween val="between"/>
        <c:minorUnit val="0.1"/>
      </c:valAx>
      <c:spPr>
        <a:noFill/>
        <a:ln>
          <a:noFill/>
        </a:ln>
        <a:effectLst/>
      </c:spPr>
    </c:plotArea>
    <c:plotVisOnly val="1"/>
    <c:dispBlanksAs val="gap"/>
    <c:showDLblsOverMax val="0"/>
    <c:extLst/>
  </c:chart>
  <c:spPr>
    <a:solidFill>
      <a:schemeClr val="bg1"/>
    </a:solidFill>
    <a:ln w="9525" cap="flat" cmpd="sng" algn="ctr">
      <a:solidFill>
        <a:schemeClr val="bg1"/>
      </a:solidFill>
      <a:round/>
    </a:ln>
    <a:effectLst/>
  </c:spPr>
  <c:txPr>
    <a:bodyPr/>
    <a:lstStyle/>
    <a:p>
      <a:pPr>
        <a:defRPr/>
      </a:pPr>
      <a:endParaRPr lang="de-DE"/>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u="none" strike="noStrike" baseline="0">
                <a:effectLst/>
              </a:rPr>
              <a:t>Classic Call - </a:t>
            </a:r>
            <a:r>
              <a:rPr lang="en-US" b="1">
                <a:latin typeface="Trebuchet MS" panose="020B0603020202020204" pitchFamily="34" charset="0"/>
              </a:rPr>
              <a:t>Completed Call Ratio [%]</a:t>
            </a:r>
          </a:p>
        </c:rich>
      </c:tx>
      <c:overlay val="0"/>
      <c:spPr>
        <a:noFill/>
        <a:ln>
          <a:noFill/>
        </a:ln>
        <a:effectLst/>
      </c:spPr>
    </c:title>
    <c:autoTitleDeleted val="0"/>
    <c:plotArea>
      <c:layout/>
      <c:barChart>
        <c:barDir val="col"/>
        <c:grouping val="clustered"/>
        <c:varyColors val="0"/>
        <c:ser>
          <c:idx val="0"/>
          <c:order val="0"/>
          <c:spPr>
            <a:solidFill>
              <a:srgbClr val="366092"/>
            </a:solidFill>
            <a:ln>
              <a:noFill/>
            </a:ln>
            <a:effectLst/>
          </c:spPr>
          <c:invertIfNegative val="0"/>
          <c:dPt>
            <c:idx val="0"/>
            <c:invertIfNegative val="0"/>
            <c:bubble3D val="0"/>
            <c:extLst>
              <c:ext xmlns:c16="http://schemas.microsoft.com/office/drawing/2014/chart" uri="{C3380CC4-5D6E-409C-BE32-E72D297353CC}">
                <c16:uniqueId val="{00000000-C63C-4A09-9EDB-7CC127BE1036}"/>
              </c:ext>
            </c:extLst>
          </c:dPt>
          <c:dPt>
            <c:idx val="1"/>
            <c:invertIfNegative val="0"/>
            <c:bubble3D val="0"/>
            <c:extLst>
              <c:ext xmlns:c16="http://schemas.microsoft.com/office/drawing/2014/chart" uri="{C3380CC4-5D6E-409C-BE32-E72D297353CC}">
                <c16:uniqueId val="{00000001-C63C-4A09-9EDB-7CC127BE1036}"/>
              </c:ext>
            </c:extLst>
          </c:dPt>
          <c:dPt>
            <c:idx val="2"/>
            <c:invertIfNegative val="0"/>
            <c:bubble3D val="0"/>
            <c:extLst>
              <c:ext xmlns:c16="http://schemas.microsoft.com/office/drawing/2014/chart" uri="{C3380CC4-5D6E-409C-BE32-E72D297353CC}">
                <c16:uniqueId val="{00000002-13AE-4C77-BFA0-16EABBEE1ECA}"/>
              </c:ext>
            </c:extLst>
          </c:dPt>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Trebuchet MS" panose="020B0603020202020204" pitchFamily="34" charset="0"/>
                    <a:ea typeface="+mn-ea"/>
                    <a:cs typeface="+mn-cs"/>
                  </a:defRPr>
                </a:pPr>
                <a:endParaRPr lang="de-DE"/>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MASTER!$C$17:$G$17</c:f>
              <c:strCache>
                <c:ptCount val="5"/>
                <c:pt idx="0">
                  <c:v>Operator1</c:v>
                </c:pt>
                <c:pt idx="1">
                  <c:v>Operator2</c:v>
                </c:pt>
                <c:pt idx="2">
                  <c:v>Operator3</c:v>
                </c:pt>
                <c:pt idx="3">
                  <c:v>Low Threshold</c:v>
                </c:pt>
                <c:pt idx="4">
                  <c:v>High Threshold</c:v>
                </c:pt>
              </c:strCache>
            </c:strRef>
          </c:cat>
          <c:val>
            <c:numRef>
              <c:f>MASTER!$C$24:$E$24</c:f>
              <c:numCache>
                <c:formatCode>0.00%</c:formatCode>
                <c:ptCount val="3"/>
                <c:pt idx="0">
                  <c:v>0</c:v>
                </c:pt>
                <c:pt idx="1">
                  <c:v>0</c:v>
                </c:pt>
                <c:pt idx="2">
                  <c:v>0</c:v>
                </c:pt>
              </c:numCache>
            </c:numRef>
          </c:val>
          <c:extLst>
            <c:ext xmlns:c16="http://schemas.microsoft.com/office/drawing/2014/chart" uri="{C3380CC4-5D6E-409C-BE32-E72D297353CC}">
              <c16:uniqueId val="{00000000-CAE6-4560-8D99-A10350BEB918}"/>
            </c:ext>
          </c:extLst>
        </c:ser>
        <c:dLbls>
          <c:showLegendKey val="0"/>
          <c:showVal val="1"/>
          <c:showCatName val="0"/>
          <c:showSerName val="0"/>
          <c:showPercent val="0"/>
          <c:showBubbleSize val="0"/>
        </c:dLbls>
        <c:gapWidth val="20"/>
        <c:axId val="64852736"/>
        <c:axId val="64854272"/>
      </c:barChart>
      <c:catAx>
        <c:axId val="64852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Trebuchet MS" panose="020B0603020202020204" pitchFamily="34" charset="0"/>
                <a:ea typeface="+mn-ea"/>
                <a:cs typeface="+mn-cs"/>
              </a:defRPr>
            </a:pPr>
            <a:endParaRPr lang="de-DE"/>
          </a:p>
        </c:txPr>
        <c:crossAx val="64854272"/>
        <c:crosses val="autoZero"/>
        <c:auto val="1"/>
        <c:lblAlgn val="ctr"/>
        <c:lblOffset val="100"/>
        <c:noMultiLvlLbl val="0"/>
      </c:catAx>
      <c:valAx>
        <c:axId val="64854272"/>
        <c:scaling>
          <c:orientation val="minMax"/>
          <c:max val="1"/>
        </c:scaling>
        <c:delete val="1"/>
        <c:axPos val="l"/>
        <c:numFmt formatCode="0.00%" sourceLinked="1"/>
        <c:majorTickMark val="out"/>
        <c:minorTickMark val="none"/>
        <c:tickLblPos val="none"/>
        <c:crossAx val="64852736"/>
        <c:crosses val="autoZero"/>
        <c:crossBetween val="between"/>
        <c:min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de-DE"/>
    </a:p>
  </c:txPr>
  <c:printSettings>
    <c:headerFooter/>
    <c:pageMargins b="0.75000000000000355" l="0.70000000000000062" r="0.70000000000000062" t="0.7500000000000035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US" sz="1600" b="1"/>
              <a:t>Classic Call - VoLTE Call Mode [%]</a:t>
            </a:r>
          </a:p>
        </c:rich>
      </c:tx>
      <c:overlay val="0"/>
      <c:spPr>
        <a:noFill/>
        <a:ln>
          <a:noFill/>
        </a:ln>
        <a:effectLst/>
      </c:spPr>
    </c:title>
    <c:autoTitleDeleted val="0"/>
    <c:plotArea>
      <c:layout/>
      <c:barChart>
        <c:barDir val="col"/>
        <c:grouping val="clustered"/>
        <c:varyColors val="0"/>
        <c:ser>
          <c:idx val="0"/>
          <c:order val="0"/>
          <c:spPr>
            <a:solidFill>
              <a:srgbClr val="366092"/>
            </a:solidFill>
            <a:ln>
              <a:noFill/>
            </a:ln>
            <a:effectLst/>
          </c:spPr>
          <c:invertIfNegative val="0"/>
          <c:dPt>
            <c:idx val="0"/>
            <c:invertIfNegative val="0"/>
            <c:bubble3D val="0"/>
            <c:extLst>
              <c:ext xmlns:c16="http://schemas.microsoft.com/office/drawing/2014/chart" uri="{C3380CC4-5D6E-409C-BE32-E72D297353CC}">
                <c16:uniqueId val="{00000000-A861-4921-B571-6ED15AB406D5}"/>
              </c:ext>
            </c:extLst>
          </c:dPt>
          <c:dPt>
            <c:idx val="1"/>
            <c:invertIfNegative val="0"/>
            <c:bubble3D val="0"/>
            <c:extLst>
              <c:ext xmlns:c16="http://schemas.microsoft.com/office/drawing/2014/chart" uri="{C3380CC4-5D6E-409C-BE32-E72D297353CC}">
                <c16:uniqueId val="{00000001-A861-4921-B571-6ED15AB406D5}"/>
              </c:ext>
            </c:extLst>
          </c:dPt>
          <c:dPt>
            <c:idx val="2"/>
            <c:invertIfNegative val="0"/>
            <c:bubble3D val="0"/>
            <c:extLst>
              <c:ext xmlns:c16="http://schemas.microsoft.com/office/drawing/2014/chart" uri="{C3380CC4-5D6E-409C-BE32-E72D297353CC}">
                <c16:uniqueId val="{00000002-B5CB-4E51-8C29-0B8BE9B8BB10}"/>
              </c:ext>
            </c:extLst>
          </c:dPt>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Trebuchet MS" panose="020B0603020202020204" pitchFamily="34" charset="0"/>
                    <a:ea typeface="+mn-ea"/>
                    <a:cs typeface="+mn-cs"/>
                  </a:defRPr>
                </a:pPr>
                <a:endParaRPr lang="de-DE"/>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MASTER!$C$17:$G$17</c:f>
              <c:strCache>
                <c:ptCount val="5"/>
                <c:pt idx="0">
                  <c:v>Operator1</c:v>
                </c:pt>
                <c:pt idx="1">
                  <c:v>Operator2</c:v>
                </c:pt>
                <c:pt idx="2">
                  <c:v>Operator3</c:v>
                </c:pt>
                <c:pt idx="3">
                  <c:v>Low Threshold</c:v>
                </c:pt>
                <c:pt idx="4">
                  <c:v>High Threshold</c:v>
                </c:pt>
              </c:strCache>
            </c:strRef>
          </c:cat>
          <c:val>
            <c:numRef>
              <c:f>MASTER!$C$40:$E$40</c:f>
              <c:numCache>
                <c:formatCode>0.00%</c:formatCode>
                <c:ptCount val="3"/>
                <c:pt idx="0">
                  <c:v>0</c:v>
                </c:pt>
                <c:pt idx="1">
                  <c:v>0</c:v>
                </c:pt>
                <c:pt idx="2">
                  <c:v>0</c:v>
                </c:pt>
              </c:numCache>
            </c:numRef>
          </c:val>
          <c:extLst>
            <c:ext xmlns:c16="http://schemas.microsoft.com/office/drawing/2014/chart" uri="{C3380CC4-5D6E-409C-BE32-E72D297353CC}">
              <c16:uniqueId val="{00000000-CAE6-4560-8D99-A10350BEB918}"/>
            </c:ext>
          </c:extLst>
        </c:ser>
        <c:dLbls>
          <c:showLegendKey val="0"/>
          <c:showVal val="1"/>
          <c:showCatName val="0"/>
          <c:showSerName val="0"/>
          <c:showPercent val="0"/>
          <c:showBubbleSize val="0"/>
        </c:dLbls>
        <c:gapWidth val="20"/>
        <c:axId val="65216896"/>
        <c:axId val="65218432"/>
      </c:barChart>
      <c:catAx>
        <c:axId val="652168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Trebuchet MS" panose="020B0603020202020204" pitchFamily="34" charset="0"/>
                <a:ea typeface="+mn-ea"/>
                <a:cs typeface="+mn-cs"/>
              </a:defRPr>
            </a:pPr>
            <a:endParaRPr lang="de-DE"/>
          </a:p>
        </c:txPr>
        <c:crossAx val="65218432"/>
        <c:crosses val="autoZero"/>
        <c:auto val="1"/>
        <c:lblAlgn val="ctr"/>
        <c:lblOffset val="100"/>
        <c:noMultiLvlLbl val="0"/>
      </c:catAx>
      <c:valAx>
        <c:axId val="65218432"/>
        <c:scaling>
          <c:orientation val="minMax"/>
          <c:max val="1"/>
        </c:scaling>
        <c:delete val="1"/>
        <c:axPos val="l"/>
        <c:numFmt formatCode="0.00%" sourceLinked="1"/>
        <c:majorTickMark val="none"/>
        <c:minorTickMark val="none"/>
        <c:tickLblPos val="none"/>
        <c:crossAx val="65216896"/>
        <c:crosses val="autoZero"/>
        <c:crossBetween val="between"/>
        <c:minorUnit val="0.1"/>
      </c:valAx>
      <c:spPr>
        <a:noFill/>
        <a:ln>
          <a:noFill/>
        </a:ln>
        <a:effectLst/>
      </c:spPr>
    </c:plotArea>
    <c:plotVisOnly val="1"/>
    <c:dispBlanksAs val="gap"/>
    <c:showDLblsOverMax val="0"/>
    <c:extLst/>
  </c:chart>
  <c:spPr>
    <a:solidFill>
      <a:schemeClr val="bg1"/>
    </a:solidFill>
    <a:ln w="9525" cap="flat" cmpd="sng" algn="ctr">
      <a:solidFill>
        <a:schemeClr val="bg1"/>
      </a:solidFill>
      <a:round/>
    </a:ln>
    <a:effectLst/>
  </c:spPr>
  <c:txPr>
    <a:bodyPr/>
    <a:lstStyle/>
    <a:p>
      <a:pPr>
        <a:defRPr/>
      </a:pPr>
      <a:endParaRPr lang="de-DE"/>
    </a:p>
  </c:txPr>
  <c:printSettings>
    <c:headerFooter/>
    <c:pageMargins b="0.75000000000000355" l="0.70000000000000062" r="0.70000000000000062" t="0.7500000000000035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latin typeface="Trebuchet MS" panose="020B0603020202020204" pitchFamily="34" charset="0"/>
              </a:rPr>
              <a:t>WhatsApp -</a:t>
            </a:r>
            <a:r>
              <a:rPr lang="en-US" b="1" baseline="0">
                <a:latin typeface="Trebuchet MS" panose="020B0603020202020204" pitchFamily="34" charset="0"/>
              </a:rPr>
              <a:t> </a:t>
            </a:r>
            <a:r>
              <a:rPr lang="en-US" b="1">
                <a:latin typeface="Trebuchet MS" panose="020B0603020202020204" pitchFamily="34" charset="0"/>
              </a:rPr>
              <a:t>Completed Call Ratio [%]</a:t>
            </a:r>
          </a:p>
        </c:rich>
      </c:tx>
      <c:overlay val="0"/>
      <c:spPr>
        <a:noFill/>
        <a:ln>
          <a:noFill/>
        </a:ln>
        <a:effectLst/>
      </c:spPr>
    </c:title>
    <c:autoTitleDeleted val="0"/>
    <c:plotArea>
      <c:layout/>
      <c:barChart>
        <c:barDir val="col"/>
        <c:grouping val="clustered"/>
        <c:varyColors val="0"/>
        <c:ser>
          <c:idx val="0"/>
          <c:order val="0"/>
          <c:spPr>
            <a:solidFill>
              <a:srgbClr val="366092"/>
            </a:solidFill>
            <a:ln>
              <a:noFill/>
            </a:ln>
            <a:effectLst/>
          </c:spPr>
          <c:invertIfNegative val="0"/>
          <c:dPt>
            <c:idx val="0"/>
            <c:invertIfNegative val="0"/>
            <c:bubble3D val="0"/>
            <c:extLst>
              <c:ext xmlns:c16="http://schemas.microsoft.com/office/drawing/2014/chart" uri="{C3380CC4-5D6E-409C-BE32-E72D297353CC}">
                <c16:uniqueId val="{00000001-4253-4AB2-8BAB-D6E7BB580006}"/>
              </c:ext>
            </c:extLst>
          </c:dPt>
          <c:dPt>
            <c:idx val="1"/>
            <c:invertIfNegative val="0"/>
            <c:bubble3D val="0"/>
            <c:extLst>
              <c:ext xmlns:c16="http://schemas.microsoft.com/office/drawing/2014/chart" uri="{C3380CC4-5D6E-409C-BE32-E72D297353CC}">
                <c16:uniqueId val="{00000002-4253-4AB2-8BAB-D6E7BB580006}"/>
              </c:ext>
            </c:extLst>
          </c:dPt>
          <c:dPt>
            <c:idx val="2"/>
            <c:invertIfNegative val="0"/>
            <c:bubble3D val="0"/>
            <c:extLst>
              <c:ext xmlns:c16="http://schemas.microsoft.com/office/drawing/2014/chart" uri="{C3380CC4-5D6E-409C-BE32-E72D297353CC}">
                <c16:uniqueId val="{00000002-2AD2-4C5C-AB06-6ECEF6D71D52}"/>
              </c:ext>
            </c:extLst>
          </c:dPt>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Trebuchet MS" panose="020B0603020202020204" pitchFamily="34" charset="0"/>
                    <a:ea typeface="+mn-ea"/>
                    <a:cs typeface="+mn-cs"/>
                  </a:defRPr>
                </a:pPr>
                <a:endParaRPr lang="de-DE"/>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MASTER!$C$17:$G$17</c:f>
              <c:strCache>
                <c:ptCount val="5"/>
                <c:pt idx="0">
                  <c:v>Operator1</c:v>
                </c:pt>
                <c:pt idx="1">
                  <c:v>Operator2</c:v>
                </c:pt>
                <c:pt idx="2">
                  <c:v>Operator3</c:v>
                </c:pt>
                <c:pt idx="3">
                  <c:v>Low Threshold</c:v>
                </c:pt>
                <c:pt idx="4">
                  <c:v>High Threshold</c:v>
                </c:pt>
              </c:strCache>
            </c:strRef>
          </c:cat>
          <c:val>
            <c:numRef>
              <c:f>MASTER!$C$51:$E$51</c:f>
              <c:numCache>
                <c:formatCode>0.00%</c:formatCode>
                <c:ptCount val="3"/>
                <c:pt idx="0">
                  <c:v>0</c:v>
                </c:pt>
                <c:pt idx="1">
                  <c:v>0</c:v>
                </c:pt>
                <c:pt idx="2">
                  <c:v>0</c:v>
                </c:pt>
              </c:numCache>
            </c:numRef>
          </c:val>
          <c:extLst>
            <c:ext xmlns:c16="http://schemas.microsoft.com/office/drawing/2014/chart" uri="{C3380CC4-5D6E-409C-BE32-E72D297353CC}">
              <c16:uniqueId val="{00000000-4253-4AB2-8BAB-D6E7BB580006}"/>
            </c:ext>
          </c:extLst>
        </c:ser>
        <c:dLbls>
          <c:showLegendKey val="0"/>
          <c:showVal val="1"/>
          <c:showCatName val="0"/>
          <c:showSerName val="0"/>
          <c:showPercent val="0"/>
          <c:showBubbleSize val="0"/>
        </c:dLbls>
        <c:gapWidth val="20"/>
        <c:axId val="64852736"/>
        <c:axId val="64854272"/>
      </c:barChart>
      <c:catAx>
        <c:axId val="64852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Trebuchet MS" panose="020B0603020202020204" pitchFamily="34" charset="0"/>
                <a:ea typeface="+mn-ea"/>
                <a:cs typeface="+mn-cs"/>
              </a:defRPr>
            </a:pPr>
            <a:endParaRPr lang="de-DE"/>
          </a:p>
        </c:txPr>
        <c:crossAx val="64854272"/>
        <c:crosses val="autoZero"/>
        <c:auto val="1"/>
        <c:lblAlgn val="ctr"/>
        <c:lblOffset val="100"/>
        <c:noMultiLvlLbl val="0"/>
      </c:catAx>
      <c:valAx>
        <c:axId val="64854272"/>
        <c:scaling>
          <c:orientation val="minMax"/>
          <c:max val="1"/>
        </c:scaling>
        <c:delete val="1"/>
        <c:axPos val="l"/>
        <c:numFmt formatCode="0.00%" sourceLinked="1"/>
        <c:majorTickMark val="out"/>
        <c:minorTickMark val="none"/>
        <c:tickLblPos val="none"/>
        <c:crossAx val="64852736"/>
        <c:crosses val="autoZero"/>
        <c:crossBetween val="between"/>
        <c:min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de-DE"/>
    </a:p>
  </c:txPr>
  <c:printSettings>
    <c:headerFooter/>
    <c:pageMargins b="0.75000000000000355" l="0.70000000000000062" r="0.70000000000000062" t="0.7500000000000035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US" sz="1600" b="1"/>
              <a:t>WhatsApp - Call Setup Time - Average [s]</a:t>
            </a:r>
          </a:p>
        </c:rich>
      </c:tx>
      <c:overlay val="0"/>
      <c:spPr>
        <a:noFill/>
        <a:ln>
          <a:noFill/>
        </a:ln>
        <a:effectLst/>
      </c:spPr>
    </c:title>
    <c:autoTitleDeleted val="0"/>
    <c:plotArea>
      <c:layout/>
      <c:barChart>
        <c:barDir val="col"/>
        <c:grouping val="clustered"/>
        <c:varyColors val="0"/>
        <c:ser>
          <c:idx val="0"/>
          <c:order val="0"/>
          <c:spPr>
            <a:solidFill>
              <a:srgbClr val="366092"/>
            </a:solidFill>
            <a:ln>
              <a:noFill/>
            </a:ln>
            <a:effectLst/>
          </c:spPr>
          <c:invertIfNegative val="0"/>
          <c:dPt>
            <c:idx val="0"/>
            <c:invertIfNegative val="0"/>
            <c:bubble3D val="0"/>
            <c:extLst>
              <c:ext xmlns:c16="http://schemas.microsoft.com/office/drawing/2014/chart" uri="{C3380CC4-5D6E-409C-BE32-E72D297353CC}">
                <c16:uniqueId val="{00000002-F8B6-40FF-9DFF-4CF62E39F76D}"/>
              </c:ext>
            </c:extLst>
          </c:dPt>
          <c:dPt>
            <c:idx val="1"/>
            <c:invertIfNegative val="0"/>
            <c:bubble3D val="0"/>
            <c:extLst>
              <c:ext xmlns:c16="http://schemas.microsoft.com/office/drawing/2014/chart" uri="{C3380CC4-5D6E-409C-BE32-E72D297353CC}">
                <c16:uniqueId val="{00000003-F8B6-40FF-9DFF-4CF62E39F76D}"/>
              </c:ext>
            </c:extLst>
          </c:dPt>
          <c:dPt>
            <c:idx val="2"/>
            <c:invertIfNegative val="0"/>
            <c:bubble3D val="0"/>
            <c:extLst>
              <c:ext xmlns:c16="http://schemas.microsoft.com/office/drawing/2014/chart" uri="{C3380CC4-5D6E-409C-BE32-E72D297353CC}">
                <c16:uniqueId val="{00000002-680D-41A5-AA02-814E1A432DDF}"/>
              </c:ext>
            </c:extLst>
          </c:dPt>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Trebuchet MS" panose="020B0603020202020204" pitchFamily="34" charset="0"/>
                    <a:ea typeface="+mn-ea"/>
                    <a:cs typeface="+mn-cs"/>
                  </a:defRPr>
                </a:pPr>
                <a:endParaRPr lang="de-DE"/>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errBars>
            <c:errBarType val="both"/>
            <c:errValType val="cust"/>
            <c:noEndCap val="0"/>
            <c:plus>
              <c:numLit>
                <c:ptCount val="0"/>
              </c:numLit>
            </c:plus>
            <c:minus>
              <c:numLit>
                <c:ptCount val="0"/>
              </c:numLit>
            </c:minus>
            <c:spPr>
              <a:ln w="15875" cap="flat"/>
            </c:spPr>
          </c:errBars>
          <c:cat>
            <c:strRef>
              <c:f>MASTER!$C$17:$G$17</c:f>
              <c:strCache>
                <c:ptCount val="5"/>
                <c:pt idx="0">
                  <c:v>Operator1</c:v>
                </c:pt>
                <c:pt idx="1">
                  <c:v>Operator2</c:v>
                </c:pt>
                <c:pt idx="2">
                  <c:v>Operator3</c:v>
                </c:pt>
                <c:pt idx="3">
                  <c:v>Low Threshold</c:v>
                </c:pt>
                <c:pt idx="4">
                  <c:v>High Threshold</c:v>
                </c:pt>
              </c:strCache>
            </c:strRef>
          </c:cat>
          <c:val>
            <c:numRef>
              <c:f>MASTER!$C$53:$E$53</c:f>
              <c:numCache>
                <c:formatCode>0.00" [s]"</c:formatCode>
                <c:ptCount val="3"/>
                <c:pt idx="0">
                  <c:v>0</c:v>
                </c:pt>
                <c:pt idx="1">
                  <c:v>0</c:v>
                </c:pt>
                <c:pt idx="2">
                  <c:v>0</c:v>
                </c:pt>
              </c:numCache>
            </c:numRef>
          </c:val>
          <c:extLst>
            <c:ext xmlns:c16="http://schemas.microsoft.com/office/drawing/2014/chart" uri="{C3380CC4-5D6E-409C-BE32-E72D297353CC}">
              <c16:uniqueId val="{00000000-F8B6-40FF-9DFF-4CF62E39F76D}"/>
            </c:ext>
          </c:extLst>
        </c:ser>
        <c:dLbls>
          <c:showLegendKey val="0"/>
          <c:showVal val="1"/>
          <c:showCatName val="0"/>
          <c:showSerName val="0"/>
          <c:showPercent val="0"/>
          <c:showBubbleSize val="0"/>
        </c:dLbls>
        <c:gapWidth val="20"/>
        <c:overlap val="100"/>
        <c:axId val="158402048"/>
        <c:axId val="158403584"/>
      </c:barChart>
      <c:catAx>
        <c:axId val="158402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Trebuchet MS" panose="020B0603020202020204" pitchFamily="34" charset="0"/>
                <a:ea typeface="+mn-ea"/>
                <a:cs typeface="+mn-cs"/>
              </a:defRPr>
            </a:pPr>
            <a:endParaRPr lang="de-DE"/>
          </a:p>
        </c:txPr>
        <c:crossAx val="158403584"/>
        <c:crosses val="autoZero"/>
        <c:auto val="1"/>
        <c:lblAlgn val="ctr"/>
        <c:lblOffset val="100"/>
        <c:noMultiLvlLbl val="0"/>
      </c:catAx>
      <c:valAx>
        <c:axId val="158403584"/>
        <c:scaling>
          <c:orientation val="minMax"/>
        </c:scaling>
        <c:delete val="1"/>
        <c:axPos val="l"/>
        <c:numFmt formatCode="0.00&quot; [s]&quot;" sourceLinked="1"/>
        <c:majorTickMark val="out"/>
        <c:minorTickMark val="none"/>
        <c:tickLblPos val="none"/>
        <c:crossAx val="158402048"/>
        <c:crosses val="autoZero"/>
        <c:crossBetween val="between"/>
        <c:minorUnit val="0.1"/>
      </c:valAx>
      <c:spPr>
        <a:noFill/>
        <a:ln>
          <a:noFill/>
        </a:ln>
        <a:effectLst/>
      </c:spPr>
    </c:plotArea>
    <c:plotVisOnly val="1"/>
    <c:dispBlanksAs val="gap"/>
    <c:showDLblsOverMax val="0"/>
    <c:extLst/>
  </c:chart>
  <c:spPr>
    <a:solidFill>
      <a:schemeClr val="bg1"/>
    </a:solidFill>
    <a:ln w="9525" cap="flat" cmpd="sng" algn="ctr">
      <a:solidFill>
        <a:schemeClr val="bg1"/>
      </a:solidFill>
      <a:round/>
    </a:ln>
    <a:effectLst/>
  </c:spPr>
  <c:txPr>
    <a:bodyPr/>
    <a:lstStyle/>
    <a:p>
      <a:pPr>
        <a:defRPr/>
      </a:pPr>
      <a:endParaRPr lang="de-DE"/>
    </a:p>
  </c:txPr>
  <c:printSettings>
    <c:headerFooter/>
    <c:pageMargins b="0.75000000000000355" l="0.70000000000000062" r="0.70000000000000062" t="0.75000000000000355"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1.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7</xdr:col>
      <xdr:colOff>130876</xdr:colOff>
      <xdr:row>23</xdr:row>
      <xdr:rowOff>326434</xdr:rowOff>
    </xdr:from>
    <xdr:to>
      <xdr:col>10</xdr:col>
      <xdr:colOff>1292678</xdr:colOff>
      <xdr:row>32</xdr:row>
      <xdr:rowOff>312965</xdr:rowOff>
    </xdr:to>
    <xdr:graphicFrame macro="">
      <xdr:nvGraphicFramePr>
        <xdr:cNvPr id="2" name="Diagramm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1142999</xdr:colOff>
      <xdr:row>0</xdr:row>
      <xdr:rowOff>246529</xdr:rowOff>
    </xdr:from>
    <xdr:to>
      <xdr:col>4</xdr:col>
      <xdr:colOff>1524000</xdr:colOff>
      <xdr:row>1</xdr:row>
      <xdr:rowOff>180974</xdr:rowOff>
    </xdr:to>
    <xdr:pic>
      <xdr:nvPicPr>
        <xdr:cNvPr id="3" name="Picture 8">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3047999" y="189379"/>
          <a:ext cx="762001" cy="182095"/>
        </a:xfrm>
        <a:prstGeom prst="rect">
          <a:avLst/>
        </a:prstGeom>
        <a:noFill/>
        <a:ln w="1">
          <a:noFill/>
          <a:miter lim="800000"/>
          <a:headEnd/>
          <a:tailEnd type="none" w="med" len="med"/>
        </a:ln>
        <a:effectLst/>
      </xdr:spPr>
    </xdr:pic>
    <xdr:clientData/>
  </xdr:twoCellAnchor>
  <xdr:twoCellAnchor>
    <xdr:from>
      <xdr:col>7</xdr:col>
      <xdr:colOff>136071</xdr:colOff>
      <xdr:row>15</xdr:row>
      <xdr:rowOff>517071</xdr:rowOff>
    </xdr:from>
    <xdr:to>
      <xdr:col>10</xdr:col>
      <xdr:colOff>1231321</xdr:colOff>
      <xdr:row>23</xdr:row>
      <xdr:rowOff>249132</xdr:rowOff>
    </xdr:to>
    <xdr:graphicFrame macro="">
      <xdr:nvGraphicFramePr>
        <xdr:cNvPr id="4" name="Chart 1">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70759</xdr:colOff>
      <xdr:row>33</xdr:row>
      <xdr:rowOff>235766</xdr:rowOff>
    </xdr:from>
    <xdr:to>
      <xdr:col>10</xdr:col>
      <xdr:colOff>1319893</xdr:colOff>
      <xdr:row>43</xdr:row>
      <xdr:rowOff>204107</xdr:rowOff>
    </xdr:to>
    <xdr:graphicFrame macro="">
      <xdr:nvGraphicFramePr>
        <xdr:cNvPr id="5" name="Chart 2">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1</xdr:col>
          <xdr:colOff>38100</xdr:colOff>
          <xdr:row>0</xdr:row>
          <xdr:rowOff>228600</xdr:rowOff>
        </xdr:from>
        <xdr:to>
          <xdr:col>3</xdr:col>
          <xdr:colOff>381000</xdr:colOff>
          <xdr:row>1</xdr:row>
          <xdr:rowOff>180975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000-00000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1" i="0" u="none" strike="noStrike" baseline="0">
                  <a:solidFill>
                    <a:srgbClr val="000000"/>
                  </a:solidFill>
                  <a:latin typeface="Calibri"/>
                </a:rPr>
                <a:t>Initiate Filter Lists / Reset All Filters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228600</xdr:colOff>
          <xdr:row>12</xdr:row>
          <xdr:rowOff>123825</xdr:rowOff>
        </xdr:from>
        <xdr:to>
          <xdr:col>3</xdr:col>
          <xdr:colOff>180975</xdr:colOff>
          <xdr:row>14</xdr:row>
          <xdr:rowOff>161925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000-000002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1" i="0" u="none" strike="noStrike" baseline="0">
                  <a:solidFill>
                    <a:srgbClr val="000000"/>
                  </a:solidFill>
                  <a:latin typeface="Calibri"/>
                </a:rPr>
                <a:t>Apply Selected Filters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333375</xdr:colOff>
          <xdr:row>12</xdr:row>
          <xdr:rowOff>123825</xdr:rowOff>
        </xdr:from>
        <xdr:to>
          <xdr:col>5</xdr:col>
          <xdr:colOff>1943100</xdr:colOff>
          <xdr:row>14</xdr:row>
          <xdr:rowOff>123825</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000-000003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1" i="0" u="none" strike="noStrike" baseline="0">
                  <a:solidFill>
                    <a:srgbClr val="000000"/>
                  </a:solidFill>
                  <a:latin typeface="Calibri"/>
                </a:rPr>
                <a:t>CALCULATE KPI-s WITH MANUAL FILTERING</a:t>
              </a:r>
            </a:p>
          </xdr:txBody>
        </xdr:sp>
        <xdr:clientData fPrintsWithSheet="0"/>
      </xdr:twoCellAnchor>
    </mc:Choice>
    <mc:Fallback/>
  </mc:AlternateContent>
  <xdr:twoCellAnchor>
    <xdr:from>
      <xdr:col>7</xdr:col>
      <xdr:colOff>40822</xdr:colOff>
      <xdr:row>43</xdr:row>
      <xdr:rowOff>272143</xdr:rowOff>
    </xdr:from>
    <xdr:to>
      <xdr:col>10</xdr:col>
      <xdr:colOff>1136072</xdr:colOff>
      <xdr:row>51</xdr:row>
      <xdr:rowOff>221918</xdr:rowOff>
    </xdr:to>
    <xdr:graphicFrame macro="">
      <xdr:nvGraphicFramePr>
        <xdr:cNvPr id="9" name="Chart 1">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54429</xdr:colOff>
      <xdr:row>52</xdr:row>
      <xdr:rowOff>122463</xdr:rowOff>
    </xdr:from>
    <xdr:to>
      <xdr:col>10</xdr:col>
      <xdr:colOff>1216231</xdr:colOff>
      <xdr:row>62</xdr:row>
      <xdr:rowOff>68173</xdr:rowOff>
    </xdr:to>
    <xdr:graphicFrame macro="">
      <xdr:nvGraphicFramePr>
        <xdr:cNvPr id="10" name="Diagramm 1">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40</xdr:row>
      <xdr:rowOff>0</xdr:rowOff>
    </xdr:from>
    <xdr:to>
      <xdr:col>5</xdr:col>
      <xdr:colOff>1467530</xdr:colOff>
      <xdr:row>81</xdr:row>
      <xdr:rowOff>27214</xdr:rowOff>
    </xdr:to>
    <xdr:pic>
      <xdr:nvPicPr>
        <xdr:cNvPr id="2" name="Picture 4" descr="Machine generated alternative text:&#10;RRCConnectön &#10;RRCConn ect up &#10;RRCQ»nn SeupConpkte &#10;EMM service Request &#10;SecuriWModeCornmand &#10;RRCConnectionReconfiguration &#10;RRCConn ration Com p/e &#10;SIP INVITE &#10;SIP PRACX &#10;SIP UPDATE &#10;Activate Dediczted EPS Beater &#10;Context Accept &#10;SIP ACX &#10;MME &#10;Create Bearer Request &#10;vo„æ -U; QCT 1; ARP 7 &#10;GSR (UL/DI) 32 kbps &#10;MFR (WD') -so 32 kbps &#10;Create Bearer Response &#10;TAS &#10;DIAMETER RAR &#10;Policy and Charging &#10;Rule Pmvison &#10;vo,'æ -U; QCT 1; ARP 7 &#10;GSR (UI/DL) 32 kbps &#10;MFR (WD') -so 32 kbps &#10;DIAMETER AAA &#10;Re90næ to Server Notification &#10;4G Setup &#10;4G Access Phase &#10;83 Sessbn Progress Message &#10;- important since in it TAS defines which &#10;Sequences will be executed in which order &#10;- search Required Header in SIP Message for &#10;below clarification &#10;uire: 100 rel &#10;if there PRACK Sequence and Update &#10;sequence MUST be executed by UE &#10;- PRACK Sequence &#10;PR-ACK &#10;200 0K (cseq: PRACK) &#10;- UPDATE sequence &#10;UPDATE &#10;200 0K (cseq: UPDATE) &#10;- adds robustnes to VOLTE network &#10;- increases call success rate &#10;uire: precondition &#10;this means that PCSCF wil not send Ringing &#10;to MO before Dedicated Bearer for voice is &#10;activated &#10;that means BROWN Seqence in picture &#10;(painted brown) must finish successfuUy &#10;before Ringing is sent to MO UE &#10;- adds robustnes to VotTÆ network &#10;- Increases refiabifity of calls from CS domain &#10;4G Active Phase: &#10;Activate Dedicated EPS Bearer &#10;Context Request &#10;voice -U; 1; ARP 7 &#10;GER (VL,'DL) 32 kbps &#10;(UUDL) »0 32 kbps &#10;SGW &#10;SIP Tryng &#10;SIP 183 sesson &#10;SIP 200 OK &#10;(PRACK Sequence) &#10;SIP 200 0K &#10;(UPDATE Sequence) &#10;Create Bearer Request &#10;vo„æ -U; QC! 1; ARP 7 &#10;GSR (UL/DI) 32 kbps &#10;MFR (WD') -so 32 kbps &#10;Create Bearer Response &#10;D iameter RAA &#10;Provisioning Ack &#10;SIP Ringing &#10;SIP 200 0K (INVTTE Sequence) &#10;IMS (CSCF) &#10;SIP INVITE &#10;SIP Tryig &#10;SIP 183 Session Progress &#10;DIAMETER AAR &#10;Notification &#10;SIP PR.ACK &#10;SIP 200 0K &#10;(PRACX sequence) &#10;SIP UPDATE &#10;SIP 200 0K &#10;UPDATES uenæ &#10;SIP Ringing &#10;SIP 200 OK (INVITE sequence) &#10;SIP ACK &#10;VoLTE call SUCESSFULLY CONNECTED!!! ">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76250" y="55449107"/>
          <a:ext cx="9824357" cy="7837714"/>
        </a:xfrm>
        <a:prstGeom prst="rect">
          <a:avLst/>
        </a:prstGeom>
        <a:noFill/>
        <a:ln>
          <a:noFill/>
        </a:ln>
      </xdr:spPr>
    </xdr:pic>
    <xdr:clientData/>
  </xdr:twoCellAnchor>
  <xdr:twoCellAnchor editAs="oneCell">
    <xdr:from>
      <xdr:col>5</xdr:col>
      <xdr:colOff>1599519</xdr:colOff>
      <xdr:row>40</xdr:row>
      <xdr:rowOff>54428</xdr:rowOff>
    </xdr:from>
    <xdr:to>
      <xdr:col>8</xdr:col>
      <xdr:colOff>666750</xdr:colOff>
      <xdr:row>80</xdr:row>
      <xdr:rowOff>190499</xdr:rowOff>
    </xdr:to>
    <xdr:pic>
      <xdr:nvPicPr>
        <xdr:cNvPr id="3" name="Picture 2" descr="Machine generated alternative text:&#10;RRCConnectOnRequest &#10;cauæ: mt_access &#10;RRCConn ed on Säup &#10;RRCConn seupconvkte &#10;EMM Service Request &#10;SecuntyModeCommand &#10;SecurityModeConVlete &#10;RRCConn ration &#10;RRCConn Eton RæonfigurationCom# &#10;SIP INVITE &#10;SIP 183 Sesgon progress &#10;SIP 200 0K &#10;(PRACK sequence) &#10;SIP 200 OK &#10;(UPDATE Sequence) &#10;Activate EPS Bearer &#10;Context Accept &#10;SIP Ringing &#10;SIP 200 0K (INVITE sequence) &#10;MME &#10;paging &#10;Activate EPS Bearer &#10;Context Re uest &#10;vokæ -U; 1; ARP 7 &#10;GSR (IJL/DL) 32 kbps &#10;MBR (UUDL) 32 kbps &#10;SGW &#10;Create Bearer &#10;voice -U; QCI 1; ARP 7 &#10;GBR (UL/DL) 32 kbps &#10;MBR (UUDL,' 32 kbps &#10;Create Bearer Response &#10;PG w &#10;Create Bearer Request &#10;-U; QC! 1; ARP 7 &#10;GER (UUDL) 32 kbps &#10;MBR (UUDL) 32 kbps &#10;Create Bearer Response &#10;TAS &#10;IMS (CCF) &#10;SIP INVITE &#10;SIP Tryng &#10;4G Setup Phase. &#10;4G Access Phase &#10;83 Sessi)n Progress Message &#10;- important since in it UE defines which &#10;Sequences wil be executed in which order &#10;- search Required Header in SIP Message for &#10;below clarificati)n &#10;: 100 rel &#10;- if there PRACK Sequence and Update &#10;sequence MUST be executed by TAS &#10;- &quot;RACK sequence &#10;PRACK &#10;0K (cseq: PRACK) &#10;- UPDATE Sequence &#10;UPDATt &#10;200 0K (cseq: &#10;- adds robustnes to VOLTE network &#10;- increases cal success rate &#10;: precondition &#10;- this means that UE not send Ringing &#10;to PCSCF before Dedicated Bearer for voice &#10;is activated &#10;- that means BROWN Seqence in picture &#10;(painted brown) must finish successfuUy &#10;before Ringing is sent to PCSCF &#10;- adds robustnes to VOLTt network &#10;increases refiabifity of calls from CS domain &#10;4G Active Phase &#10;SIP &#10;SIP PRACK &#10;SIP UPDATE &#10;D iarneter RAA &#10;provisioning Ack &#10;SIP ACK &#10;SIP 183 SesSon progress &#10;DIAMETER AAR &#10;Service Notification &#10;SIP PRACX &#10;SIP 200 OK &#10;(PRACK sequence) &#10;SIP UPDATE &#10;SIP 200 OK &#10;(UPDATE sequence) &#10;SIP Ringing &#10;SIP 200 OK (INVITE sequence) &#10;SIP ACK &#10;DIAMETER RAR &#10;policy and Charging &#10;Rule proviäon &#10;vo,'æ -U; QUI; ARP 7 &#10;GSR (UL/DL) 32 kbps &#10;MBR (UL/DL) 32 kbps &#10;DIÆ.'ETER AAA &#10;one to Server Notification &#10;VoLTE call SUCESSFULLY CONNECTED!!! ">
          <a:extLst>
            <a:ext uri="{FF2B5EF4-FFF2-40B4-BE49-F238E27FC236}">
              <a16:creationId xmlns:a16="http://schemas.microsoft.com/office/drawing/2014/main" id="{00000000-0008-0000-0100-000003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560503" y="55503535"/>
          <a:ext cx="12598854" cy="7756071"/>
        </a:xfrm>
        <a:prstGeom prst="rect">
          <a:avLst/>
        </a:prstGeom>
        <a:noFill/>
        <a:ln>
          <a:noFill/>
        </a:ln>
      </xdr:spPr>
    </xdr:pic>
    <xdr:clientData/>
  </xdr:twoCellAnchor>
  <xdr:twoCellAnchor editAs="oneCell">
    <xdr:from>
      <xdr:col>1</xdr:col>
      <xdr:colOff>0</xdr:colOff>
      <xdr:row>81</xdr:row>
      <xdr:rowOff>0</xdr:rowOff>
    </xdr:from>
    <xdr:to>
      <xdr:col>6</xdr:col>
      <xdr:colOff>523698</xdr:colOff>
      <xdr:row>129</xdr:row>
      <xdr:rowOff>27214</xdr:rowOff>
    </xdr:to>
    <xdr:pic>
      <xdr:nvPicPr>
        <xdr:cNvPr id="4" name="Picture 2">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476250" y="63259607"/>
          <a:ext cx="12108944" cy="9171214"/>
        </a:xfrm>
        <a:prstGeom prst="rect">
          <a:avLst/>
        </a:prstGeom>
        <a:noFill/>
        <a:ln w="1">
          <a:noFill/>
          <a:miter lim="800000"/>
          <a:headEnd/>
          <a:tailEnd type="none" w="med" len="med"/>
        </a:ln>
        <a:effectLst/>
      </xdr:spPr>
    </xdr:pic>
    <xdr:clientData/>
  </xdr:twoCellAnchor>
  <xdr:twoCellAnchor editAs="oneCell">
    <xdr:from>
      <xdr:col>6</xdr:col>
      <xdr:colOff>648380</xdr:colOff>
      <xdr:row>83</xdr:row>
      <xdr:rowOff>15747</xdr:rowOff>
    </xdr:from>
    <xdr:to>
      <xdr:col>8</xdr:col>
      <xdr:colOff>1761168</xdr:colOff>
      <xdr:row>130</xdr:row>
      <xdr:rowOff>145596</xdr:rowOff>
    </xdr:to>
    <xdr:pic>
      <xdr:nvPicPr>
        <xdr:cNvPr id="5" name="Picture 4">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12835618" y="63656354"/>
          <a:ext cx="12506835" cy="9083349"/>
        </a:xfrm>
        <a:prstGeom prst="rect">
          <a:avLst/>
        </a:prstGeom>
        <a:noFill/>
        <a:ln w="1">
          <a:noFill/>
          <a:miter lim="800000"/>
          <a:headEnd/>
          <a:tailEnd type="none" w="med" len="med"/>
        </a:ln>
        <a:effectLst/>
      </xdr:spPr>
    </xdr:pic>
    <xdr:clientData/>
  </xdr:twoCellAnchor>
  <xdr:twoCellAnchor editAs="oneCell">
    <xdr:from>
      <xdr:col>1</xdr:col>
      <xdr:colOff>17751</xdr:colOff>
      <xdr:row>0</xdr:row>
      <xdr:rowOff>86590</xdr:rowOff>
    </xdr:from>
    <xdr:to>
      <xdr:col>1</xdr:col>
      <xdr:colOff>1189305</xdr:colOff>
      <xdr:row>2</xdr:row>
      <xdr:rowOff>90308</xdr:rowOff>
    </xdr:to>
    <xdr:pic>
      <xdr:nvPicPr>
        <xdr:cNvPr id="6" name="Picture 8">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520411" y="86590"/>
          <a:ext cx="2343109" cy="384718"/>
        </a:xfrm>
        <a:prstGeom prst="rect">
          <a:avLst/>
        </a:prstGeom>
        <a:noFill/>
        <a:ln w="1">
          <a:noFill/>
          <a:miter lim="800000"/>
          <a:headEnd/>
          <a:tailEnd type="none" w="med" len="med"/>
        </a:ln>
        <a:effec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95250</xdr:colOff>
      <xdr:row>0</xdr:row>
      <xdr:rowOff>68035</xdr:rowOff>
    </xdr:from>
    <xdr:to>
      <xdr:col>0</xdr:col>
      <xdr:colOff>2428875</xdr:colOff>
      <xdr:row>2</xdr:row>
      <xdr:rowOff>71753</xdr:rowOff>
    </xdr:to>
    <xdr:pic>
      <xdr:nvPicPr>
        <xdr:cNvPr id="2" name="Picture 8">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5250" y="68035"/>
          <a:ext cx="2337955" cy="384718"/>
        </a:xfrm>
        <a:prstGeom prst="rect">
          <a:avLst/>
        </a:prstGeom>
        <a:noFill/>
        <a:ln w="1">
          <a:noFill/>
          <a:miter lim="800000"/>
          <a:headEnd/>
          <a:tailEnd type="none" w="med" len="med"/>
        </a:ln>
        <a:effectLst/>
      </xdr:spPr>
    </xdr:pic>
    <xdr:clientData/>
  </xdr:twoCellAnchor>
  <mc:AlternateContent xmlns:mc="http://schemas.openxmlformats.org/markup-compatibility/2006">
    <mc:Choice xmlns:a14="http://schemas.microsoft.com/office/drawing/2010/main" Requires="a14">
      <xdr:twoCellAnchor>
        <xdr:from>
          <xdr:col>1</xdr:col>
          <xdr:colOff>371475</xdr:colOff>
          <xdr:row>0</xdr:row>
          <xdr:rowOff>57150</xdr:rowOff>
        </xdr:from>
        <xdr:to>
          <xdr:col>4</xdr:col>
          <xdr:colOff>1057275</xdr:colOff>
          <xdr:row>2</xdr:row>
          <xdr:rowOff>104775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800" b="1" i="0" u="none" strike="noStrike" baseline="0">
                  <a:solidFill>
                    <a:srgbClr val="000000"/>
                  </a:solidFill>
                  <a:latin typeface="Calibri"/>
                </a:rPr>
                <a:t>CALCULATE RANKING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57150</xdr:rowOff>
        </xdr:from>
        <xdr:to>
          <xdr:col>9</xdr:col>
          <xdr:colOff>200025</xdr:colOff>
          <xdr:row>2</xdr:row>
          <xdr:rowOff>104775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800" b="1" i="0" u="none" strike="noStrike" baseline="0">
                  <a:solidFill>
                    <a:srgbClr val="000000"/>
                  </a:solidFill>
                  <a:latin typeface="Calibri"/>
                </a:rPr>
                <a:t>CLEAR RANKING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1019175</xdr:colOff>
          <xdr:row>50</xdr:row>
          <xdr:rowOff>123825</xdr:rowOff>
        </xdr:from>
        <xdr:to>
          <xdr:col>8</xdr:col>
          <xdr:colOff>952500</xdr:colOff>
          <xdr:row>52</xdr:row>
          <xdr:rowOff>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800" b="1" i="0" u="none" strike="noStrike" baseline="0">
                  <a:solidFill>
                    <a:srgbClr val="000000"/>
                  </a:solidFill>
                  <a:latin typeface="Calibri"/>
                </a:rPr>
                <a:t>CLEAR CITY RANKING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133350</xdr:colOff>
          <xdr:row>50</xdr:row>
          <xdr:rowOff>133350</xdr:rowOff>
        </xdr:from>
        <xdr:to>
          <xdr:col>2</xdr:col>
          <xdr:colOff>866775</xdr:colOff>
          <xdr:row>52</xdr:row>
          <xdr:rowOff>9525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800" b="1" i="0" u="none" strike="noStrike" baseline="0">
                  <a:solidFill>
                    <a:srgbClr val="000000"/>
                  </a:solidFill>
                  <a:latin typeface="Calibri"/>
                </a:rPr>
                <a:t>CALCULATE BEST IN CITY RANKING</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7</xdr:row>
          <xdr:rowOff>95250</xdr:rowOff>
        </xdr:from>
        <xdr:to>
          <xdr:col>4</xdr:col>
          <xdr:colOff>0</xdr:colOff>
          <xdr:row>10</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9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Preview Color 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38100</xdr:colOff>
          <xdr:row>7</xdr:row>
          <xdr:rowOff>104775</xdr:rowOff>
        </xdr:from>
        <xdr:to>
          <xdr:col>7</xdr:col>
          <xdr:colOff>857250</xdr:colOff>
          <xdr:row>10</xdr:row>
          <xdr:rowOff>9525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9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Apply Color Sheme and Operator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123825</xdr:colOff>
          <xdr:row>10</xdr:row>
          <xdr:rowOff>47625</xdr:rowOff>
        </xdr:from>
        <xdr:to>
          <xdr:col>7</xdr:col>
          <xdr:colOff>857250</xdr:colOff>
          <xdr:row>12</xdr:row>
          <xdr:rowOff>142875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9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Reset All To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2</xdr:row>
          <xdr:rowOff>0</xdr:rowOff>
        </xdr:from>
        <xdr:to>
          <xdr:col>12</xdr:col>
          <xdr:colOff>600075</xdr:colOff>
          <xdr:row>2</xdr:row>
          <xdr:rowOff>190500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900-000004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Calibri"/>
                </a:rPr>
                <a:t>Operator1: Clear FC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2</xdr:row>
          <xdr:rowOff>0</xdr:rowOff>
        </xdr:from>
        <xdr:to>
          <xdr:col>16</xdr:col>
          <xdr:colOff>552450</xdr:colOff>
          <xdr:row>2</xdr:row>
          <xdr:rowOff>190500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900-000005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Calibri"/>
                </a:rPr>
                <a:t>Operator1: Clear Vendor and Region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66675</xdr:colOff>
          <xdr:row>3</xdr:row>
          <xdr:rowOff>19050</xdr:rowOff>
        </xdr:from>
        <xdr:to>
          <xdr:col>13</xdr:col>
          <xdr:colOff>0</xdr:colOff>
          <xdr:row>4</xdr:row>
          <xdr:rowOff>9525</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900-000006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Calibri"/>
                </a:rPr>
                <a:t>Operator2: Clear FC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3</xdr:row>
          <xdr:rowOff>19050</xdr:rowOff>
        </xdr:from>
        <xdr:to>
          <xdr:col>16</xdr:col>
          <xdr:colOff>561975</xdr:colOff>
          <xdr:row>4</xdr:row>
          <xdr:rowOff>9525</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900-000007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Calibri"/>
                </a:rPr>
                <a:t>Operator2: Clear Vendor and Region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4</xdr:row>
          <xdr:rowOff>28575</xdr:rowOff>
        </xdr:from>
        <xdr:to>
          <xdr:col>12</xdr:col>
          <xdr:colOff>600075</xdr:colOff>
          <xdr:row>5</xdr:row>
          <xdr:rowOff>19050</xdr:rowOff>
        </xdr:to>
        <xdr:sp macro="" textlink="">
          <xdr:nvSpPr>
            <xdr:cNvPr id="3080" name="Button 8" hidden="1">
              <a:extLst>
                <a:ext uri="{63B3BB69-23CF-44E3-9099-C40C66FF867C}">
                  <a14:compatExt spid="_x0000_s3080"/>
                </a:ext>
                <a:ext uri="{FF2B5EF4-FFF2-40B4-BE49-F238E27FC236}">
                  <a16:creationId xmlns:a16="http://schemas.microsoft.com/office/drawing/2014/main" id="{00000000-0008-0000-0900-000008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Calibri"/>
                </a:rPr>
                <a:t>Operator3: Clear FC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4</xdr:row>
          <xdr:rowOff>28575</xdr:rowOff>
        </xdr:from>
        <xdr:to>
          <xdr:col>16</xdr:col>
          <xdr:colOff>552450</xdr:colOff>
          <xdr:row>5</xdr:row>
          <xdr:rowOff>19050</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900-000009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Calibri"/>
                </a:rPr>
                <a:t>Operator3: Clear Vendor and Region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5</xdr:row>
          <xdr:rowOff>38100</xdr:rowOff>
        </xdr:from>
        <xdr:to>
          <xdr:col>12</xdr:col>
          <xdr:colOff>600075</xdr:colOff>
          <xdr:row>6</xdr:row>
          <xdr:rowOff>28575</xdr:rowOff>
        </xdr:to>
        <xdr:sp macro="" textlink="">
          <xdr:nvSpPr>
            <xdr:cNvPr id="3082" name="Button 10" hidden="1">
              <a:extLst>
                <a:ext uri="{63B3BB69-23CF-44E3-9099-C40C66FF867C}">
                  <a14:compatExt spid="_x0000_s3082"/>
                </a:ext>
                <a:ext uri="{FF2B5EF4-FFF2-40B4-BE49-F238E27FC236}">
                  <a16:creationId xmlns:a16="http://schemas.microsoft.com/office/drawing/2014/main" id="{00000000-0008-0000-0900-00000A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Calibri"/>
                </a:rPr>
                <a:t>Operator4: Clear FC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5</xdr:row>
          <xdr:rowOff>38100</xdr:rowOff>
        </xdr:from>
        <xdr:to>
          <xdr:col>16</xdr:col>
          <xdr:colOff>552450</xdr:colOff>
          <xdr:row>6</xdr:row>
          <xdr:rowOff>28575</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900-00000B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Calibri"/>
                </a:rPr>
                <a:t>Operator4: Clear Vendor and Region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6</xdr:row>
          <xdr:rowOff>47625</xdr:rowOff>
        </xdr:from>
        <xdr:to>
          <xdr:col>12</xdr:col>
          <xdr:colOff>600075</xdr:colOff>
          <xdr:row>7</xdr:row>
          <xdr:rowOff>38100</xdr:rowOff>
        </xdr:to>
        <xdr:sp macro="" textlink="">
          <xdr:nvSpPr>
            <xdr:cNvPr id="3084" name="Button 12" hidden="1">
              <a:extLst>
                <a:ext uri="{63B3BB69-23CF-44E3-9099-C40C66FF867C}">
                  <a14:compatExt spid="_x0000_s3084"/>
                </a:ext>
                <a:ext uri="{FF2B5EF4-FFF2-40B4-BE49-F238E27FC236}">
                  <a16:creationId xmlns:a16="http://schemas.microsoft.com/office/drawing/2014/main" id="{00000000-0008-0000-0900-00000C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Calibri"/>
                </a:rPr>
                <a:t>Operator5: Clear FC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6</xdr:row>
          <xdr:rowOff>47625</xdr:rowOff>
        </xdr:from>
        <xdr:to>
          <xdr:col>16</xdr:col>
          <xdr:colOff>552450</xdr:colOff>
          <xdr:row>7</xdr:row>
          <xdr:rowOff>38100</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900-00000D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Calibri"/>
                </a:rPr>
                <a:t>Operator5: Clear Vendor and Region</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ctrlProp" Target="../ctrlProps/ctrlProp18.xml"/><Relationship Id="rId3" Type="http://schemas.openxmlformats.org/officeDocument/2006/relationships/ctrlProp" Target="../ctrlProps/ctrlProp8.xml"/><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5" Type="http://schemas.openxmlformats.org/officeDocument/2006/relationships/ctrlProp" Target="../ctrlProps/ctrlProp2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 Id="rId14" Type="http://schemas.openxmlformats.org/officeDocument/2006/relationships/ctrlProp" Target="../ctrlProps/ctrlProp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
  <dimension ref="A1:L60"/>
  <sheetViews>
    <sheetView showGridLines="0" tabSelected="1" zoomScale="70" zoomScaleNormal="70" workbookViewId="0">
      <selection activeCell="J9" sqref="J9"/>
    </sheetView>
  </sheetViews>
  <sheetFormatPr baseColWidth="10" defaultColWidth="11.42578125" defaultRowHeight="15" x14ac:dyDescent="0.25"/>
  <cols>
    <col min="1" max="1" width="3.5703125" style="28" customWidth="1"/>
    <col min="2" max="2" width="58.28515625" style="28" customWidth="1"/>
    <col min="3" max="7" width="29.42578125" style="28" customWidth="1"/>
    <col min="8" max="10" width="28.7109375" style="28" customWidth="1"/>
    <col min="11" max="11" width="29.28515625" style="28" bestFit="1" customWidth="1"/>
    <col min="12" max="16384" width="11.42578125" style="28"/>
  </cols>
  <sheetData>
    <row r="1" spans="2:11" ht="36" customHeight="1" x14ac:dyDescent="0.25"/>
    <row r="2" spans="2:11" ht="36" customHeight="1" thickBot="1" x14ac:dyDescent="0.3"/>
    <row r="3" spans="2:11" ht="26.25" customHeight="1" x14ac:dyDescent="0.25">
      <c r="B3" s="29" t="s">
        <v>204</v>
      </c>
      <c r="C3" s="30" t="s">
        <v>209</v>
      </c>
      <c r="D3" s="30" t="s">
        <v>205</v>
      </c>
      <c r="E3" s="30" t="s">
        <v>206</v>
      </c>
      <c r="F3" s="30" t="s">
        <v>207</v>
      </c>
      <c r="G3" s="29" t="s">
        <v>208</v>
      </c>
      <c r="I3" s="29" t="s">
        <v>191</v>
      </c>
    </row>
    <row r="4" spans="2:11" ht="26.25" customHeight="1" thickBot="1" x14ac:dyDescent="0.3">
      <c r="B4" s="31" t="s">
        <v>8</v>
      </c>
      <c r="C4" s="32" t="s">
        <v>8</v>
      </c>
      <c r="D4" s="33" t="s">
        <v>8</v>
      </c>
      <c r="E4" s="33" t="s">
        <v>8</v>
      </c>
      <c r="F4" s="34" t="s">
        <v>8</v>
      </c>
      <c r="G4" s="35" t="s">
        <v>8</v>
      </c>
      <c r="I4" s="35" t="s">
        <v>8</v>
      </c>
    </row>
    <row r="5" spans="2:11" ht="26.25" customHeight="1" thickBot="1" x14ac:dyDescent="0.3">
      <c r="B5" s="29" t="s">
        <v>210</v>
      </c>
      <c r="C5" s="30" t="s">
        <v>19</v>
      </c>
      <c r="D5" s="30" t="s">
        <v>211</v>
      </c>
      <c r="E5" s="77" t="s">
        <v>212</v>
      </c>
      <c r="F5" s="77" t="s">
        <v>213</v>
      </c>
      <c r="G5" s="36"/>
      <c r="I5" s="37" t="s">
        <v>190</v>
      </c>
    </row>
    <row r="6" spans="2:11" ht="26.25" customHeight="1" thickBot="1" x14ac:dyDescent="0.3">
      <c r="B6" s="31" t="s">
        <v>8</v>
      </c>
      <c r="C6" s="33" t="s">
        <v>8</v>
      </c>
      <c r="D6" s="33" t="s">
        <v>8</v>
      </c>
      <c r="E6" s="32" t="s">
        <v>8</v>
      </c>
      <c r="F6" s="78" t="s">
        <v>8</v>
      </c>
      <c r="K6" s="38" t="s">
        <v>8</v>
      </c>
    </row>
    <row r="7" spans="2:11" ht="26.25" customHeight="1" x14ac:dyDescent="0.25">
      <c r="B7" s="29" t="s">
        <v>214</v>
      </c>
      <c r="C7" s="30" t="s">
        <v>21</v>
      </c>
      <c r="D7" s="30" t="s">
        <v>215</v>
      </c>
      <c r="E7" s="77" t="s">
        <v>216</v>
      </c>
      <c r="F7" s="77" t="s">
        <v>217</v>
      </c>
    </row>
    <row r="8" spans="2:11" ht="26.25" customHeight="1" thickBot="1" x14ac:dyDescent="0.3">
      <c r="B8" s="31" t="s">
        <v>8</v>
      </c>
      <c r="C8" s="33" t="s">
        <v>8</v>
      </c>
      <c r="D8" s="33" t="s">
        <v>8</v>
      </c>
      <c r="E8" s="32" t="s">
        <v>8</v>
      </c>
      <c r="F8" s="78" t="s">
        <v>8</v>
      </c>
    </row>
    <row r="9" spans="2:11" ht="26.25" customHeight="1" x14ac:dyDescent="0.25">
      <c r="B9" s="29" t="s">
        <v>24</v>
      </c>
      <c r="C9" s="30" t="s">
        <v>5</v>
      </c>
      <c r="D9" s="30" t="s">
        <v>6</v>
      </c>
      <c r="E9" s="30" t="s">
        <v>7</v>
      </c>
      <c r="F9" s="30" t="s">
        <v>25</v>
      </c>
    </row>
    <row r="10" spans="2:11" ht="26.25" customHeight="1" thickBot="1" x14ac:dyDescent="0.3">
      <c r="B10" s="31" t="s">
        <v>8</v>
      </c>
      <c r="C10" s="33" t="s">
        <v>8</v>
      </c>
      <c r="D10" s="33" t="s">
        <v>8</v>
      </c>
      <c r="E10" s="33" t="s">
        <v>8</v>
      </c>
      <c r="F10" s="34" t="s">
        <v>8</v>
      </c>
    </row>
    <row r="11" spans="2:11" ht="26.25" customHeight="1" x14ac:dyDescent="0.25">
      <c r="B11" s="29" t="s">
        <v>1</v>
      </c>
      <c r="C11" s="30" t="s">
        <v>2</v>
      </c>
      <c r="D11" s="30" t="s">
        <v>3</v>
      </c>
      <c r="E11" s="30" t="s">
        <v>4</v>
      </c>
      <c r="F11" s="30" t="s">
        <v>23</v>
      </c>
      <c r="G11" s="30" t="s">
        <v>230</v>
      </c>
      <c r="H11" s="29" t="s">
        <v>231</v>
      </c>
    </row>
    <row r="12" spans="2:11" ht="26.25" customHeight="1" thickBot="1" x14ac:dyDescent="0.3">
      <c r="B12" s="31" t="s">
        <v>8</v>
      </c>
      <c r="C12" s="33" t="s">
        <v>8</v>
      </c>
      <c r="D12" s="33" t="s">
        <v>8</v>
      </c>
      <c r="E12" s="33" t="s">
        <v>8</v>
      </c>
      <c r="F12" s="33" t="s">
        <v>8</v>
      </c>
      <c r="G12" s="34" t="s">
        <v>8</v>
      </c>
      <c r="H12" s="35" t="s">
        <v>8</v>
      </c>
    </row>
    <row r="15" spans="2:11" ht="20.25" customHeight="1" thickBot="1" x14ac:dyDescent="0.3"/>
    <row r="16" spans="2:11" ht="42" customHeight="1" thickBot="1" x14ac:dyDescent="0.3">
      <c r="B16" s="410" t="s">
        <v>203</v>
      </c>
      <c r="C16" s="411"/>
      <c r="D16" s="411"/>
      <c r="E16" s="411"/>
      <c r="F16" s="411"/>
      <c r="G16" s="411"/>
      <c r="H16" s="411"/>
      <c r="I16" s="411"/>
    </row>
    <row r="17" spans="1:12" ht="30.75" customHeight="1" thickBot="1" x14ac:dyDescent="0.3">
      <c r="B17" s="29" t="s">
        <v>376</v>
      </c>
      <c r="C17" s="404" t="s">
        <v>386</v>
      </c>
      <c r="D17" s="405" t="s">
        <v>387</v>
      </c>
      <c r="E17" s="406" t="s">
        <v>388</v>
      </c>
      <c r="F17" s="29" t="s">
        <v>236</v>
      </c>
      <c r="G17" s="30" t="s">
        <v>235</v>
      </c>
      <c r="K17" s="39"/>
    </row>
    <row r="18" spans="1:12" ht="27" customHeight="1" x14ac:dyDescent="0.25">
      <c r="B18" s="327" t="s">
        <v>189</v>
      </c>
      <c r="C18" s="85">
        <f t="array" aca="1" ref="C18" ca="1">SUM(SUBTOTAL(3,OFFSET(Operator1CallStatusStart,ROW(Operator1CallStatus)-ROW(Operator1CallStatusStart),0,1))*IF(Operator1SessionType="CALL",1,0))</f>
        <v>0</v>
      </c>
      <c r="D18" s="338">
        <f t="array" aca="1" ref="D18" ca="1">SUM(SUBTOTAL(3,OFFSET(Operator2CallStatusStart,ROW(Operator2CallStatus)-ROW(Operator2CallStatusStart),0,1))*IF(Operator2SessionType="CALL",1,0))</f>
        <v>0</v>
      </c>
      <c r="E18" s="86">
        <f t="array" aca="1" ref="E18" ca="1">SUM(SUBTOTAL(3,OFFSET(Operator3CallStatusStart,ROW(Operator3CallStatus)-ROW(Operator3CallStatusStart),0,1))*IF(Operator3SessionType="CALL",1,0))</f>
        <v>0</v>
      </c>
      <c r="F18" s="178"/>
      <c r="G18" s="172"/>
      <c r="K18" s="39"/>
      <c r="L18" s="39"/>
    </row>
    <row r="19" spans="1:12" ht="27" customHeight="1" x14ac:dyDescent="0.25">
      <c r="B19" s="328" t="s">
        <v>186</v>
      </c>
      <c r="C19" s="87">
        <f t="array" aca="1" ref="C19" ca="1">SUM(SUBTOTAL(3,OFFSET(Operator1CallStatusStart,ROW(Operator1CallStatus)-ROW(Operator1CallStatusStart),0,1))*IF(Operator1SessionType="CALL",1,0)*IF(Operator1CallStatus="Failed",1,0))</f>
        <v>0</v>
      </c>
      <c r="D19" s="339">
        <f t="array" aca="1" ref="D19" ca="1">SUM(SUBTOTAL(3,OFFSET(Operator2CallStatusStart,ROW(Operator2CallStatus)-ROW(Operator2CallStatusStart),0,1))*IF(Operator2SessionType="CALL",1,0)*IF(Operator2CallStatus="Failed",1,0))</f>
        <v>0</v>
      </c>
      <c r="E19" s="88">
        <f t="array" aca="1" ref="E19" ca="1">SUM(SUBTOTAL(3,OFFSET(Operator3CallStatusStart,ROW(Operator3CallStatus)-ROW(Operator3CallStatusStart),0,1))*IF(Operator3SessionType="CALL",1,0)*IF(Operator3CallStatus="Failed",1,0))</f>
        <v>0</v>
      </c>
      <c r="F19" s="179"/>
      <c r="G19" s="173"/>
      <c r="K19" s="39"/>
      <c r="L19" s="39"/>
    </row>
    <row r="20" spans="1:12" s="41" customFormat="1" ht="27" customHeight="1" x14ac:dyDescent="0.25">
      <c r="A20" s="40"/>
      <c r="B20" s="328" t="s">
        <v>187</v>
      </c>
      <c r="C20" s="87">
        <f t="array" aca="1" ref="C20" ca="1">SUM(SUBTOTAL(3,OFFSET(Operator1CallStatusStart,ROW(Operator1CallStatus)-ROW(Operator1CallStatusStart),0,1))*IF(Operator1SessionType="CALL",1,0)*IF(Operator1CallStatus="Dropped",1,0))</f>
        <v>0</v>
      </c>
      <c r="D20" s="339">
        <f t="array" aca="1" ref="D20" ca="1">SUM(SUBTOTAL(3,OFFSET(Operator2CallStatusStart,ROW(Operator2CallStatus)-ROW(Operator2CallStatusStart),0,1))*IF(Operator2SessionType="CALL",1,0)*IF(Operator2CallStatus="Dropped",1,0))</f>
        <v>0</v>
      </c>
      <c r="E20" s="88">
        <f t="array" aca="1" ref="E20" ca="1">SUM(SUBTOTAL(3,OFFSET(Operator3CallStatusStart,ROW(Operator3CallStatus)-ROW(Operator3CallStatusStart),0,1))*IF(Operator3SessionType="CALL",1,0)*IF(Operator3CallStatus="Dropped",1,0))</f>
        <v>0</v>
      </c>
      <c r="F20" s="179"/>
      <c r="G20" s="173"/>
      <c r="J20" s="28"/>
      <c r="K20" s="39"/>
      <c r="L20" s="39"/>
    </row>
    <row r="21" spans="1:12" ht="27" customHeight="1" x14ac:dyDescent="0.25">
      <c r="B21" s="328" t="s">
        <v>200</v>
      </c>
      <c r="C21" s="87">
        <f ca="1">C18-C19-C20</f>
        <v>0</v>
      </c>
      <c r="D21" s="87">
        <f ca="1">D18-D19-D20</f>
        <v>0</v>
      </c>
      <c r="E21" s="87">
        <f ca="1">E18-E19-E20</f>
        <v>0</v>
      </c>
      <c r="F21" s="179"/>
      <c r="G21" s="173"/>
      <c r="K21" s="39"/>
      <c r="L21" s="39"/>
    </row>
    <row r="22" spans="1:12" ht="27" customHeight="1" x14ac:dyDescent="0.25">
      <c r="B22" s="329" t="s">
        <v>188</v>
      </c>
      <c r="C22" s="296">
        <f ca="1">IF(C18=0,0,(C18-C19)/C18)</f>
        <v>0</v>
      </c>
      <c r="D22" s="296">
        <f ca="1">IF(D18=0,0,(D18-D19)/D18)</f>
        <v>0</v>
      </c>
      <c r="E22" s="296">
        <f ca="1">IF(E18=0,0,(E18-E19)/E18)</f>
        <v>0</v>
      </c>
      <c r="F22" s="180">
        <v>0.9</v>
      </c>
      <c r="G22" s="174">
        <v>0.99</v>
      </c>
      <c r="K22" s="39"/>
      <c r="L22" s="39"/>
    </row>
    <row r="23" spans="1:12" ht="27" customHeight="1" x14ac:dyDescent="0.25">
      <c r="B23" s="329" t="s">
        <v>196</v>
      </c>
      <c r="C23" s="296">
        <f ca="1">IF((C18-C19)=0,0, C20/(C18-C19))</f>
        <v>0</v>
      </c>
      <c r="D23" s="296">
        <f ca="1">IF((D18-D19)=0,0, D20/(D18-D19))</f>
        <v>0</v>
      </c>
      <c r="E23" s="296">
        <f ca="1">IF((E18-E19)=0,0, E20/(E18-E19))</f>
        <v>0</v>
      </c>
      <c r="F23" s="181">
        <v>0.05</v>
      </c>
      <c r="G23" s="175">
        <v>4.0000000000000001E-3</v>
      </c>
      <c r="K23" s="39"/>
      <c r="L23" s="39"/>
    </row>
    <row r="24" spans="1:12" ht="27" customHeight="1" thickBot="1" x14ac:dyDescent="0.3">
      <c r="B24" s="330" t="s">
        <v>201</v>
      </c>
      <c r="C24" s="297">
        <f ca="1">IF(C18=0,0,C21/C18)</f>
        <v>0</v>
      </c>
      <c r="D24" s="297">
        <f ca="1">IF(D18=0,0,D21/D18)</f>
        <v>0</v>
      </c>
      <c r="E24" s="297">
        <f ca="1">IF(E18=0,0,E21/E18)</f>
        <v>0</v>
      </c>
      <c r="F24" s="182"/>
      <c r="G24" s="176"/>
      <c r="K24" s="39"/>
      <c r="L24" s="39"/>
    </row>
    <row r="25" spans="1:12" ht="27" customHeight="1" x14ac:dyDescent="0.25">
      <c r="B25" s="327" t="s">
        <v>195</v>
      </c>
      <c r="C25" s="332">
        <f t="array" aca="1" ref="C25" ca="1">IFERROR(MIN(IF(SUBTOTAL(3,OFFSET(Operator1CSTStart,ROW(Operator1CST)-ROW(Operator1CSTStart),0,1)),IF(Operator1CallStatus="Completed",IF(Operator1SessionType="CALL",Operator1CST,FALSE),FALSE),FALSE)),"")</f>
        <v>0</v>
      </c>
      <c r="D25" s="298">
        <f t="array" aca="1" ref="D25" ca="1">IFERROR(MIN(IF(SUBTOTAL(3,OFFSET(Operator2CSTStart,ROW(Operator2CST)-ROW(Operator2CSTStart),0,1)),IF(Operator2CallStatus="Completed",IF(Operator2SessionType="CALL",Operator2CST,FALSE),FALSE),FALSE)),"")</f>
        <v>0</v>
      </c>
      <c r="E25" s="298">
        <f t="array" aca="1" ref="E25" ca="1">IFERROR(MIN(IF(SUBTOTAL(3,OFFSET(Operator3CSTStart,ROW(Operator3CST)-ROW(Operator3CSTStart),0,1)),IF(Operator3CallStatus="Completed",IF(Operator3SessionType="CALL",Operator3CST,FALSE),FALSE),FALSE)),"")</f>
        <v>0</v>
      </c>
      <c r="F25" s="178"/>
      <c r="G25" s="172"/>
      <c r="K25" s="39"/>
    </row>
    <row r="26" spans="1:12" ht="27" customHeight="1" x14ac:dyDescent="0.25">
      <c r="B26" s="329" t="s">
        <v>198</v>
      </c>
      <c r="C26" s="333" t="str">
        <f t="array" aca="1" ref="C26" ca="1">IFERROR(AVERAGE(IF(SUBTOTAL(3,OFFSET(Operator1CSTStart,ROW(Operator1CST)-ROW(Operator1CSTStart),0,1)),IF(Operator1CallStatus="Completed",IF(Operator1SessionType="CALL",Operator1CST,FALSE),FALSE),FALSE)),"0")</f>
        <v>0</v>
      </c>
      <c r="D26" s="299" t="str">
        <f t="array" aca="1" ref="D26" ca="1">IFERROR(AVERAGE(IF(SUBTOTAL(3,OFFSET(Operator2CSTStart,ROW(Operator2CST)-ROW(Operator2CSTStart),0,1)),IF(Operator2CallStatus="Completed",IF(Operator2SessionType="CALL",Operator2CST,FALSE),FALSE),FALSE)),"0")</f>
        <v>0</v>
      </c>
      <c r="E26" s="299" t="str">
        <f t="array" aca="1" ref="E26" ca="1">IFERROR(AVERAGE(IF(SUBTOTAL(3,OFFSET(Operator3CSTStart,ROW(Operator3CST)-ROW(Operator3CSTStart),0,1)),IF(Operator3CallStatus="Completed",IF(Operator3SessionType="CALL",Operator3CST,FALSE),FALSE),FALSE)),"0")</f>
        <v>0</v>
      </c>
      <c r="F26" s="183">
        <v>15</v>
      </c>
      <c r="G26" s="177">
        <v>5.5</v>
      </c>
      <c r="K26" s="39"/>
    </row>
    <row r="27" spans="1:12" ht="27" customHeight="1" x14ac:dyDescent="0.25">
      <c r="B27" s="328" t="s">
        <v>220</v>
      </c>
      <c r="C27" s="332">
        <f t="array" aca="1" ref="C27" ca="1">IFERROR(MAX(IF(SUBTOTAL(3,OFFSET(Operator1CSTStart,ROW(Operator1CST)-ROW(Operator1CSTStart),0,1)),IF(Operator1CallStatus="Completed",IF(Operator1SessionType="CALL",Operator1CST,FALSE),FALSE),FALSE)),"")</f>
        <v>0</v>
      </c>
      <c r="D27" s="298">
        <f t="array" aca="1" ref="D27" ca="1">IFERROR(MAX(IF(SUBTOTAL(3,OFFSET(Operator2CSTStart,ROW(Operator2CST)-ROW(Operator2CSTStart),0,1)),IF(Operator2CallStatus="Completed",IF(Operator2SessionType="CALL",Operator2CST,FALSE),FALSE),FALSE)),"")</f>
        <v>0</v>
      </c>
      <c r="E27" s="298">
        <f t="array" aca="1" ref="E27" ca="1">IFERROR(MAX(IF(SUBTOTAL(3,OFFSET(Operator3CSTStart,ROW(Operator3CST)-ROW(Operator3CSTStart),0,1)),IF(Operator3CallStatus="Completed",IF(Operator3SessionType="CALL",Operator3CST,FALSE),FALSE),FALSE)),"")</f>
        <v>0</v>
      </c>
      <c r="F27" s="179"/>
      <c r="G27" s="173"/>
      <c r="K27" s="39"/>
    </row>
    <row r="28" spans="1:12" ht="27" customHeight="1" x14ac:dyDescent="0.25">
      <c r="B28" s="329" t="s">
        <v>193</v>
      </c>
      <c r="C28" s="334" t="str">
        <f t="array" aca="1" ref="C28" ca="1">IFERROR(PERCENTILE(IF(SUBTOTAL(3,OFFSET(Operator1CSTStart,ROW(Operator1CST)-ROW(Operator1CSTStart),0,1)),IF(Operator1CallStatus="Completed",IF(Operator1SessionType="CALL",Operator1CST,FALSE),FALSE),FALSE),0.1),"0")</f>
        <v>0</v>
      </c>
      <c r="D28" s="300" t="str">
        <f t="array" aca="1" ref="D28" ca="1">IFERROR(PERCENTILE(IF(SUBTOTAL(3,OFFSET(Operator2CSTStart,ROW(Operator2CST)-ROW(Operator2CSTStart),0,1)),IF(Operator2CallStatus="Completed",IF(Operator2SessionType="CALL",Operator2CST,FALSE),FALSE),FALSE),0.1),"0")</f>
        <v>0</v>
      </c>
      <c r="E28" s="300" t="str">
        <f t="array" aca="1" ref="E28" ca="1">IFERROR(PERCENTILE(IF(SUBTOTAL(3,OFFSET(Operator3CSTStart,ROW(Operator3CST)-ROW(Operator3CSTStart),0,1)),IF(Operator3CallStatus="Completed",IF(Operator3SessionType="CALL",Operator3CST,FALSE),FALSE),FALSE),0.1),"0")</f>
        <v>0</v>
      </c>
      <c r="F28" s="179"/>
      <c r="G28" s="173"/>
      <c r="K28" s="39"/>
    </row>
    <row r="29" spans="1:12" ht="27" customHeight="1" x14ac:dyDescent="0.25">
      <c r="B29" s="328" t="s">
        <v>199</v>
      </c>
      <c r="C29" s="332" t="str">
        <f t="array" aca="1" ref="C29" ca="1">IFERROR(PERCENTILE(IF(SUBTOTAL(3,OFFSET(Operator1CSTStart,ROW(Operator1CST)-ROW(Operator1CSTStart),0,1)),IF(Operator1CallStatus="Completed",IF(Operator1SessionType="CALL",Operator1CST,FALSE),FALSE),FALSE),0.5),"0")</f>
        <v>0</v>
      </c>
      <c r="D29" s="298" t="str">
        <f t="array" aca="1" ref="D29" ca="1">IFERROR(PERCENTILE(IF(SUBTOTAL(3,OFFSET(Operator2CSTStart,ROW(Operator2CST)-ROW(Operator2CSTStart),0,1)),IF(Operator2CallStatus="Completed",IF(Operator2SessionType="CALL",Operator2CST,FALSE),FALSE),FALSE),0.5),"0")</f>
        <v>0</v>
      </c>
      <c r="E29" s="298" t="str">
        <f t="array" aca="1" ref="E29" ca="1">IFERROR(PERCENTILE(IF(SUBTOTAL(3,OFFSET(Operator3CSTStart,ROW(Operator3CST)-ROW(Operator3CSTStart),0,1)),IF(Operator3CallStatus="Completed",IF(Operator3SessionType="CALL",Operator3CST,FALSE),FALSE),FALSE),0.5),"0")</f>
        <v>0</v>
      </c>
      <c r="F29" s="179"/>
      <c r="G29" s="173"/>
      <c r="K29" s="39"/>
    </row>
    <row r="30" spans="1:12" ht="27" customHeight="1" x14ac:dyDescent="0.25">
      <c r="B30" s="328" t="s">
        <v>194</v>
      </c>
      <c r="C30" s="332" t="str">
        <f t="array" aca="1" ref="C30" ca="1">IFERROR(PERCENTILE(IF(SUBTOTAL(3,OFFSET(Operator1CSTStart,ROW(Operator1CST)-ROW(Operator1CSTStart),0,1)),IF(Operator1CallStatus="Completed",IF(Operator1SessionType="CALL",Operator1CST,FALSE),FALSE),FALSE),0.9),"0")</f>
        <v>0</v>
      </c>
      <c r="D30" s="298" t="str">
        <f t="array" aca="1" ref="D30" ca="1">IFERROR(PERCENTILE(IF(SUBTOTAL(3,OFFSET(Operator2CSTStart,ROW(Operator2CST)-ROW(Operator2CSTStart),0,1)),IF(Operator2CallStatus="Completed",IF(Operator2SessionType="CALL",Operator2CST,FALSE),FALSE),FALSE),0.9),"0")</f>
        <v>0</v>
      </c>
      <c r="E30" s="298" t="str">
        <f t="array" aca="1" ref="E30" ca="1">IFERROR(PERCENTILE(IF(SUBTOTAL(3,OFFSET(Operator3CSTStart,ROW(Operator3CST)-ROW(Operator3CSTStart),0,1)),IF(Operator3CallStatus="Completed",IF(Operator3SessionType="CALL",Operator3CST,FALSE),FALSE),FALSE),0.9),"0")</f>
        <v>0</v>
      </c>
      <c r="F30" s="179"/>
      <c r="G30" s="173"/>
      <c r="K30" s="39"/>
    </row>
    <row r="31" spans="1:12" ht="27" customHeight="1" x14ac:dyDescent="0.25">
      <c r="B31" s="328" t="s">
        <v>202</v>
      </c>
      <c r="C31" s="335">
        <f t="array" aca="1" ref="C31" ca="1">SUMPRODUCT(SUBTOTAL(3,OFFSET(Operator1CSTStart,ROW(Operator1CST)-ROW(Operator1CSTStart),0,1)),--(Operator1CST&gt;15),--(Operator1SessionType="CALL"))</f>
        <v>0</v>
      </c>
      <c r="D31" s="269">
        <f t="array" aca="1" ref="D31" ca="1">SUMPRODUCT(SUBTOTAL(3,OFFSET(Operator2CSTStart,ROW(Operator2CST)-ROW(Operator2CSTStart),0,1)),--(Operator2CST&gt;15),--(Operator2SessionType="CALL"))</f>
        <v>0</v>
      </c>
      <c r="E31" s="269">
        <f t="array" aca="1" ref="E31" ca="1">SUMPRODUCT(SUBTOTAL(3,OFFSET(Operator3CSTStart,ROW(Operator3CST)-ROW(Operator3CSTStart),0,1)),--(Operator3CST&gt;15),--(Operator3SessionType="CALL"))</f>
        <v>0</v>
      </c>
      <c r="F31" s="179"/>
      <c r="G31" s="173"/>
      <c r="K31" s="39"/>
    </row>
    <row r="32" spans="1:12" ht="27" customHeight="1" x14ac:dyDescent="0.25">
      <c r="B32" s="328" t="s">
        <v>221</v>
      </c>
      <c r="C32" s="335">
        <f t="array" aca="1" ref="C32" ca="1">SUMPRODUCT(SUBTOTAL(3,OFFSET(Operator1CSTStart,ROW(Operator1CST)-ROW(Operator1CSTStart),0,1)),--(Operator1CST&lt;=15),--(Operator1SessionType="CALL"))</f>
        <v>0</v>
      </c>
      <c r="D32" s="269">
        <f t="array" aca="1" ref="D32" ca="1">SUMPRODUCT(SUBTOTAL(3,OFFSET(Operator2CSTStart,ROW(Operator2CST)-ROW(Operator2CSTStart),0,1)),--(Operator2CST&lt;=15),--(Operator2SessionType="CALL"))</f>
        <v>0</v>
      </c>
      <c r="E32" s="269">
        <f t="array" aca="1" ref="E32" ca="1">SUMPRODUCT(SUBTOTAL(3,OFFSET(Operator3CSTStart,ROW(Operator3CST)-ROW(Operator3CSTStart),0,1)),--(Operator3CST&lt;=15),--(Operator3SessionType="CALL"))</f>
        <v>0</v>
      </c>
      <c r="F32" s="179"/>
      <c r="G32" s="173"/>
      <c r="K32" s="39"/>
    </row>
    <row r="33" spans="2:11" ht="27" customHeight="1" thickBot="1" x14ac:dyDescent="0.3">
      <c r="B33" s="337" t="s">
        <v>197</v>
      </c>
      <c r="C33" s="336">
        <f ca="1">IF((C31+C32)&gt;0,C31/(C31+C32),0)</f>
        <v>0</v>
      </c>
      <c r="D33" s="301">
        <f ca="1">IF((D31+D32)&gt;0,D31/(D31+D32),0)</f>
        <v>0</v>
      </c>
      <c r="E33" s="301">
        <f ca="1">IF((E31+E32)&gt;0,E31/(E31+E32),0)</f>
        <v>0</v>
      </c>
      <c r="F33" s="230">
        <v>0.03</v>
      </c>
      <c r="G33" s="231">
        <v>2.5000000000000001E-3</v>
      </c>
      <c r="K33" s="39"/>
    </row>
    <row r="34" spans="2:11" ht="27" customHeight="1" x14ac:dyDescent="0.25">
      <c r="B34" s="331" t="s">
        <v>369</v>
      </c>
      <c r="C34" s="338">
        <f ca="1">IF(Operator1VtV &lt;&gt; "",SUBTOTAL(109,Operator1VtV),0)</f>
        <v>0</v>
      </c>
      <c r="D34" s="338">
        <f ca="1">IF(Operator2VtV &lt;&gt; "",SUBTOTAL(109,Operator2VtV),0)</f>
        <v>0</v>
      </c>
      <c r="E34" s="338">
        <f ca="1">IF(Operator3VtV &lt;&gt; "",SUBTOTAL(109,Operator3VtV),0)</f>
        <v>0</v>
      </c>
      <c r="F34" s="234"/>
      <c r="G34" s="235"/>
      <c r="K34" s="39"/>
    </row>
    <row r="35" spans="2:11" ht="27" customHeight="1" x14ac:dyDescent="0.25">
      <c r="B35" s="236" t="s">
        <v>370</v>
      </c>
      <c r="C35" s="339">
        <f ca="1">IF(Operator1VtVe &lt;&gt; "",SUBTOTAL(109,Operator1VtVe),0)</f>
        <v>0</v>
      </c>
      <c r="D35" s="339">
        <f ca="1">IF(Operator2VtVe &lt;&gt; "",SUBTOTAL(109,Operator2VtVe),0)</f>
        <v>0</v>
      </c>
      <c r="E35" s="339">
        <f ca="1">IF(Operator3VtVe &lt;&gt; "",SUBTOTAL(109,Operator3VtVe),0)</f>
        <v>0</v>
      </c>
      <c r="F35" s="232"/>
      <c r="G35" s="237"/>
      <c r="K35" s="39"/>
    </row>
    <row r="36" spans="2:11" ht="27" customHeight="1" x14ac:dyDescent="0.25">
      <c r="B36" s="236" t="s">
        <v>237</v>
      </c>
      <c r="C36" s="269">
        <f t="array" aca="1" ref="C36" ca="1">IF(C18&gt;0,SUMPRODUCT(SUBTOTAL(3,OFFSET(Operator1VoLTEA,ROW(Operator1VoLTEA)-ROW(Operator1VoLTEStartA),0,1)),--(Operator1VoLTEA="VoLTE"),--(Operator1SessionType="CALL")),0)</f>
        <v>0</v>
      </c>
      <c r="D36" s="269">
        <f t="array" aca="1" ref="D36" ca="1">IF(D18&gt;0,SUMPRODUCT(SUBTOTAL(3,OFFSET(Operator2VoLTEA,ROW(Operator2VoLTEA)-ROW(Operator2VoLTEStartA),0,1)),--(Operator2VoLTEA="VoLTE"),--(Operator2SessionType="CALL")),0)</f>
        <v>0</v>
      </c>
      <c r="E36" s="269">
        <f t="array" aca="1" ref="E36" ca="1">IF(E18&gt;0,SUMPRODUCT(SUBTOTAL(3,OFFSET(Operator3VoLTEA,ROW(Operator3VoLTEA)-ROW(Operator3VoLTEStartA),0,1)),--(Operator3VoLTEA="VoLTE"),--(Operator3SessionType="CALL")),0)</f>
        <v>0</v>
      </c>
      <c r="F36" s="232"/>
      <c r="G36" s="237"/>
    </row>
    <row r="37" spans="2:11" ht="27" customHeight="1" x14ac:dyDescent="0.25">
      <c r="B37" s="236" t="s">
        <v>238</v>
      </c>
      <c r="C37" s="269">
        <f t="array" aca="1" ref="C37" ca="1">IF(C18&gt;0,SUMPRODUCT(SUBTOTAL(3,OFFSET(Operator1VoLTEB,ROW(Operator1VoLTEB)-ROW(Operator1VoLTEStartB),0,1)),--(Operator1VoLTEB="VoLTE"),--(Operator1SessionType="CALL")),0)</f>
        <v>0</v>
      </c>
      <c r="D37" s="269">
        <f t="array" aca="1" ref="D37" ca="1">IF(D18&gt;0,SUMPRODUCT(SUBTOTAL(3,OFFSET(Operator2VoLTEB,ROW(Operator2VoLTEB)-ROW(Operator2VoLTEStartB),0,1)),--(Operator2VoLTEB="VoLTE"),--(Operator2SessionType="CALL")),0)</f>
        <v>0</v>
      </c>
      <c r="E37" s="269">
        <f t="array" aca="1" ref="E37" ca="1">IF(E18&gt;0,SUMPRODUCT(SUBTOTAL(3,OFFSET(Operator3VoLTEB,ROW(Operator3VoLTEB)-ROW(Operator3VoLTEStartB),0,1)),--(Operator3VoLTEB="VoLTE"),--(Operator3SessionType="CALL")),0)</f>
        <v>0</v>
      </c>
      <c r="F37" s="232"/>
      <c r="G37" s="237"/>
    </row>
    <row r="38" spans="2:11" ht="27" customHeight="1" x14ac:dyDescent="0.25">
      <c r="B38" s="236" t="s">
        <v>367</v>
      </c>
      <c r="C38" s="302">
        <f ca="1">IF(C18=0,0,C34/C18)</f>
        <v>0</v>
      </c>
      <c r="D38" s="302">
        <f ca="1">IF(D18=0,0,D34/D18)</f>
        <v>0</v>
      </c>
      <c r="E38" s="302">
        <f ca="1">IF(E18=0,0,E34/E18)</f>
        <v>0</v>
      </c>
      <c r="F38" s="232"/>
      <c r="G38" s="237"/>
    </row>
    <row r="39" spans="2:11" ht="27" customHeight="1" x14ac:dyDescent="0.25">
      <c r="B39" s="236" t="s">
        <v>368</v>
      </c>
      <c r="C39" s="302">
        <f ca="1">IF(C18=0,0,C35/C18)</f>
        <v>0</v>
      </c>
      <c r="D39" s="302">
        <f ca="1">IF(D18=0,0,D35/D18)</f>
        <v>0</v>
      </c>
      <c r="E39" s="302">
        <f ca="1">IF(E18=0,0,E35/E18)</f>
        <v>0</v>
      </c>
      <c r="F39" s="232"/>
      <c r="G39" s="237"/>
    </row>
    <row r="40" spans="2:11" ht="27" customHeight="1" x14ac:dyDescent="0.25">
      <c r="B40" s="272" t="s">
        <v>239</v>
      </c>
      <c r="C40" s="340">
        <f ca="1">IF(C18&gt;0,0.5*(C36+C37)/C18,0)</f>
        <v>0</v>
      </c>
      <c r="D40" s="340">
        <f ca="1">IF(D18&gt;0,0.5*(D36+D37)/D18,0)</f>
        <v>0</v>
      </c>
      <c r="E40" s="340">
        <f ca="1">IF(E18&gt;0,0.5*(E36+E37)/E18,0)</f>
        <v>0</v>
      </c>
      <c r="F40" s="233">
        <v>0.9</v>
      </c>
      <c r="G40" s="238">
        <v>0.99</v>
      </c>
    </row>
    <row r="41" spans="2:11" ht="27" customHeight="1" x14ac:dyDescent="0.25">
      <c r="B41" s="236" t="s">
        <v>240</v>
      </c>
      <c r="C41" s="269">
        <f ca="1">IF(C18&gt;0,SUMPRODUCT(SUBTOTAL(3,OFFSET(Operator1VoLTEA,ROW(Operator1VoLTEA)-ROW(Operator1VoLTEStartA),0,1)),--(Operator1VoLTEA="CSFB")),0)</f>
        <v>0</v>
      </c>
      <c r="D41" s="269">
        <f ca="1">IF(D18&gt;0,SUMPRODUCT(SUBTOTAL(3,OFFSET(Operator2VoLTEA,ROW(Operator2VoLTEA)-ROW(Operator2VoLTEStartA),0,1)),--(Operator2VoLTEA="CSFB")),0)</f>
        <v>0</v>
      </c>
      <c r="E41" s="269">
        <f ca="1">IF(E18&gt;0,SUMPRODUCT(SUBTOTAL(3,OFFSET(Operator3VoLTEA,ROW(Operator3VoLTEA)-ROW(Operator3VoLTEStartA),0,1)),--(Operator3VoLTEA="CSFB")),0)</f>
        <v>0</v>
      </c>
      <c r="F41" s="232"/>
      <c r="G41" s="237"/>
    </row>
    <row r="42" spans="2:11" ht="27" customHeight="1" x14ac:dyDescent="0.25">
      <c r="B42" s="236" t="s">
        <v>241</v>
      </c>
      <c r="C42" s="269">
        <f ca="1">IF(C18&gt;0,SUMPRODUCT(SUBTOTAL(3,OFFSET(Operator1VoLTEB,ROW(Operator1VoLTEB)-ROW(Operator1VoLTEStartB),0,1)),--(Operator1VoLTEB="CSFB")),0)</f>
        <v>0</v>
      </c>
      <c r="D42" s="269">
        <f ca="1">IF(D18&gt;0,SUMPRODUCT(SUBTOTAL(3,OFFSET(Operator2VoLTEB,ROW(Operator2VoLTEB)-ROW(Operator2VoLTEStartB),0,1)),--(Operator2VoLTEB="CSFB")),0)</f>
        <v>0</v>
      </c>
      <c r="E42" s="269">
        <f ca="1">IF(E18&gt;0,SUMPRODUCT(SUBTOTAL(3,OFFSET(Operator3VoLTEB,ROW(Operator3VoLTEB)-ROW(Operator3VoLTEStartB),0,1)),--(Operator3VoLTEB="CSFB")),0)</f>
        <v>0</v>
      </c>
      <c r="F42" s="232"/>
      <c r="G42" s="237"/>
    </row>
    <row r="43" spans="2:11" ht="27" customHeight="1" thickBot="1" x14ac:dyDescent="0.3">
      <c r="B43" s="347" t="s">
        <v>242</v>
      </c>
      <c r="C43" s="346">
        <f ca="1">IF(C18&gt;0,0.5*(C41+C42)/C18,0)</f>
        <v>0</v>
      </c>
      <c r="D43" s="346">
        <f ca="1">IF(D18&gt;0,0.5*(D41+D42)/D18,0)</f>
        <v>0</v>
      </c>
      <c r="E43" s="346">
        <f ca="1">IF(E18&gt;0,0.5*(E41+E42)/E18,0)</f>
        <v>0</v>
      </c>
      <c r="F43" s="348"/>
      <c r="G43" s="349"/>
    </row>
    <row r="44" spans="2:11" ht="30.75" customHeight="1" thickBot="1" x14ac:dyDescent="0.3">
      <c r="B44" s="350" t="s">
        <v>375</v>
      </c>
      <c r="C44" s="404" t="s">
        <v>386</v>
      </c>
      <c r="D44" s="405" t="s">
        <v>387</v>
      </c>
      <c r="E44" s="406" t="s">
        <v>388</v>
      </c>
      <c r="F44" s="351" t="s">
        <v>236</v>
      </c>
      <c r="G44" s="351" t="s">
        <v>235</v>
      </c>
    </row>
    <row r="45" spans="2:11" ht="27" customHeight="1" x14ac:dyDescent="0.25">
      <c r="B45" s="327" t="s">
        <v>189</v>
      </c>
      <c r="C45" s="343">
        <f t="array" aca="1" ref="C45" ca="1">SUM(SUBTOTAL(3,OFFSET(Operator1CallStatusStart,ROW(Operator1CallStatus)-ROW(Operator1CallStatusStart),0,1))*IF(Operator1SessionType="WhatsApp CALL",1,0))</f>
        <v>0</v>
      </c>
      <c r="D45" s="343">
        <f t="array" aca="1" ref="D45" ca="1">SUM(SUBTOTAL(3,OFFSET(Operator2CallStatusStart,ROW(Operator2CallStatus)-ROW(Operator2CallStatusStart),0,1))*IF(Operator2SessionType="WhatsApp CALL",1,0))</f>
        <v>0</v>
      </c>
      <c r="E45" s="343">
        <f t="array" aca="1" ref="E45" ca="1">SUM(SUBTOTAL(3,OFFSET(Operator3CallStatusStart,ROW(Operator3CallStatus)-ROW(Operator3CallStatusStart),0,1))*IF(Operator3SessionType="WhatsApp CALL",1,0))</f>
        <v>0</v>
      </c>
      <c r="F45" s="178"/>
      <c r="G45" s="172"/>
    </row>
    <row r="46" spans="2:11" ht="27" customHeight="1" x14ac:dyDescent="0.25">
      <c r="B46" s="328" t="s">
        <v>186</v>
      </c>
      <c r="C46" s="87">
        <f t="array" aca="1" ref="C46" ca="1">SUM(SUBTOTAL(3,OFFSET(Operator1CallStatusStart,ROW(Operator1CallStatus)-ROW(Operator1CallStatusStart),0,1))*IF(Operator1SessionType="WhatsApp CALL",1,0)*IF(Operator1CallStatus="Failed",1,0))</f>
        <v>0</v>
      </c>
      <c r="D46" s="87">
        <f t="array" aca="1" ref="D46" ca="1">SUM(SUBTOTAL(3,OFFSET(Operator2CallStatusStart,ROW(Operator2CallStatus)-ROW(Operator2CallStatusStart),0,1))*IF(Operator2SessionType="WhatsApp CALL",1,0)*IF(Operator2CallStatus="Failed",1,0))</f>
        <v>0</v>
      </c>
      <c r="E46" s="87">
        <f t="array" aca="1" ref="E46" ca="1">SUM(SUBTOTAL(3,OFFSET(Operator3CallStatusStart,ROW(Operator3CallStatus)-ROW(Operator3CallStatusStart),0,1))*IF(Operator3SessionType="WhatsApp CALL",1,0)*IF(Operator3CallStatus="Failed",1,0))</f>
        <v>0</v>
      </c>
      <c r="F46" s="179"/>
      <c r="G46" s="173"/>
    </row>
    <row r="47" spans="2:11" ht="27" customHeight="1" x14ac:dyDescent="0.25">
      <c r="B47" s="328" t="s">
        <v>187</v>
      </c>
      <c r="C47" s="87">
        <f t="array" aca="1" ref="C47" ca="1">SUM(SUBTOTAL(3,OFFSET(Operator1CallStatusStart,ROW(Operator1CallStatus)-ROW(Operator1CallStatusStart),0,1))*IF(Operator1SessionType="WhatsApp CALL",1,0)*IF(Operator1CallStatus="Dropped",1,0))</f>
        <v>0</v>
      </c>
      <c r="D47" s="87">
        <f t="array" aca="1" ref="D47" ca="1">SUM(SUBTOTAL(3,OFFSET(Operator2CallStatusStart,ROW(Operator2CallStatus)-ROW(Operator2CallStatusStart),0,1))*IF(Operator2SessionType="WhatsApp CALL",1,0)*IF(Operator2CallStatus="Dropped",1,0))</f>
        <v>0</v>
      </c>
      <c r="E47" s="87">
        <f t="array" aca="1" ref="E47" ca="1">SUM(SUBTOTAL(3,OFFSET(Operator3CallStatusStart,ROW(Operator3CallStatus)-ROW(Operator3CallStatusStart),0,1))*IF(Operator3SessionType="WhatsApp CALL",1,0)*IF(Operator3CallStatus="Dropped",1,0))</f>
        <v>0</v>
      </c>
      <c r="F47" s="179"/>
      <c r="G47" s="173"/>
    </row>
    <row r="48" spans="2:11" ht="27" customHeight="1" x14ac:dyDescent="0.25">
      <c r="B48" s="328" t="s">
        <v>200</v>
      </c>
      <c r="C48" s="344">
        <f ca="1">C45-C46-C47</f>
        <v>0</v>
      </c>
      <c r="D48" s="344">
        <f ca="1">D45-D46-D47</f>
        <v>0</v>
      </c>
      <c r="E48" s="344">
        <f ca="1">E45-E46-E47</f>
        <v>0</v>
      </c>
      <c r="F48" s="179"/>
      <c r="G48" s="173"/>
    </row>
    <row r="49" spans="2:7" ht="27" customHeight="1" x14ac:dyDescent="0.25">
      <c r="B49" s="329" t="s">
        <v>188</v>
      </c>
      <c r="C49" s="296">
        <f ca="1">IF(C45=0,0,(C45-C46)/C45)</f>
        <v>0</v>
      </c>
      <c r="D49" s="296">
        <f ca="1">IF(D45=0,0,(D45-D46)/D45)</f>
        <v>0</v>
      </c>
      <c r="E49" s="296">
        <f ca="1">IF(E45=0,0,(E45-E46)/E45)</f>
        <v>0</v>
      </c>
      <c r="F49" s="180">
        <v>0.9</v>
      </c>
      <c r="G49" s="174">
        <v>0.99</v>
      </c>
    </row>
    <row r="50" spans="2:7" ht="27" customHeight="1" x14ac:dyDescent="0.25">
      <c r="B50" s="329" t="s">
        <v>196</v>
      </c>
      <c r="C50" s="296">
        <f ca="1">IF((C45-C46)=0,0, C47/(C45-C46))</f>
        <v>0</v>
      </c>
      <c r="D50" s="296">
        <f ca="1">IF((D45-D46)=0,0, D47/(D45-D46))</f>
        <v>0</v>
      </c>
      <c r="E50" s="296">
        <f ca="1">IF((E45-E46)=0,0, E47/(E45-E46))</f>
        <v>0</v>
      </c>
      <c r="F50" s="181">
        <v>0.05</v>
      </c>
      <c r="G50" s="175">
        <v>4.0000000000000001E-3</v>
      </c>
    </row>
    <row r="51" spans="2:7" ht="27" customHeight="1" thickBot="1" x14ac:dyDescent="0.3">
      <c r="B51" s="330" t="s">
        <v>201</v>
      </c>
      <c r="C51" s="297">
        <f ca="1">IF(C45=0,0,C48/C45)</f>
        <v>0</v>
      </c>
      <c r="D51" s="297">
        <f ca="1">IF(D45=0,0,D48/D45)</f>
        <v>0</v>
      </c>
      <c r="E51" s="297">
        <f ca="1">IF(E45=0,0,E48/E45)</f>
        <v>0</v>
      </c>
      <c r="F51" s="182"/>
      <c r="G51" s="176"/>
    </row>
    <row r="52" spans="2:7" ht="27" customHeight="1" x14ac:dyDescent="0.25">
      <c r="B52" s="327" t="s">
        <v>195</v>
      </c>
      <c r="C52" s="332">
        <f t="array" aca="1" ref="C52" ca="1">IFERROR(MIN(IF(SUBTOTAL(3,OFFSET(Operator1CSTStart,ROW(Operator1CST)-ROW(Operator1CSTStart),0,1)),IF(Operator1CallStatus="Completed",IF(Operator1SessionType="WhatsApp CALL",Operator1CST,FALSE),FALSE),FALSE)),"")</f>
        <v>0</v>
      </c>
      <c r="D52" s="332">
        <f t="array" aca="1" ref="D52" ca="1">IFERROR(MIN(IF(SUBTOTAL(3,OFFSET(Operator2CSTStart,ROW(Operator2CST)-ROW(Operator2CSTStart),0,1)),IF(Operator2CallStatus="Completed",IF(Operator2SessionType="WhatsApp CALL",Operator2CST,FALSE),FALSE),FALSE)),"")</f>
        <v>0</v>
      </c>
      <c r="E52" s="332">
        <f t="array" aca="1" ref="E52" ca="1">IFERROR(MIN(IF(SUBTOTAL(3,OFFSET(Operator3CSTStart,ROW(Operator3CST)-ROW(Operator3CSTStart),0,1)),IF(Operator3CallStatus="Completed",IF(Operator3SessionType="WhatsApp CALL",Operator3CST,FALSE),FALSE),FALSE)),"")</f>
        <v>0</v>
      </c>
      <c r="F52" s="178"/>
      <c r="G52" s="172"/>
    </row>
    <row r="53" spans="2:7" ht="27" customHeight="1" x14ac:dyDescent="0.25">
      <c r="B53" s="329" t="s">
        <v>198</v>
      </c>
      <c r="C53" s="333" t="str">
        <f t="array" aca="1" ref="C53" ca="1">IFERROR(AVERAGE(IF(SUBTOTAL(3,OFFSET(Operator1CSTStart,ROW(Operator1CST)-ROW(Operator1CSTStart),0,1)),IF(Operator1CallStatus="Completed",IF(Operator1SessionType="WhatsApp CALL",Operator1CST,FALSE),FALSE),FALSE)),"0")</f>
        <v>0</v>
      </c>
      <c r="D53" s="333" t="str">
        <f t="array" aca="1" ref="D53" ca="1">IFERROR(AVERAGE(IF(SUBTOTAL(3,OFFSET(Operator2CSTStart,ROW(Operator2CST)-ROW(Operator2CSTStart),0,1)),IF(Operator2CallStatus="Completed",IF(Operator2SessionType="WhatsApp CALL",Operator2CST,FALSE),FALSE),FALSE)),"0")</f>
        <v>0</v>
      </c>
      <c r="E53" s="333" t="str">
        <f t="array" aca="1" ref="E53" ca="1">IFERROR(AVERAGE(IF(SUBTOTAL(3,OFFSET(Operator3CSTStart,ROW(Operator3CST)-ROW(Operator3CSTStart),0,1)),IF(Operator3CallStatus="Completed",IF(Operator3SessionType="WhatsApp CALL",Operator3CST,FALSE),FALSE),FALSE)),"0")</f>
        <v>0</v>
      </c>
      <c r="F53" s="183">
        <v>15</v>
      </c>
      <c r="G53" s="177">
        <v>5.5</v>
      </c>
    </row>
    <row r="54" spans="2:7" ht="27" customHeight="1" x14ac:dyDescent="0.25">
      <c r="B54" s="328" t="s">
        <v>220</v>
      </c>
      <c r="C54" s="332">
        <f t="array" aca="1" ref="C54" ca="1">IFERROR(MAX(IF(SUBTOTAL(3,OFFSET(Operator1CSTStart,ROW(Operator1CST)-ROW(Operator1CSTStart),0,1)),IF(Operator1CallStatus="Completed",IF(Operator1SessionType="WhatsApp CALL",Operator1CST,FALSE),FALSE),FALSE)),"")</f>
        <v>0</v>
      </c>
      <c r="D54" s="332">
        <f t="array" aca="1" ref="D54" ca="1">IFERROR(MAX(IF(SUBTOTAL(3,OFFSET(Operator2CSTStart,ROW(Operator2CST)-ROW(Operator2CSTStart),0,1)),IF(Operator2CallStatus="Completed",IF(Operator2SessionType="WhatsApp CALL",Operator2CST,FALSE),FALSE),FALSE)),"")</f>
        <v>0</v>
      </c>
      <c r="E54" s="332">
        <f t="array" aca="1" ref="E54" ca="1">IFERROR(MAX(IF(SUBTOTAL(3,OFFSET(Operator3CSTStart,ROW(Operator3CST)-ROW(Operator3CSTStart),0,1)),IF(Operator3CallStatus="Completed",IF(Operator3SessionType="WhatsApp CALL",Operator3CST,FALSE),FALSE),FALSE)),"")</f>
        <v>0</v>
      </c>
      <c r="F54" s="179"/>
      <c r="G54" s="173"/>
    </row>
    <row r="55" spans="2:7" ht="27" customHeight="1" x14ac:dyDescent="0.25">
      <c r="B55" s="329" t="s">
        <v>193</v>
      </c>
      <c r="C55" s="334" t="str">
        <f t="array" aca="1" ref="C55" ca="1">IFERROR(PERCENTILE(IF(SUBTOTAL(3,OFFSET(Operator1CSTStart,ROW(Operator1CST)-ROW(Operator1CSTStart),0,1)),IF(Operator1CallStatus="Completed",IF(Operator1SessionType="WhatsApp CALL",Operator1CST,FALSE),FALSE),FALSE),0.1),"0")</f>
        <v>0</v>
      </c>
      <c r="D55" s="334" t="str">
        <f t="array" aca="1" ref="D55" ca="1">IFERROR(PERCENTILE(IF(SUBTOTAL(3,OFFSET(Operator2CSTStart,ROW(Operator2CST)-ROW(Operator2CSTStart),0,1)),IF(Operator2CallStatus="Completed",IF(Operator2SessionType="WhatsApp CALL",Operator2CST,FALSE),FALSE),FALSE),0.1),"0")</f>
        <v>0</v>
      </c>
      <c r="E55" s="334" t="str">
        <f t="array" aca="1" ref="E55" ca="1">IFERROR(PERCENTILE(IF(SUBTOTAL(3,OFFSET(Operator3CSTStart,ROW(Operator3CST)-ROW(Operator3CSTStart),0,1)),IF(Operator3CallStatus="Completed",IF(Operator3SessionType="WhatsApp CALL",Operator3CST,FALSE),FALSE),FALSE),0.1),"0")</f>
        <v>0</v>
      </c>
      <c r="F55" s="179"/>
      <c r="G55" s="173"/>
    </row>
    <row r="56" spans="2:7" ht="27" customHeight="1" x14ac:dyDescent="0.25">
      <c r="B56" s="328" t="s">
        <v>199</v>
      </c>
      <c r="C56" s="332" t="str">
        <f t="array" aca="1" ref="C56" ca="1">IFERROR(PERCENTILE(IF(SUBTOTAL(3,OFFSET(Operator1CSTStart,ROW(Operator1CST)-ROW(Operator1CSTStart),0,1)),IF(Operator1CallStatus="Completed",IF(Operator1SessionType="WhatsApp CALL",Operator1CST,FALSE),FALSE),FALSE),0.5),"0")</f>
        <v>0</v>
      </c>
      <c r="D56" s="332" t="str">
        <f t="array" aca="1" ref="D56" ca="1">IFERROR(PERCENTILE(IF(SUBTOTAL(3,OFFSET(Operator2CSTStart,ROW(Operator2CST)-ROW(Operator2CSTStart),0,1)),IF(Operator2CallStatus="Completed",IF(Operator2SessionType="WhatsApp CALL",Operator2CST,FALSE),FALSE),FALSE),0.5),"0")</f>
        <v>0</v>
      </c>
      <c r="E56" s="332" t="str">
        <f t="array" aca="1" ref="E56" ca="1">IFERROR(PERCENTILE(IF(SUBTOTAL(3,OFFSET(Operator3CSTStart,ROW(Operator3CST)-ROW(Operator3CSTStart),0,1)),IF(Operator3CallStatus="Completed",IF(Operator3SessionType="WhatsApp CALL",Operator3CST,FALSE),FALSE),FALSE),0.5),"0")</f>
        <v>0</v>
      </c>
      <c r="F56" s="179"/>
      <c r="G56" s="173"/>
    </row>
    <row r="57" spans="2:7" ht="27" customHeight="1" x14ac:dyDescent="0.25">
      <c r="B57" s="328" t="s">
        <v>194</v>
      </c>
      <c r="C57" s="332" t="str">
        <f t="array" aca="1" ref="C57" ca="1">IFERROR(PERCENTILE(IF(SUBTOTAL(3,OFFSET(Operator1CSTStart,ROW(Operator1CST)-ROW(Operator1CSTStart),0,1)),IF(Operator1CallStatus="Completed",IF(Operator1SessionType="WhatsApp CALL",Operator1CST,FALSE),FALSE),FALSE),0.9),"0")</f>
        <v>0</v>
      </c>
      <c r="D57" s="332" t="str">
        <f t="array" aca="1" ref="D57" ca="1">IFERROR(PERCENTILE(IF(SUBTOTAL(3,OFFSET(Operator2CSTStart,ROW(Operator2CST)-ROW(Operator2CSTStart),0,1)),IF(Operator2CallStatus="Completed",IF(Operator2SessionType="WhatsApp CALL",Operator2CST,FALSE),FALSE),FALSE),0.9),"0")</f>
        <v>0</v>
      </c>
      <c r="E57" s="332" t="str">
        <f t="array" aca="1" ref="E57" ca="1">IFERROR(PERCENTILE(IF(SUBTOTAL(3,OFFSET(Operator3CSTStart,ROW(Operator3CST)-ROW(Operator3CSTStart),0,1)),IF(Operator3CallStatus="Completed",IF(Operator3SessionType="WhatsApp CALL",Operator3CST,FALSE),FALSE),FALSE),0.9),"0")</f>
        <v>0</v>
      </c>
      <c r="F57" s="179"/>
      <c r="G57" s="173"/>
    </row>
    <row r="58" spans="2:7" ht="27" customHeight="1" x14ac:dyDescent="0.25">
      <c r="B58" s="328" t="s">
        <v>202</v>
      </c>
      <c r="C58" s="335">
        <f t="array" aca="1" ref="C58" ca="1">SUMPRODUCT(SUBTOTAL(3,OFFSET(Operator1CSTStart,ROW(Operator1CST)-ROW(Operator1CSTStart),0,1)),--(Operator1CST&gt;15),--(Operator1SessionType="WhatsApp CALL"))</f>
        <v>0</v>
      </c>
      <c r="D58" s="269">
        <f t="array" aca="1" ref="D58" ca="1">SUMPRODUCT(SUBTOTAL(3,OFFSET(Operator2CSTStart,ROW(Operator2CST)-ROW(Operator2CSTStart),0,1)),--(Operator2CST&gt;15),--(Operator2SessionType="WhatsApp CALL"))</f>
        <v>0</v>
      </c>
      <c r="E58" s="269">
        <f t="array" aca="1" ref="E58" ca="1">SUMPRODUCT(SUBTOTAL(3,OFFSET(Operator3CSTStart,ROW(Operator3CST)-ROW(Operator3CSTStart),0,1)),--(Operator3CST&gt;15),--(Operator3SessionType="WhatsApp CALL"))</f>
        <v>0</v>
      </c>
      <c r="F58" s="179"/>
      <c r="G58" s="173"/>
    </row>
    <row r="59" spans="2:7" ht="27" customHeight="1" x14ac:dyDescent="0.25">
      <c r="B59" s="328" t="s">
        <v>221</v>
      </c>
      <c r="C59" s="335">
        <f t="array" aca="1" ref="C59" ca="1">SUMPRODUCT(SUBTOTAL(3,OFFSET(Operator1CSTStart,ROW(Operator1CST)-ROW(Operator1CSTStart),0,1)),--(Operator1CST&lt;=15),--(Operator1SessionType="WhatsApp CALL"))</f>
        <v>0</v>
      </c>
      <c r="D59" s="269">
        <f t="array" aca="1" ref="D59" ca="1">SUMPRODUCT(SUBTOTAL(3,OFFSET(Operator2CSTStart,ROW(Operator2CST)-ROW(Operator2CSTStart),0,1)),--(Operator2CST&lt;=15),--(Operator2SessionType="WhatsApp CALL"))</f>
        <v>0</v>
      </c>
      <c r="E59" s="269">
        <f t="array" aca="1" ref="E59" ca="1">SUMPRODUCT(SUBTOTAL(3,OFFSET(Operator3CSTStart,ROW(Operator3CST)-ROW(Operator3CSTStart),0,1)),--(Operator3CST&lt;=15),--(Operator3SessionType="WhatsApp CALL"))</f>
        <v>0</v>
      </c>
      <c r="F59" s="179"/>
      <c r="G59" s="173"/>
    </row>
    <row r="60" spans="2:7" ht="27" customHeight="1" thickBot="1" x14ac:dyDescent="0.3">
      <c r="B60" s="337" t="s">
        <v>197</v>
      </c>
      <c r="C60" s="345">
        <f ca="1">IF((C58+C59)&gt;0,C58/(C58+C59),0)</f>
        <v>0</v>
      </c>
      <c r="D60" s="345">
        <f ca="1">IF((D58+D59)&gt;0,D58/(D58+D59),0)</f>
        <v>0</v>
      </c>
      <c r="E60" s="345">
        <f ca="1">IF((E58+E59)&gt;0,E58/(E58+E59),0)</f>
        <v>0</v>
      </c>
      <c r="F60" s="352">
        <v>0.03</v>
      </c>
      <c r="G60" s="353">
        <v>2.5000000000000001E-3</v>
      </c>
    </row>
  </sheetData>
  <sheetProtection sheet="1" objects="1" scenarios="1"/>
  <protectedRanges>
    <protectedRange sqref="A1:L15" name="Range1"/>
  </protectedRanges>
  <mergeCells count="1">
    <mergeCell ref="B16:I16"/>
  </mergeCells>
  <conditionalFormatting sqref="B4:G4 B6:F6 B8:F8 B10:F10 I4:I5 B12:H12">
    <cfRule type="notContainsText" dxfId="5" priority="21" operator="notContains" text="All">
      <formula>ISERROR(SEARCH("All",B4))</formula>
    </cfRule>
  </conditionalFormatting>
  <conditionalFormatting sqref="B4:G4 B6:F6 B8:F8 B10:F10 B12:E12 G12:H12 I4:I5">
    <cfRule type="cellIs" dxfId="4" priority="20" operator="equal">
      <formula>#REF!</formula>
    </cfRule>
  </conditionalFormatting>
  <conditionalFormatting sqref="B4:G4 B6:F6 B8:F8 B10:F10 I4 B12:H12">
    <cfRule type="cellIs" dxfId="3" priority="19" operator="notEqual">
      <formula>$K$6</formula>
    </cfRule>
  </conditionalFormatting>
  <conditionalFormatting sqref="F12">
    <cfRule type="cellIs" dxfId="2" priority="18" operator="equal">
      <formula>#REF!</formula>
    </cfRule>
  </conditionalFormatting>
  <conditionalFormatting sqref="C22:E22">
    <cfRule type="iconSet" priority="17">
      <iconSet>
        <cfvo type="percent" val="0"/>
        <cfvo type="num" val="$F$22"/>
        <cfvo type="num" val="$G$22"/>
      </iconSet>
    </cfRule>
  </conditionalFormatting>
  <conditionalFormatting sqref="C23:E23">
    <cfRule type="iconSet" priority="16">
      <iconSet reverse="1">
        <cfvo type="percent" val="0"/>
        <cfvo type="num" val="$G$23"/>
        <cfvo type="num" val="$F$23"/>
      </iconSet>
    </cfRule>
  </conditionalFormatting>
  <conditionalFormatting sqref="C33:E33">
    <cfRule type="iconSet" priority="15">
      <iconSet reverse="1">
        <cfvo type="percent" val="0"/>
        <cfvo type="num" val="$G$33"/>
        <cfvo type="num" val="$F$33"/>
      </iconSet>
    </cfRule>
  </conditionalFormatting>
  <conditionalFormatting sqref="C26:E26">
    <cfRule type="iconSet" priority="14">
      <iconSet reverse="1">
        <cfvo type="percent" val="0"/>
        <cfvo type="num" val="$G$26"/>
        <cfvo type="num" val="$F$26"/>
      </iconSet>
    </cfRule>
  </conditionalFormatting>
  <conditionalFormatting sqref="C40:E40">
    <cfRule type="iconSet" priority="13">
      <iconSet>
        <cfvo type="percent" val="0"/>
        <cfvo type="num" val="$F$40"/>
        <cfvo type="num" val="$G$40"/>
      </iconSet>
    </cfRule>
  </conditionalFormatting>
  <conditionalFormatting sqref="C49:E49">
    <cfRule type="iconSet" priority="12">
      <iconSet>
        <cfvo type="percent" val="0"/>
        <cfvo type="num" val="$F$22"/>
        <cfvo type="num" val="$G$22"/>
      </iconSet>
    </cfRule>
  </conditionalFormatting>
  <conditionalFormatting sqref="C50:E50">
    <cfRule type="iconSet" priority="11">
      <iconSet reverse="1">
        <cfvo type="percent" val="0"/>
        <cfvo type="num" val="$G$23"/>
        <cfvo type="num" val="$F$23"/>
      </iconSet>
    </cfRule>
  </conditionalFormatting>
  <conditionalFormatting sqref="C60:E60">
    <cfRule type="iconSet" priority="10">
      <iconSet reverse="1">
        <cfvo type="percent" val="0"/>
        <cfvo type="num" val="$G$33"/>
        <cfvo type="num" val="$F$33"/>
      </iconSet>
    </cfRule>
  </conditionalFormatting>
  <conditionalFormatting sqref="C53">
    <cfRule type="iconSet" priority="9">
      <iconSet reverse="1">
        <cfvo type="percent" val="0"/>
        <cfvo type="num" val="$G$26"/>
        <cfvo type="num" val="$F$26"/>
      </iconSet>
    </cfRule>
  </conditionalFormatting>
  <conditionalFormatting sqref="D53">
    <cfRule type="iconSet" priority="5">
      <iconSet reverse="1">
        <cfvo type="percent" val="0"/>
        <cfvo type="num" val="$G$26"/>
        <cfvo type="num" val="$F$26"/>
      </iconSet>
    </cfRule>
  </conditionalFormatting>
  <conditionalFormatting sqref="E53">
    <cfRule type="iconSet" priority="2">
      <iconSet reverse="1">
        <cfvo type="percent" val="0"/>
        <cfvo type="num" val="$G$26"/>
        <cfvo type="num" val="$F$26"/>
      </iconSet>
    </cfRule>
  </conditionalFormatting>
  <dataValidations count="28">
    <dataValidation type="list" allowBlank="1" showInputMessage="1" showErrorMessage="1" sqref="H12" xr:uid="{00000000-0002-0000-0000-000000000000}">
      <formula1>lists28</formula1>
    </dataValidation>
    <dataValidation type="list" allowBlank="1" showInputMessage="1" showErrorMessage="1" sqref="G12" xr:uid="{00000000-0002-0000-0000-000001000000}">
      <formula1>lists27</formula1>
    </dataValidation>
    <dataValidation type="list" allowBlank="1" showInputMessage="1" showErrorMessage="1" sqref="F12" xr:uid="{00000000-0002-0000-0000-000002000000}">
      <formula1>lists26</formula1>
    </dataValidation>
    <dataValidation type="list" allowBlank="1" showInputMessage="1" showErrorMessage="1" sqref="E12" xr:uid="{00000000-0002-0000-0000-000003000000}">
      <formula1>lists25</formula1>
    </dataValidation>
    <dataValidation type="list" allowBlank="1" showInputMessage="1" showErrorMessage="1" sqref="D12" xr:uid="{00000000-0002-0000-0000-000004000000}">
      <formula1>lists24</formula1>
    </dataValidation>
    <dataValidation type="list" allowBlank="1" showInputMessage="1" showErrorMessage="1" sqref="C12" xr:uid="{00000000-0002-0000-0000-000005000000}">
      <formula1>lists23</formula1>
    </dataValidation>
    <dataValidation type="list" allowBlank="1" showInputMessage="1" showErrorMessage="1" sqref="B12" xr:uid="{00000000-0002-0000-0000-000006000000}">
      <formula1>lists22</formula1>
    </dataValidation>
    <dataValidation type="list" allowBlank="1" showInputMessage="1" showErrorMessage="1" sqref="F10" xr:uid="{00000000-0002-0000-0000-000007000000}">
      <formula1>lists21</formula1>
    </dataValidation>
    <dataValidation type="list" allowBlank="1" showInputMessage="1" showErrorMessage="1" sqref="E10" xr:uid="{00000000-0002-0000-0000-000008000000}">
      <formula1>lists20</formula1>
    </dataValidation>
    <dataValidation type="list" allowBlank="1" showInputMessage="1" showErrorMessage="1" sqref="C10" xr:uid="{00000000-0002-0000-0000-000009000000}">
      <formula1>lists19</formula1>
    </dataValidation>
    <dataValidation type="list" allowBlank="1" showInputMessage="1" showErrorMessage="1" sqref="D10" xr:uid="{00000000-0002-0000-0000-00000A000000}">
      <formula1>lists18</formula1>
    </dataValidation>
    <dataValidation type="list" allowBlank="1" showInputMessage="1" showErrorMessage="1" sqref="B10" xr:uid="{00000000-0002-0000-0000-00000B000000}">
      <formula1>lists17</formula1>
    </dataValidation>
    <dataValidation type="list" allowBlank="1" showInputMessage="1" showErrorMessage="1" sqref="F8" xr:uid="{00000000-0002-0000-0000-00000C000000}">
      <formula1>lists16</formula1>
    </dataValidation>
    <dataValidation type="list" allowBlank="1" showInputMessage="1" showErrorMessage="1" sqref="E8" xr:uid="{00000000-0002-0000-0000-00000D000000}">
      <formula1>lists15</formula1>
    </dataValidation>
    <dataValidation type="list" allowBlank="1" showInputMessage="1" showErrorMessage="1" sqref="D8" xr:uid="{00000000-0002-0000-0000-00000E000000}">
      <formula1>lists14</formula1>
    </dataValidation>
    <dataValidation type="list" allowBlank="1" showInputMessage="1" showErrorMessage="1" sqref="C8" xr:uid="{00000000-0002-0000-0000-00000F000000}">
      <formula1>lists13</formula1>
    </dataValidation>
    <dataValidation type="list" allowBlank="1" showInputMessage="1" showErrorMessage="1" sqref="B8" xr:uid="{00000000-0002-0000-0000-000010000000}">
      <formula1>lists12</formula1>
    </dataValidation>
    <dataValidation type="list" allowBlank="1" showInputMessage="1" showErrorMessage="1" sqref="F6" xr:uid="{00000000-0002-0000-0000-000011000000}">
      <formula1>lists11</formula1>
    </dataValidation>
    <dataValidation type="list" allowBlank="1" showInputMessage="1" showErrorMessage="1" sqref="E6" xr:uid="{00000000-0002-0000-0000-000012000000}">
      <formula1>lists10</formula1>
    </dataValidation>
    <dataValidation type="list" allowBlank="1" showInputMessage="1" showErrorMessage="1" sqref="D6" xr:uid="{00000000-0002-0000-0000-000013000000}">
      <formula1>lists9</formula1>
    </dataValidation>
    <dataValidation type="list" allowBlank="1" showInputMessage="1" showErrorMessage="1" sqref="C6" xr:uid="{00000000-0002-0000-0000-000014000000}">
      <formula1>lists8</formula1>
    </dataValidation>
    <dataValidation type="list" allowBlank="1" showInputMessage="1" showErrorMessage="1" sqref="B6" xr:uid="{00000000-0002-0000-0000-000015000000}">
      <formula1>lists7</formula1>
    </dataValidation>
    <dataValidation type="list" allowBlank="1" showInputMessage="1" showErrorMessage="1" sqref="G4" xr:uid="{00000000-0002-0000-0000-000016000000}">
      <formula1>lists6</formula1>
    </dataValidation>
    <dataValidation type="list" allowBlank="1" showInputMessage="1" showErrorMessage="1" sqref="F4" xr:uid="{00000000-0002-0000-0000-000017000000}">
      <formula1>lists5</formula1>
    </dataValidation>
    <dataValidation type="list" allowBlank="1" showInputMessage="1" showErrorMessage="1" sqref="E4" xr:uid="{00000000-0002-0000-0000-000018000000}">
      <formula1>lists4</formula1>
    </dataValidation>
    <dataValidation type="list" allowBlank="1" showInputMessage="1" showErrorMessage="1" sqref="D4" xr:uid="{00000000-0002-0000-0000-000019000000}">
      <formula1>lists3</formula1>
    </dataValidation>
    <dataValidation type="list" allowBlank="1" showInputMessage="1" showErrorMessage="1" sqref="C4" xr:uid="{00000000-0002-0000-0000-00001A000000}">
      <formula1>lists2</formula1>
    </dataValidation>
    <dataValidation type="list" allowBlank="1" showInputMessage="1" showErrorMessage="1" sqref="B4" xr:uid="{00000000-0002-0000-0000-00001B000000}">
      <formula1>lists1</formula1>
    </dataValidation>
  </dataValidations>
  <pageMargins left="0.7" right="0.7" top="0.78740157499999996" bottom="0.78740157499999996"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initLists">
                <anchor moveWithCells="1" sizeWithCells="1">
                  <from>
                    <xdr:col>1</xdr:col>
                    <xdr:colOff>38100</xdr:colOff>
                    <xdr:row>0</xdr:row>
                    <xdr:rowOff>228600</xdr:rowOff>
                  </from>
                  <to>
                    <xdr:col>3</xdr:col>
                    <xdr:colOff>381000</xdr:colOff>
                    <xdr:row>1</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ApplyFilter">
                <anchor moveWithCells="1" sizeWithCells="1">
                  <from>
                    <xdr:col>0</xdr:col>
                    <xdr:colOff>228600</xdr:colOff>
                    <xdr:row>12</xdr:row>
                    <xdr:rowOff>123825</xdr:rowOff>
                  </from>
                  <to>
                    <xdr:col>3</xdr:col>
                    <xdr:colOff>180975</xdr:colOff>
                    <xdr:row>14</xdr:row>
                    <xdr:rowOff>161925</xdr:rowOff>
                  </to>
                </anchor>
              </controlPr>
            </control>
          </mc:Choice>
        </mc:AlternateContent>
        <mc:AlternateContent xmlns:mc="http://schemas.openxmlformats.org/markup-compatibility/2006">
          <mc:Choice Requires="x14">
            <control shapeId="6147" r:id="rId6" name="Button 3">
              <controlPr defaultSize="0" print="0" autoFill="0" autoPict="0" macro="[0]!calculateKPIs">
                <anchor moveWithCells="1" sizeWithCells="1">
                  <from>
                    <xdr:col>3</xdr:col>
                    <xdr:colOff>333375</xdr:colOff>
                    <xdr:row>12</xdr:row>
                    <xdr:rowOff>123825</xdr:rowOff>
                  </from>
                  <to>
                    <xdr:col>5</xdr:col>
                    <xdr:colOff>1943100</xdr:colOff>
                    <xdr:row>14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3:K39"/>
  <sheetViews>
    <sheetView showGridLines="0" zoomScale="55" zoomScaleNormal="55" zoomScaleSheetLayoutView="70" workbookViewId="0">
      <selection activeCell="E9" sqref="E9"/>
    </sheetView>
  </sheetViews>
  <sheetFormatPr baseColWidth="10" defaultColWidth="11.42578125" defaultRowHeight="15" x14ac:dyDescent="0.25"/>
  <cols>
    <col min="1" max="1" width="3.5703125" style="26" customWidth="1"/>
    <col min="2" max="2" width="23" style="26" bestFit="1" customWidth="1"/>
    <col min="3" max="3" width="9" style="26" bestFit="1" customWidth="1"/>
    <col min="4" max="4" width="10.7109375" style="26" customWidth="1"/>
    <col min="5" max="5" width="9" style="26" customWidth="1"/>
    <col min="6" max="6" width="31.28515625" style="26" customWidth="1"/>
    <col min="7" max="7" width="44.28515625" style="26" bestFit="1" customWidth="1"/>
    <col min="8" max="8" width="32.85546875" style="42" customWidth="1"/>
    <col min="9" max="9" width="31.28515625" style="26" customWidth="1"/>
    <col min="10" max="10" width="3.5703125" style="26" customWidth="1"/>
    <col min="11" max="16384" width="11.42578125" style="26"/>
  </cols>
  <sheetData>
    <row r="3" spans="1:11" ht="15.75" thickBot="1" x14ac:dyDescent="0.3"/>
    <row r="4" spans="1:11" ht="52.5" customHeight="1" thickBot="1" x14ac:dyDescent="0.3">
      <c r="A4" s="412" t="s">
        <v>270</v>
      </c>
      <c r="B4" s="413"/>
      <c r="C4" s="413"/>
      <c r="D4" s="413"/>
      <c r="E4" s="413"/>
      <c r="F4" s="413"/>
      <c r="G4" s="413"/>
      <c r="H4" s="413"/>
      <c r="I4" s="413"/>
      <c r="J4" s="414"/>
    </row>
    <row r="5" spans="1:11" ht="11.25" customHeight="1" thickBot="1" x14ac:dyDescent="0.3">
      <c r="A5" s="128" t="s">
        <v>271</v>
      </c>
      <c r="B5" s="129"/>
      <c r="C5" s="129"/>
      <c r="D5" s="129"/>
      <c r="E5" s="129"/>
      <c r="F5" s="129"/>
      <c r="G5" s="129"/>
      <c r="H5" s="130"/>
      <c r="I5" s="129"/>
      <c r="J5" s="129"/>
      <c r="K5" s="129"/>
    </row>
    <row r="6" spans="1:11" s="136" customFormat="1" ht="30" customHeight="1" x14ac:dyDescent="0.25">
      <c r="A6" s="132"/>
      <c r="B6" s="415" t="s">
        <v>272</v>
      </c>
      <c r="C6" s="416"/>
      <c r="D6" s="416"/>
      <c r="E6" s="416"/>
      <c r="F6" s="416"/>
      <c r="G6" s="416"/>
      <c r="H6" s="416"/>
      <c r="I6" s="417"/>
      <c r="J6" s="135"/>
      <c r="K6" s="135"/>
    </row>
    <row r="7" spans="1:11" s="136" customFormat="1" ht="30" customHeight="1" x14ac:dyDescent="0.25">
      <c r="A7" s="132"/>
      <c r="B7" s="137" t="s">
        <v>273</v>
      </c>
      <c r="C7" s="138" t="s">
        <v>274</v>
      </c>
      <c r="D7" s="138" t="s">
        <v>275</v>
      </c>
      <c r="E7" s="138" t="s">
        <v>276</v>
      </c>
      <c r="F7" s="138" t="s">
        <v>277</v>
      </c>
      <c r="G7" s="138" t="s">
        <v>278</v>
      </c>
      <c r="H7" s="139" t="s">
        <v>279</v>
      </c>
      <c r="I7" s="140" t="s">
        <v>280</v>
      </c>
      <c r="J7" s="135"/>
      <c r="K7" s="135"/>
    </row>
    <row r="8" spans="1:11" ht="75" x14ac:dyDescent="0.25">
      <c r="A8" s="131"/>
      <c r="B8" s="141" t="s">
        <v>189</v>
      </c>
      <c r="C8" s="142" t="s">
        <v>281</v>
      </c>
      <c r="D8" s="142" t="s">
        <v>282</v>
      </c>
      <c r="E8" s="143" t="s">
        <v>283</v>
      </c>
      <c r="F8" s="144" t="s">
        <v>284</v>
      </c>
      <c r="G8" s="145" t="s">
        <v>285</v>
      </c>
      <c r="H8" s="146" t="s">
        <v>285</v>
      </c>
      <c r="I8" s="147" t="s">
        <v>285</v>
      </c>
      <c r="J8" s="129"/>
      <c r="K8" s="129"/>
    </row>
    <row r="9" spans="1:11" ht="206.25" x14ac:dyDescent="0.25">
      <c r="A9" s="131"/>
      <c r="B9" s="141" t="s">
        <v>186</v>
      </c>
      <c r="C9" s="142" t="s">
        <v>286</v>
      </c>
      <c r="D9" s="142" t="s">
        <v>282</v>
      </c>
      <c r="E9" s="143" t="s">
        <v>283</v>
      </c>
      <c r="F9" s="144" t="s">
        <v>340</v>
      </c>
      <c r="G9" s="145" t="s">
        <v>285</v>
      </c>
      <c r="H9" s="146" t="s">
        <v>287</v>
      </c>
      <c r="I9" s="147" t="s">
        <v>288</v>
      </c>
      <c r="J9" s="129"/>
      <c r="K9" s="129"/>
    </row>
    <row r="10" spans="1:11" ht="225" x14ac:dyDescent="0.25">
      <c r="A10" s="131"/>
      <c r="B10" s="141" t="s">
        <v>289</v>
      </c>
      <c r="C10" s="142" t="s">
        <v>290</v>
      </c>
      <c r="D10" s="142" t="s">
        <v>282</v>
      </c>
      <c r="E10" s="143" t="s">
        <v>283</v>
      </c>
      <c r="F10" s="144" t="s">
        <v>341</v>
      </c>
      <c r="G10" s="145" t="s">
        <v>285</v>
      </c>
      <c r="H10" s="146" t="s">
        <v>288</v>
      </c>
      <c r="I10" s="147" t="s">
        <v>291</v>
      </c>
      <c r="J10" s="129"/>
      <c r="K10" s="129"/>
    </row>
    <row r="11" spans="1:11" ht="112.5" x14ac:dyDescent="0.25">
      <c r="A11" s="131"/>
      <c r="B11" s="141" t="s">
        <v>200</v>
      </c>
      <c r="C11" s="142" t="s">
        <v>292</v>
      </c>
      <c r="D11" s="142" t="s">
        <v>282</v>
      </c>
      <c r="E11" s="143" t="s">
        <v>283</v>
      </c>
      <c r="F11" s="144" t="s">
        <v>293</v>
      </c>
      <c r="G11" s="151" t="s">
        <v>285</v>
      </c>
      <c r="H11" s="146" t="s">
        <v>288</v>
      </c>
      <c r="I11" s="147" t="s">
        <v>291</v>
      </c>
      <c r="J11" s="129"/>
      <c r="K11" s="129"/>
    </row>
    <row r="12" spans="1:11" ht="225" x14ac:dyDescent="0.25">
      <c r="A12" s="131"/>
      <c r="B12" s="141" t="s">
        <v>188</v>
      </c>
      <c r="C12" s="142" t="s">
        <v>294</v>
      </c>
      <c r="D12" s="142" t="s">
        <v>295</v>
      </c>
      <c r="E12" s="143" t="s">
        <v>283</v>
      </c>
      <c r="F12" s="144" t="s">
        <v>296</v>
      </c>
      <c r="G12" s="151" t="s">
        <v>297</v>
      </c>
      <c r="H12" s="146" t="s">
        <v>285</v>
      </c>
      <c r="I12" s="147" t="s">
        <v>285</v>
      </c>
      <c r="J12" s="129"/>
      <c r="K12" s="129"/>
    </row>
    <row r="13" spans="1:11" ht="225" x14ac:dyDescent="0.25">
      <c r="A13" s="131"/>
      <c r="B13" s="141" t="s">
        <v>196</v>
      </c>
      <c r="C13" s="142" t="s">
        <v>298</v>
      </c>
      <c r="D13" s="142" t="s">
        <v>295</v>
      </c>
      <c r="E13" s="143" t="s">
        <v>283</v>
      </c>
      <c r="F13" s="144" t="s">
        <v>299</v>
      </c>
      <c r="G13" s="151" t="s">
        <v>300</v>
      </c>
      <c r="H13" s="146" t="s">
        <v>301</v>
      </c>
      <c r="I13" s="147" t="s">
        <v>302</v>
      </c>
      <c r="J13" s="129"/>
      <c r="K13" s="129"/>
    </row>
    <row r="14" spans="1:11" ht="150.75" thickBot="1" x14ac:dyDescent="0.3">
      <c r="A14" s="131"/>
      <c r="B14" s="164" t="s">
        <v>201</v>
      </c>
      <c r="C14" s="165" t="s">
        <v>303</v>
      </c>
      <c r="D14" s="165" t="s">
        <v>295</v>
      </c>
      <c r="E14" s="166" t="s">
        <v>283</v>
      </c>
      <c r="F14" s="167" t="s">
        <v>304</v>
      </c>
      <c r="G14" s="168" t="s">
        <v>305</v>
      </c>
      <c r="H14" s="169" t="s">
        <v>285</v>
      </c>
      <c r="I14" s="170" t="s">
        <v>285</v>
      </c>
      <c r="J14" s="129"/>
      <c r="K14" s="129"/>
    </row>
    <row r="15" spans="1:11" s="136" customFormat="1" ht="16.5" thickBot="1" x14ac:dyDescent="0.3">
      <c r="A15" s="132"/>
      <c r="B15" s="133"/>
      <c r="C15" s="133"/>
      <c r="D15" s="133"/>
      <c r="E15" s="133"/>
      <c r="F15" s="133"/>
      <c r="G15" s="133"/>
      <c r="H15" s="134"/>
      <c r="I15" s="134"/>
      <c r="J15" s="135"/>
      <c r="K15" s="135"/>
    </row>
    <row r="16" spans="1:11" s="136" customFormat="1" ht="30.75" customHeight="1" x14ac:dyDescent="0.25">
      <c r="A16" s="132"/>
      <c r="B16" s="415" t="s">
        <v>306</v>
      </c>
      <c r="C16" s="416"/>
      <c r="D16" s="416"/>
      <c r="E16" s="416"/>
      <c r="F16" s="416"/>
      <c r="G16" s="416"/>
      <c r="H16" s="416"/>
      <c r="I16" s="417"/>
      <c r="J16" s="135"/>
      <c r="K16" s="135"/>
    </row>
    <row r="17" spans="1:11" s="136" customFormat="1" ht="30" customHeight="1" x14ac:dyDescent="0.25">
      <c r="A17" s="132"/>
      <c r="B17" s="137" t="s">
        <v>273</v>
      </c>
      <c r="C17" s="138" t="s">
        <v>274</v>
      </c>
      <c r="D17" s="138" t="s">
        <v>275</v>
      </c>
      <c r="E17" s="138" t="s">
        <v>276</v>
      </c>
      <c r="F17" s="138" t="s">
        <v>277</v>
      </c>
      <c r="G17" s="138" t="s">
        <v>278</v>
      </c>
      <c r="H17" s="139" t="s">
        <v>279</v>
      </c>
      <c r="I17" s="140" t="s">
        <v>280</v>
      </c>
      <c r="J17" s="135"/>
      <c r="K17" s="135"/>
    </row>
    <row r="18" spans="1:11" s="136" customFormat="1" ht="112.5" x14ac:dyDescent="0.25">
      <c r="A18" s="132"/>
      <c r="B18" s="153" t="s">
        <v>307</v>
      </c>
      <c r="C18" s="154" t="s">
        <v>308</v>
      </c>
      <c r="D18" s="149" t="s">
        <v>309</v>
      </c>
      <c r="E18" s="155" t="s">
        <v>283</v>
      </c>
      <c r="F18" s="156" t="s">
        <v>310</v>
      </c>
      <c r="G18" s="157" t="s">
        <v>285</v>
      </c>
      <c r="H18" s="146" t="s">
        <v>311</v>
      </c>
      <c r="I18" s="158" t="s">
        <v>312</v>
      </c>
      <c r="J18" s="135"/>
      <c r="K18" s="135"/>
    </row>
    <row r="19" spans="1:11" ht="112.5" x14ac:dyDescent="0.25">
      <c r="A19" s="131"/>
      <c r="B19" s="141" t="s">
        <v>313</v>
      </c>
      <c r="C19" s="142" t="s">
        <v>314</v>
      </c>
      <c r="D19" s="149" t="s">
        <v>309</v>
      </c>
      <c r="E19" s="155" t="s">
        <v>283</v>
      </c>
      <c r="F19" s="156" t="s">
        <v>315</v>
      </c>
      <c r="G19" s="145" t="s">
        <v>285</v>
      </c>
      <c r="H19" s="146" t="s">
        <v>311</v>
      </c>
      <c r="I19" s="158" t="s">
        <v>312</v>
      </c>
      <c r="J19" s="129"/>
      <c r="K19" s="129"/>
    </row>
    <row r="20" spans="1:11" ht="112.5" x14ac:dyDescent="0.25">
      <c r="A20" s="131"/>
      <c r="B20" s="141" t="s">
        <v>316</v>
      </c>
      <c r="C20" s="142" t="s">
        <v>317</v>
      </c>
      <c r="D20" s="149" t="s">
        <v>309</v>
      </c>
      <c r="E20" s="155" t="s">
        <v>283</v>
      </c>
      <c r="F20" s="156" t="s">
        <v>318</v>
      </c>
      <c r="G20" s="151" t="s">
        <v>285</v>
      </c>
      <c r="H20" s="146" t="s">
        <v>311</v>
      </c>
      <c r="I20" s="158" t="s">
        <v>312</v>
      </c>
      <c r="J20" s="129"/>
      <c r="K20" s="129"/>
    </row>
    <row r="21" spans="1:11" ht="206.25" x14ac:dyDescent="0.25">
      <c r="A21" s="131"/>
      <c r="B21" s="159" t="s">
        <v>319</v>
      </c>
      <c r="C21" s="149" t="s">
        <v>320</v>
      </c>
      <c r="D21" s="149" t="s">
        <v>309</v>
      </c>
      <c r="E21" s="155" t="s">
        <v>283</v>
      </c>
      <c r="F21" s="156" t="s">
        <v>321</v>
      </c>
      <c r="G21" s="150" t="s">
        <v>285</v>
      </c>
      <c r="H21" s="146" t="s">
        <v>311</v>
      </c>
      <c r="I21" s="158" t="s">
        <v>312</v>
      </c>
      <c r="J21" s="129"/>
      <c r="K21" s="129"/>
    </row>
    <row r="22" spans="1:11" ht="206.25" x14ac:dyDescent="0.25">
      <c r="A22" s="131"/>
      <c r="B22" s="141" t="s">
        <v>322</v>
      </c>
      <c r="C22" s="142" t="s">
        <v>323</v>
      </c>
      <c r="D22" s="149" t="s">
        <v>309</v>
      </c>
      <c r="E22" s="155" t="s">
        <v>283</v>
      </c>
      <c r="F22" s="156" t="s">
        <v>324</v>
      </c>
      <c r="G22" s="151" t="s">
        <v>285</v>
      </c>
      <c r="H22" s="146" t="s">
        <v>311</v>
      </c>
      <c r="I22" s="158" t="s">
        <v>312</v>
      </c>
      <c r="J22" s="129"/>
      <c r="K22" s="129"/>
    </row>
    <row r="23" spans="1:11" ht="206.25" x14ac:dyDescent="0.25">
      <c r="A23" s="131"/>
      <c r="B23" s="148" t="s">
        <v>325</v>
      </c>
      <c r="C23" s="152" t="s">
        <v>326</v>
      </c>
      <c r="D23" s="149" t="s">
        <v>309</v>
      </c>
      <c r="E23" s="155" t="s">
        <v>283</v>
      </c>
      <c r="F23" s="156" t="s">
        <v>327</v>
      </c>
      <c r="G23" s="150" t="s">
        <v>285</v>
      </c>
      <c r="H23" s="146" t="s">
        <v>311</v>
      </c>
      <c r="I23" s="158" t="s">
        <v>312</v>
      </c>
      <c r="J23" s="129"/>
      <c r="K23" s="129"/>
    </row>
    <row r="24" spans="1:11" ht="94.5" x14ac:dyDescent="0.25">
      <c r="A24" s="131"/>
      <c r="B24" s="159" t="s">
        <v>328</v>
      </c>
      <c r="C24" s="149" t="s">
        <v>329</v>
      </c>
      <c r="D24" s="149" t="s">
        <v>309</v>
      </c>
      <c r="E24" s="155" t="s">
        <v>283</v>
      </c>
      <c r="F24" s="144" t="s">
        <v>330</v>
      </c>
      <c r="G24" s="151" t="s">
        <v>285</v>
      </c>
      <c r="H24" s="146" t="s">
        <v>311</v>
      </c>
      <c r="I24" s="158" t="s">
        <v>312</v>
      </c>
      <c r="J24" s="129"/>
      <c r="K24" s="129"/>
    </row>
    <row r="25" spans="1:11" ht="126" x14ac:dyDescent="0.25">
      <c r="A25" s="131"/>
      <c r="B25" s="159" t="s">
        <v>331</v>
      </c>
      <c r="C25" s="149" t="s">
        <v>332</v>
      </c>
      <c r="D25" s="149" t="s">
        <v>309</v>
      </c>
      <c r="E25" s="155" t="s">
        <v>283</v>
      </c>
      <c r="F25" s="144" t="s">
        <v>333</v>
      </c>
      <c r="G25" s="160"/>
      <c r="H25" s="146" t="s">
        <v>311</v>
      </c>
      <c r="I25" s="158" t="s">
        <v>312</v>
      </c>
      <c r="J25" s="129"/>
      <c r="K25" s="129"/>
    </row>
    <row r="26" spans="1:11" ht="168.75" x14ac:dyDescent="0.25">
      <c r="A26" s="131"/>
      <c r="B26" s="161" t="s">
        <v>334</v>
      </c>
      <c r="C26" s="142" t="s">
        <v>335</v>
      </c>
      <c r="D26" s="142" t="s">
        <v>309</v>
      </c>
      <c r="E26" s="143" t="s">
        <v>283</v>
      </c>
      <c r="F26" s="144" t="s">
        <v>336</v>
      </c>
      <c r="G26" s="162" t="s">
        <v>337</v>
      </c>
      <c r="H26" s="146" t="s">
        <v>311</v>
      </c>
      <c r="I26" s="147" t="s">
        <v>312</v>
      </c>
      <c r="J26" s="129"/>
      <c r="K26" s="129"/>
    </row>
    <row r="27" spans="1:11" ht="15.75" thickBot="1" x14ac:dyDescent="0.3">
      <c r="A27" s="131"/>
      <c r="B27" s="129"/>
      <c r="C27" s="129"/>
      <c r="D27" s="129"/>
      <c r="E27" s="129"/>
      <c r="F27" s="129"/>
      <c r="G27" s="129"/>
      <c r="H27" s="130"/>
      <c r="I27" s="129"/>
      <c r="J27" s="129"/>
      <c r="K27" s="129"/>
    </row>
    <row r="28" spans="1:11" ht="30.75" customHeight="1" x14ac:dyDescent="0.25">
      <c r="A28" s="131"/>
      <c r="B28" s="415" t="s">
        <v>355</v>
      </c>
      <c r="C28" s="416"/>
      <c r="D28" s="416"/>
      <c r="E28" s="416"/>
      <c r="F28" s="416"/>
      <c r="G28" s="416"/>
      <c r="H28" s="416"/>
      <c r="I28" s="417"/>
      <c r="J28" s="129"/>
      <c r="K28" s="129"/>
    </row>
    <row r="29" spans="1:11" ht="30" customHeight="1" x14ac:dyDescent="0.25">
      <c r="A29" s="131"/>
      <c r="B29" s="137" t="s">
        <v>273</v>
      </c>
      <c r="C29" s="138" t="s">
        <v>274</v>
      </c>
      <c r="D29" s="138" t="s">
        <v>275</v>
      </c>
      <c r="E29" s="138" t="s">
        <v>276</v>
      </c>
      <c r="F29" s="138" t="s">
        <v>277</v>
      </c>
      <c r="G29" s="138" t="s">
        <v>278</v>
      </c>
      <c r="H29" s="139" t="s">
        <v>279</v>
      </c>
      <c r="I29" s="140" t="s">
        <v>280</v>
      </c>
      <c r="J29" s="129"/>
      <c r="K29" s="129"/>
    </row>
    <row r="30" spans="1:11" ht="168.75" x14ac:dyDescent="0.25">
      <c r="A30" s="131"/>
      <c r="B30" s="163" t="s">
        <v>338</v>
      </c>
      <c r="C30" s="154" t="s">
        <v>346</v>
      </c>
      <c r="D30" s="154" t="s">
        <v>282</v>
      </c>
      <c r="E30" s="155" t="s">
        <v>283</v>
      </c>
      <c r="F30" s="156" t="s">
        <v>342</v>
      </c>
      <c r="G30" s="157" t="s">
        <v>285</v>
      </c>
      <c r="H30" s="146" t="s">
        <v>285</v>
      </c>
      <c r="I30" s="158" t="s">
        <v>285</v>
      </c>
      <c r="J30" s="129"/>
      <c r="K30" s="129"/>
    </row>
    <row r="31" spans="1:11" ht="243.75" x14ac:dyDescent="0.25">
      <c r="A31" s="131"/>
      <c r="B31" s="161" t="s">
        <v>339</v>
      </c>
      <c r="C31" s="142" t="s">
        <v>347</v>
      </c>
      <c r="D31" s="142" t="s">
        <v>282</v>
      </c>
      <c r="E31" s="143" t="s">
        <v>283</v>
      </c>
      <c r="F31" s="144" t="s">
        <v>343</v>
      </c>
      <c r="G31" s="151" t="s">
        <v>348</v>
      </c>
      <c r="H31" s="146"/>
      <c r="I31" s="147"/>
      <c r="J31" s="129"/>
      <c r="K31" s="129"/>
    </row>
    <row r="32" spans="1:11" ht="168.75" x14ac:dyDescent="0.25">
      <c r="B32" s="161" t="s">
        <v>237</v>
      </c>
      <c r="C32" s="142" t="s">
        <v>349</v>
      </c>
      <c r="D32" s="142" t="s">
        <v>282</v>
      </c>
      <c r="E32" s="143" t="s">
        <v>283</v>
      </c>
      <c r="F32" s="156" t="s">
        <v>344</v>
      </c>
      <c r="G32" s="151" t="s">
        <v>285</v>
      </c>
      <c r="H32" s="146"/>
      <c r="I32" s="147"/>
    </row>
    <row r="33" spans="1:10" ht="168.75" x14ac:dyDescent="0.25">
      <c r="B33" s="161" t="s">
        <v>238</v>
      </c>
      <c r="C33" s="142" t="s">
        <v>350</v>
      </c>
      <c r="D33" s="142" t="s">
        <v>282</v>
      </c>
      <c r="E33" s="143" t="s">
        <v>283</v>
      </c>
      <c r="F33" s="156" t="s">
        <v>345</v>
      </c>
      <c r="G33" s="151" t="s">
        <v>285</v>
      </c>
      <c r="H33" s="146"/>
      <c r="I33" s="147"/>
    </row>
    <row r="34" spans="1:10" ht="243.75" x14ac:dyDescent="0.25">
      <c r="B34" s="161" t="s">
        <v>351</v>
      </c>
      <c r="C34" s="142" t="s">
        <v>353</v>
      </c>
      <c r="D34" s="142" t="s">
        <v>282</v>
      </c>
      <c r="E34" s="143" t="s">
        <v>283</v>
      </c>
      <c r="F34" s="144" t="s">
        <v>352</v>
      </c>
      <c r="G34" s="151" t="s">
        <v>354</v>
      </c>
      <c r="H34" s="146"/>
      <c r="I34" s="147"/>
    </row>
    <row r="35" spans="1:10" ht="126" x14ac:dyDescent="0.25">
      <c r="B35" s="161" t="s">
        <v>240</v>
      </c>
      <c r="C35" s="142" t="s">
        <v>358</v>
      </c>
      <c r="D35" s="142" t="s">
        <v>282</v>
      </c>
      <c r="E35" s="143" t="s">
        <v>283</v>
      </c>
      <c r="F35" s="156" t="s">
        <v>356</v>
      </c>
      <c r="G35" s="151" t="s">
        <v>285</v>
      </c>
      <c r="H35" s="146"/>
      <c r="I35" s="147"/>
    </row>
    <row r="36" spans="1:10" ht="126" x14ac:dyDescent="0.25">
      <c r="B36" s="161" t="s">
        <v>241</v>
      </c>
      <c r="C36" s="142" t="s">
        <v>359</v>
      </c>
      <c r="D36" s="142" t="s">
        <v>282</v>
      </c>
      <c r="E36" s="143" t="s">
        <v>283</v>
      </c>
      <c r="F36" s="156" t="s">
        <v>357</v>
      </c>
      <c r="G36" s="151" t="s">
        <v>285</v>
      </c>
      <c r="H36" s="146"/>
      <c r="I36" s="147"/>
    </row>
    <row r="37" spans="1:10" ht="150.75" thickBot="1" x14ac:dyDescent="0.3">
      <c r="B37" s="171" t="s">
        <v>360</v>
      </c>
      <c r="C37" s="165" t="s">
        <v>361</v>
      </c>
      <c r="D37" s="165" t="s">
        <v>282</v>
      </c>
      <c r="E37" s="166" t="s">
        <v>283</v>
      </c>
      <c r="F37" s="167" t="s">
        <v>362</v>
      </c>
      <c r="G37" s="168" t="s">
        <v>363</v>
      </c>
      <c r="H37" s="169"/>
      <c r="I37" s="170"/>
    </row>
    <row r="38" spans="1:10" ht="15.75" thickBot="1" x14ac:dyDescent="0.3"/>
    <row r="39" spans="1:10" ht="51.75" thickBot="1" x14ac:dyDescent="0.3">
      <c r="A39" s="412" t="s">
        <v>364</v>
      </c>
      <c r="B39" s="413"/>
      <c r="C39" s="413"/>
      <c r="D39" s="413"/>
      <c r="E39" s="413"/>
      <c r="F39" s="413"/>
      <c r="G39" s="413"/>
      <c r="H39" s="413"/>
      <c r="I39" s="413"/>
      <c r="J39" s="414"/>
    </row>
  </sheetData>
  <sheetProtection selectLockedCells="1" selectUnlockedCells="1"/>
  <mergeCells count="5">
    <mergeCell ref="A4:J4"/>
    <mergeCell ref="B6:I6"/>
    <mergeCell ref="B16:I16"/>
    <mergeCell ref="B28:I28"/>
    <mergeCell ref="A39:J39"/>
  </mergeCells>
  <pageMargins left="0.7" right="0.7" top="0.78740157499999996" bottom="0.78740157499999996" header="0.3" footer="0.3"/>
  <pageSetup paperSize="9" scale="21"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P78"/>
  <sheetViews>
    <sheetView showGridLines="0" zoomScale="70" zoomScaleNormal="70" workbookViewId="0">
      <selection activeCell="R73" sqref="R73"/>
    </sheetView>
  </sheetViews>
  <sheetFormatPr baseColWidth="10" defaultColWidth="9.140625" defaultRowHeight="15" x14ac:dyDescent="0.25"/>
  <cols>
    <col min="1" max="1" width="41.5703125" customWidth="1"/>
    <col min="2" max="4" width="17.42578125" style="44" customWidth="1"/>
    <col min="5" max="6" width="17.42578125" style="44" hidden="1" customWidth="1"/>
    <col min="7" max="7" width="22.5703125" customWidth="1"/>
    <col min="8" max="8" width="22.5703125" style="26" customWidth="1"/>
    <col min="9" max="9" width="22.5703125" customWidth="1"/>
    <col min="10" max="10" width="21.140625" customWidth="1"/>
    <col min="11" max="13" width="17.42578125" customWidth="1"/>
    <col min="14" max="15" width="17.42578125" hidden="1" customWidth="1"/>
    <col min="16" max="16" width="10.5703125" bestFit="1" customWidth="1"/>
  </cols>
  <sheetData>
    <row r="1" spans="1:16" s="26" customFormat="1" x14ac:dyDescent="0.25">
      <c r="B1" s="44"/>
      <c r="C1" s="44"/>
      <c r="D1" s="44"/>
      <c r="E1" s="44"/>
      <c r="F1" s="44"/>
    </row>
    <row r="2" spans="1:16" s="26" customFormat="1" x14ac:dyDescent="0.25">
      <c r="B2" s="44"/>
      <c r="C2" s="44"/>
      <c r="D2" s="44"/>
      <c r="E2" s="44"/>
      <c r="F2" s="44"/>
    </row>
    <row r="3" spans="1:16" s="26" customFormat="1" x14ac:dyDescent="0.25">
      <c r="B3" s="44"/>
      <c r="C3" s="44"/>
      <c r="D3" s="44"/>
      <c r="E3" s="44"/>
      <c r="F3" s="44"/>
    </row>
    <row r="4" spans="1:16" ht="28.5" thickBot="1" x14ac:dyDescent="0.3">
      <c r="A4" s="437" t="s">
        <v>265</v>
      </c>
      <c r="B4" s="438"/>
      <c r="C4" s="438"/>
      <c r="D4" s="438"/>
      <c r="E4" s="438"/>
      <c r="F4" s="438"/>
      <c r="G4" s="438"/>
      <c r="H4" s="438"/>
      <c r="I4" s="438"/>
      <c r="J4" s="279">
        <f t="shared" ref="J4:O4" si="0">J7+J18+J29+J40</f>
        <v>280</v>
      </c>
      <c r="K4" s="278">
        <f t="shared" ca="1" si="0"/>
        <v>0</v>
      </c>
      <c r="L4" s="278">
        <f t="shared" ca="1" si="0"/>
        <v>0</v>
      </c>
      <c r="M4" s="278">
        <f t="shared" ca="1" si="0"/>
        <v>0</v>
      </c>
      <c r="N4" s="278">
        <f t="shared" ca="1" si="0"/>
        <v>0</v>
      </c>
      <c r="O4" s="278">
        <f t="shared" ca="1" si="0"/>
        <v>0</v>
      </c>
    </row>
    <row r="5" spans="1:16" ht="21.75" thickBot="1" x14ac:dyDescent="0.4">
      <c r="A5" s="89"/>
      <c r="B5" s="426" t="s">
        <v>258</v>
      </c>
      <c r="C5" s="427"/>
      <c r="D5" s="427"/>
      <c r="E5" s="427"/>
      <c r="F5" s="428"/>
      <c r="G5" s="426" t="s">
        <v>259</v>
      </c>
      <c r="H5" s="427"/>
      <c r="I5" s="427"/>
      <c r="J5" s="428"/>
      <c r="K5" s="426" t="s">
        <v>269</v>
      </c>
      <c r="L5" s="427"/>
      <c r="M5" s="427"/>
      <c r="N5" s="427"/>
      <c r="O5" s="428"/>
    </row>
    <row r="6" spans="1:16" ht="21.75" thickBot="1" x14ac:dyDescent="0.4">
      <c r="A6" s="90"/>
      <c r="B6" s="407" t="s">
        <v>386</v>
      </c>
      <c r="C6" s="407" t="s">
        <v>387</v>
      </c>
      <c r="D6" s="407" t="s">
        <v>388</v>
      </c>
      <c r="E6" s="409" t="s">
        <v>378</v>
      </c>
      <c r="F6" s="91" t="e">
        <f>#REF!</f>
        <v>#REF!</v>
      </c>
      <c r="G6" s="95" t="s">
        <v>236</v>
      </c>
      <c r="H6" s="402" t="s">
        <v>385</v>
      </c>
      <c r="I6" s="96" t="s">
        <v>235</v>
      </c>
      <c r="J6" s="97" t="s">
        <v>389</v>
      </c>
      <c r="K6" s="408" t="s">
        <v>386</v>
      </c>
      <c r="L6" s="408" t="s">
        <v>387</v>
      </c>
      <c r="M6" s="408" t="s">
        <v>388</v>
      </c>
      <c r="N6" s="104" t="str">
        <f ca="1">E6</f>
        <v>Telefonica</v>
      </c>
      <c r="O6" s="104" t="e">
        <f>F6</f>
        <v>#REF!</v>
      </c>
    </row>
    <row r="7" spans="1:16" ht="19.5" customHeight="1" thickBot="1" x14ac:dyDescent="0.35">
      <c r="A7" s="429" t="s">
        <v>260</v>
      </c>
      <c r="B7" s="430"/>
      <c r="C7" s="430"/>
      <c r="D7" s="430"/>
      <c r="E7" s="430"/>
      <c r="F7" s="431"/>
      <c r="G7" s="276"/>
      <c r="H7" s="277"/>
      <c r="I7" s="277"/>
      <c r="J7" s="432">
        <f>SUM(J9:J17)</f>
        <v>140</v>
      </c>
      <c r="K7" s="434">
        <f ca="1">SUM(K9:K17)</f>
        <v>0</v>
      </c>
      <c r="L7" s="434">
        <f t="shared" ref="L7:M7" ca="1" si="1">SUM(L9:L17)</f>
        <v>0</v>
      </c>
      <c r="M7" s="434">
        <f t="shared" ca="1" si="1"/>
        <v>0</v>
      </c>
      <c r="N7" s="434">
        <f ca="1">SUM(N9:N12)</f>
        <v>0</v>
      </c>
      <c r="O7" s="434">
        <f ca="1">SUM(O9:O12)</f>
        <v>0</v>
      </c>
    </row>
    <row r="8" spans="1:16" ht="21" customHeight="1" thickBot="1" x14ac:dyDescent="0.3">
      <c r="A8" s="362" t="s">
        <v>383</v>
      </c>
      <c r="B8" s="190"/>
      <c r="C8" s="191"/>
      <c r="D8" s="192"/>
      <c r="E8" s="191"/>
      <c r="F8" s="191"/>
      <c r="G8" s="101"/>
      <c r="H8" s="102"/>
      <c r="I8" s="102"/>
      <c r="J8" s="433"/>
      <c r="K8" s="435"/>
      <c r="L8" s="436"/>
      <c r="M8" s="436"/>
      <c r="N8" s="436"/>
      <c r="O8" s="436"/>
    </row>
    <row r="9" spans="1:16" ht="21" x14ac:dyDescent="0.35">
      <c r="A9" s="193" t="s">
        <v>261</v>
      </c>
      <c r="B9" s="303"/>
      <c r="C9" s="188"/>
      <c r="D9" s="189"/>
      <c r="E9" s="188"/>
      <c r="F9" s="188"/>
      <c r="G9" s="198">
        <v>0.85</v>
      </c>
      <c r="H9" s="398">
        <v>0.97499999999999998</v>
      </c>
      <c r="I9" s="199">
        <v>1</v>
      </c>
      <c r="J9" s="204">
        <v>40.625</v>
      </c>
      <c r="K9" s="110">
        <f ca="1">IF(B8=0,0, IF(B9&lt;=$G9,0,IF(B9&lt;=$H9, 0.8*$J9*(B9-$G9)/($H9-$G9), IF(B9&lt;=$I9, 0.2*$J9*(B9-$H9)/($I9-$H9)+0.8*$J9,$J9) )))</f>
        <v>0</v>
      </c>
      <c r="L9" s="111">
        <f ca="1">IF(C8=0,0, IF(C9&lt;=$G9,0,IF(C9&lt;=$H9, 0.8*$J9*(C9-$G9)/($H9-$G9), IF(C9&lt;=$I9, 0.2*$J9*(C9-$H9)/($I9-$H9)+0.8*$J9,$J9) )))</f>
        <v>0</v>
      </c>
      <c r="M9" s="111">
        <f ca="1">IF(D8=0,0, IF(D9&lt;=$G9,0,IF(D9&lt;=$H9, 0.8*$J9*(D9-$G9)/($H9-$G9), IF(D9&lt;=$I9, 0.2*$J9*(D9-$H9)/($I9-$H9)+0.8*$J9,$J9) )))</f>
        <v>0</v>
      </c>
      <c r="N9" s="111">
        <f ca="1">IF(E8&gt;0,IF(E9&lt;=G9,0,IF(E9&gt;=I9,J9,J9*(E9-G9)/(I9-G9))),0)</f>
        <v>0</v>
      </c>
      <c r="O9" s="112">
        <f ca="1">IF(F8&gt;0,IF(F9&lt;=G9,0,IF(F9&gt;=I9,J9,J9*(F9-G9)/(I9-G9))),0)</f>
        <v>0</v>
      </c>
      <c r="P9" s="403"/>
    </row>
    <row r="10" spans="1:16" ht="21" x14ac:dyDescent="0.35">
      <c r="A10" s="92" t="s">
        <v>382</v>
      </c>
      <c r="B10" s="304"/>
      <c r="C10" s="184"/>
      <c r="D10" s="185"/>
      <c r="E10" s="184"/>
      <c r="F10" s="184"/>
      <c r="G10" s="200">
        <v>0.1</v>
      </c>
      <c r="H10" s="399">
        <v>0.02</v>
      </c>
      <c r="I10" s="201">
        <v>0</v>
      </c>
      <c r="J10" s="205">
        <v>48.75</v>
      </c>
      <c r="K10" s="110">
        <f ca="1">IF(B8=0,0, IF(B10&gt;=$G10,0,IF(B10&gt;=$H10, 0.8*$J10*(B10-$G10)/($H10-$G10), IF(B10&gt;=$I10, 0.2*$J10*(B10-$H10)/($I10-$H10)+0.8*$J10,$J10) )))</f>
        <v>0</v>
      </c>
      <c r="L10" s="111">
        <f t="shared" ref="L10:M10" ca="1" si="2">IF(C8=0,0, IF(C10&gt;=$G10,0,IF(C10&gt;=$H10, 0.8*$J10*(C10-$G10)/($H10-$G10), IF(C10&gt;=$I10, 0.2*$J10*(C10-$H10)/($I10-$H10)+0.8*$J10,$J10) )))</f>
        <v>0</v>
      </c>
      <c r="M10" s="111">
        <f t="shared" ca="1" si="2"/>
        <v>0</v>
      </c>
      <c r="N10" s="105">
        <f ca="1">IF(E8&gt;0,IF(E10&gt;=G10,0,IF(E10&lt;=I10,J10,J10*(E10-G10)/(I10-G10))),0)</f>
        <v>0</v>
      </c>
      <c r="O10" s="109">
        <f ca="1">IF(F8&gt;0,IF(F10&gt;=G10,0,IF(F10&lt;=I10,J10,J10*(F10-G10)/(I10-G10))),0)</f>
        <v>0</v>
      </c>
    </row>
    <row r="11" spans="1:16" ht="21" x14ac:dyDescent="0.35">
      <c r="A11" s="92" t="s">
        <v>263</v>
      </c>
      <c r="B11" s="305"/>
      <c r="C11" s="186"/>
      <c r="D11" s="187"/>
      <c r="E11" s="186"/>
      <c r="F11" s="186"/>
      <c r="G11" s="202">
        <v>12</v>
      </c>
      <c r="H11" s="400">
        <v>6</v>
      </c>
      <c r="I11" s="203">
        <v>4</v>
      </c>
      <c r="J11" s="205">
        <v>13.5</v>
      </c>
      <c r="K11" s="110">
        <f ca="1">IF(B8=0,0, IF(B11&gt;=$G11,0,IF(B11&gt;=$H11, 0.8*$J11*(B11-$G11)/($H11-$G11), IF(B11&gt;=$I11, 0.2*$J11*(B11-$H11)/($I11-$H11)+0.8*$J11,$J11) )))</f>
        <v>0</v>
      </c>
      <c r="L11" s="111">
        <f ca="1">IF(C8=0,0, IF(C11&gt;=$G11,0,IF(C11&gt;=$H11, 0.8*$J11*(C11-$G11)/($H11-$G11), IF(C11&gt;=$I11, 0.2*$J11*(C11-$H11)/($I11-$H11)+0.8*$J11,$J11) )))</f>
        <v>0</v>
      </c>
      <c r="M11" s="111">
        <f ca="1">IF(D8=0,0, IF(D11&gt;=$G11,0,IF(D11&gt;=$H11, 0.8*$J11*(D11-$G11)/($H11-$G11), IF(D11&gt;=$I11, 0.2*$J11*(D11-$H11)/($I11-$H11)+0.8*$J11,$J11) )))</f>
        <v>0</v>
      </c>
      <c r="N11" s="105">
        <f ca="1">IF(E8&gt;0,IF(E11&gt;=G11,0,IF(E11&lt;=I11,J11,J11*(E11-G11)/(I11-G11))),0)</f>
        <v>0</v>
      </c>
      <c r="O11" s="109">
        <f ca="1">IF(F8&gt;0,IF(F11&gt;=G11,0,IF(F11&lt;=I11,J11,J11*(F11-G11)/(I11-G11))),0)</f>
        <v>0</v>
      </c>
    </row>
    <row r="12" spans="1:16" ht="21.75" thickBot="1" x14ac:dyDescent="0.4">
      <c r="A12" s="365" t="s">
        <v>264</v>
      </c>
      <c r="B12" s="366"/>
      <c r="C12" s="367"/>
      <c r="D12" s="368"/>
      <c r="E12" s="367"/>
      <c r="F12" s="367"/>
      <c r="G12" s="369">
        <v>0.03</v>
      </c>
      <c r="H12" s="401">
        <v>6.0000000000000001E-3</v>
      </c>
      <c r="I12" s="370">
        <v>0</v>
      </c>
      <c r="J12" s="371">
        <v>10.875</v>
      </c>
      <c r="K12" s="372">
        <f ca="1">IF(B8=0,0, IF(B12&gt;=$G12,0,IF(B12&gt;=$H12, 0.8*$J12*(B12-$G12)/($H12-$G12), IF(B12&gt;=$I12, 0.2*$J12*(B12-$H12)/($I12-$H12)+0.8*$J12,$J12) )))</f>
        <v>0</v>
      </c>
      <c r="L12" s="373">
        <f ca="1">IF(C8=0,0, IF(C12&gt;=$G12,0,IF(C12&gt;=$H12, 0.8*$J12*(C12-$G12)/($H12-$G12), IF(C12&gt;=$I12, 0.2*$J12*(C12-$H12)/($I12-$H12)+0.8*$J12,$J12) )))</f>
        <v>0</v>
      </c>
      <c r="M12" s="373">
        <f ca="1">IF(D8=0,0, IF(D12&gt;=$G12,0,IF(D12&gt;=$H12, 0.8*$J12*(D12-$G12)/($H12-$G12), IF(D12&gt;=$I12, 0.2*$J12*(D12-$H12)/($I12-$H12)+0.8*$J12,$J12) )))</f>
        <v>0</v>
      </c>
      <c r="N12" s="105">
        <f ca="1">IF(E8&gt;0,IF(E12&gt;=G12,0,IF(E12&lt;=I12,J12,J12*(E12-G12)/(I12-G12))),0)</f>
        <v>0</v>
      </c>
      <c r="O12" s="109">
        <f ca="1">IF(F8&gt;0,IF(F12&gt;=G12,0,IF(F12&lt;=I12,J12,J12*(F12-G12)/(I12-G12))),0)</f>
        <v>0</v>
      </c>
    </row>
    <row r="13" spans="1:16" s="26" customFormat="1" ht="21.75" customHeight="1" thickBot="1" x14ac:dyDescent="0.4">
      <c r="A13" s="362" t="s">
        <v>384</v>
      </c>
      <c r="B13" s="190"/>
      <c r="C13" s="191"/>
      <c r="D13" s="192"/>
      <c r="E13" s="191"/>
      <c r="F13" s="191"/>
      <c r="G13" s="101"/>
      <c r="H13" s="102"/>
      <c r="I13" s="102"/>
      <c r="J13" s="374"/>
      <c r="K13" s="375"/>
      <c r="L13" s="376"/>
      <c r="M13" s="377"/>
      <c r="N13" s="360"/>
      <c r="O13" s="361"/>
    </row>
    <row r="14" spans="1:16" s="26" customFormat="1" ht="21.75" customHeight="1" x14ac:dyDescent="0.35">
      <c r="A14" s="193" t="s">
        <v>261</v>
      </c>
      <c r="B14" s="303"/>
      <c r="C14" s="188"/>
      <c r="D14" s="189"/>
      <c r="E14" s="188"/>
      <c r="F14" s="188"/>
      <c r="G14" s="198">
        <v>0.85</v>
      </c>
      <c r="H14" s="398">
        <v>0.97499999999999998</v>
      </c>
      <c r="I14" s="199">
        <v>1</v>
      </c>
      <c r="J14" s="204">
        <v>9.375</v>
      </c>
      <c r="K14" s="110">
        <f ca="1">IF(B13=0,0, IF(B14&lt;=$G14,0,IF(B14&lt;=$H14, 0.8*$J14*(B14-$G14)/($H14-$G14), IF(B14&lt;=$I14, 0.2*$J14*(B14-$H14)/($I14-$H14)+0.8*$J14,$J14) )))</f>
        <v>0</v>
      </c>
      <c r="L14" s="111">
        <f t="shared" ref="L14:M14" ca="1" si="3">IF(C13=0,0, IF(C14&lt;=$G14,0,IF(C14&lt;=$H14, 0.8*$J14*(C14-$G14)/($H14-$G14), IF(C14&lt;=$I14, 0.2*$J14*(C14-$H14)/($I14-$H14)+0.8*$J14,$J14) )))</f>
        <v>0</v>
      </c>
      <c r="M14" s="111">
        <f t="shared" ca="1" si="3"/>
        <v>0</v>
      </c>
      <c r="N14" s="360"/>
      <c r="O14" s="361"/>
    </row>
    <row r="15" spans="1:16" s="26" customFormat="1" ht="21" x14ac:dyDescent="0.35">
      <c r="A15" s="92" t="s">
        <v>382</v>
      </c>
      <c r="B15" s="304"/>
      <c r="C15" s="184"/>
      <c r="D15" s="185"/>
      <c r="E15" s="184"/>
      <c r="F15" s="184"/>
      <c r="G15" s="200">
        <v>0.1</v>
      </c>
      <c r="H15" s="399">
        <v>0.02</v>
      </c>
      <c r="I15" s="201">
        <v>0</v>
      </c>
      <c r="J15" s="205">
        <v>11.25</v>
      </c>
      <c r="K15" s="110">
        <f ca="1">IF(B13=0,0, IF(B15&gt;=$G15,0,IF(B15&gt;=$H15, 0.8*$J15*(B15-$G15)/($H15-$G15), IF(B15&gt;=$I15, 0.2*$J15*(B15-$H15)/($I15-$H15)+0.8*$J15,$J15) )))</f>
        <v>0</v>
      </c>
      <c r="L15" s="111">
        <f t="shared" ref="L15:M15" ca="1" si="4">IF(C13=0,0, IF(C15&gt;=$G15,0,IF(C15&gt;=$H15, 0.8*$J15*(C15-$G15)/($H15-$G15), IF(C15&gt;=$I15, 0.2*$J15*(C15-$H15)/($I15-$H15)+0.8*$J15,$J15) )))</f>
        <v>0</v>
      </c>
      <c r="M15" s="111">
        <f t="shared" ca="1" si="4"/>
        <v>0</v>
      </c>
      <c r="N15" s="360"/>
      <c r="O15" s="361"/>
    </row>
    <row r="16" spans="1:16" s="26" customFormat="1" ht="21" x14ac:dyDescent="0.35">
      <c r="A16" s="92" t="s">
        <v>263</v>
      </c>
      <c r="B16" s="305"/>
      <c r="C16" s="186"/>
      <c r="D16" s="187"/>
      <c r="E16" s="186"/>
      <c r="F16" s="186"/>
      <c r="G16" s="202">
        <v>15</v>
      </c>
      <c r="H16" s="400">
        <v>9</v>
      </c>
      <c r="I16" s="203">
        <v>7</v>
      </c>
      <c r="J16" s="205">
        <v>3</v>
      </c>
      <c r="K16" s="110">
        <f ca="1">IF(B13=0,0, IF(B16&gt;=$G16,0,IF(B16&gt;=$H16, 0.8*$J16*(B16-$G16)/($H16-$G16), IF(B16&gt;=$I16, 0.2*$J16*(B16-$H16)/($I16-$H16)+0.8*$J16,$J16) )))</f>
        <v>0</v>
      </c>
      <c r="L16" s="111">
        <f t="shared" ref="L16:M16" ca="1" si="5">IF(C13=0,0, IF(C16&gt;=$G16,0,IF(C16&gt;=$H16, 0.8*$J16*(C16-$G16)/($H16-$G16), IF(C16&gt;=$I16, 0.2*$J16*(C16-$H16)/($I16-$H16)+0.8*$J16,$J16) )))</f>
        <v>0</v>
      </c>
      <c r="M16" s="111">
        <f t="shared" ca="1" si="5"/>
        <v>0</v>
      </c>
      <c r="N16" s="360"/>
      <c r="O16" s="361"/>
    </row>
    <row r="17" spans="1:15" s="26" customFormat="1" ht="21.75" thickBot="1" x14ac:dyDescent="0.4">
      <c r="A17" s="92" t="s">
        <v>264</v>
      </c>
      <c r="B17" s="304"/>
      <c r="C17" s="184"/>
      <c r="D17" s="185"/>
      <c r="E17" s="184"/>
      <c r="F17" s="184"/>
      <c r="G17" s="200">
        <v>0.03</v>
      </c>
      <c r="H17" s="399">
        <v>6.0000000000000001E-3</v>
      </c>
      <c r="I17" s="201">
        <v>0</v>
      </c>
      <c r="J17" s="205">
        <v>2.625</v>
      </c>
      <c r="K17" s="110">
        <f ca="1">IF(B13=0,0, IF(B17&gt;=$G17,0,IF(B17&gt;=$H17, 0.8*$J17*(B17-$G17)/($H17-$G17), IF(B17&gt;=$I17, 0.2*$J17*(B17-$H17)/($I17-$H17)+0.8*$J17,$J17) )))</f>
        <v>0</v>
      </c>
      <c r="L17" s="111">
        <f t="shared" ref="L17:M17" ca="1" si="6">IF(C13=0,0, IF(C17&gt;=$G17,0,IF(C17&gt;=$H17, 0.8*$J17*(C17-$G17)/($H17-$G17), IF(C17&gt;=$I17, 0.2*$J17*(C17-$H17)/($I17-$H17)+0.8*$J17,$J17) )))</f>
        <v>0</v>
      </c>
      <c r="M17" s="111">
        <f t="shared" ca="1" si="6"/>
        <v>0</v>
      </c>
      <c r="N17" s="360"/>
      <c r="O17" s="361"/>
    </row>
    <row r="18" spans="1:15" ht="19.5" thickBot="1" x14ac:dyDescent="0.35">
      <c r="A18" s="443" t="s">
        <v>266</v>
      </c>
      <c r="B18" s="444"/>
      <c r="C18" s="444"/>
      <c r="D18" s="444"/>
      <c r="E18" s="444"/>
      <c r="F18" s="444"/>
      <c r="G18" s="275"/>
      <c r="H18" s="275"/>
      <c r="I18" s="275"/>
      <c r="J18" s="439">
        <f>SUM(J20:J28)</f>
        <v>42</v>
      </c>
      <c r="K18" s="447">
        <f ca="1">SUM(K20:K28)</f>
        <v>0</v>
      </c>
      <c r="L18" s="447">
        <f t="shared" ref="L18:M18" ca="1" si="7">SUM(L20:L28)</f>
        <v>0</v>
      </c>
      <c r="M18" s="447">
        <f t="shared" ca="1" si="7"/>
        <v>0</v>
      </c>
      <c r="N18" s="447">
        <f ca="1">SUM(N20:N23)</f>
        <v>0</v>
      </c>
      <c r="O18" s="447">
        <f ca="1">SUM(O20:O23)</f>
        <v>0</v>
      </c>
    </row>
    <row r="19" spans="1:15" ht="21" customHeight="1" thickBot="1" x14ac:dyDescent="0.3">
      <c r="A19" s="195" t="s">
        <v>383</v>
      </c>
      <c r="B19" s="239"/>
      <c r="C19" s="240"/>
      <c r="D19" s="240"/>
      <c r="E19" s="240"/>
      <c r="F19" s="241"/>
      <c r="G19" s="270"/>
      <c r="H19" s="270"/>
      <c r="I19" s="270"/>
      <c r="J19" s="440"/>
      <c r="K19" s="448"/>
      <c r="L19" s="448"/>
      <c r="M19" s="448"/>
      <c r="N19" s="448"/>
      <c r="O19" s="448"/>
    </row>
    <row r="20" spans="1:15" ht="21" x14ac:dyDescent="0.35">
      <c r="A20" s="194" t="s">
        <v>261</v>
      </c>
      <c r="B20" s="306"/>
      <c r="C20" s="242"/>
      <c r="D20" s="242"/>
      <c r="E20" s="242"/>
      <c r="F20" s="307"/>
      <c r="G20" s="285">
        <v>0.85</v>
      </c>
      <c r="H20" s="285">
        <v>0.97499999999999998</v>
      </c>
      <c r="I20" s="207">
        <v>1</v>
      </c>
      <c r="J20" s="212">
        <f>J9*2*0.15</f>
        <v>12.1875</v>
      </c>
      <c r="K20" s="115">
        <f ca="1">IF(B19=0,0, IF(B20&lt;=$G20,0,IF(B20&lt;=$H20, 0.8*$J20*(B20-$G20)/($H20-$G20), IF(B20&lt;=$I20, 0.2*$J20*(B20-$H20)/($I20-$H20)+0.8*$J20,$J20) )))</f>
        <v>0</v>
      </c>
      <c r="L20" s="116">
        <f ca="1">IF(C19=0,0, IF(C20&lt;=$G20,0,IF(C20&lt;=$H20, 0.8*$J20*(C20-$G20)/($H20-$G20), IF(C20&lt;=$I20, 0.2*$J20*(C20-$H20)/($I20-$H20)+0.8*$J20,$J20) )))</f>
        <v>0</v>
      </c>
      <c r="M20" s="116">
        <f ca="1">IF(D19=0,0, IF(D20&lt;=$G20,0,IF(D20&lt;=$H20, 0.8*$J20*(D20-$G20)/($H20-$G20), IF(D20&lt;=$I20, 0.2*$J20*(D20-$H20)/($I20-$H20)+0.8*$J20,$J20) )))</f>
        <v>0</v>
      </c>
      <c r="N20" s="116">
        <f ca="1">IF(E19&gt;0,IF(E20&lt;=G20,0,IF(E20&gt;=I20,J20,J20*(E20-G20)/(I20-G20))),0)</f>
        <v>0</v>
      </c>
      <c r="O20" s="117">
        <f ca="1">IF(F19&gt;0,IF(F20&lt;=G20,0,IF(F20&gt;=I20,J20,J20*(F20-G20)/(I20-G20))),0)</f>
        <v>0</v>
      </c>
    </row>
    <row r="21" spans="1:15" ht="21" x14ac:dyDescent="0.35">
      <c r="A21" s="93" t="s">
        <v>262</v>
      </c>
      <c r="B21" s="308"/>
      <c r="C21" s="243"/>
      <c r="D21" s="243"/>
      <c r="E21" s="243"/>
      <c r="F21" s="309"/>
      <c r="G21" s="286">
        <v>0.1</v>
      </c>
      <c r="H21" s="286">
        <v>0.02</v>
      </c>
      <c r="I21" s="209">
        <v>0</v>
      </c>
      <c r="J21" s="213">
        <f t="shared" ref="J21:J23" si="8">J10*2*0.15</f>
        <v>14.625</v>
      </c>
      <c r="K21" s="113">
        <f ca="1">IF(B19=0,0, IF(B21&gt;=$G21,0,IF(B21&gt;=$H21, 0.8*$J21*(B21-$G21)/($H21-$G21), IF(B21&gt;=$I21, 0.2*$J21*(B21-$H21)/($I21-$H21)+0.8*$J21,$J21) )))</f>
        <v>0</v>
      </c>
      <c r="L21" s="106">
        <f t="shared" ref="L21" ca="1" si="9">IF(C19=0,0, IF(C21&gt;=$G21,0,IF(C21&gt;=$H21, 0.8*$J21*(C21-$G21)/($H21-$G21), IF(C21&gt;=$I21, 0.2*$J21*(C21-$H21)/($I21-$H21)+0.8*$J21,$J21) )))</f>
        <v>0</v>
      </c>
      <c r="M21" s="106">
        <f t="shared" ref="M21" ca="1" si="10">IF(D19=0,0, IF(D21&gt;=$G21,0,IF(D21&gt;=$H21, 0.8*$J21*(D21-$G21)/($H21-$G21), IF(D21&gt;=$I21, 0.2*$J21*(D21-$H21)/($I21-$H21)+0.8*$J21,$J21) )))</f>
        <v>0</v>
      </c>
      <c r="N21" s="106">
        <f ca="1">IF(E19&gt;0,IF(E21&gt;=G21,0,IF(E21&lt;=I21,J21,J21*(E21-G21)/(I21-G21))),0)</f>
        <v>0</v>
      </c>
      <c r="O21" s="114">
        <f ca="1">IF(F19&gt;0,IF(F21&gt;=G21,0,IF(F21&lt;=I21,J21,J21*(F21-G21)/(I21-G21))),0)</f>
        <v>0</v>
      </c>
    </row>
    <row r="22" spans="1:15" ht="21" x14ac:dyDescent="0.35">
      <c r="A22" s="93" t="s">
        <v>263</v>
      </c>
      <c r="B22" s="310"/>
      <c r="C22" s="244"/>
      <c r="D22" s="244"/>
      <c r="E22" s="244"/>
      <c r="F22" s="311"/>
      <c r="G22" s="287">
        <v>12</v>
      </c>
      <c r="H22" s="287">
        <v>6</v>
      </c>
      <c r="I22" s="211">
        <v>4</v>
      </c>
      <c r="J22" s="213">
        <f t="shared" si="8"/>
        <v>4.05</v>
      </c>
      <c r="K22" s="113">
        <f ca="1">IF(B19=0,0, IF(B22&gt;=$G22,0,IF(B22&gt;=$H22, 0.8*$J22*(B22-$G22)/($H22-$G22), IF(B22&gt;=$I22, 0.2*$J22*(B22-$H22)/($I22-$H22)+0.8*$J22,$J22) )))</f>
        <v>0</v>
      </c>
      <c r="L22" s="106">
        <f ca="1">IF(C19=0,0, IF(C22&gt;=$G22,0,IF(C22&gt;=$H22, 0.8*$J22*(C22-$G22)/($H22-$G22), IF(C22&gt;=$I22, 0.2*$J22*(C22-$H22)/($I22-$H22)+0.8*$J22,$J22) )))</f>
        <v>0</v>
      </c>
      <c r="M22" s="106">
        <f ca="1">IF(D19=0,0, IF(D22&gt;=$G22,0,IF(D22&gt;=$H22, 0.8*$J22*(D22-$G22)/($H22-$G22), IF(D22&gt;=$I22, 0.2*$J22*(D22-$H22)/($I22-$H22)+0.8*$J22,$J22) )))</f>
        <v>0</v>
      </c>
      <c r="N22" s="106">
        <f ca="1">IF(E19&gt;0,IF(E22&gt;=G22,0,IF(E22&lt;=I22,J22,J22*(E22-G22)/(I22-G22))),0)</f>
        <v>0</v>
      </c>
      <c r="O22" s="114">
        <f ca="1">IF(F19&gt;0,IF(F22&gt;=G22,0,IF(F22&lt;=I22,J22,J22*(F22-G22)/(I22-G22))),0)</f>
        <v>0</v>
      </c>
    </row>
    <row r="23" spans="1:15" ht="21.75" thickBot="1" x14ac:dyDescent="0.4">
      <c r="A23" s="93" t="s">
        <v>264</v>
      </c>
      <c r="B23" s="308"/>
      <c r="C23" s="243"/>
      <c r="D23" s="243"/>
      <c r="E23" s="243"/>
      <c r="F23" s="309"/>
      <c r="G23" s="286">
        <v>0.03</v>
      </c>
      <c r="H23" s="286">
        <v>6.0000000000000001E-3</v>
      </c>
      <c r="I23" s="209">
        <v>0</v>
      </c>
      <c r="J23" s="213">
        <f t="shared" si="8"/>
        <v>3.2624999999999997</v>
      </c>
      <c r="K23" s="113">
        <f ca="1">IF(B19=0,0, IF(B23&gt;=$G23,0,IF(B23&gt;=$H23, 0.8*$J23*(B23-$G23)/($H23-$G23), IF(B23&gt;=$I23, 0.2*$J23*(B23-$H23)/($I23-$H23)+0.8*$J23,$J23) )))</f>
        <v>0</v>
      </c>
      <c r="L23" s="106">
        <f ca="1">IF(C19=0,0, IF(C23&gt;=$G23,0,IF(C23&gt;=$H23, 0.8*$J23*(C23-$G23)/($H23-$G23), IF(C23&gt;=$I23, 0.2*$J23*(C23-$H23)/($I23-$H23)+0.8*$J23,$J23) )))</f>
        <v>0</v>
      </c>
      <c r="M23" s="106">
        <f ca="1">IF(D19=0,0, IF(D23&gt;=$G23,0,IF(D23&gt;=$H23, 0.8*$J23*(D23-$G23)/($H23-$G23), IF(D23&gt;=$I23, 0.2*$J23*(D23-$H23)/($I23-$H23)+0.8*$J23,$J23) )))</f>
        <v>0</v>
      </c>
      <c r="N23" s="106">
        <f ca="1">IF(E19&gt;0,IF(E23&gt;=G23,0,IF(E23&lt;=I23,J23,J23*(E23-G23)/(I23-G23))),0)</f>
        <v>0</v>
      </c>
      <c r="O23" s="114">
        <f ca="1">IF(F19&gt;0,IF(F23&gt;=G23,0,IF(F23&lt;=I23,J23,J23*(F23-G23)/(I23-G23))),0)</f>
        <v>0</v>
      </c>
    </row>
    <row r="24" spans="1:15" s="26" customFormat="1" ht="21.75" thickBot="1" x14ac:dyDescent="0.4">
      <c r="A24" s="381" t="s">
        <v>384</v>
      </c>
      <c r="B24" s="239"/>
      <c r="C24" s="240"/>
      <c r="D24" s="255"/>
      <c r="E24" s="240"/>
      <c r="F24" s="240"/>
      <c r="G24" s="98"/>
      <c r="H24" s="270"/>
      <c r="I24" s="270"/>
      <c r="J24" s="382"/>
      <c r="K24" s="383"/>
      <c r="L24" s="384"/>
      <c r="M24" s="385"/>
      <c r="N24" s="363"/>
      <c r="O24" s="364"/>
    </row>
    <row r="25" spans="1:15" s="26" customFormat="1" ht="21" x14ac:dyDescent="0.35">
      <c r="A25" s="194" t="s">
        <v>261</v>
      </c>
      <c r="B25" s="306"/>
      <c r="C25" s="242"/>
      <c r="D25" s="256"/>
      <c r="E25" s="242"/>
      <c r="F25" s="242"/>
      <c r="G25" s="206">
        <v>0.85</v>
      </c>
      <c r="H25" s="285">
        <v>0.97499999999999998</v>
      </c>
      <c r="I25" s="207">
        <v>1</v>
      </c>
      <c r="J25" s="212">
        <f t="shared" ref="J25:J28" si="11">J14*2*0.15</f>
        <v>2.8125</v>
      </c>
      <c r="K25" s="115">
        <f ca="1">IF(B24=0,0, IF(B25&lt;=$G25,0,IF(B25&lt;=$H25, 0.8*$J25*(B25-$G25)/($H25-$G25), IF(B25&lt;=$I25, 0.2*$J25*(B25-$H25)/($I25-$H25)+0.8*$J25,$J25) )))</f>
        <v>0</v>
      </c>
      <c r="L25" s="116">
        <f t="shared" ref="L25" ca="1" si="12">IF(C24=0,0, IF(C25&lt;=$G25,0,IF(C25&lt;=$H25, 0.8*$J25*(C25-$G25)/($H25-$G25), IF(C25&lt;=$I25, 0.2*$J25*(C25-$H25)/($I25-$H25)+0.8*$J25,$J25) )))</f>
        <v>0</v>
      </c>
      <c r="M25" s="116">
        <f t="shared" ref="M25" ca="1" si="13">IF(D24=0,0, IF(D25&lt;=$G25,0,IF(D25&lt;=$H25, 0.8*$J25*(D25-$G25)/($H25-$G25), IF(D25&lt;=$I25, 0.2*$J25*(D25-$H25)/($I25-$H25)+0.8*$J25,$J25) )))</f>
        <v>0</v>
      </c>
      <c r="N25" s="363"/>
      <c r="O25" s="364"/>
    </row>
    <row r="26" spans="1:15" s="26" customFormat="1" ht="21" x14ac:dyDescent="0.35">
      <c r="A26" s="93" t="s">
        <v>382</v>
      </c>
      <c r="B26" s="308"/>
      <c r="C26" s="243"/>
      <c r="D26" s="257"/>
      <c r="E26" s="243"/>
      <c r="F26" s="243"/>
      <c r="G26" s="208">
        <v>0.1</v>
      </c>
      <c r="H26" s="286">
        <v>0.02</v>
      </c>
      <c r="I26" s="209">
        <v>0</v>
      </c>
      <c r="J26" s="213">
        <f t="shared" si="11"/>
        <v>3.375</v>
      </c>
      <c r="K26" s="115">
        <f ca="1">IF(B24=0,0, IF(B26&gt;=$G26,0,IF(B26&gt;=$H26, 0.8*$J26*(B26-$G26)/($H26-$G26), IF(B26&gt;=$I26, 0.2*$J26*(B26-$H26)/($I26-$H26)+0.8*$J26,$J26) )))</f>
        <v>0</v>
      </c>
      <c r="L26" s="116">
        <f t="shared" ref="L26" ca="1" si="14">IF(C24=0,0, IF(C26&gt;=$G26,0,IF(C26&gt;=$H26, 0.8*$J26*(C26-$G26)/($H26-$G26), IF(C26&gt;=$I26, 0.2*$J26*(C26-$H26)/($I26-$H26)+0.8*$J26,$J26) )))</f>
        <v>0</v>
      </c>
      <c r="M26" s="116">
        <f t="shared" ref="M26" ca="1" si="15">IF(D24=0,0, IF(D26&gt;=$G26,0,IF(D26&gt;=$H26, 0.8*$J26*(D26-$G26)/($H26-$G26), IF(D26&gt;=$I26, 0.2*$J26*(D26-$H26)/($I26-$H26)+0.8*$J26,$J26) )))</f>
        <v>0</v>
      </c>
      <c r="N26" s="363"/>
      <c r="O26" s="364"/>
    </row>
    <row r="27" spans="1:15" s="26" customFormat="1" ht="21" x14ac:dyDescent="0.35">
      <c r="A27" s="93" t="s">
        <v>263</v>
      </c>
      <c r="B27" s="310"/>
      <c r="C27" s="244"/>
      <c r="D27" s="258"/>
      <c r="E27" s="244"/>
      <c r="F27" s="244"/>
      <c r="G27" s="210">
        <v>15</v>
      </c>
      <c r="H27" s="287">
        <v>9</v>
      </c>
      <c r="I27" s="211">
        <v>7</v>
      </c>
      <c r="J27" s="213">
        <f t="shared" si="11"/>
        <v>0.89999999999999991</v>
      </c>
      <c r="K27" s="115">
        <f ca="1">IF(B24=0,0, IF(B27&gt;=$G27,0,IF(B27&gt;=$H27, 0.8*$J27*(B27-$G27)/($H27-$G27), IF(B27&gt;=$I27, 0.2*$J27*(B27-$H27)/($I27-$H27)+0.8*$J27,$J27) )))</f>
        <v>0</v>
      </c>
      <c r="L27" s="116">
        <f t="shared" ref="L27" ca="1" si="16">IF(C24=0,0, IF(C27&gt;=$G27,0,IF(C27&gt;=$H27, 0.8*$J27*(C27-$G27)/($H27-$G27), IF(C27&gt;=$I27, 0.2*$J27*(C27-$H27)/($I27-$H27)+0.8*$J27,$J27) )))</f>
        <v>0</v>
      </c>
      <c r="M27" s="116">
        <f t="shared" ref="M27" ca="1" si="17">IF(D24=0,0, IF(D27&gt;=$G27,0,IF(D27&gt;=$H27, 0.8*$J27*(D27-$G27)/($H27-$G27), IF(D27&gt;=$I27, 0.2*$J27*(D27-$H27)/($I27-$H27)+0.8*$J27,$J27) )))</f>
        <v>0</v>
      </c>
      <c r="N27" s="363"/>
      <c r="O27" s="364"/>
    </row>
    <row r="28" spans="1:15" s="26" customFormat="1" ht="21.75" thickBot="1" x14ac:dyDescent="0.4">
      <c r="A28" s="93" t="s">
        <v>264</v>
      </c>
      <c r="B28" s="308"/>
      <c r="C28" s="243"/>
      <c r="D28" s="257"/>
      <c r="E28" s="243"/>
      <c r="F28" s="243"/>
      <c r="G28" s="208">
        <v>0.03</v>
      </c>
      <c r="H28" s="286">
        <v>6.0000000000000001E-3</v>
      </c>
      <c r="I28" s="209">
        <v>0</v>
      </c>
      <c r="J28" s="213">
        <f t="shared" si="11"/>
        <v>0.78749999999999998</v>
      </c>
      <c r="K28" s="115">
        <f ca="1">IF(B24=0,0, IF(B28&gt;=$G28,0,IF(B28&gt;=$H28, 0.8*$J28*(B28-$G28)/($H28-$G28), IF(B28&gt;=$I28, 0.2*$J28*(B28-$H28)/($I28-$H28)+0.8*$J28,$J28) )))</f>
        <v>0</v>
      </c>
      <c r="L28" s="116">
        <f t="shared" ref="L28" ca="1" si="18">IF(C24=0,0, IF(C28&gt;=$G28,0,IF(C28&gt;=$H28, 0.8*$J28*(C28-$G28)/($H28-$G28), IF(C28&gt;=$I28, 0.2*$J28*(C28-$H28)/($I28-$H28)+0.8*$J28,$J28) )))</f>
        <v>0</v>
      </c>
      <c r="M28" s="116">
        <f t="shared" ref="M28" ca="1" si="19">IF(D24=0,0, IF(D28&gt;=$G28,0,IF(D28&gt;=$H28, 0.8*$J28*(D28-$G28)/($H28-$G28), IF(D28&gt;=$I28, 0.2*$J28*(D28-$H28)/($I28-$H28)+0.8*$J28,$J28) )))</f>
        <v>0</v>
      </c>
      <c r="N28" s="363"/>
      <c r="O28" s="364"/>
    </row>
    <row r="29" spans="1:15" ht="19.5" thickBot="1" x14ac:dyDescent="0.35">
      <c r="A29" s="420" t="s">
        <v>267</v>
      </c>
      <c r="B29" s="421"/>
      <c r="C29" s="421"/>
      <c r="D29" s="421"/>
      <c r="E29" s="421"/>
      <c r="F29" s="421"/>
      <c r="G29" s="274"/>
      <c r="H29" s="274"/>
      <c r="I29" s="274"/>
      <c r="J29" s="422">
        <f>SUM(J31:J39)</f>
        <v>70</v>
      </c>
      <c r="K29" s="418">
        <f ca="1">SUM(K31:K39)</f>
        <v>0</v>
      </c>
      <c r="L29" s="418">
        <f t="shared" ref="L29:M29" ca="1" si="20">SUM(L31:L39)</f>
        <v>0</v>
      </c>
      <c r="M29" s="418">
        <f t="shared" ca="1" si="20"/>
        <v>0</v>
      </c>
      <c r="N29" s="418">
        <f ca="1">SUM(N31:N34)</f>
        <v>0</v>
      </c>
      <c r="O29" s="418">
        <f ca="1">SUM(O31:O34)</f>
        <v>0</v>
      </c>
    </row>
    <row r="30" spans="1:15" ht="21" customHeight="1" thickBot="1" x14ac:dyDescent="0.3">
      <c r="A30" s="386" t="s">
        <v>383</v>
      </c>
      <c r="B30" s="245"/>
      <c r="C30" s="246"/>
      <c r="D30" s="246"/>
      <c r="E30" s="246"/>
      <c r="F30" s="247"/>
      <c r="G30" s="271"/>
      <c r="H30" s="271"/>
      <c r="I30" s="271"/>
      <c r="J30" s="423"/>
      <c r="K30" s="419"/>
      <c r="L30" s="419"/>
      <c r="M30" s="419"/>
      <c r="N30" s="419"/>
      <c r="O30" s="419"/>
    </row>
    <row r="31" spans="1:15" ht="21" x14ac:dyDescent="0.35">
      <c r="A31" s="196" t="s">
        <v>261</v>
      </c>
      <c r="B31" s="312"/>
      <c r="C31" s="313"/>
      <c r="D31" s="313"/>
      <c r="E31" s="313"/>
      <c r="F31" s="314"/>
      <c r="G31" s="282">
        <v>0.85</v>
      </c>
      <c r="H31" s="282">
        <v>0.97499999999999998</v>
      </c>
      <c r="I31" s="215">
        <v>1</v>
      </c>
      <c r="J31" s="220">
        <f>J9/2</f>
        <v>20.3125</v>
      </c>
      <c r="K31" s="120">
        <f ca="1">IF(B30=0,0, IF(B31&lt;=$G31,0,IF(B31&lt;=$H31, 0.8*$J31*(B31-$G31)/($H31-$G31), IF(B31&lt;=$I31, 0.2*$J31*(B31-$H31)/($I31-$H31)+0.8*$J31,$J31) )))</f>
        <v>0</v>
      </c>
      <c r="L31" s="121">
        <f ca="1">IF(C30=0,0, IF(C31&lt;=$G31,0,IF(C31&lt;=$H31, 0.8*$J31*(C31-$G31)/($H31-$G31), IF(C31&lt;=$I31, 0.2*$J31*(C31-$H31)/($I31-$H31)+0.8*$J31,$J31) )))</f>
        <v>0</v>
      </c>
      <c r="M31" s="121">
        <f ca="1">IF(D30=0,0, IF(D31&lt;=$G31,0,IF(D31&lt;=$H31, 0.8*$J31*(D31-$G31)/($H31-$G31), IF(D31&lt;=$I31, 0.2*$J31*(D31-$H31)/($I31-$H31)+0.8*$J31,$J31) )))</f>
        <v>0</v>
      </c>
      <c r="N31" s="121">
        <f ca="1">IF(E30&gt;0,IF(E31&lt;=G31,0,IF(E31&gt;=I31,J31,J31*(E31-G31)/(I31-G31))),0)</f>
        <v>0</v>
      </c>
      <c r="O31" s="122">
        <f ca="1">IF(F30&gt;0,IF(F31&lt;=G31,0,IF(F31&gt;=I31,J31,J31*(F31-G31)/(I31-G31))),0)</f>
        <v>0</v>
      </c>
    </row>
    <row r="32" spans="1:15" ht="21" x14ac:dyDescent="0.35">
      <c r="A32" s="94" t="s">
        <v>262</v>
      </c>
      <c r="B32" s="315"/>
      <c r="C32" s="249"/>
      <c r="D32" s="249"/>
      <c r="E32" s="249"/>
      <c r="F32" s="316"/>
      <c r="G32" s="283">
        <v>0.1</v>
      </c>
      <c r="H32" s="283">
        <v>0.02</v>
      </c>
      <c r="I32" s="217">
        <v>0</v>
      </c>
      <c r="J32" s="221">
        <f t="shared" ref="J32:J34" si="21">J10/2</f>
        <v>24.375</v>
      </c>
      <c r="K32" s="118">
        <f ca="1">IF(B30=0,0, IF(B32&gt;=$G32,0,IF(B32&gt;=$H32, 0.8*$J32*(B32-$G32)/($H32-$G32), IF(B32&gt;=$I32, 0.2*$J32*(B32-$H32)/($I32-$H32)+0.8*$J32,$J32) )))</f>
        <v>0</v>
      </c>
      <c r="L32" s="107">
        <f t="shared" ref="L32" ca="1" si="22">IF(C30=0,0, IF(C32&gt;=$G32,0,IF(C32&gt;=$H32, 0.8*$J32*(C32-$G32)/($H32-$G32), IF(C32&gt;=$I32, 0.2*$J32*(C32-$H32)/($I32-$H32)+0.8*$J32,$J32) )))</f>
        <v>0</v>
      </c>
      <c r="M32" s="107">
        <f t="shared" ref="M32" ca="1" si="23">IF(D30=0,0, IF(D32&gt;=$G32,0,IF(D32&gt;=$H32, 0.8*$J32*(D32-$G32)/($H32-$G32), IF(D32&gt;=$I32, 0.2*$J32*(D32-$H32)/($I32-$H32)+0.8*$J32,$J32) )))</f>
        <v>0</v>
      </c>
      <c r="N32" s="107">
        <f ca="1">IF(E30&gt;0,IF(E32&gt;=G32,0,IF(E32&lt;=I32,J32,J32*(E32-G32)/(I32-G32))),0)</f>
        <v>0</v>
      </c>
      <c r="O32" s="119">
        <f ca="1">IF(F30&gt;0,IF(F32&gt;=G32,0,IF(F32&lt;=I32,J32,J32*(F32-G32)/(I32-G32))),0)</f>
        <v>0</v>
      </c>
    </row>
    <row r="33" spans="1:15" ht="21" x14ac:dyDescent="0.35">
      <c r="A33" s="94" t="s">
        <v>263</v>
      </c>
      <c r="B33" s="317"/>
      <c r="C33" s="250"/>
      <c r="D33" s="250"/>
      <c r="E33" s="250"/>
      <c r="F33" s="318"/>
      <c r="G33" s="284">
        <v>12</v>
      </c>
      <c r="H33" s="284">
        <v>6</v>
      </c>
      <c r="I33" s="219">
        <v>4</v>
      </c>
      <c r="J33" s="221">
        <f t="shared" si="21"/>
        <v>6.75</v>
      </c>
      <c r="K33" s="118">
        <f ca="1">IF(B30=0,0, IF(B33&gt;=$G33,0,IF(B33&gt;=$H33, 0.8*$J33*(B33-$G33)/($H33-$G33), IF(B33&gt;=$I33, 0.2*$J33*(B33-$H33)/($I33-$H33)+0.8*$J33,$J33) )))</f>
        <v>0</v>
      </c>
      <c r="L33" s="107">
        <f ca="1">IF(C30=0,0, IF(C33&gt;=$G33,0,IF(C33&gt;=$H33, 0.8*$J33*(C33-$G33)/($H33-$G33), IF(C33&gt;=$I33, 0.2*$J33*(C33-$H33)/($I33-$H33)+0.8*$J33,$J33) )))</f>
        <v>0</v>
      </c>
      <c r="M33" s="107">
        <f ca="1">IF(D30=0,0, IF(D33&gt;=$G33,0,IF(D33&gt;=$H33, 0.8*$J33*(D33-$G33)/($H33-$G33), IF(D33&gt;=$I33, 0.2*$J33*(D33-$H33)/($I33-$H33)+0.8*$J33,$J33) )))</f>
        <v>0</v>
      </c>
      <c r="N33" s="107">
        <f ca="1">IF(E30&gt;0,IF(E33&gt;=G33,0,IF(E33&lt;=I33,J33,J33*(E33-G33)/(I33-G33))),0)</f>
        <v>0</v>
      </c>
      <c r="O33" s="119">
        <f ca="1">IF(F30&gt;0,IF(F33&gt;=G33,0,IF(F33&lt;=I33,J33,J33*(F33-G33)/(I33-G33))),0)</f>
        <v>0</v>
      </c>
    </row>
    <row r="34" spans="1:15" ht="21.75" thickBot="1" x14ac:dyDescent="0.4">
      <c r="A34" s="94" t="s">
        <v>264</v>
      </c>
      <c r="B34" s="315"/>
      <c r="C34" s="249"/>
      <c r="D34" s="249"/>
      <c r="E34" s="249"/>
      <c r="F34" s="316"/>
      <c r="G34" s="283">
        <v>0.03</v>
      </c>
      <c r="H34" s="283">
        <v>6.0000000000000001E-3</v>
      </c>
      <c r="I34" s="217">
        <v>0</v>
      </c>
      <c r="J34" s="221">
        <f t="shared" si="21"/>
        <v>5.4375</v>
      </c>
      <c r="K34" s="118">
        <f ca="1">IF(B30=0,0, IF(B34&gt;=$G34,0,IF(B34&gt;=$H34, 0.8*$J34*(B34-$G34)/($H34-$G34), IF(B34&gt;=$I34, 0.2*$J34*(B34-$H34)/($I34-$H34)+0.8*$J34,$J34) )))</f>
        <v>0</v>
      </c>
      <c r="L34" s="107">
        <f ca="1">IF(C30=0,0, IF(C34&gt;=$G34,0,IF(C34&gt;=$H34, 0.8*$J34*(C34-$G34)/($H34-$G34), IF(C34&gt;=$I34, 0.2*$J34*(C34-$H34)/($I34-$H34)+0.8*$J34,$J34) )))</f>
        <v>0</v>
      </c>
      <c r="M34" s="107">
        <f ca="1">IF(D30=0,0, IF(D34&gt;=$G34,0,IF(D34&gt;=$H34, 0.8*$J34*(D34-$G34)/($H34-$G34), IF(D34&gt;=$I34, 0.2*$J34*(D34-$H34)/($I34-$H34)+0.8*$J34,$J34) )))</f>
        <v>0</v>
      </c>
      <c r="N34" s="107">
        <f ca="1">IF(E30&gt;0,IF(E34&gt;=G34,0,IF(E34&lt;=I34,J34,J34*(E34-G34)/(I34-G34))),0)</f>
        <v>0</v>
      </c>
      <c r="O34" s="119">
        <f ca="1">IF(F30&gt;0,IF(F34&gt;=G34,0,IF(F34&lt;=I34,J34,J34*(F34-G34)/(I34-G34))),0)</f>
        <v>0</v>
      </c>
    </row>
    <row r="35" spans="1:15" s="26" customFormat="1" ht="21.75" thickBot="1" x14ac:dyDescent="0.4">
      <c r="A35" s="386" t="s">
        <v>384</v>
      </c>
      <c r="B35" s="245"/>
      <c r="C35" s="246"/>
      <c r="D35" s="259"/>
      <c r="E35" s="246"/>
      <c r="F35" s="246"/>
      <c r="G35" s="99"/>
      <c r="H35" s="271"/>
      <c r="I35" s="271"/>
      <c r="J35" s="387"/>
      <c r="K35" s="388"/>
      <c r="L35" s="389"/>
      <c r="M35" s="390"/>
      <c r="N35" s="378"/>
      <c r="O35" s="379"/>
    </row>
    <row r="36" spans="1:15" s="26" customFormat="1" ht="21" x14ac:dyDescent="0.35">
      <c r="A36" s="196" t="s">
        <v>261</v>
      </c>
      <c r="B36" s="391"/>
      <c r="C36" s="248"/>
      <c r="D36" s="260"/>
      <c r="E36" s="248"/>
      <c r="F36" s="248"/>
      <c r="G36" s="214">
        <v>0.85</v>
      </c>
      <c r="H36" s="282">
        <v>0.97499999999999998</v>
      </c>
      <c r="I36" s="215">
        <v>1</v>
      </c>
      <c r="J36" s="220">
        <f t="shared" ref="J36:J39" si="24">J14/2</f>
        <v>4.6875</v>
      </c>
      <c r="K36" s="120">
        <f ca="1">IF(B35=0,0, IF(B36&lt;=$G36,0,IF(B36&lt;=$H36, 0.8*$J36*(B36-$G36)/($H36-$G36), IF(B36&lt;=$I36, 0.2*$J36*(B36-$H36)/($I36-$H36)+0.8*$J36,$J36) )))</f>
        <v>0</v>
      </c>
      <c r="L36" s="121">
        <f t="shared" ref="L36" ca="1" si="25">IF(C35=0,0, IF(C36&lt;=$G36,0,IF(C36&lt;=$H36, 0.8*$J36*(C36-$G36)/($H36-$G36), IF(C36&lt;=$I36, 0.2*$J36*(C36-$H36)/($I36-$H36)+0.8*$J36,$J36) )))</f>
        <v>0</v>
      </c>
      <c r="M36" s="121">
        <f t="shared" ref="M36" ca="1" si="26">IF(D35=0,0, IF(D36&lt;=$G36,0,IF(D36&lt;=$H36, 0.8*$J36*(D36-$G36)/($H36-$G36), IF(D36&lt;=$I36, 0.2*$J36*(D36-$H36)/($I36-$H36)+0.8*$J36,$J36) )))</f>
        <v>0</v>
      </c>
      <c r="N36" s="378"/>
      <c r="O36" s="379"/>
    </row>
    <row r="37" spans="1:15" s="26" customFormat="1" ht="21" x14ac:dyDescent="0.35">
      <c r="A37" s="94" t="s">
        <v>382</v>
      </c>
      <c r="B37" s="315"/>
      <c r="C37" s="249"/>
      <c r="D37" s="261"/>
      <c r="E37" s="249"/>
      <c r="F37" s="249"/>
      <c r="G37" s="216">
        <v>0.1</v>
      </c>
      <c r="H37" s="283">
        <v>0.02</v>
      </c>
      <c r="I37" s="217">
        <v>0</v>
      </c>
      <c r="J37" s="221">
        <f t="shared" si="24"/>
        <v>5.625</v>
      </c>
      <c r="K37" s="120">
        <f ca="1">IF(B35=0,0, IF(B37&gt;=$G37,0,IF(B37&gt;=$H37, 0.8*$J37*(B37-$G37)/($H37-$G37), IF(B37&gt;=$I37, 0.2*$J37*(B37-$H37)/($I37-$H37)+0.8*$J37,$J37) )))</f>
        <v>0</v>
      </c>
      <c r="L37" s="121">
        <f t="shared" ref="L37" ca="1" si="27">IF(C35=0,0, IF(C37&gt;=$G37,0,IF(C37&gt;=$H37, 0.8*$J37*(C37-$G37)/($H37-$G37), IF(C37&gt;=$I37, 0.2*$J37*(C37-$H37)/($I37-$H37)+0.8*$J37,$J37) )))</f>
        <v>0</v>
      </c>
      <c r="M37" s="121">
        <f t="shared" ref="M37" ca="1" si="28">IF(D35=0,0, IF(D37&gt;=$G37,0,IF(D37&gt;=$H37, 0.8*$J37*(D37-$G37)/($H37-$G37), IF(D37&gt;=$I37, 0.2*$J37*(D37-$H37)/($I37-$H37)+0.8*$J37,$J37) )))</f>
        <v>0</v>
      </c>
      <c r="N37" s="378"/>
      <c r="O37" s="379"/>
    </row>
    <row r="38" spans="1:15" s="26" customFormat="1" ht="21" x14ac:dyDescent="0.35">
      <c r="A38" s="94" t="s">
        <v>263</v>
      </c>
      <c r="B38" s="317"/>
      <c r="C38" s="250"/>
      <c r="D38" s="262"/>
      <c r="E38" s="250"/>
      <c r="F38" s="250"/>
      <c r="G38" s="218">
        <v>15</v>
      </c>
      <c r="H38" s="284">
        <v>9</v>
      </c>
      <c r="I38" s="219">
        <v>7</v>
      </c>
      <c r="J38" s="221">
        <f t="shared" si="24"/>
        <v>1.5</v>
      </c>
      <c r="K38" s="120">
        <f ca="1">IF(B35=0,0, IF(B38&gt;=$G38,0,IF(B38&gt;=$H38, 0.8*$J38*(B38-$G38)/($H38-$G38), IF(B38&gt;=$I38, 0.2*$J38*(B38-$H38)/($I38-$H38)+0.8*$J38,$J38) )))</f>
        <v>0</v>
      </c>
      <c r="L38" s="121">
        <f t="shared" ref="L38" ca="1" si="29">IF(C35=0,0, IF(C38&gt;=$G38,0,IF(C38&gt;=$H38, 0.8*$J38*(C38-$G38)/($H38-$G38), IF(C38&gt;=$I38, 0.2*$J38*(C38-$H38)/($I38-$H38)+0.8*$J38,$J38) )))</f>
        <v>0</v>
      </c>
      <c r="M38" s="121">
        <f t="shared" ref="M38" ca="1" si="30">IF(D35=0,0, IF(D38&gt;=$G38,0,IF(D38&gt;=$H38, 0.8*$J38*(D38-$G38)/($H38-$G38), IF(D38&gt;=$I38, 0.2*$J38*(D38-$H38)/($I38-$H38)+0.8*$J38,$J38) )))</f>
        <v>0</v>
      </c>
      <c r="N38" s="378"/>
      <c r="O38" s="379"/>
    </row>
    <row r="39" spans="1:15" s="26" customFormat="1" ht="21.75" thickBot="1" x14ac:dyDescent="0.4">
      <c r="A39" s="94" t="s">
        <v>264</v>
      </c>
      <c r="B39" s="315"/>
      <c r="C39" s="249"/>
      <c r="D39" s="261"/>
      <c r="E39" s="249"/>
      <c r="F39" s="249"/>
      <c r="G39" s="216">
        <v>0.03</v>
      </c>
      <c r="H39" s="283">
        <v>6.0000000000000001E-3</v>
      </c>
      <c r="I39" s="217">
        <v>0</v>
      </c>
      <c r="J39" s="221">
        <f t="shared" si="24"/>
        <v>1.3125</v>
      </c>
      <c r="K39" s="120">
        <f ca="1">IF(B35=0,0, IF(B39&gt;=$G39,0,IF(B39&gt;=$H39, 0.8*$J39*(B39-$G39)/($H39-$G39), IF(B39&gt;=$I39, 0.2*$J39*(B39-$H39)/($I39-$H39)+0.8*$J39,$J39) )))</f>
        <v>0</v>
      </c>
      <c r="L39" s="121">
        <f t="shared" ref="L39" ca="1" si="31">IF(C35=0,0, IF(C39&gt;=$G39,0,IF(C39&gt;=$H39, 0.8*$J39*(C39-$G39)/($H39-$G39), IF(C39&gt;=$I39, 0.2*$J39*(C39-$H39)/($I39-$H39)+0.8*$J39,$J39) )))</f>
        <v>0</v>
      </c>
      <c r="M39" s="121">
        <f t="shared" ref="M39" ca="1" si="32">IF(D35=0,0, IF(D39&gt;=$G39,0,IF(D39&gt;=$H39, 0.8*$J39*(D39-$G39)/($H39-$G39), IF(D39&gt;=$I39, 0.2*$J39*(D39-$H39)/($I39-$H39)+0.8*$J39,$J39) )))</f>
        <v>0</v>
      </c>
      <c r="N39" s="378"/>
      <c r="O39" s="379"/>
    </row>
    <row r="40" spans="1:15" ht="19.5" thickBot="1" x14ac:dyDescent="0.35">
      <c r="A40" s="449" t="s">
        <v>268</v>
      </c>
      <c r="B40" s="450"/>
      <c r="C40" s="450"/>
      <c r="D40" s="450"/>
      <c r="E40" s="450"/>
      <c r="F40" s="450"/>
      <c r="G40" s="273"/>
      <c r="H40" s="273"/>
      <c r="I40" s="273"/>
      <c r="J40" s="441">
        <f>SUM(J42:J50)</f>
        <v>28</v>
      </c>
      <c r="K40" s="445">
        <f ca="1">SUM(K42:K50)</f>
        <v>0</v>
      </c>
      <c r="L40" s="445">
        <f t="shared" ref="L40:M40" ca="1" si="33">SUM(L42:L50)</f>
        <v>0</v>
      </c>
      <c r="M40" s="445">
        <f t="shared" ca="1" si="33"/>
        <v>0</v>
      </c>
      <c r="N40" s="445">
        <f ca="1">SUM(N42:N45)</f>
        <v>0</v>
      </c>
      <c r="O40" s="445">
        <f ca="1">SUM(O42:O45)</f>
        <v>0</v>
      </c>
    </row>
    <row r="41" spans="1:15" ht="21" customHeight="1" thickBot="1" x14ac:dyDescent="0.3">
      <c r="A41" s="392" t="s">
        <v>383</v>
      </c>
      <c r="B41" s="293"/>
      <c r="C41" s="251"/>
      <c r="D41" s="251"/>
      <c r="E41" s="251"/>
      <c r="F41" s="294"/>
      <c r="G41" s="197"/>
      <c r="H41" s="197"/>
      <c r="I41" s="197"/>
      <c r="J41" s="442"/>
      <c r="K41" s="446"/>
      <c r="L41" s="446"/>
      <c r="M41" s="446"/>
      <c r="N41" s="446"/>
      <c r="O41" s="446"/>
    </row>
    <row r="42" spans="1:15" ht="21" x14ac:dyDescent="0.35">
      <c r="A42" s="288" t="s">
        <v>261</v>
      </c>
      <c r="B42" s="319"/>
      <c r="C42" s="320"/>
      <c r="D42" s="320"/>
      <c r="E42" s="320"/>
      <c r="F42" s="321"/>
      <c r="G42" s="290">
        <v>0.7</v>
      </c>
      <c r="H42" s="290">
        <v>0.95</v>
      </c>
      <c r="I42" s="222">
        <v>1</v>
      </c>
      <c r="J42" s="225">
        <f>J9*2*0.1</f>
        <v>8.125</v>
      </c>
      <c r="K42" s="125">
        <f ca="1">IF(B41=0,0, IF(B42&lt;=$G42,0,IF(B42&lt;=$H42, 0.8*$J42*(B42-$G42)/($H42-$G42), IF(B42&lt;=$I42, 0.2*$J42*(B42-$H42)/($I42-$H42)+0.8*$J42,$J42) )))</f>
        <v>0</v>
      </c>
      <c r="L42" s="126">
        <f ca="1">IF(C41=0,0, IF(C42&lt;=$G42,0,IF(C42&lt;=$H42, 0.8*$J42*(C42-$G42)/($H42-$G42), IF(C42&lt;=$I42, 0.2*$J42*(C42-$H42)/($I42-$H42)+0.8*$J42,$J42) )))</f>
        <v>0</v>
      </c>
      <c r="M42" s="126">
        <f ca="1">IF(D41=0,0, IF(D42&lt;=$G42,0,IF(D42&lt;=$H42, 0.8*$J42*(D42-$G42)/($H42-$G42), IF(D42&lt;=$I42, 0.2*$J42*(D42-$H42)/($I42-$H42)+0.8*$J42,$J42) )))</f>
        <v>0</v>
      </c>
      <c r="N42" s="126">
        <f ca="1">IF(E41&gt;0,IF(E42&lt;=G42,0,IF(E42&gt;=I42,J42,J42*(E42-G42)/(I42-G42))),0)</f>
        <v>0</v>
      </c>
      <c r="O42" s="127">
        <f ca="1">IF(F41&gt;0,IF(F42&lt;=G42,0,IF(F42&gt;=I42,J42,J42*(F42-G42)/(I42-G42))),0)</f>
        <v>0</v>
      </c>
    </row>
    <row r="43" spans="1:15" ht="21" x14ac:dyDescent="0.35">
      <c r="A43" s="289" t="s">
        <v>262</v>
      </c>
      <c r="B43" s="322"/>
      <c r="C43" s="253"/>
      <c r="D43" s="253"/>
      <c r="E43" s="253"/>
      <c r="F43" s="323"/>
      <c r="G43" s="291">
        <v>0.15</v>
      </c>
      <c r="H43" s="291">
        <v>0.03</v>
      </c>
      <c r="I43" s="223">
        <v>0</v>
      </c>
      <c r="J43" s="226">
        <f t="shared" ref="J43:J45" si="34">J10*2*0.1</f>
        <v>9.75</v>
      </c>
      <c r="K43" s="123">
        <f ca="1">IF(B41=0,0, IF(B43&gt;=$G43,0,IF(B43&gt;=$H43, 0.8*$J43*(B43-$G43)/($H43-$G43), IF(B43&gt;=$I43, 0.2*$J43*(B43-$H43)/($I43-$H43)+0.8*$J43,$J43) )))</f>
        <v>0</v>
      </c>
      <c r="L43" s="108">
        <f t="shared" ref="L43" ca="1" si="35">IF(C41=0,0, IF(C43&gt;=$G43,0,IF(C43&gt;=$H43, 0.8*$J43*(C43-$G43)/($H43-$G43), IF(C43&gt;=$I43, 0.2*$J43*(C43-$H43)/($I43-$H43)+0.8*$J43,$J43) )))</f>
        <v>0</v>
      </c>
      <c r="M43" s="108">
        <f t="shared" ref="M43" ca="1" si="36">IF(D41=0,0, IF(D43&gt;=$G43,0,IF(D43&gt;=$H43, 0.8*$J43*(D43-$G43)/($H43-$G43), IF(D43&gt;=$I43, 0.2*$J43*(D43-$H43)/($I43-$H43)+0.8*$J43,$J43) )))</f>
        <v>0</v>
      </c>
      <c r="N43" s="108">
        <f ca="1">IF(E41&gt;0,IF(E43&gt;=G43,0,IF(E43&lt;=I43,J43,J43*(E43-G43)/(I43-G43))),0)</f>
        <v>0</v>
      </c>
      <c r="O43" s="124">
        <f ca="1">IF(F41&gt;0,IF(F43&gt;=G43,0,IF(F43&lt;=I43,J43,J43*(F43-G43)/(I43-G43))),0)</f>
        <v>0</v>
      </c>
    </row>
    <row r="44" spans="1:15" ht="21" x14ac:dyDescent="0.35">
      <c r="A44" s="289" t="s">
        <v>263</v>
      </c>
      <c r="B44" s="324"/>
      <c r="C44" s="254"/>
      <c r="D44" s="254"/>
      <c r="E44" s="254"/>
      <c r="F44" s="325"/>
      <c r="G44" s="292">
        <v>12</v>
      </c>
      <c r="H44" s="292">
        <v>6</v>
      </c>
      <c r="I44" s="224">
        <v>4</v>
      </c>
      <c r="J44" s="226">
        <f t="shared" si="34"/>
        <v>2.7</v>
      </c>
      <c r="K44" s="123">
        <f ca="1">IF(B41=0,0, IF(B44&gt;=$G44,0,IF(B44&gt;=$H44, 0.8*$J44*(B44-$G44)/($H44-$G44), IF(B44&gt;=$I44, 0.2*$J44*(B44-$H44)/($I44-$H44)+0.8*$J44,$J44) )))</f>
        <v>0</v>
      </c>
      <c r="L44" s="108">
        <f ca="1">IF(C41=0,0, IF(C44&gt;=$G44,0,IF(C44&gt;=$H44, 0.8*$J44*(C44-$G44)/($H44-$G44), IF(C44&gt;=$I44, 0.2*$J44*(C44-$H44)/($I44-$H44)+0.8*$J44,$J44) )))</f>
        <v>0</v>
      </c>
      <c r="M44" s="108">
        <f ca="1">IF(D41=0,0, IF(D44&gt;=$G44,0,IF(D44&gt;=$H44, 0.8*$J44*(D44-$G44)/($H44-$G44), IF(D44&gt;=$I44, 0.2*$J44*(D44-$H44)/($I44-$H44)+0.8*$J44,$J44) )))</f>
        <v>0</v>
      </c>
      <c r="N44" s="108">
        <f ca="1">IF(E41&gt;0,IF(E44&gt;=G44,0,IF(E44&lt;=I44,J44,J44*(E44-G44)/(I44-G44))),0)</f>
        <v>0</v>
      </c>
      <c r="O44" s="124">
        <f ca="1">IF(F41&gt;0,IF(F44&gt;=G44,0,IF(F44&lt;=I44,J44,J44*(F44-G44)/(I44-G44))),0)</f>
        <v>0</v>
      </c>
    </row>
    <row r="45" spans="1:15" ht="21.75" thickBot="1" x14ac:dyDescent="0.4">
      <c r="A45" s="289" t="s">
        <v>264</v>
      </c>
      <c r="B45" s="322"/>
      <c r="C45" s="253"/>
      <c r="D45" s="253"/>
      <c r="E45" s="253"/>
      <c r="F45" s="323"/>
      <c r="G45" s="291">
        <v>0.1</v>
      </c>
      <c r="H45" s="291">
        <v>0.02</v>
      </c>
      <c r="I45" s="223">
        <v>0</v>
      </c>
      <c r="J45" s="226">
        <f t="shared" si="34"/>
        <v>2.1750000000000003</v>
      </c>
      <c r="K45" s="123">
        <f ca="1">IF(B41=0,0, IF(B45&gt;=$G45,0,IF(B45&gt;=$H45, 0.8*$J45*(B45-$G45)/($H45-$G45), IF(B45&gt;=$I45, 0.2*$J45*(B45-$H45)/($I45-$H45)+0.8*$J45,$J45) )))</f>
        <v>0</v>
      </c>
      <c r="L45" s="108">
        <f ca="1">IF(C41=0,0, IF(C45&gt;=$G45,0,IF(C45&gt;=$H45, 0.8*$J45*(C45-$G45)/($H45-$G45), IF(C45&gt;=$I45, 0.2*$J45*(C45-$H45)/($I45-$H45)+0.8*$J45,$J45) )))</f>
        <v>0</v>
      </c>
      <c r="M45" s="108">
        <f ca="1">IF(D41=0,0, IF(D45&gt;=$G45,0,IF(D45&gt;=$H45, 0.8*$J45*(D45-$G45)/($H45-$G45), IF(D45&gt;=$I45, 0.2*$J45*(D45-$H45)/($I45-$H45)+0.8*$J45,$J45) )))</f>
        <v>0</v>
      </c>
      <c r="N45" s="108">
        <f ca="1">IF(E41&gt;0,IF(E45&gt;=G45,0,IF(E45&lt;=I45,J45,J45*(E45-G45)/(I45-G45))),0)</f>
        <v>0</v>
      </c>
      <c r="O45" s="124">
        <f ca="1">IF(F41&gt;0,IF(F45&gt;=G45,0,IF(F45&lt;=I45,J45,J45*(F45-G45)/(I45-G45))),0)</f>
        <v>0</v>
      </c>
    </row>
    <row r="46" spans="1:15" s="26" customFormat="1" ht="21.75" thickBot="1" x14ac:dyDescent="0.4">
      <c r="A46" s="392" t="s">
        <v>384</v>
      </c>
      <c r="B46" s="263"/>
      <c r="C46" s="264"/>
      <c r="D46" s="265"/>
      <c r="E46" s="264"/>
      <c r="F46" s="264"/>
      <c r="G46" s="100"/>
      <c r="H46" s="103"/>
      <c r="I46" s="103"/>
      <c r="J46" s="393"/>
      <c r="K46" s="394"/>
      <c r="L46" s="395"/>
      <c r="M46" s="396"/>
      <c r="N46" s="380"/>
      <c r="O46" s="380"/>
    </row>
    <row r="47" spans="1:15" s="26" customFormat="1" ht="21" x14ac:dyDescent="0.35">
      <c r="A47" s="288" t="s">
        <v>261</v>
      </c>
      <c r="B47" s="397"/>
      <c r="C47" s="252"/>
      <c r="D47" s="266"/>
      <c r="E47" s="252"/>
      <c r="F47" s="252"/>
      <c r="G47" s="227">
        <v>0.7</v>
      </c>
      <c r="H47" s="290">
        <v>0.95</v>
      </c>
      <c r="I47" s="222">
        <v>1</v>
      </c>
      <c r="J47" s="225">
        <f t="shared" ref="J47:J50" si="37">J14*2*0.1</f>
        <v>1.875</v>
      </c>
      <c r="K47" s="125">
        <f ca="1">IF(B46=0,0, IF(B47&lt;=$G47,0,IF(B47&lt;=$H47, 0.8*$J47*(B47-$G47)/($H47-$G47), IF(B47&lt;=$I47, 0.2*$J47*(B47-$H47)/($I47-$H47)+0.8*$J47,$J47) )))</f>
        <v>0</v>
      </c>
      <c r="L47" s="126">
        <f t="shared" ref="L47" ca="1" si="38">IF(C46=0,0, IF(C47&lt;=$G47,0,IF(C47&lt;=$H47, 0.8*$J47*(C47-$G47)/($H47-$G47), IF(C47&lt;=$I47, 0.2*$J47*(C47-$H47)/($I47-$H47)+0.8*$J47,$J47) )))</f>
        <v>0</v>
      </c>
      <c r="M47" s="126">
        <f t="shared" ref="M47" ca="1" si="39">IF(D46=0,0, IF(D47&lt;=$G47,0,IF(D47&lt;=$H47, 0.8*$J47*(D47-$G47)/($H47-$G47), IF(D47&lt;=$I47, 0.2*$J47*(D47-$H47)/($I47-$H47)+0.8*$J47,$J47) )))</f>
        <v>0</v>
      </c>
      <c r="N47" s="380"/>
      <c r="O47" s="380"/>
    </row>
    <row r="48" spans="1:15" s="26" customFormat="1" ht="21" x14ac:dyDescent="0.35">
      <c r="A48" s="289" t="s">
        <v>382</v>
      </c>
      <c r="B48" s="322"/>
      <c r="C48" s="253"/>
      <c r="D48" s="267"/>
      <c r="E48" s="253"/>
      <c r="F48" s="253"/>
      <c r="G48" s="228">
        <v>0.15</v>
      </c>
      <c r="H48" s="291">
        <v>0.03</v>
      </c>
      <c r="I48" s="223">
        <v>0</v>
      </c>
      <c r="J48" s="226">
        <f t="shared" si="37"/>
        <v>2.25</v>
      </c>
      <c r="K48" s="125">
        <f ca="1">IF(B46=0,0, IF(B48&gt;=$G48,0,IF(B48&gt;=$H48, 0.8*$J48*(B48-$G48)/($H48-$G48), IF(B48&gt;=$I48, 0.2*$J48*(B48-$H48)/($I48-$H48)+0.8*$J48,$J48) )))</f>
        <v>0</v>
      </c>
      <c r="L48" s="126">
        <f t="shared" ref="L48" ca="1" si="40">IF(C46=0,0, IF(C48&gt;=$G48,0,IF(C48&gt;=$H48, 0.8*$J48*(C48-$G48)/($H48-$G48), IF(C48&gt;=$I48, 0.2*$J48*(C48-$H48)/($I48-$H48)+0.8*$J48,$J48) )))</f>
        <v>0</v>
      </c>
      <c r="M48" s="126">
        <f t="shared" ref="M48" ca="1" si="41">IF(D46=0,0, IF(D48&gt;=$G48,0,IF(D48&gt;=$H48, 0.8*$J48*(D48-$G48)/($H48-$G48), IF(D48&gt;=$I48, 0.2*$J48*(D48-$H48)/($I48-$H48)+0.8*$J48,$J48) )))</f>
        <v>0</v>
      </c>
      <c r="N48" s="380"/>
      <c r="O48" s="380"/>
    </row>
    <row r="49" spans="1:15" s="26" customFormat="1" ht="21" x14ac:dyDescent="0.35">
      <c r="A49" s="289" t="s">
        <v>263</v>
      </c>
      <c r="B49" s="324"/>
      <c r="C49" s="254"/>
      <c r="D49" s="268"/>
      <c r="E49" s="254"/>
      <c r="F49" s="254"/>
      <c r="G49" s="229">
        <v>15</v>
      </c>
      <c r="H49" s="292">
        <v>9</v>
      </c>
      <c r="I49" s="224">
        <v>7</v>
      </c>
      <c r="J49" s="226">
        <f t="shared" si="37"/>
        <v>0.60000000000000009</v>
      </c>
      <c r="K49" s="125">
        <f ca="1">IF(B46=0,0, IF(B49&gt;=$G49,0,IF(B49&gt;=$H49, 0.8*$J49*(B49-$G49)/($H49-$G49), IF(B49&gt;=$I49, 0.2*$J49*(B49-$H49)/($I49-$H49)+0.8*$J49,$J49) )))</f>
        <v>0</v>
      </c>
      <c r="L49" s="126">
        <f t="shared" ref="L49" ca="1" si="42">IF(C46=0,0, IF(C49&gt;=$G49,0,IF(C49&gt;=$H49, 0.8*$J49*(C49-$G49)/($H49-$G49), IF(C49&gt;=$I49, 0.2*$J49*(C49-$H49)/($I49-$H49)+0.8*$J49,$J49) )))</f>
        <v>0</v>
      </c>
      <c r="M49" s="126">
        <f t="shared" ref="M49" ca="1" si="43">IF(D46=0,0, IF(D49&gt;=$G49,0,IF(D49&gt;=$H49, 0.8*$J49*(D49-$G49)/($H49-$G49), IF(D49&gt;=$I49, 0.2*$J49*(D49-$H49)/($I49-$H49)+0.8*$J49,$J49) )))</f>
        <v>0</v>
      </c>
      <c r="N49" s="380"/>
      <c r="O49" s="380"/>
    </row>
    <row r="50" spans="1:15" s="26" customFormat="1" ht="21" x14ac:dyDescent="0.35">
      <c r="A50" s="289" t="s">
        <v>264</v>
      </c>
      <c r="B50" s="322"/>
      <c r="C50" s="253"/>
      <c r="D50" s="267"/>
      <c r="E50" s="253"/>
      <c r="F50" s="253"/>
      <c r="G50" s="228">
        <v>0.1</v>
      </c>
      <c r="H50" s="291">
        <v>0.02</v>
      </c>
      <c r="I50" s="223">
        <v>0</v>
      </c>
      <c r="J50" s="226">
        <f t="shared" si="37"/>
        <v>0.52500000000000002</v>
      </c>
      <c r="K50" s="125">
        <f ca="1">IF(B46=0,0, IF(B50&gt;=$G50,0,IF(B50&gt;=$H50, 0.8*$J50*(B50-$G50)/($H50-$G50), IF(B50&gt;=$I50, 0.2*$J50*(B50-$H50)/($I50-$H50)+0.8*$J50,$J50) )))</f>
        <v>0</v>
      </c>
      <c r="L50" s="126">
        <f t="shared" ref="L50" ca="1" si="44">IF(C46=0,0, IF(C50&gt;=$G50,0,IF(C50&gt;=$H50, 0.8*$J50*(C50-$G50)/($H50-$G50), IF(C50&gt;=$I50, 0.2*$J50*(C50-$H50)/($I50-$H50)+0.8*$J50,$J50) )))</f>
        <v>0</v>
      </c>
      <c r="M50" s="126">
        <f t="shared" ref="M50" ca="1" si="45">IF(D46=0,0, IF(D50&gt;=$G50,0,IF(D50&gt;=$H50, 0.8*$J50*(D50-$G50)/($H50-$G50), IF(D50&gt;=$I50, 0.2*$J50*(D50-$H50)/($I50-$H50)+0.8*$J50,$J50) )))</f>
        <v>0</v>
      </c>
      <c r="N50" s="380"/>
      <c r="O50" s="380"/>
    </row>
    <row r="52" spans="1:15" ht="28.5" customHeight="1" x14ac:dyDescent="0.25"/>
    <row r="53" spans="1:15" ht="15.75" thickBot="1" x14ac:dyDescent="0.3"/>
    <row r="54" spans="1:15" ht="28.5" thickBot="1" x14ac:dyDescent="0.3">
      <c r="A54" s="424" t="s">
        <v>371</v>
      </c>
      <c r="B54" s="425"/>
      <c r="C54" s="425"/>
      <c r="D54" s="425"/>
      <c r="E54" s="425"/>
      <c r="F54" s="425"/>
      <c r="G54" s="425"/>
      <c r="H54" s="425"/>
      <c r="I54" s="425"/>
      <c r="J54" s="281">
        <f t="shared" ref="J54:O54" ca="1" si="46">J57+J68</f>
        <v>350</v>
      </c>
      <c r="K54" s="280">
        <f t="shared" ca="1" si="46"/>
        <v>0</v>
      </c>
      <c r="L54" s="280">
        <f t="shared" ca="1" si="46"/>
        <v>0</v>
      </c>
      <c r="M54" s="280">
        <f t="shared" ca="1" si="46"/>
        <v>0</v>
      </c>
      <c r="N54" s="280">
        <f t="shared" ca="1" si="46"/>
        <v>0</v>
      </c>
      <c r="O54" s="280">
        <f t="shared" ca="1" si="46"/>
        <v>0</v>
      </c>
    </row>
    <row r="55" spans="1:15" ht="29.25" thickBot="1" x14ac:dyDescent="0.4">
      <c r="A55" s="326" t="s">
        <v>381</v>
      </c>
      <c r="B55" s="426" t="s">
        <v>258</v>
      </c>
      <c r="C55" s="427"/>
      <c r="D55" s="427"/>
      <c r="E55" s="427"/>
      <c r="F55" s="428"/>
      <c r="G55" s="426" t="s">
        <v>259</v>
      </c>
      <c r="H55" s="427"/>
      <c r="I55" s="427"/>
      <c r="J55" s="428"/>
      <c r="K55" s="426" t="s">
        <v>269</v>
      </c>
      <c r="L55" s="427"/>
      <c r="M55" s="427"/>
      <c r="N55" s="427"/>
      <c r="O55" s="428"/>
    </row>
    <row r="56" spans="1:15" ht="21.75" thickBot="1" x14ac:dyDescent="0.4">
      <c r="A56" s="90"/>
      <c r="B56" s="407" t="s">
        <v>386</v>
      </c>
      <c r="C56" s="407" t="s">
        <v>387</v>
      </c>
      <c r="D56" s="407" t="s">
        <v>388</v>
      </c>
      <c r="E56" s="91" t="e">
        <f>#REF!</f>
        <v>#REF!</v>
      </c>
      <c r="F56" s="91" t="e">
        <f>#REF!</f>
        <v>#REF!</v>
      </c>
      <c r="G56" s="95" t="s">
        <v>236</v>
      </c>
      <c r="H56" s="402" t="s">
        <v>385</v>
      </c>
      <c r="I56" s="96" t="s">
        <v>235</v>
      </c>
      <c r="J56" s="97" t="s">
        <v>389</v>
      </c>
      <c r="K56" s="407" t="s">
        <v>386</v>
      </c>
      <c r="L56" s="407" t="s">
        <v>387</v>
      </c>
      <c r="M56" s="407" t="s">
        <v>388</v>
      </c>
      <c r="N56" s="91" t="e">
        <f t="shared" ref="N56" si="47">E56</f>
        <v>#REF!</v>
      </c>
      <c r="O56" s="91" t="e">
        <f t="shared" ref="O56" si="48">F56</f>
        <v>#REF!</v>
      </c>
    </row>
    <row r="57" spans="1:15" ht="19.5" thickBot="1" x14ac:dyDescent="0.35">
      <c r="A57" s="429" t="s">
        <v>260</v>
      </c>
      <c r="B57" s="430"/>
      <c r="C57" s="430"/>
      <c r="D57" s="430"/>
      <c r="E57" s="430"/>
      <c r="F57" s="431"/>
      <c r="G57" s="276"/>
      <c r="H57" s="277"/>
      <c r="I57" s="277"/>
      <c r="J57" s="432">
        <f ca="1">SUM(J59:J67)</f>
        <v>210</v>
      </c>
      <c r="K57" s="434">
        <f ca="1">SUM(K59:K67)</f>
        <v>0</v>
      </c>
      <c r="L57" s="434">
        <f t="shared" ref="L57:M57" ca="1" si="49">SUM(L59:L67)</f>
        <v>0</v>
      </c>
      <c r="M57" s="434">
        <f t="shared" ca="1" si="49"/>
        <v>0</v>
      </c>
      <c r="N57" s="434">
        <f ca="1">SUM(N59:N62)</f>
        <v>0</v>
      </c>
      <c r="O57" s="434">
        <f ca="1">SUM(O59:O62)</f>
        <v>0</v>
      </c>
    </row>
    <row r="58" spans="1:15" ht="22.5" customHeight="1" thickBot="1" x14ac:dyDescent="0.3">
      <c r="A58" s="362" t="s">
        <v>383</v>
      </c>
      <c r="B58" s="190"/>
      <c r="C58" s="191"/>
      <c r="D58" s="192"/>
      <c r="E58" s="191"/>
      <c r="F58" s="191"/>
      <c r="G58" s="101"/>
      <c r="H58" s="102"/>
      <c r="I58" s="102"/>
      <c r="J58" s="433"/>
      <c r="K58" s="435"/>
      <c r="L58" s="436"/>
      <c r="M58" s="436"/>
      <c r="N58" s="436"/>
      <c r="O58" s="436"/>
    </row>
    <row r="59" spans="1:15" ht="22.5" customHeight="1" x14ac:dyDescent="0.35">
      <c r="A59" s="193" t="s">
        <v>261</v>
      </c>
      <c r="B59" s="303"/>
      <c r="C59" s="188"/>
      <c r="D59" s="189"/>
      <c r="E59" s="188"/>
      <c r="F59" s="188"/>
      <c r="G59" s="198">
        <v>0.85</v>
      </c>
      <c r="H59" s="398">
        <v>0.97499999999999998</v>
      </c>
      <c r="I59" s="199">
        <v>1</v>
      </c>
      <c r="J59" s="204">
        <f ca="1">J9*2*400/320*0.6</f>
        <v>60.9375</v>
      </c>
      <c r="K59" s="110">
        <f ca="1">IF(B58=0,0, IF(B59&lt;=$G59,0,IF(B59&lt;=$H59, 0.8*$J59*(B59-$G59)/($H59-$G59), IF(B59&lt;=$I59, 0.2*$J59*(B59-$H59)/($I59-$H59)+0.8*$J59,$J59) )))</f>
        <v>0</v>
      </c>
      <c r="L59" s="111">
        <f ca="1">IF(C58=0,0, IF(C59&lt;=$G59,0,IF(C59&lt;=$H59, 0.8*$J59*(C59-$G59)/($H59-$G59), IF(C59&lt;=$I59, 0.2*$J59*(C59-$H59)/($I59-$H59)+0.8*$J59,$J59) )))</f>
        <v>0</v>
      </c>
      <c r="M59" s="111">
        <f ca="1">IF(D58=0,0, IF(D59&lt;=$G59,0,IF(D59&lt;=$H59, 0.8*$J59*(D59-$G59)/($H59-$G59), IF(D59&lt;=$I59, 0.2*$J59*(D59-$H59)/($I59-$H59)+0.8*$J59,$J59) )))</f>
        <v>0</v>
      </c>
      <c r="N59" s="111">
        <f ca="1">IF(E58&gt;0,IF(E59&lt;=G59,0,IF(E59&gt;=I59,J59,J59*(E59-G59)/(I59-G59))),0)</f>
        <v>0</v>
      </c>
      <c r="O59" s="112">
        <f ca="1">IF(F58&gt;0,IF(F59&lt;=G59,0,IF(F59&gt;=I59,J59,J59*(F59-G59)/(I59-G59))),0)</f>
        <v>0</v>
      </c>
    </row>
    <row r="60" spans="1:15" ht="22.5" customHeight="1" x14ac:dyDescent="0.35">
      <c r="A60" s="92" t="s">
        <v>262</v>
      </c>
      <c r="B60" s="304"/>
      <c r="C60" s="184"/>
      <c r="D60" s="185"/>
      <c r="E60" s="184"/>
      <c r="F60" s="184"/>
      <c r="G60" s="200">
        <v>0.1</v>
      </c>
      <c r="H60" s="399">
        <v>0.02</v>
      </c>
      <c r="I60" s="201">
        <v>0</v>
      </c>
      <c r="J60" s="205">
        <f ca="1">J10*2*400/320*0.6</f>
        <v>73.125</v>
      </c>
      <c r="K60" s="110">
        <f ca="1">IF(B58=0,0, IF(B60&gt;=$G60,0,IF(B60&gt;=$H60, 0.8*$J60*(B60-$G60)/($H60-$G60), IF(B60&gt;=$I60, 0.2*$J60*(B60-$H60)/($I60-$H60)+0.8*$J60,$J60) )))</f>
        <v>0</v>
      </c>
      <c r="L60" s="111">
        <f t="shared" ref="L60" ca="1" si="50">IF(C58=0,0, IF(C60&gt;=$G60,0,IF(C60&gt;=$H60, 0.8*$J60*(C60-$G60)/($H60-$G60), IF(C60&gt;=$I60, 0.2*$J60*(C60-$H60)/($I60-$H60)+0.8*$J60,$J60) )))</f>
        <v>0</v>
      </c>
      <c r="M60" s="111">
        <f t="shared" ref="M60" ca="1" si="51">IF(D58=0,0, IF(D60&gt;=$G60,0,IF(D60&gt;=$H60, 0.8*$J60*(D60-$G60)/($H60-$G60), IF(D60&gt;=$I60, 0.2*$J60*(D60-$H60)/($I60-$H60)+0.8*$J60,$J60) )))</f>
        <v>0</v>
      </c>
      <c r="N60" s="105">
        <f ca="1">IF(E58&gt;0,IF(E60&gt;=G60,0,IF(E60&lt;=I60,J60,J60*(E60-G60)/(I60-G60))),0)</f>
        <v>0</v>
      </c>
      <c r="O60" s="109">
        <f ca="1">IF(F58&gt;0,IF(F60&gt;=G60,0,IF(F60&lt;=I60,J60,J60*(F60-G60)/(I60-G60))),0)</f>
        <v>0</v>
      </c>
    </row>
    <row r="61" spans="1:15" ht="22.5" customHeight="1" x14ac:dyDescent="0.35">
      <c r="A61" s="92" t="s">
        <v>263</v>
      </c>
      <c r="B61" s="305"/>
      <c r="C61" s="186"/>
      <c r="D61" s="187"/>
      <c r="E61" s="186"/>
      <c r="F61" s="186"/>
      <c r="G61" s="202">
        <v>12</v>
      </c>
      <c r="H61" s="400">
        <v>6</v>
      </c>
      <c r="I61" s="203">
        <v>4</v>
      </c>
      <c r="J61" s="205">
        <f ca="1">J11*2*400/320*0.6</f>
        <v>20.25</v>
      </c>
      <c r="K61" s="110">
        <f ca="1">IF(B58=0,0, IF(B61&gt;=$G61,0,IF(B61&gt;=$H61, 0.8*$J61*(B61-$G61)/($H61-$G61), IF(B61&gt;=$I61, 0.2*$J61*(B61-$H61)/($I61-$H61)+0.8*$J61,$J61) )))</f>
        <v>0</v>
      </c>
      <c r="L61" s="111">
        <f ca="1">IF(C58=0,0, IF(C61&gt;=$G61,0,IF(C61&gt;=$H61, 0.8*$J61*(C61-$G61)/($H61-$G61), IF(C61&gt;=$I61, 0.2*$J61*(C61-$H61)/($I61-$H61)+0.8*$J61,$J61) )))</f>
        <v>0</v>
      </c>
      <c r="M61" s="111">
        <f ca="1">IF(D58=0,0, IF(D61&gt;=$G61,0,IF(D61&gt;=$H61, 0.8*$J61*(D61-$G61)/($H61-$G61), IF(D61&gt;=$I61, 0.2*$J61*(D61-$H61)/($I61-$H61)+0.8*$J61,$J61) )))</f>
        <v>0</v>
      </c>
      <c r="N61" s="105">
        <f ca="1">IF(E58&gt;0,IF(E61&gt;=G61,0,IF(E61&lt;=I61,J61,J61*(E61-G61)/(I61-G61))),0)</f>
        <v>0</v>
      </c>
      <c r="O61" s="109">
        <f ca="1">IF(F58&gt;0,IF(F61&gt;=G61,0,IF(F61&lt;=I61,J61,J61*(F61-G61)/(I61-G61))),0)</f>
        <v>0</v>
      </c>
    </row>
    <row r="62" spans="1:15" ht="22.5" customHeight="1" thickBot="1" x14ac:dyDescent="0.4">
      <c r="A62" s="365" t="s">
        <v>264</v>
      </c>
      <c r="B62" s="366"/>
      <c r="C62" s="367"/>
      <c r="D62" s="368"/>
      <c r="E62" s="367"/>
      <c r="F62" s="367"/>
      <c r="G62" s="369">
        <v>0.03</v>
      </c>
      <c r="H62" s="401">
        <v>6.0000000000000001E-3</v>
      </c>
      <c r="I62" s="370">
        <v>0</v>
      </c>
      <c r="J62" s="205">
        <f ca="1">J12*2*400/320*0.6</f>
        <v>16.3125</v>
      </c>
      <c r="K62" s="110">
        <f ca="1">IF(B58=0,0, IF(B62&gt;=$G62,0,IF(B62&gt;=$H62, 0.8*$J62*(B62-$G62)/($H62-$G62), IF(B62&gt;=$I62, 0.2*$J62*(B62-$H62)/($I62-$H62)+0.8*$J62,$J62) )))</f>
        <v>0</v>
      </c>
      <c r="L62" s="111">
        <f ca="1">IF(C58=0,0, IF(C62&gt;=$G62,0,IF(C62&gt;=$H62, 0.8*$J62*(C62-$G62)/($H62-$G62), IF(C62&gt;=$I62, 0.2*$J62*(C62-$H62)/($I62-$H62)+0.8*$J62,$J62) )))</f>
        <v>0</v>
      </c>
      <c r="M62" s="111">
        <f ca="1">IF(D58=0,0, IF(D62&gt;=$G62,0,IF(D62&gt;=$H62, 0.8*$J62*(D62-$G62)/($H62-$G62), IF(D62&gt;=$I62, 0.2*$J62*(D62-$H62)/($I62-$H62)+0.8*$J62,$J62) )))</f>
        <v>0</v>
      </c>
      <c r="N62" s="105">
        <f ca="1">IF(E58&gt;0,IF(E62&gt;=G62,0,IF(E62&lt;=I62,J62,J62*(E62-G62)/(I62-G62))),0)</f>
        <v>0</v>
      </c>
      <c r="O62" s="109">
        <f ca="1">IF(F58&gt;0,IF(F62&gt;=G62,0,IF(F62&lt;=I62,J62,J62*(F62-G62)/(I62-G62))),0)</f>
        <v>0</v>
      </c>
    </row>
    <row r="63" spans="1:15" s="26" customFormat="1" ht="22.5" customHeight="1" thickBot="1" x14ac:dyDescent="0.4">
      <c r="A63" s="362" t="s">
        <v>384</v>
      </c>
      <c r="B63" s="190"/>
      <c r="C63" s="191"/>
      <c r="D63" s="192"/>
      <c r="E63" s="191"/>
      <c r="F63" s="191"/>
      <c r="G63" s="101"/>
      <c r="H63" s="102"/>
      <c r="I63" s="102"/>
      <c r="J63" s="374"/>
      <c r="K63" s="375"/>
      <c r="L63" s="376"/>
      <c r="M63" s="377"/>
      <c r="N63" s="360"/>
      <c r="O63" s="361"/>
    </row>
    <row r="64" spans="1:15" s="26" customFormat="1" ht="22.5" customHeight="1" x14ac:dyDescent="0.35">
      <c r="A64" s="193" t="s">
        <v>261</v>
      </c>
      <c r="B64" s="303"/>
      <c r="C64" s="188"/>
      <c r="D64" s="189"/>
      <c r="E64" s="188"/>
      <c r="F64" s="188"/>
      <c r="G64" s="198">
        <v>0.85</v>
      </c>
      <c r="H64" s="398">
        <v>0.97499999999999998</v>
      </c>
      <c r="I64" s="199">
        <v>1</v>
      </c>
      <c r="J64" s="204">
        <f ca="1">J14*2*400/320*0.6</f>
        <v>14.0625</v>
      </c>
      <c r="K64" s="110">
        <f ca="1">IF(B63=0,0, IF(B64&lt;=$G64,0,IF(B64&lt;=$H64, 0.8*$J64*(B64-$G64)/($H64-$G64), IF(B64&lt;=$I64, 0.2*$J64*(B64-$H64)/($I64-$H64)+0.8*$J64,$J64) )))</f>
        <v>0</v>
      </c>
      <c r="L64" s="111">
        <f t="shared" ref="L64" ca="1" si="52">IF(C63=0,0, IF(C64&lt;=$G64,0,IF(C64&lt;=$H64, 0.8*$J64*(C64-$G64)/($H64-$G64), IF(C64&lt;=$I64, 0.2*$J64*(C64-$H64)/($I64-$H64)+0.8*$J64,$J64) )))</f>
        <v>0</v>
      </c>
      <c r="M64" s="111">
        <f t="shared" ref="M64" ca="1" si="53">IF(D63=0,0, IF(D64&lt;=$G64,0,IF(D64&lt;=$H64, 0.8*$J64*(D64-$G64)/($H64-$G64), IF(D64&lt;=$I64, 0.2*$J64*(D64-$H64)/($I64-$H64)+0.8*$J64,$J64) )))</f>
        <v>0</v>
      </c>
      <c r="N64" s="360"/>
      <c r="O64" s="361"/>
    </row>
    <row r="65" spans="1:15" s="26" customFormat="1" ht="22.5" customHeight="1" x14ac:dyDescent="0.35">
      <c r="A65" s="92" t="s">
        <v>382</v>
      </c>
      <c r="B65" s="304"/>
      <c r="C65" s="184"/>
      <c r="D65" s="185"/>
      <c r="E65" s="184"/>
      <c r="F65" s="184"/>
      <c r="G65" s="200">
        <v>0.1</v>
      </c>
      <c r="H65" s="399">
        <v>0.02</v>
      </c>
      <c r="I65" s="201">
        <v>0</v>
      </c>
      <c r="J65" s="205">
        <f ca="1">J15*2*400/320*0.6</f>
        <v>16.875</v>
      </c>
      <c r="K65" s="110">
        <f ca="1">IF(B63=0,0, IF(B65&gt;=$G65,0,IF(B65&gt;=$H65, 0.8*$J65*(B65-$G65)/($H65-$G65), IF(B65&gt;=$I65, 0.2*$J65*(B65-$H65)/($I65-$H65)+0.8*$J65,$J65) )))</f>
        <v>0</v>
      </c>
      <c r="L65" s="111">
        <f t="shared" ref="L65" ca="1" si="54">IF(C63=0,0, IF(C65&gt;=$G65,0,IF(C65&gt;=$H65, 0.8*$J65*(C65-$G65)/($H65-$G65), IF(C65&gt;=$I65, 0.2*$J65*(C65-$H65)/($I65-$H65)+0.8*$J65,$J65) )))</f>
        <v>0</v>
      </c>
      <c r="M65" s="111">
        <f t="shared" ref="M65" ca="1" si="55">IF(D63=0,0, IF(D65&gt;=$G65,0,IF(D65&gt;=$H65, 0.8*$J65*(D65-$G65)/($H65-$G65), IF(D65&gt;=$I65, 0.2*$J65*(D65-$H65)/($I65-$H65)+0.8*$J65,$J65) )))</f>
        <v>0</v>
      </c>
      <c r="N65" s="360"/>
      <c r="O65" s="361"/>
    </row>
    <row r="66" spans="1:15" s="26" customFormat="1" ht="22.5" customHeight="1" x14ac:dyDescent="0.35">
      <c r="A66" s="92" t="s">
        <v>263</v>
      </c>
      <c r="B66" s="305"/>
      <c r="C66" s="186"/>
      <c r="D66" s="187"/>
      <c r="E66" s="186"/>
      <c r="F66" s="186"/>
      <c r="G66" s="202">
        <v>15</v>
      </c>
      <c r="H66" s="400">
        <v>9</v>
      </c>
      <c r="I66" s="203">
        <v>7</v>
      </c>
      <c r="J66" s="205">
        <f ca="1">J16*2*400/320*0.6</f>
        <v>4.5</v>
      </c>
      <c r="K66" s="110">
        <f ca="1">IF(B63=0,0, IF(B66&gt;=$G66,0,IF(B66&gt;=$H66, 0.8*$J66*(B66-$G66)/($H66-$G66), IF(B66&gt;=$I66, 0.2*$J66*(B66-$H66)/($I66-$H66)+0.8*$J66,$J66) )))</f>
        <v>0</v>
      </c>
      <c r="L66" s="111">
        <f t="shared" ref="L66" ca="1" si="56">IF(C63=0,0, IF(C66&gt;=$G66,0,IF(C66&gt;=$H66, 0.8*$J66*(C66-$G66)/($H66-$G66), IF(C66&gt;=$I66, 0.2*$J66*(C66-$H66)/($I66-$H66)+0.8*$J66,$J66) )))</f>
        <v>0</v>
      </c>
      <c r="M66" s="111">
        <f t="shared" ref="M66" ca="1" si="57">IF(D63=0,0, IF(D66&gt;=$G66,0,IF(D66&gt;=$H66, 0.8*$J66*(D66-$G66)/($H66-$G66), IF(D66&gt;=$I66, 0.2*$J66*(D66-$H66)/($I66-$H66)+0.8*$J66,$J66) )))</f>
        <v>0</v>
      </c>
      <c r="N66" s="360"/>
      <c r="O66" s="361"/>
    </row>
    <row r="67" spans="1:15" s="26" customFormat="1" ht="22.5" customHeight="1" thickBot="1" x14ac:dyDescent="0.4">
      <c r="A67" s="92" t="s">
        <v>264</v>
      </c>
      <c r="B67" s="304"/>
      <c r="C67" s="184"/>
      <c r="D67" s="185"/>
      <c r="E67" s="184"/>
      <c r="F67" s="184"/>
      <c r="G67" s="200">
        <v>0.03</v>
      </c>
      <c r="H67" s="399">
        <v>6.0000000000000001E-3</v>
      </c>
      <c r="I67" s="201">
        <v>0</v>
      </c>
      <c r="J67" s="205">
        <f ca="1">J17*2*400/320*0.6</f>
        <v>3.9375</v>
      </c>
      <c r="K67" s="110">
        <f ca="1">IF(B63=0,0, IF(B67&gt;=$G67,0,IF(B67&gt;=$H67, 0.8*$J67*(B67-$G67)/($H67-$G67), IF(B67&gt;=$I67, 0.2*$J67*(B67-$H67)/($I67-$H67)+0.8*$J67,$J67) )))</f>
        <v>0</v>
      </c>
      <c r="L67" s="111">
        <f t="shared" ref="L67" ca="1" si="58">IF(C63=0,0, IF(C67&gt;=$G67,0,IF(C67&gt;=$H67, 0.8*$J67*(C67-$G67)/($H67-$G67), IF(C67&gt;=$I67, 0.2*$J67*(C67-$H67)/($I67-$H67)+0.8*$J67,$J67) )))</f>
        <v>0</v>
      </c>
      <c r="M67" s="111">
        <f t="shared" ref="M67" ca="1" si="59">IF(D63=0,0, IF(D67&gt;=$G67,0,IF(D67&gt;=$H67, 0.8*$J67*(D67-$G67)/($H67-$G67), IF(D67&gt;=$I67, 0.2*$J67*(D67-$H67)/($I67-$H67)+0.8*$J67,$J67) )))</f>
        <v>0</v>
      </c>
      <c r="N67" s="360"/>
      <c r="O67" s="361"/>
    </row>
    <row r="68" spans="1:15" ht="19.5" thickBot="1" x14ac:dyDescent="0.35">
      <c r="A68" s="420" t="s">
        <v>267</v>
      </c>
      <c r="B68" s="421"/>
      <c r="C68" s="421"/>
      <c r="D68" s="421"/>
      <c r="E68" s="421"/>
      <c r="F68" s="421"/>
      <c r="G68" s="274"/>
      <c r="H68" s="274"/>
      <c r="I68" s="274"/>
      <c r="J68" s="422">
        <f ca="1">SUM(J70:J78)</f>
        <v>140</v>
      </c>
      <c r="K68" s="418">
        <f ca="1">SUM(K70:K78)</f>
        <v>0</v>
      </c>
      <c r="L68" s="418">
        <f t="shared" ref="L68:M68" ca="1" si="60">SUM(L70:L78)</f>
        <v>0</v>
      </c>
      <c r="M68" s="418">
        <f t="shared" ca="1" si="60"/>
        <v>0</v>
      </c>
      <c r="N68" s="418">
        <f ca="1">SUM(N70:N73)</f>
        <v>0</v>
      </c>
      <c r="O68" s="418">
        <f ca="1">SUM(O70:O73)</f>
        <v>0</v>
      </c>
    </row>
    <row r="69" spans="1:15" ht="22.5" customHeight="1" thickBot="1" x14ac:dyDescent="0.3">
      <c r="A69" s="386" t="s">
        <v>383</v>
      </c>
      <c r="B69" s="245"/>
      <c r="C69" s="246"/>
      <c r="D69" s="246"/>
      <c r="E69" s="246"/>
      <c r="F69" s="247"/>
      <c r="G69" s="271"/>
      <c r="H69" s="271"/>
      <c r="I69" s="271"/>
      <c r="J69" s="423"/>
      <c r="K69" s="419"/>
      <c r="L69" s="419"/>
      <c r="M69" s="419"/>
      <c r="N69" s="419"/>
      <c r="O69" s="419"/>
    </row>
    <row r="70" spans="1:15" ht="22.5" customHeight="1" x14ac:dyDescent="0.35">
      <c r="A70" s="196" t="s">
        <v>261</v>
      </c>
      <c r="B70" s="312"/>
      <c r="C70" s="313"/>
      <c r="D70" s="313"/>
      <c r="E70" s="313"/>
      <c r="F70" s="314"/>
      <c r="G70" s="282">
        <v>0.85</v>
      </c>
      <c r="H70" s="282">
        <v>0.97499999999999998</v>
      </c>
      <c r="I70" s="215">
        <v>1</v>
      </c>
      <c r="J70" s="220">
        <f ca="1">J9*2*400/320*0.4</f>
        <v>40.625</v>
      </c>
      <c r="K70" s="120">
        <f ca="1">IF(B69=0,0, IF(B70&lt;=$G70,0,IF(B70&lt;=$H70, 0.8*$J70*(B70-$G70)/($H70-$G70), IF(B70&lt;=$I70, 0.2*$J70*(B70-$H70)/($I70-$H70)+0.8*$J70,$J70) )))</f>
        <v>0</v>
      </c>
      <c r="L70" s="121">
        <f ca="1">IF(C69=0,0, IF(C70&lt;=$G70,0,IF(C70&lt;=$H70, 0.8*$J70*(C70-$G70)/($H70-$G70), IF(C70&lt;=$I70, 0.2*$J70*(C70-$H70)/($I70-$H70)+0.8*$J70,$J70) )))</f>
        <v>0</v>
      </c>
      <c r="M70" s="121">
        <f ca="1">IF(D69=0,0, IF(D70&lt;=$G70,0,IF(D70&lt;=$H70, 0.8*$J70*(D70-$G70)/($H70-$G70), IF(D70&lt;=$I70, 0.2*$J70*(D70-$H70)/($I70-$H70)+0.8*$J70,$J70) )))</f>
        <v>0</v>
      </c>
      <c r="N70" s="121">
        <f ca="1">IF(E69&gt;0,IF(E70&lt;=G70,0,IF(E70&gt;=I70,J70,J70*(E70-G70)/(I70-G70))),0)</f>
        <v>0</v>
      </c>
      <c r="O70" s="122">
        <f ca="1">IF(F69&gt;0,IF(F70&lt;=G70,0,IF(F70&gt;=I70,J70,J70*(F70-G70)/(I70-G70))),0)</f>
        <v>0</v>
      </c>
    </row>
    <row r="71" spans="1:15" ht="22.5" customHeight="1" x14ac:dyDescent="0.35">
      <c r="A71" s="94" t="s">
        <v>262</v>
      </c>
      <c r="B71" s="315"/>
      <c r="C71" s="249"/>
      <c r="D71" s="249"/>
      <c r="E71" s="249"/>
      <c r="F71" s="316"/>
      <c r="G71" s="283">
        <v>0.1</v>
      </c>
      <c r="H71" s="283">
        <v>0.02</v>
      </c>
      <c r="I71" s="217">
        <v>0</v>
      </c>
      <c r="J71" s="221">
        <f ca="1">J10*2*400/320*0.4</f>
        <v>48.75</v>
      </c>
      <c r="K71" s="118">
        <f ca="1">IF(B69=0,0, IF(B71&gt;=$G71,0,IF(B71&gt;=$H71, 0.8*$J71*(B71-$G71)/($H71-$G71), IF(B71&gt;=$I71, 0.2*$J71*(B71-$H71)/($I71-$H71)+0.8*$J71,$J71) )))</f>
        <v>0</v>
      </c>
      <c r="L71" s="107">
        <f t="shared" ref="L71" ca="1" si="61">IF(C69=0,0, IF(C71&gt;=$G71,0,IF(C71&gt;=$H71, 0.8*$J71*(C71-$G71)/($H71-$G71), IF(C71&gt;=$I71, 0.2*$J71*(C71-$H71)/($I71-$H71)+0.8*$J71,$J71) )))</f>
        <v>0</v>
      </c>
      <c r="M71" s="107">
        <f t="shared" ref="M71" ca="1" si="62">IF(D69=0,0, IF(D71&gt;=$G71,0,IF(D71&gt;=$H71, 0.8*$J71*(D71-$G71)/($H71-$G71), IF(D71&gt;=$I71, 0.2*$J71*(D71-$H71)/($I71-$H71)+0.8*$J71,$J71) )))</f>
        <v>0</v>
      </c>
      <c r="N71" s="107">
        <f ca="1">IF(E69&gt;0,IF(E71&gt;=G71,0,IF(E71&lt;=I71,J71,J71*(E71-G71)/(I71-G71))),0)</f>
        <v>0</v>
      </c>
      <c r="O71" s="119">
        <f ca="1">IF(F69&gt;0,IF(F71&gt;=G71,0,IF(F71&lt;=I71,J71,J71*(F71-G71)/(I71-G71))),0)</f>
        <v>0</v>
      </c>
    </row>
    <row r="72" spans="1:15" ht="22.5" customHeight="1" x14ac:dyDescent="0.35">
      <c r="A72" s="94" t="s">
        <v>263</v>
      </c>
      <c r="B72" s="317"/>
      <c r="C72" s="250"/>
      <c r="D72" s="250"/>
      <c r="E72" s="250"/>
      <c r="F72" s="318"/>
      <c r="G72" s="284">
        <v>12</v>
      </c>
      <c r="H72" s="284">
        <v>6</v>
      </c>
      <c r="I72" s="219">
        <v>4</v>
      </c>
      <c r="J72" s="221">
        <f ca="1">J11*2*400/320*0.4</f>
        <v>13.5</v>
      </c>
      <c r="K72" s="118">
        <f ca="1">IF(B69=0,0, IF(B72&gt;=$G72,0,IF(B72&gt;=$H72, 0.8*$J72*(B72-$G72)/($H72-$G72), IF(B72&gt;=$I72, 0.2*$J72*(B72-$H72)/($I72-$H72)+0.8*$J72,$J72) )))</f>
        <v>0</v>
      </c>
      <c r="L72" s="107">
        <f ca="1">IF(C69=0,0, IF(C72&gt;=$G72,0,IF(C72&gt;=$H72, 0.8*$J72*(C72-$G72)/($H72-$G72), IF(C72&gt;=$I72, 0.2*$J72*(C72-$H72)/($I72-$H72)+0.8*$J72,$J72) )))</f>
        <v>0</v>
      </c>
      <c r="M72" s="107">
        <f ca="1">IF(D69=0,0, IF(D72&gt;=$G72,0,IF(D72&gt;=$H72, 0.8*$J72*(D72-$G72)/($H72-$G72), IF(D72&gt;=$I72, 0.2*$J72*(D72-$H72)/($I72-$H72)+0.8*$J72,$J72) )))</f>
        <v>0</v>
      </c>
      <c r="N72" s="107">
        <f ca="1">IF(E69&gt;0,IF(E72&gt;=G72,0,IF(E72&lt;=I72,J72,J72*(E72-G72)/(I72-G72))),0)</f>
        <v>0</v>
      </c>
      <c r="O72" s="119">
        <f ca="1">IF(F69&gt;0,IF(F72&gt;=G72,0,IF(F72&lt;=I72,J72,J72*(F72-G72)/(I72-G72))),0)</f>
        <v>0</v>
      </c>
    </row>
    <row r="73" spans="1:15" ht="22.5" customHeight="1" thickBot="1" x14ac:dyDescent="0.4">
      <c r="A73" s="94" t="s">
        <v>264</v>
      </c>
      <c r="B73" s="315"/>
      <c r="C73" s="249"/>
      <c r="D73" s="249"/>
      <c r="E73" s="249"/>
      <c r="F73" s="316"/>
      <c r="G73" s="283">
        <v>0.03</v>
      </c>
      <c r="H73" s="283">
        <v>6.0000000000000001E-3</v>
      </c>
      <c r="I73" s="217">
        <v>0</v>
      </c>
      <c r="J73" s="221">
        <f ca="1">J12*2*400/320*0.4</f>
        <v>10.875</v>
      </c>
      <c r="K73" s="118">
        <f ca="1">IF(B69=0,0, IF(B73&gt;=$G73,0,IF(B73&gt;=$H73, 0.8*$J73*(B73-$G73)/($H73-$G73), IF(B73&gt;=$I73, 0.2*$J73*(B73-$H73)/($I73-$H73)+0.8*$J73,$J73) )))</f>
        <v>0</v>
      </c>
      <c r="L73" s="107">
        <f ca="1">IF(C69=0,0, IF(C73&gt;=$G73,0,IF(C73&gt;=$H73, 0.8*$J73*(C73-$G73)/($H73-$G73), IF(C73&gt;=$I73, 0.2*$J73*(C73-$H73)/($I73-$H73)+0.8*$J73,$J73) )))</f>
        <v>0</v>
      </c>
      <c r="M73" s="107">
        <f ca="1">IF(D69=0,0, IF(D73&gt;=$G73,0,IF(D73&gt;=$H73, 0.8*$J73*(D73-$G73)/($H73-$G73), IF(D73&gt;=$I73, 0.2*$J73*(D73-$H73)/($I73-$H73)+0.8*$J73,$J73) )))</f>
        <v>0</v>
      </c>
      <c r="N73" s="107">
        <f ca="1">IF(E69&gt;0,IF(E73&gt;=G73,0,IF(E73&lt;=I73,J73,J73*(E73-G73)/(I73-G73))),0)</f>
        <v>0</v>
      </c>
      <c r="O73" s="119">
        <f ca="1">IF(F69&gt;0,IF(F73&gt;=G73,0,IF(F73&lt;=I73,J73,J73*(F73-G73)/(I73-G73))),0)</f>
        <v>0</v>
      </c>
    </row>
    <row r="74" spans="1:15" ht="21.75" thickBot="1" x14ac:dyDescent="0.4">
      <c r="A74" s="386" t="s">
        <v>384</v>
      </c>
      <c r="B74" s="245"/>
      <c r="C74" s="246"/>
      <c r="D74" s="259"/>
      <c r="E74" s="246"/>
      <c r="F74" s="246"/>
      <c r="G74" s="99"/>
      <c r="H74" s="271"/>
      <c r="I74" s="271"/>
      <c r="J74" s="387"/>
      <c r="K74" s="388"/>
      <c r="L74" s="389"/>
      <c r="M74" s="390"/>
    </row>
    <row r="75" spans="1:15" ht="21" x14ac:dyDescent="0.35">
      <c r="A75" s="196" t="s">
        <v>261</v>
      </c>
      <c r="B75" s="391"/>
      <c r="C75" s="248"/>
      <c r="D75" s="260"/>
      <c r="E75" s="248"/>
      <c r="F75" s="248"/>
      <c r="G75" s="214">
        <v>0.85</v>
      </c>
      <c r="H75" s="282">
        <v>0.97499999999999998</v>
      </c>
      <c r="I75" s="215">
        <v>1</v>
      </c>
      <c r="J75" s="220">
        <f ca="1">J14*2*400/320*0.4</f>
        <v>9.375</v>
      </c>
      <c r="K75" s="120">
        <f ca="1">IF(B74=0,0, IF(B75&lt;=$G75,0,IF(B75&lt;=$H75, 0.8*$J75*(B75-$G75)/($H75-$G75), IF(B75&lt;=$I75, 0.2*$J75*(B75-$H75)/($I75-$H75)+0.8*$J75,$J75) )))</f>
        <v>0</v>
      </c>
      <c r="L75" s="121">
        <f t="shared" ref="L75" ca="1" si="63">IF(C74=0,0, IF(C75&lt;=$G75,0,IF(C75&lt;=$H75, 0.8*$J75*(C75-$G75)/($H75-$G75), IF(C75&lt;=$I75, 0.2*$J75*(C75-$H75)/($I75-$H75)+0.8*$J75,$J75) )))</f>
        <v>0</v>
      </c>
      <c r="M75" s="121">
        <f t="shared" ref="M75" ca="1" si="64">IF(D74=0,0, IF(D75&lt;=$G75,0,IF(D75&lt;=$H75, 0.8*$J75*(D75-$G75)/($H75-$G75), IF(D75&lt;=$I75, 0.2*$J75*(D75-$H75)/($I75-$H75)+0.8*$J75,$J75) )))</f>
        <v>0</v>
      </c>
    </row>
    <row r="76" spans="1:15" ht="21" x14ac:dyDescent="0.35">
      <c r="A76" s="94" t="s">
        <v>382</v>
      </c>
      <c r="B76" s="315"/>
      <c r="C76" s="249"/>
      <c r="D76" s="261"/>
      <c r="E76" s="249"/>
      <c r="F76" s="249"/>
      <c r="G76" s="216">
        <v>0.1</v>
      </c>
      <c r="H76" s="283">
        <v>0.02</v>
      </c>
      <c r="I76" s="217">
        <v>0</v>
      </c>
      <c r="J76" s="221">
        <f ca="1">J15*2*400/320*0.4</f>
        <v>11.25</v>
      </c>
      <c r="K76" s="120">
        <f ca="1">IF(B74=0,0, IF(B76&gt;=$G76,0,IF(B76&gt;=$H76, 0.8*$J76*(B76-$G76)/($H76-$G76), IF(B76&gt;=$I76, 0.2*$J76*(B76-$H76)/($I76-$H76)+0.8*$J76,$J76) )))</f>
        <v>0</v>
      </c>
      <c r="L76" s="121">
        <f t="shared" ref="L76" ca="1" si="65">IF(C74=0,0, IF(C76&gt;=$G76,0,IF(C76&gt;=$H76, 0.8*$J76*(C76-$G76)/($H76-$G76), IF(C76&gt;=$I76, 0.2*$J76*(C76-$H76)/($I76-$H76)+0.8*$J76,$J76) )))</f>
        <v>0</v>
      </c>
      <c r="M76" s="121">
        <f t="shared" ref="M76" ca="1" si="66">IF(D74=0,0, IF(D76&gt;=$G76,0,IF(D76&gt;=$H76, 0.8*$J76*(D76-$G76)/($H76-$G76), IF(D76&gt;=$I76, 0.2*$J76*(D76-$H76)/($I76-$H76)+0.8*$J76,$J76) )))</f>
        <v>0</v>
      </c>
    </row>
    <row r="77" spans="1:15" ht="21" x14ac:dyDescent="0.35">
      <c r="A77" s="94" t="s">
        <v>263</v>
      </c>
      <c r="B77" s="317"/>
      <c r="C77" s="250"/>
      <c r="D77" s="262"/>
      <c r="E77" s="250"/>
      <c r="F77" s="250"/>
      <c r="G77" s="218">
        <v>15</v>
      </c>
      <c r="H77" s="284">
        <v>9</v>
      </c>
      <c r="I77" s="219">
        <v>7</v>
      </c>
      <c r="J77" s="221">
        <f ca="1">J16*2*400/320*0.4</f>
        <v>3</v>
      </c>
      <c r="K77" s="120">
        <f ca="1">IF(B74=0,0, IF(B77&gt;=$G77,0,IF(B77&gt;=$H77, 0.8*$J77*(B77-$G77)/($H77-$G77), IF(B77&gt;=$I77, 0.2*$J77*(B77-$H77)/($I77-$H77)+0.8*$J77,$J77) )))</f>
        <v>0</v>
      </c>
      <c r="L77" s="121">
        <f t="shared" ref="L77" ca="1" si="67">IF(C74=0,0, IF(C77&gt;=$G77,0,IF(C77&gt;=$H77, 0.8*$J77*(C77-$G77)/($H77-$G77), IF(C77&gt;=$I77, 0.2*$J77*(C77-$H77)/($I77-$H77)+0.8*$J77,$J77) )))</f>
        <v>0</v>
      </c>
      <c r="M77" s="121">
        <f t="shared" ref="M77" ca="1" si="68">IF(D74=0,0, IF(D77&gt;=$G77,0,IF(D77&gt;=$H77, 0.8*$J77*(D77-$G77)/($H77-$G77), IF(D77&gt;=$I77, 0.2*$J77*(D77-$H77)/($I77-$H77)+0.8*$J77,$J77) )))</f>
        <v>0</v>
      </c>
    </row>
    <row r="78" spans="1:15" ht="21" x14ac:dyDescent="0.35">
      <c r="A78" s="94" t="s">
        <v>264</v>
      </c>
      <c r="B78" s="315"/>
      <c r="C78" s="249"/>
      <c r="D78" s="261"/>
      <c r="E78" s="249"/>
      <c r="F78" s="249"/>
      <c r="G78" s="216">
        <v>0.03</v>
      </c>
      <c r="H78" s="283">
        <v>6.0000000000000001E-3</v>
      </c>
      <c r="I78" s="217">
        <v>0</v>
      </c>
      <c r="J78" s="221">
        <f ca="1">J17*2*400/320*0.4</f>
        <v>2.625</v>
      </c>
      <c r="K78" s="120">
        <f ca="1">IF(B74=0,0, IF(B78&gt;=$G78,0,IF(B78&gt;=$H78, 0.8*$J78*(B78-$G78)/($H78-$G78), IF(B78&gt;=$I78, 0.2*$J78*(B78-$H78)/($I78-$H78)+0.8*$J78,$J78) )))</f>
        <v>0</v>
      </c>
      <c r="L78" s="121">
        <f t="shared" ref="L78" ca="1" si="69">IF(C74=0,0, IF(C78&gt;=$G78,0,IF(C78&gt;=$H78, 0.8*$J78*(C78-$G78)/($H78-$G78), IF(C78&gt;=$I78, 0.2*$J78*(C78-$H78)/($I78-$H78)+0.8*$J78,$J78) )))</f>
        <v>0</v>
      </c>
      <c r="M78" s="121">
        <f t="shared" ref="M78" ca="1" si="70">IF(D74=0,0, IF(D78&gt;=$G78,0,IF(D78&gt;=$H78, 0.8*$J78*(D78-$G78)/($H78-$G78), IF(D78&gt;=$I78, 0.2*$J78*(D78-$H78)/($I78-$H78)+0.8*$J78,$J78) )))</f>
        <v>0</v>
      </c>
    </row>
  </sheetData>
  <mergeCells count="50">
    <mergeCell ref="K7:K8"/>
    <mergeCell ref="K18:K19"/>
    <mergeCell ref="K29:K30"/>
    <mergeCell ref="K5:O5"/>
    <mergeCell ref="L7:L8"/>
    <mergeCell ref="M7:M8"/>
    <mergeCell ref="N7:N8"/>
    <mergeCell ref="O7:O8"/>
    <mergeCell ref="L18:L19"/>
    <mergeCell ref="M18:M19"/>
    <mergeCell ref="N18:N19"/>
    <mergeCell ref="O18:O19"/>
    <mergeCell ref="L29:L30"/>
    <mergeCell ref="M29:M30"/>
    <mergeCell ref="N29:N30"/>
    <mergeCell ref="O29:O30"/>
    <mergeCell ref="K40:K41"/>
    <mergeCell ref="L40:L41"/>
    <mergeCell ref="M40:M41"/>
    <mergeCell ref="N40:N41"/>
    <mergeCell ref="O40:O41"/>
    <mergeCell ref="A4:I4"/>
    <mergeCell ref="J7:J8"/>
    <mergeCell ref="J18:J19"/>
    <mergeCell ref="J29:J30"/>
    <mergeCell ref="J40:J41"/>
    <mergeCell ref="A29:F29"/>
    <mergeCell ref="A18:F18"/>
    <mergeCell ref="A7:F7"/>
    <mergeCell ref="G5:J5"/>
    <mergeCell ref="B5:F5"/>
    <mergeCell ref="A40:F40"/>
    <mergeCell ref="A54:I54"/>
    <mergeCell ref="B55:F55"/>
    <mergeCell ref="G55:J55"/>
    <mergeCell ref="K55:O55"/>
    <mergeCell ref="A57:F57"/>
    <mergeCell ref="J57:J58"/>
    <mergeCell ref="K57:K58"/>
    <mergeCell ref="L57:L58"/>
    <mergeCell ref="M57:M58"/>
    <mergeCell ref="N57:N58"/>
    <mergeCell ref="O57:O58"/>
    <mergeCell ref="N68:N69"/>
    <mergeCell ref="O68:O69"/>
    <mergeCell ref="A68:F68"/>
    <mergeCell ref="J68:J69"/>
    <mergeCell ref="K68:K69"/>
    <mergeCell ref="L68:L69"/>
    <mergeCell ref="M68:M69"/>
  </mergeCell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allRanking">
                <anchor moveWithCells="1" sizeWithCells="1">
                  <from>
                    <xdr:col>1</xdr:col>
                    <xdr:colOff>371475</xdr:colOff>
                    <xdr:row>0</xdr:row>
                    <xdr:rowOff>57150</xdr:rowOff>
                  </from>
                  <to>
                    <xdr:col>4</xdr:col>
                    <xdr:colOff>1057275</xdr:colOff>
                    <xdr:row>2</xdr:row>
                    <xdr:rowOff>104775</xdr:rowOff>
                  </to>
                </anchor>
              </controlPr>
            </control>
          </mc:Choice>
        </mc:AlternateContent>
        <mc:AlternateContent xmlns:mc="http://schemas.openxmlformats.org/markup-compatibility/2006">
          <mc:Choice Requires="x14">
            <control shapeId="4098" r:id="rId5" name="Button 2">
              <controlPr defaultSize="0" print="0" autoFill="0" autoPict="0" macro="[0]!ClearRanking">
                <anchor moveWithCells="1" sizeWithCells="1">
                  <from>
                    <xdr:col>5</xdr:col>
                    <xdr:colOff>9525</xdr:colOff>
                    <xdr:row>0</xdr:row>
                    <xdr:rowOff>57150</xdr:rowOff>
                  </from>
                  <to>
                    <xdr:col>9</xdr:col>
                    <xdr:colOff>200025</xdr:colOff>
                    <xdr:row>2</xdr:row>
                    <xdr:rowOff>104775</xdr:rowOff>
                  </to>
                </anchor>
              </controlPr>
            </control>
          </mc:Choice>
        </mc:AlternateContent>
        <mc:AlternateContent xmlns:mc="http://schemas.openxmlformats.org/markup-compatibility/2006">
          <mc:Choice Requires="x14">
            <control shapeId="4099" r:id="rId6" name="Button 3">
              <controlPr defaultSize="0" print="0" autoFill="0" autoPict="0" macro="[0]!clearCity">
                <anchor moveWithCells="1" sizeWithCells="1">
                  <from>
                    <xdr:col>2</xdr:col>
                    <xdr:colOff>1019175</xdr:colOff>
                    <xdr:row>50</xdr:row>
                    <xdr:rowOff>123825</xdr:rowOff>
                  </from>
                  <to>
                    <xdr:col>8</xdr:col>
                    <xdr:colOff>952500</xdr:colOff>
                    <xdr:row>52</xdr:row>
                    <xdr:rowOff>0</xdr:rowOff>
                  </to>
                </anchor>
              </controlPr>
            </control>
          </mc:Choice>
        </mc:AlternateContent>
        <mc:AlternateContent xmlns:mc="http://schemas.openxmlformats.org/markup-compatibility/2006">
          <mc:Choice Requires="x14">
            <control shapeId="4100" r:id="rId7" name="Button 4">
              <controlPr defaultSize="0" print="0" autoFill="0" autoPict="0" macro="[0]!cityRanking">
                <anchor moveWithCells="1" sizeWithCells="1">
                  <from>
                    <xdr:col>0</xdr:col>
                    <xdr:colOff>133350</xdr:colOff>
                    <xdr:row>50</xdr:row>
                    <xdr:rowOff>133350</xdr:rowOff>
                  </from>
                  <to>
                    <xdr:col>2</xdr:col>
                    <xdr:colOff>866775</xdr:colOff>
                    <xdr:row>52</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GO2"/>
  <sheetViews>
    <sheetView zoomScaleNormal="100" workbookViewId="0">
      <selection activeCell="B16" sqref="B16"/>
    </sheetView>
  </sheetViews>
  <sheetFormatPr baseColWidth="10" defaultColWidth="11.42578125" defaultRowHeight="15" x14ac:dyDescent="0.25"/>
  <cols>
    <col min="1" max="1" width="22.42578125" style="26" customWidth="1"/>
    <col min="2" max="2" width="13.5703125" style="26" bestFit="1" customWidth="1"/>
    <col min="3" max="3" width="17.7109375" style="26" bestFit="1" customWidth="1"/>
    <col min="4" max="4" width="18.140625" style="26" bestFit="1" customWidth="1"/>
    <col min="5" max="5" width="15.28515625" style="26" bestFit="1" customWidth="1"/>
    <col min="6" max="6" width="43.5703125" style="26" bestFit="1" customWidth="1"/>
    <col min="7" max="7" width="43.42578125" style="26" bestFit="1" customWidth="1"/>
    <col min="8" max="8" width="13" style="26" bestFit="1" customWidth="1"/>
    <col min="9" max="9" width="12.7109375" style="26" bestFit="1" customWidth="1"/>
    <col min="10" max="10" width="27" style="26" bestFit="1" customWidth="1"/>
    <col min="11" max="11" width="16.42578125" style="53" bestFit="1" customWidth="1"/>
    <col min="12" max="12" width="16.140625" style="53" bestFit="1" customWidth="1"/>
    <col min="13" max="13" width="15.140625" style="26" bestFit="1" customWidth="1"/>
    <col min="14" max="14" width="26.7109375" style="26" bestFit="1" customWidth="1"/>
    <col min="15" max="15" width="15" style="26" bestFit="1" customWidth="1"/>
    <col min="16" max="16" width="26.5703125" style="26" bestFit="1" customWidth="1"/>
    <col min="17" max="17" width="14.7109375" style="26" bestFit="1" customWidth="1"/>
    <col min="18" max="18" width="16.85546875" style="26" bestFit="1" customWidth="1"/>
    <col min="19" max="19" width="14.7109375" style="26" bestFit="1" customWidth="1"/>
    <col min="20" max="20" width="31.140625" style="26" bestFit="1" customWidth="1"/>
    <col min="21" max="21" width="49.85546875" style="26" customWidth="1"/>
    <col min="22" max="22" width="9.5703125" style="26" bestFit="1" customWidth="1"/>
    <col min="23" max="23" width="10.85546875" style="26" bestFit="1" customWidth="1"/>
    <col min="24" max="24" width="11.5703125" style="26" bestFit="1" customWidth="1"/>
    <col min="25" max="25" width="8.85546875" style="26" bestFit="1" customWidth="1"/>
    <col min="26" max="26" width="9.85546875" style="26" bestFit="1" customWidth="1"/>
    <col min="27" max="28" width="22.28515625" style="26" bestFit="1" customWidth="1"/>
    <col min="29" max="29" width="26.5703125" style="26" bestFit="1" customWidth="1"/>
    <col min="30" max="30" width="24.85546875" style="26" bestFit="1" customWidth="1"/>
    <col min="31" max="31" width="25.5703125" style="26" bestFit="1" customWidth="1"/>
    <col min="32" max="32" width="24" style="26" bestFit="1" customWidth="1"/>
    <col min="33" max="33" width="26.42578125" style="26" bestFit="1" customWidth="1"/>
    <col min="34" max="34" width="24.7109375" style="26" bestFit="1" customWidth="1"/>
    <col min="35" max="35" width="25.42578125" style="26" bestFit="1" customWidth="1"/>
    <col min="36" max="36" width="23.85546875" style="26" bestFit="1" customWidth="1"/>
    <col min="37" max="37" width="18.140625" style="26" bestFit="1" customWidth="1"/>
    <col min="38" max="38" width="16.5703125" style="26" bestFit="1" customWidth="1"/>
    <col min="39" max="39" width="23.140625" style="26" bestFit="1" customWidth="1"/>
    <col min="40" max="40" width="18.140625" style="26" bestFit="1" customWidth="1"/>
    <col min="41" max="41" width="37" style="26" bestFit="1" customWidth="1"/>
    <col min="42" max="42" width="44.5703125" style="26" bestFit="1" customWidth="1"/>
    <col min="43" max="43" width="113.28515625" style="26" bestFit="1" customWidth="1"/>
    <col min="44" max="45" width="42.28515625" style="53" customWidth="1"/>
    <col min="46" max="46" width="25" style="26" bestFit="1" customWidth="1"/>
    <col min="47" max="47" width="26.28515625" style="26" customWidth="1"/>
    <col min="48" max="48" width="19.7109375" style="26" bestFit="1" customWidth="1"/>
    <col min="49" max="49" width="26.28515625" style="26" customWidth="1"/>
    <col min="50" max="52" width="23.28515625" style="26" customWidth="1"/>
    <col min="53" max="53" width="22.28515625" style="53" bestFit="1" customWidth="1"/>
    <col min="54" max="69" width="33.140625" style="26" customWidth="1"/>
    <col min="70" max="71" width="45.85546875" style="47" customWidth="1"/>
    <col min="72" max="72" width="23.7109375" style="26" bestFit="1" customWidth="1"/>
    <col min="73" max="76" width="19" style="59" customWidth="1"/>
    <col min="77" max="77" width="17" style="26" customWidth="1"/>
    <col min="78" max="78" width="46.42578125" style="26" customWidth="1"/>
    <col min="79" max="79" width="17" style="26" customWidth="1"/>
    <col min="80" max="80" width="46.42578125" style="26" customWidth="1"/>
    <col min="81" max="81" width="16.7109375" style="53" customWidth="1"/>
    <col min="82" max="82" width="16.5703125" style="53" customWidth="1"/>
    <col min="83" max="83" width="15.140625" style="53" customWidth="1"/>
    <col min="84" max="84" width="16.7109375" style="53" customWidth="1"/>
    <col min="85" max="85" width="16.5703125" style="53" customWidth="1"/>
    <col min="86" max="86" width="15.140625" style="53" customWidth="1"/>
    <col min="87" max="87" width="37" style="63" customWidth="1"/>
    <col min="88" max="88" width="46.7109375" style="66" customWidth="1"/>
    <col min="89" max="89" width="37" style="63" customWidth="1"/>
    <col min="90" max="90" width="46.7109375" style="66" customWidth="1"/>
    <col min="91" max="91" width="23.28515625" style="26" customWidth="1"/>
    <col min="92" max="92" width="21.42578125" style="359" customWidth="1"/>
    <col min="93" max="93" width="23.28515625" style="26" customWidth="1"/>
    <col min="94" max="94" width="21.42578125" style="359" customWidth="1"/>
    <col min="95" max="95" width="22.140625" style="26" customWidth="1"/>
    <col min="96" max="96" width="16.85546875" style="53" customWidth="1"/>
    <col min="97" max="97" width="19" style="45" customWidth="1"/>
    <col min="98" max="98" width="22.140625" style="26" customWidth="1"/>
    <col min="99" max="99" width="16.85546875" style="53" customWidth="1"/>
    <col min="100" max="100" width="19" style="45" customWidth="1"/>
    <col min="101" max="102" width="17.140625" style="44" customWidth="1"/>
    <col min="103" max="103" width="67.42578125" style="42" customWidth="1"/>
    <col min="104" max="112" width="31.140625" style="26" customWidth="1"/>
    <col min="113" max="118" width="17.85546875" style="26" bestFit="1" customWidth="1"/>
    <col min="119" max="127" width="14.85546875" style="26" bestFit="1" customWidth="1"/>
    <col min="128" max="142" width="16.140625" style="26" bestFit="1" customWidth="1"/>
    <col min="143" max="144" width="60.42578125" style="26" customWidth="1"/>
    <col min="145" max="146" width="17.140625" style="44" customWidth="1"/>
    <col min="147" max="147" width="67.42578125" style="42" customWidth="1"/>
    <col min="148" max="156" width="31.140625" style="26" customWidth="1"/>
    <col min="157" max="162" width="17.85546875" style="26" bestFit="1" customWidth="1"/>
    <col min="163" max="171" width="14.85546875" style="26" bestFit="1" customWidth="1"/>
    <col min="172" max="186" width="16.140625" style="26" bestFit="1" customWidth="1"/>
    <col min="187" max="188" width="60.42578125" style="26" customWidth="1"/>
    <col min="189" max="191" width="24.5703125" style="26" customWidth="1"/>
    <col min="192" max="194" width="20.5703125" style="26" customWidth="1"/>
    <col min="195" max="196" width="40" style="26" customWidth="1"/>
    <col min="197" max="197" width="38.28515625" style="26" customWidth="1"/>
    <col min="198" max="16384" width="11.42578125" style="26"/>
  </cols>
  <sheetData>
    <row r="1" spans="1:197" x14ac:dyDescent="0.25">
      <c r="A1" s="1" t="s">
        <v>192</v>
      </c>
      <c r="B1" s="1" t="s">
        <v>0</v>
      </c>
      <c r="C1" s="2" t="s">
        <v>9</v>
      </c>
      <c r="D1" s="2" t="s">
        <v>10</v>
      </c>
      <c r="E1" s="3" t="s">
        <v>11</v>
      </c>
      <c r="F1" s="4" t="s">
        <v>12</v>
      </c>
      <c r="G1" s="4" t="s">
        <v>13</v>
      </c>
      <c r="H1" s="4" t="s">
        <v>14</v>
      </c>
      <c r="I1" s="4" t="s">
        <v>15</v>
      </c>
      <c r="J1" s="4" t="s">
        <v>16</v>
      </c>
      <c r="K1" s="4" t="s">
        <v>17</v>
      </c>
      <c r="L1" s="4" t="s">
        <v>18</v>
      </c>
      <c r="M1" s="4" t="s">
        <v>19</v>
      </c>
      <c r="N1" s="4" t="s">
        <v>20</v>
      </c>
      <c r="O1" s="4" t="s">
        <v>21</v>
      </c>
      <c r="P1" s="4" t="s">
        <v>22</v>
      </c>
      <c r="Q1" s="3" t="s">
        <v>1</v>
      </c>
      <c r="R1" s="3" t="s">
        <v>2</v>
      </c>
      <c r="S1" s="3" t="s">
        <v>3</v>
      </c>
      <c r="T1" s="3" t="s">
        <v>4</v>
      </c>
      <c r="U1" s="3" t="s">
        <v>23</v>
      </c>
      <c r="V1" s="1" t="s">
        <v>24</v>
      </c>
      <c r="W1" s="1" t="s">
        <v>6</v>
      </c>
      <c r="X1" s="1" t="s">
        <v>5</v>
      </c>
      <c r="Y1" s="1" t="s">
        <v>7</v>
      </c>
      <c r="Z1" s="1" t="s">
        <v>25</v>
      </c>
      <c r="AA1" s="5" t="s">
        <v>26</v>
      </c>
      <c r="AB1" s="5" t="s">
        <v>27</v>
      </c>
      <c r="AC1" s="5" t="s">
        <v>28</v>
      </c>
      <c r="AD1" s="5" t="s">
        <v>29</v>
      </c>
      <c r="AE1" s="5" t="s">
        <v>30</v>
      </c>
      <c r="AF1" s="5" t="s">
        <v>31</v>
      </c>
      <c r="AG1" s="5" t="s">
        <v>32</v>
      </c>
      <c r="AH1" s="5" t="s">
        <v>33</v>
      </c>
      <c r="AI1" s="5" t="s">
        <v>34</v>
      </c>
      <c r="AJ1" s="5" t="s">
        <v>35</v>
      </c>
      <c r="AK1" s="6" t="s">
        <v>36</v>
      </c>
      <c r="AL1" s="6" t="s">
        <v>37</v>
      </c>
      <c r="AM1" s="6" t="s">
        <v>38</v>
      </c>
      <c r="AN1" s="6" t="s">
        <v>39</v>
      </c>
      <c r="AO1" s="6" t="s">
        <v>40</v>
      </c>
      <c r="AP1" s="6" t="s">
        <v>41</v>
      </c>
      <c r="AQ1" s="6" t="s">
        <v>42</v>
      </c>
      <c r="AR1" s="51" t="s">
        <v>365</v>
      </c>
      <c r="AS1" s="51" t="s">
        <v>366</v>
      </c>
      <c r="AT1" s="7" t="s">
        <v>43</v>
      </c>
      <c r="AU1" s="7" t="s">
        <v>44</v>
      </c>
      <c r="AV1" s="7" t="s">
        <v>45</v>
      </c>
      <c r="AW1" s="7" t="s">
        <v>46</v>
      </c>
      <c r="AX1" s="8" t="s">
        <v>47</v>
      </c>
      <c r="AY1" s="8" t="s">
        <v>218</v>
      </c>
      <c r="AZ1" s="8" t="s">
        <v>219</v>
      </c>
      <c r="BA1" s="54" t="s">
        <v>48</v>
      </c>
      <c r="BB1" s="8" t="s">
        <v>49</v>
      </c>
      <c r="BC1" s="8" t="s">
        <v>50</v>
      </c>
      <c r="BD1" s="8" t="s">
        <v>51</v>
      </c>
      <c r="BE1" s="8" t="s">
        <v>52</v>
      </c>
      <c r="BF1" s="8" t="s">
        <v>53</v>
      </c>
      <c r="BG1" s="8" t="s">
        <v>54</v>
      </c>
      <c r="BH1" s="8" t="s">
        <v>55</v>
      </c>
      <c r="BI1" s="8" t="s">
        <v>56</v>
      </c>
      <c r="BJ1" s="8" t="s">
        <v>57</v>
      </c>
      <c r="BK1" s="8" t="s">
        <v>58</v>
      </c>
      <c r="BL1" s="8" t="s">
        <v>59</v>
      </c>
      <c r="BM1" s="8" t="s">
        <v>60</v>
      </c>
      <c r="BN1" s="8" t="s">
        <v>61</v>
      </c>
      <c r="BO1" s="8" t="s">
        <v>62</v>
      </c>
      <c r="BP1" s="8" t="s">
        <v>63</v>
      </c>
      <c r="BQ1" s="8" t="s">
        <v>64</v>
      </c>
      <c r="BR1" s="8" t="s">
        <v>227</v>
      </c>
      <c r="BS1" s="8" t="s">
        <v>228</v>
      </c>
      <c r="BT1" s="8" t="s">
        <v>229</v>
      </c>
      <c r="BU1" s="57" t="s">
        <v>65</v>
      </c>
      <c r="BV1" s="57" t="s">
        <v>66</v>
      </c>
      <c r="BW1" s="57" t="s">
        <v>67</v>
      </c>
      <c r="BX1" s="57" t="s">
        <v>68</v>
      </c>
      <c r="BY1" s="1" t="s">
        <v>69</v>
      </c>
      <c r="BZ1" s="1" t="s">
        <v>70</v>
      </c>
      <c r="CA1" s="1" t="s">
        <v>71</v>
      </c>
      <c r="CB1" s="1" t="s">
        <v>72</v>
      </c>
      <c r="CC1" s="60" t="s">
        <v>73</v>
      </c>
      <c r="CD1" s="60" t="s">
        <v>74</v>
      </c>
      <c r="CE1" s="60" t="s">
        <v>75</v>
      </c>
      <c r="CF1" s="60" t="s">
        <v>76</v>
      </c>
      <c r="CG1" s="60" t="s">
        <v>77</v>
      </c>
      <c r="CH1" s="60" t="s">
        <v>78</v>
      </c>
      <c r="CI1" s="61" t="s">
        <v>79</v>
      </c>
      <c r="CJ1" s="64" t="s">
        <v>80</v>
      </c>
      <c r="CK1" s="61" t="s">
        <v>81</v>
      </c>
      <c r="CL1" s="64" t="s">
        <v>82</v>
      </c>
      <c r="CM1" s="9" t="s">
        <v>83</v>
      </c>
      <c r="CN1" s="358" t="s">
        <v>84</v>
      </c>
      <c r="CO1" s="9" t="s">
        <v>85</v>
      </c>
      <c r="CP1" s="358" t="s">
        <v>86</v>
      </c>
      <c r="CQ1" s="8" t="s">
        <v>87</v>
      </c>
      <c r="CR1" s="54" t="s">
        <v>88</v>
      </c>
      <c r="CS1" s="54" t="s">
        <v>89</v>
      </c>
      <c r="CT1" s="8" t="s">
        <v>90</v>
      </c>
      <c r="CU1" s="54" t="s">
        <v>91</v>
      </c>
      <c r="CV1" s="54" t="s">
        <v>92</v>
      </c>
      <c r="CW1" s="8" t="s">
        <v>93</v>
      </c>
      <c r="CX1" s="8" t="s">
        <v>94</v>
      </c>
      <c r="CY1" s="67" t="s">
        <v>95</v>
      </c>
      <c r="CZ1" s="8" t="s">
        <v>96</v>
      </c>
      <c r="DA1" s="8" t="s">
        <v>97</v>
      </c>
      <c r="DB1" s="8" t="s">
        <v>98</v>
      </c>
      <c r="DC1" s="8" t="s">
        <v>99</v>
      </c>
      <c r="DD1" s="8" t="s">
        <v>100</v>
      </c>
      <c r="DE1" s="8" t="s">
        <v>101</v>
      </c>
      <c r="DF1" s="8" t="s">
        <v>102</v>
      </c>
      <c r="DG1" s="8" t="s">
        <v>103</v>
      </c>
      <c r="DH1" s="8" t="s">
        <v>104</v>
      </c>
      <c r="DI1" s="1" t="s">
        <v>105</v>
      </c>
      <c r="DJ1" s="1" t="s">
        <v>106</v>
      </c>
      <c r="DK1" s="1" t="s">
        <v>107</v>
      </c>
      <c r="DL1" s="1" t="s">
        <v>108</v>
      </c>
      <c r="DM1" s="1" t="s">
        <v>109</v>
      </c>
      <c r="DN1" s="1" t="s">
        <v>110</v>
      </c>
      <c r="DO1" s="5" t="s">
        <v>111</v>
      </c>
      <c r="DP1" s="5" t="s">
        <v>112</v>
      </c>
      <c r="DQ1" s="5" t="s">
        <v>113</v>
      </c>
      <c r="DR1" s="5" t="s">
        <v>114</v>
      </c>
      <c r="DS1" s="5" t="s">
        <v>115</v>
      </c>
      <c r="DT1" s="5" t="s">
        <v>116</v>
      </c>
      <c r="DU1" s="5" t="s">
        <v>117</v>
      </c>
      <c r="DV1" s="5" t="s">
        <v>118</v>
      </c>
      <c r="DW1" s="5" t="s">
        <v>119</v>
      </c>
      <c r="DX1" s="1" t="s">
        <v>120</v>
      </c>
      <c r="DY1" s="1" t="s">
        <v>121</v>
      </c>
      <c r="DZ1" s="1" t="s">
        <v>122</v>
      </c>
      <c r="EA1" s="1" t="s">
        <v>123</v>
      </c>
      <c r="EB1" s="1" t="s">
        <v>124</v>
      </c>
      <c r="EC1" s="1" t="s">
        <v>125</v>
      </c>
      <c r="ED1" s="1" t="s">
        <v>126</v>
      </c>
      <c r="EE1" s="1" t="s">
        <v>127</v>
      </c>
      <c r="EF1" s="1" t="s">
        <v>128</v>
      </c>
      <c r="EG1" s="1" t="s">
        <v>129</v>
      </c>
      <c r="EH1" s="1" t="s">
        <v>130</v>
      </c>
      <c r="EI1" s="1" t="s">
        <v>131</v>
      </c>
      <c r="EJ1" s="1" t="s">
        <v>132</v>
      </c>
      <c r="EK1" s="1" t="s">
        <v>133</v>
      </c>
      <c r="EL1" s="1" t="s">
        <v>134</v>
      </c>
      <c r="EM1" s="1" t="s">
        <v>135</v>
      </c>
      <c r="EN1" s="1" t="s">
        <v>136</v>
      </c>
      <c r="EO1" s="8" t="s">
        <v>137</v>
      </c>
      <c r="EP1" s="8" t="s">
        <v>138</v>
      </c>
      <c r="EQ1" s="67" t="s">
        <v>139</v>
      </c>
      <c r="ER1" s="8" t="s">
        <v>140</v>
      </c>
      <c r="ES1" s="8" t="s">
        <v>141</v>
      </c>
      <c r="ET1" s="8" t="s">
        <v>142</v>
      </c>
      <c r="EU1" s="8" t="s">
        <v>143</v>
      </c>
      <c r="EV1" s="8" t="s">
        <v>144</v>
      </c>
      <c r="EW1" s="8" t="s">
        <v>145</v>
      </c>
      <c r="EX1" s="8" t="s">
        <v>146</v>
      </c>
      <c r="EY1" s="8" t="s">
        <v>147</v>
      </c>
      <c r="EZ1" s="8" t="s">
        <v>148</v>
      </c>
      <c r="FA1" s="1" t="s">
        <v>149</v>
      </c>
      <c r="FB1" s="1" t="s">
        <v>150</v>
      </c>
      <c r="FC1" s="1" t="s">
        <v>151</v>
      </c>
      <c r="FD1" s="1" t="s">
        <v>152</v>
      </c>
      <c r="FE1" s="1" t="s">
        <v>153</v>
      </c>
      <c r="FF1" s="1" t="s">
        <v>154</v>
      </c>
      <c r="FG1" s="5" t="s">
        <v>155</v>
      </c>
      <c r="FH1" s="5" t="s">
        <v>156</v>
      </c>
      <c r="FI1" s="5" t="s">
        <v>157</v>
      </c>
      <c r="FJ1" s="5" t="s">
        <v>158</v>
      </c>
      <c r="FK1" s="5" t="s">
        <v>159</v>
      </c>
      <c r="FL1" s="5" t="s">
        <v>160</v>
      </c>
      <c r="FM1" s="5" t="s">
        <v>161</v>
      </c>
      <c r="FN1" s="5" t="s">
        <v>162</v>
      </c>
      <c r="FO1" s="5" t="s">
        <v>163</v>
      </c>
      <c r="FP1" s="1" t="s">
        <v>164</v>
      </c>
      <c r="FQ1" s="1" t="s">
        <v>165</v>
      </c>
      <c r="FR1" s="1" t="s">
        <v>166</v>
      </c>
      <c r="FS1" s="1" t="s">
        <v>167</v>
      </c>
      <c r="FT1" s="1" t="s">
        <v>168</v>
      </c>
      <c r="FU1" s="1" t="s">
        <v>169</v>
      </c>
      <c r="FV1" s="1" t="s">
        <v>170</v>
      </c>
      <c r="FW1" s="1" t="s">
        <v>171</v>
      </c>
      <c r="FX1" s="1" t="s">
        <v>172</v>
      </c>
      <c r="FY1" s="1" t="s">
        <v>173</v>
      </c>
      <c r="FZ1" s="1" t="s">
        <v>174</v>
      </c>
      <c r="GA1" s="1" t="s">
        <v>175</v>
      </c>
      <c r="GB1" s="1" t="s">
        <v>176</v>
      </c>
      <c r="GC1" s="1" t="s">
        <v>177</v>
      </c>
      <c r="GD1" s="1" t="s">
        <v>178</v>
      </c>
      <c r="GE1" s="1" t="s">
        <v>179</v>
      </c>
      <c r="GF1" s="1" t="s">
        <v>180</v>
      </c>
      <c r="GG1" s="70" t="s">
        <v>181</v>
      </c>
      <c r="GH1" s="70" t="s">
        <v>182</v>
      </c>
      <c r="GI1" s="70" t="s">
        <v>183</v>
      </c>
      <c r="GJ1" s="9" t="s">
        <v>230</v>
      </c>
      <c r="GK1" s="9" t="s">
        <v>231</v>
      </c>
      <c r="GL1" s="7" t="s">
        <v>184</v>
      </c>
      <c r="GM1" s="9" t="s">
        <v>232</v>
      </c>
      <c r="GN1" s="9" t="s">
        <v>233</v>
      </c>
      <c r="GO1" s="9" t="s">
        <v>234</v>
      </c>
    </row>
    <row r="2" spans="1:197" x14ac:dyDescent="0.25">
      <c r="A2" s="10"/>
      <c r="B2" s="10"/>
      <c r="C2" s="11"/>
      <c r="D2" s="11"/>
      <c r="E2" s="27"/>
      <c r="F2" s="13"/>
      <c r="G2" s="13"/>
      <c r="H2" s="13"/>
      <c r="I2" s="13"/>
      <c r="J2" s="13"/>
      <c r="K2" s="356"/>
      <c r="L2" s="356"/>
      <c r="M2" s="13"/>
      <c r="N2" s="13"/>
      <c r="O2" s="13"/>
      <c r="P2" s="13"/>
      <c r="Q2" s="12"/>
      <c r="R2" s="12"/>
      <c r="S2" s="12"/>
      <c r="T2" s="12"/>
      <c r="U2" s="12"/>
      <c r="V2" s="10"/>
      <c r="W2" s="10"/>
      <c r="X2" s="10"/>
      <c r="Y2" s="10"/>
      <c r="Z2" s="10"/>
      <c r="AA2" s="19"/>
      <c r="AB2" s="19"/>
      <c r="AC2" s="14"/>
      <c r="AD2" s="14"/>
      <c r="AE2" s="14"/>
      <c r="AF2" s="14"/>
      <c r="AG2" s="14"/>
      <c r="AH2" s="14"/>
      <c r="AI2" s="14"/>
      <c r="AJ2" s="14"/>
      <c r="AK2" s="15"/>
      <c r="AL2" s="15"/>
      <c r="AM2" s="15"/>
      <c r="AN2" s="15"/>
      <c r="AO2" s="73"/>
      <c r="AP2" s="73"/>
      <c r="AQ2" s="73"/>
      <c r="AR2" s="52"/>
      <c r="AS2" s="52"/>
      <c r="AT2" s="16"/>
      <c r="AU2" s="74"/>
      <c r="AV2" s="16"/>
      <c r="AW2" s="74"/>
      <c r="AX2" s="295"/>
      <c r="AY2" s="295"/>
      <c r="AZ2" s="295"/>
      <c r="BA2" s="21"/>
      <c r="BB2" s="22"/>
      <c r="BC2" s="22"/>
      <c r="BD2" s="22"/>
      <c r="BE2" s="22"/>
      <c r="BF2" s="22"/>
      <c r="BG2" s="22"/>
      <c r="BH2" s="22"/>
      <c r="BI2" s="22"/>
      <c r="BJ2" s="22"/>
      <c r="BK2" s="22"/>
      <c r="BL2" s="22"/>
      <c r="BM2" s="22"/>
      <c r="BN2" s="22"/>
      <c r="BO2" s="22"/>
      <c r="BP2" s="22"/>
      <c r="BQ2" s="22"/>
      <c r="BR2" s="55"/>
      <c r="BS2" s="56"/>
      <c r="BT2" s="20"/>
      <c r="BU2" s="58"/>
      <c r="BV2" s="58"/>
      <c r="BW2" s="58"/>
      <c r="BX2" s="58"/>
      <c r="BY2" s="23"/>
      <c r="BZ2" s="76"/>
      <c r="CA2" s="23"/>
      <c r="CB2" s="75"/>
      <c r="CC2" s="23"/>
      <c r="CD2" s="23"/>
      <c r="CE2" s="23"/>
      <c r="CF2" s="23"/>
      <c r="CG2" s="23"/>
      <c r="CH2" s="23"/>
      <c r="CI2" s="62"/>
      <c r="CJ2" s="65"/>
      <c r="CK2" s="62"/>
      <c r="CL2" s="65"/>
      <c r="CM2" s="18"/>
      <c r="CN2" s="357"/>
      <c r="CO2" s="18"/>
      <c r="CP2" s="357"/>
      <c r="CQ2" s="17"/>
      <c r="CR2" s="21"/>
      <c r="CS2" s="21"/>
      <c r="CT2" s="17"/>
      <c r="CU2" s="21"/>
      <c r="CV2" s="21"/>
      <c r="CW2" s="17"/>
      <c r="CX2" s="17"/>
      <c r="CY2" s="68"/>
      <c r="CZ2" s="17"/>
      <c r="DA2" s="17"/>
      <c r="DB2" s="17"/>
      <c r="DC2" s="17"/>
      <c r="DD2" s="17"/>
      <c r="DE2" s="17"/>
      <c r="DF2" s="17"/>
      <c r="DG2" s="17"/>
      <c r="DH2" s="17"/>
      <c r="DI2" s="24"/>
      <c r="DJ2" s="24"/>
      <c r="DK2" s="24"/>
      <c r="DL2" s="24"/>
      <c r="DM2" s="24"/>
      <c r="DN2" s="24"/>
      <c r="DO2" s="25"/>
      <c r="DP2" s="25"/>
      <c r="DQ2" s="25"/>
      <c r="DR2" s="25"/>
      <c r="DS2" s="25"/>
      <c r="DT2" s="25"/>
      <c r="DU2" s="25"/>
      <c r="DV2" s="25"/>
      <c r="DW2" s="25"/>
      <c r="DX2" s="24"/>
      <c r="DY2" s="24"/>
      <c r="DZ2" s="24"/>
      <c r="EA2" s="24"/>
      <c r="EB2" s="24"/>
      <c r="EC2" s="24"/>
      <c r="ED2" s="24"/>
      <c r="EE2" s="24"/>
      <c r="EF2" s="24"/>
      <c r="EG2" s="24"/>
      <c r="EH2" s="24"/>
      <c r="EI2" s="24"/>
      <c r="EJ2" s="24"/>
      <c r="EK2" s="24"/>
      <c r="EL2" s="24"/>
      <c r="EM2" s="69"/>
      <c r="EN2" s="69"/>
      <c r="EO2" s="17"/>
      <c r="EP2" s="17"/>
      <c r="EQ2" s="68"/>
      <c r="ER2" s="17"/>
      <c r="ES2" s="17"/>
      <c r="ET2" s="17"/>
      <c r="EU2" s="17"/>
      <c r="EV2" s="17"/>
      <c r="EW2" s="17"/>
      <c r="EX2" s="17"/>
      <c r="EY2" s="17"/>
      <c r="EZ2" s="17"/>
      <c r="FA2" s="24"/>
      <c r="FB2" s="24"/>
      <c r="FC2" s="24"/>
      <c r="FD2" s="24"/>
      <c r="FE2" s="24"/>
      <c r="FF2" s="24"/>
      <c r="FG2" s="25"/>
      <c r="FH2" s="25"/>
      <c r="FI2" s="25"/>
      <c r="FJ2" s="25"/>
      <c r="FK2" s="25"/>
      <c r="FL2" s="25"/>
      <c r="FM2" s="25"/>
      <c r="FN2" s="25"/>
      <c r="FO2" s="25"/>
      <c r="FP2" s="24"/>
      <c r="FQ2" s="24"/>
      <c r="FR2" s="24"/>
      <c r="FS2" s="24"/>
      <c r="FT2" s="24"/>
      <c r="FU2" s="24"/>
      <c r="FV2" s="24"/>
      <c r="FW2" s="24"/>
      <c r="FX2" s="24"/>
      <c r="FY2" s="24"/>
      <c r="FZ2" s="24"/>
      <c r="GA2" s="24"/>
      <c r="GB2" s="24"/>
      <c r="GC2" s="24"/>
      <c r="GD2" s="24"/>
      <c r="GE2" s="69"/>
      <c r="GF2" s="69"/>
      <c r="GG2" s="71"/>
      <c r="GH2" s="71"/>
      <c r="GI2" s="71"/>
      <c r="GJ2" s="18"/>
      <c r="GK2" s="18"/>
      <c r="GL2" s="16"/>
      <c r="GM2" s="72"/>
      <c r="GN2" s="72"/>
      <c r="GO2" s="72"/>
    </row>
  </sheetData>
  <autoFilter ref="A1:GO11336" xr:uid="{F98D60EA-00B8-4629-A88F-2F1A4440ED4C}"/>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GQ2"/>
  <sheetViews>
    <sheetView zoomScaleNormal="100" workbookViewId="0">
      <selection activeCell="A3" sqref="A3:XFD11280"/>
    </sheetView>
  </sheetViews>
  <sheetFormatPr baseColWidth="10" defaultColWidth="11.42578125" defaultRowHeight="15" x14ac:dyDescent="0.25"/>
  <cols>
    <col min="1" max="1" width="22.140625" style="26" customWidth="1"/>
    <col min="2" max="2" width="13.5703125" style="26" bestFit="1" customWidth="1"/>
    <col min="3" max="3" width="17.7109375" style="26" bestFit="1" customWidth="1"/>
    <col min="4" max="4" width="18.140625" style="26" bestFit="1" customWidth="1"/>
    <col min="5" max="5" width="15.28515625" style="26" bestFit="1" customWidth="1"/>
    <col min="6" max="6" width="43.5703125" style="26" bestFit="1" customWidth="1"/>
    <col min="7" max="7" width="43.42578125" style="26" bestFit="1" customWidth="1"/>
    <col min="8" max="8" width="13" style="26" bestFit="1" customWidth="1"/>
    <col min="9" max="9" width="12.7109375" style="26" bestFit="1" customWidth="1"/>
    <col min="10" max="10" width="27" style="26" bestFit="1" customWidth="1"/>
    <col min="11" max="11" width="16.42578125" style="53" bestFit="1" customWidth="1"/>
    <col min="12" max="12" width="16.140625" style="53" bestFit="1" customWidth="1"/>
    <col min="13" max="13" width="15.140625" style="26" bestFit="1" customWidth="1"/>
    <col min="14" max="14" width="26.7109375" style="26" bestFit="1" customWidth="1"/>
    <col min="15" max="15" width="15" style="26" bestFit="1" customWidth="1"/>
    <col min="16" max="16" width="26.5703125" style="26" bestFit="1" customWidth="1"/>
    <col min="17" max="17" width="14.7109375" style="26" bestFit="1" customWidth="1"/>
    <col min="18" max="18" width="16.85546875" style="26" bestFit="1" customWidth="1"/>
    <col min="19" max="19" width="14.7109375" style="26" bestFit="1" customWidth="1"/>
    <col min="20" max="20" width="31.140625" style="26" bestFit="1" customWidth="1"/>
    <col min="21" max="21" width="49.85546875" style="26" customWidth="1"/>
    <col min="22" max="22" width="9.5703125" style="26" bestFit="1" customWidth="1"/>
    <col min="23" max="23" width="10.85546875" style="26" bestFit="1" customWidth="1"/>
    <col min="24" max="24" width="11.5703125" style="26" bestFit="1" customWidth="1"/>
    <col min="25" max="25" width="8.85546875" style="26" bestFit="1" customWidth="1"/>
    <col min="26" max="26" width="9.85546875" style="26" bestFit="1" customWidth="1"/>
    <col min="27" max="28" width="22.28515625" style="26" bestFit="1" customWidth="1"/>
    <col min="29" max="29" width="26.5703125" style="26" bestFit="1" customWidth="1"/>
    <col min="30" max="30" width="24.85546875" style="26" bestFit="1" customWidth="1"/>
    <col min="31" max="31" width="25.5703125" style="26" bestFit="1" customWidth="1"/>
    <col min="32" max="32" width="24" style="26" bestFit="1" customWidth="1"/>
    <col min="33" max="33" width="26.42578125" style="26" bestFit="1" customWidth="1"/>
    <col min="34" max="34" width="24.7109375" style="26" bestFit="1" customWidth="1"/>
    <col min="35" max="35" width="25.42578125" style="26" bestFit="1" customWidth="1"/>
    <col min="36" max="36" width="23.85546875" style="26" bestFit="1" customWidth="1"/>
    <col min="37" max="37" width="18.140625" style="26" bestFit="1" customWidth="1"/>
    <col min="38" max="38" width="16.5703125" style="26" bestFit="1" customWidth="1"/>
    <col min="39" max="39" width="23.140625" style="26" bestFit="1" customWidth="1"/>
    <col min="40" max="40" width="18.140625" style="26" bestFit="1" customWidth="1"/>
    <col min="41" max="41" width="37" style="26" bestFit="1" customWidth="1"/>
    <col min="42" max="42" width="44.5703125" style="26" bestFit="1" customWidth="1"/>
    <col min="43" max="43" width="113.28515625" style="26" bestFit="1" customWidth="1"/>
    <col min="44" max="45" width="42.28515625" style="53" customWidth="1"/>
    <col min="46" max="46" width="25" style="26" bestFit="1" customWidth="1"/>
    <col min="47" max="47" width="26.28515625" style="26" customWidth="1"/>
    <col min="48" max="48" width="19.7109375" style="26" bestFit="1" customWidth="1"/>
    <col min="49" max="49" width="26.28515625" style="26" customWidth="1"/>
    <col min="50" max="52" width="23.28515625" style="26" customWidth="1"/>
    <col min="53" max="53" width="22.28515625" style="53" bestFit="1" customWidth="1"/>
    <col min="54" max="69" width="33.140625" style="26" customWidth="1"/>
    <col min="70" max="71" width="45.85546875" style="47" customWidth="1"/>
    <col min="72" max="72" width="23.7109375" style="26" bestFit="1" customWidth="1"/>
    <col min="73" max="76" width="19" style="59" customWidth="1"/>
    <col min="77" max="77" width="17" style="26" customWidth="1"/>
    <col min="78" max="78" width="46.42578125" style="26" customWidth="1"/>
    <col min="79" max="79" width="17" style="26" customWidth="1"/>
    <col min="80" max="80" width="46.42578125" style="26" customWidth="1"/>
    <col min="81" max="81" width="16.7109375" style="53" customWidth="1"/>
    <col min="82" max="82" width="16.5703125" style="53" customWidth="1"/>
    <col min="83" max="83" width="15.140625" style="53" customWidth="1"/>
    <col min="84" max="84" width="16.7109375" style="53" customWidth="1"/>
    <col min="85" max="85" width="16.5703125" style="53" customWidth="1"/>
    <col min="86" max="86" width="15.140625" style="53" customWidth="1"/>
    <col min="87" max="87" width="37" style="63" customWidth="1"/>
    <col min="88" max="88" width="46.7109375" style="66" customWidth="1"/>
    <col min="89" max="89" width="37" style="63" customWidth="1"/>
    <col min="90" max="90" width="46.7109375" style="66" customWidth="1"/>
    <col min="91" max="91" width="23.28515625" style="26" customWidth="1"/>
    <col min="92" max="92" width="21.42578125" style="359" customWidth="1"/>
    <col min="93" max="93" width="23.28515625" style="26" customWidth="1"/>
    <col min="94" max="94" width="21.42578125" style="359" customWidth="1"/>
    <col min="95" max="95" width="22.140625" style="26" customWidth="1"/>
    <col min="96" max="96" width="16.85546875" style="53" customWidth="1"/>
    <col min="97" max="97" width="19" style="45" customWidth="1"/>
    <col min="98" max="98" width="22.140625" style="26" customWidth="1"/>
    <col min="99" max="99" width="16.85546875" style="53" customWidth="1"/>
    <col min="100" max="100" width="19" style="45" customWidth="1"/>
    <col min="101" max="102" width="17.140625" style="44" customWidth="1"/>
    <col min="103" max="103" width="67.42578125" style="42" customWidth="1"/>
    <col min="104" max="112" width="31.140625" style="26" customWidth="1"/>
    <col min="113" max="118" width="17.85546875" style="26" bestFit="1" customWidth="1"/>
    <col min="119" max="127" width="14.85546875" style="26" bestFit="1" customWidth="1"/>
    <col min="128" max="142" width="16.140625" style="26" bestFit="1" customWidth="1"/>
    <col min="143" max="144" width="60.42578125" style="26" customWidth="1"/>
    <col min="145" max="146" width="17.140625" style="44" customWidth="1"/>
    <col min="147" max="147" width="67.42578125" style="42" customWidth="1"/>
    <col min="148" max="156" width="31.140625" style="26" customWidth="1"/>
    <col min="157" max="162" width="17.85546875" style="26" bestFit="1" customWidth="1"/>
    <col min="163" max="171" width="14.85546875" style="26" bestFit="1" customWidth="1"/>
    <col min="172" max="186" width="16.140625" style="26" bestFit="1" customWidth="1"/>
    <col min="187" max="188" width="60.42578125" style="26" customWidth="1"/>
    <col min="189" max="191" width="24.5703125" style="26" customWidth="1"/>
    <col min="192" max="194" width="20.5703125" style="26" customWidth="1"/>
    <col min="195" max="196" width="40" style="26" customWidth="1"/>
    <col min="197" max="197" width="38.28515625" style="26" customWidth="1"/>
    <col min="198" max="199" width="25.85546875" style="26" customWidth="1"/>
    <col min="200" max="16384" width="11.42578125" style="26"/>
  </cols>
  <sheetData>
    <row r="1" spans="1:199" x14ac:dyDescent="0.25">
      <c r="A1" s="1" t="s">
        <v>192</v>
      </c>
      <c r="B1" s="1" t="s">
        <v>0</v>
      </c>
      <c r="C1" s="2" t="s">
        <v>9</v>
      </c>
      <c r="D1" s="2" t="s">
        <v>10</v>
      </c>
      <c r="E1" s="3" t="s">
        <v>11</v>
      </c>
      <c r="F1" s="4" t="s">
        <v>12</v>
      </c>
      <c r="G1" s="4" t="s">
        <v>13</v>
      </c>
      <c r="H1" s="4" t="s">
        <v>14</v>
      </c>
      <c r="I1" s="4" t="s">
        <v>15</v>
      </c>
      <c r="J1" s="4" t="s">
        <v>16</v>
      </c>
      <c r="K1" s="4" t="s">
        <v>17</v>
      </c>
      <c r="L1" s="4" t="s">
        <v>18</v>
      </c>
      <c r="M1" s="4" t="s">
        <v>19</v>
      </c>
      <c r="N1" s="4" t="s">
        <v>20</v>
      </c>
      <c r="O1" s="4" t="s">
        <v>21</v>
      </c>
      <c r="P1" s="4" t="s">
        <v>22</v>
      </c>
      <c r="Q1" s="3" t="s">
        <v>1</v>
      </c>
      <c r="R1" s="3" t="s">
        <v>2</v>
      </c>
      <c r="S1" s="3" t="s">
        <v>3</v>
      </c>
      <c r="T1" s="3" t="s">
        <v>4</v>
      </c>
      <c r="U1" s="3" t="s">
        <v>23</v>
      </c>
      <c r="V1" s="1" t="s">
        <v>24</v>
      </c>
      <c r="W1" s="1" t="s">
        <v>6</v>
      </c>
      <c r="X1" s="1" t="s">
        <v>5</v>
      </c>
      <c r="Y1" s="1" t="s">
        <v>7</v>
      </c>
      <c r="Z1" s="1" t="s">
        <v>25</v>
      </c>
      <c r="AA1" s="5" t="s">
        <v>26</v>
      </c>
      <c r="AB1" s="5" t="s">
        <v>27</v>
      </c>
      <c r="AC1" s="5" t="s">
        <v>28</v>
      </c>
      <c r="AD1" s="5" t="s">
        <v>29</v>
      </c>
      <c r="AE1" s="5" t="s">
        <v>30</v>
      </c>
      <c r="AF1" s="5" t="s">
        <v>31</v>
      </c>
      <c r="AG1" s="5" t="s">
        <v>32</v>
      </c>
      <c r="AH1" s="5" t="s">
        <v>33</v>
      </c>
      <c r="AI1" s="5" t="s">
        <v>34</v>
      </c>
      <c r="AJ1" s="5" t="s">
        <v>35</v>
      </c>
      <c r="AK1" s="6" t="s">
        <v>36</v>
      </c>
      <c r="AL1" s="6" t="s">
        <v>37</v>
      </c>
      <c r="AM1" s="6" t="s">
        <v>38</v>
      </c>
      <c r="AN1" s="6" t="s">
        <v>39</v>
      </c>
      <c r="AO1" s="6" t="s">
        <v>40</v>
      </c>
      <c r="AP1" s="6" t="s">
        <v>41</v>
      </c>
      <c r="AQ1" s="6" t="s">
        <v>42</v>
      </c>
      <c r="AR1" s="51" t="s">
        <v>365</v>
      </c>
      <c r="AS1" s="51" t="s">
        <v>366</v>
      </c>
      <c r="AT1" s="7" t="s">
        <v>43</v>
      </c>
      <c r="AU1" s="7" t="s">
        <v>44</v>
      </c>
      <c r="AV1" s="7" t="s">
        <v>45</v>
      </c>
      <c r="AW1" s="7" t="s">
        <v>46</v>
      </c>
      <c r="AX1" s="8" t="s">
        <v>47</v>
      </c>
      <c r="AY1" s="8" t="s">
        <v>218</v>
      </c>
      <c r="AZ1" s="8" t="s">
        <v>219</v>
      </c>
      <c r="BA1" s="54" t="s">
        <v>48</v>
      </c>
      <c r="BB1" s="8" t="s">
        <v>49</v>
      </c>
      <c r="BC1" s="8" t="s">
        <v>50</v>
      </c>
      <c r="BD1" s="8" t="s">
        <v>51</v>
      </c>
      <c r="BE1" s="8" t="s">
        <v>52</v>
      </c>
      <c r="BF1" s="8" t="s">
        <v>53</v>
      </c>
      <c r="BG1" s="8" t="s">
        <v>54</v>
      </c>
      <c r="BH1" s="8" t="s">
        <v>55</v>
      </c>
      <c r="BI1" s="8" t="s">
        <v>56</v>
      </c>
      <c r="BJ1" s="8" t="s">
        <v>57</v>
      </c>
      <c r="BK1" s="8" t="s">
        <v>58</v>
      </c>
      <c r="BL1" s="8" t="s">
        <v>59</v>
      </c>
      <c r="BM1" s="8" t="s">
        <v>60</v>
      </c>
      <c r="BN1" s="8" t="s">
        <v>61</v>
      </c>
      <c r="BO1" s="8" t="s">
        <v>62</v>
      </c>
      <c r="BP1" s="8" t="s">
        <v>63</v>
      </c>
      <c r="BQ1" s="8" t="s">
        <v>64</v>
      </c>
      <c r="BR1" s="8" t="s">
        <v>227</v>
      </c>
      <c r="BS1" s="8" t="s">
        <v>228</v>
      </c>
      <c r="BT1" s="8" t="s">
        <v>229</v>
      </c>
      <c r="BU1" s="57" t="s">
        <v>65</v>
      </c>
      <c r="BV1" s="57" t="s">
        <v>66</v>
      </c>
      <c r="BW1" s="57" t="s">
        <v>67</v>
      </c>
      <c r="BX1" s="57" t="s">
        <v>68</v>
      </c>
      <c r="BY1" s="1" t="s">
        <v>69</v>
      </c>
      <c r="BZ1" s="1" t="s">
        <v>70</v>
      </c>
      <c r="CA1" s="1" t="s">
        <v>71</v>
      </c>
      <c r="CB1" s="1" t="s">
        <v>72</v>
      </c>
      <c r="CC1" s="60" t="s">
        <v>73</v>
      </c>
      <c r="CD1" s="60" t="s">
        <v>74</v>
      </c>
      <c r="CE1" s="60" t="s">
        <v>75</v>
      </c>
      <c r="CF1" s="60" t="s">
        <v>76</v>
      </c>
      <c r="CG1" s="60" t="s">
        <v>77</v>
      </c>
      <c r="CH1" s="60" t="s">
        <v>78</v>
      </c>
      <c r="CI1" s="61" t="s">
        <v>79</v>
      </c>
      <c r="CJ1" s="64" t="s">
        <v>80</v>
      </c>
      <c r="CK1" s="61" t="s">
        <v>81</v>
      </c>
      <c r="CL1" s="64" t="s">
        <v>82</v>
      </c>
      <c r="CM1" s="9" t="s">
        <v>83</v>
      </c>
      <c r="CN1" s="358" t="s">
        <v>84</v>
      </c>
      <c r="CO1" s="9" t="s">
        <v>85</v>
      </c>
      <c r="CP1" s="358" t="s">
        <v>86</v>
      </c>
      <c r="CQ1" s="8" t="s">
        <v>87</v>
      </c>
      <c r="CR1" s="54" t="s">
        <v>88</v>
      </c>
      <c r="CS1" s="54" t="s">
        <v>89</v>
      </c>
      <c r="CT1" s="8" t="s">
        <v>90</v>
      </c>
      <c r="CU1" s="54" t="s">
        <v>91</v>
      </c>
      <c r="CV1" s="54" t="s">
        <v>92</v>
      </c>
      <c r="CW1" s="8" t="s">
        <v>93</v>
      </c>
      <c r="CX1" s="8" t="s">
        <v>94</v>
      </c>
      <c r="CY1" s="67" t="s">
        <v>95</v>
      </c>
      <c r="CZ1" s="8" t="s">
        <v>96</v>
      </c>
      <c r="DA1" s="8" t="s">
        <v>97</v>
      </c>
      <c r="DB1" s="8" t="s">
        <v>98</v>
      </c>
      <c r="DC1" s="8" t="s">
        <v>99</v>
      </c>
      <c r="DD1" s="8" t="s">
        <v>100</v>
      </c>
      <c r="DE1" s="8" t="s">
        <v>101</v>
      </c>
      <c r="DF1" s="8" t="s">
        <v>102</v>
      </c>
      <c r="DG1" s="8" t="s">
        <v>103</v>
      </c>
      <c r="DH1" s="8" t="s">
        <v>104</v>
      </c>
      <c r="DI1" s="1" t="s">
        <v>105</v>
      </c>
      <c r="DJ1" s="1" t="s">
        <v>106</v>
      </c>
      <c r="DK1" s="1" t="s">
        <v>107</v>
      </c>
      <c r="DL1" s="1" t="s">
        <v>108</v>
      </c>
      <c r="DM1" s="1" t="s">
        <v>109</v>
      </c>
      <c r="DN1" s="1" t="s">
        <v>110</v>
      </c>
      <c r="DO1" s="5" t="s">
        <v>111</v>
      </c>
      <c r="DP1" s="5" t="s">
        <v>112</v>
      </c>
      <c r="DQ1" s="5" t="s">
        <v>113</v>
      </c>
      <c r="DR1" s="5" t="s">
        <v>114</v>
      </c>
      <c r="DS1" s="5" t="s">
        <v>115</v>
      </c>
      <c r="DT1" s="5" t="s">
        <v>116</v>
      </c>
      <c r="DU1" s="5" t="s">
        <v>117</v>
      </c>
      <c r="DV1" s="5" t="s">
        <v>118</v>
      </c>
      <c r="DW1" s="5" t="s">
        <v>119</v>
      </c>
      <c r="DX1" s="1" t="s">
        <v>120</v>
      </c>
      <c r="DY1" s="1" t="s">
        <v>121</v>
      </c>
      <c r="DZ1" s="1" t="s">
        <v>122</v>
      </c>
      <c r="EA1" s="1" t="s">
        <v>123</v>
      </c>
      <c r="EB1" s="1" t="s">
        <v>124</v>
      </c>
      <c r="EC1" s="1" t="s">
        <v>125</v>
      </c>
      <c r="ED1" s="1" t="s">
        <v>126</v>
      </c>
      <c r="EE1" s="1" t="s">
        <v>127</v>
      </c>
      <c r="EF1" s="1" t="s">
        <v>128</v>
      </c>
      <c r="EG1" s="1" t="s">
        <v>129</v>
      </c>
      <c r="EH1" s="1" t="s">
        <v>130</v>
      </c>
      <c r="EI1" s="1" t="s">
        <v>131</v>
      </c>
      <c r="EJ1" s="1" t="s">
        <v>132</v>
      </c>
      <c r="EK1" s="1" t="s">
        <v>133</v>
      </c>
      <c r="EL1" s="1" t="s">
        <v>134</v>
      </c>
      <c r="EM1" s="1" t="s">
        <v>135</v>
      </c>
      <c r="EN1" s="1" t="s">
        <v>136</v>
      </c>
      <c r="EO1" s="8" t="s">
        <v>137</v>
      </c>
      <c r="EP1" s="8" t="s">
        <v>138</v>
      </c>
      <c r="EQ1" s="67" t="s">
        <v>139</v>
      </c>
      <c r="ER1" s="8" t="s">
        <v>140</v>
      </c>
      <c r="ES1" s="8" t="s">
        <v>141</v>
      </c>
      <c r="ET1" s="8" t="s">
        <v>142</v>
      </c>
      <c r="EU1" s="8" t="s">
        <v>143</v>
      </c>
      <c r="EV1" s="8" t="s">
        <v>144</v>
      </c>
      <c r="EW1" s="8" t="s">
        <v>145</v>
      </c>
      <c r="EX1" s="8" t="s">
        <v>146</v>
      </c>
      <c r="EY1" s="8" t="s">
        <v>147</v>
      </c>
      <c r="EZ1" s="8" t="s">
        <v>148</v>
      </c>
      <c r="FA1" s="1" t="s">
        <v>149</v>
      </c>
      <c r="FB1" s="1" t="s">
        <v>150</v>
      </c>
      <c r="FC1" s="1" t="s">
        <v>151</v>
      </c>
      <c r="FD1" s="1" t="s">
        <v>152</v>
      </c>
      <c r="FE1" s="1" t="s">
        <v>153</v>
      </c>
      <c r="FF1" s="1" t="s">
        <v>154</v>
      </c>
      <c r="FG1" s="5" t="s">
        <v>155</v>
      </c>
      <c r="FH1" s="5" t="s">
        <v>156</v>
      </c>
      <c r="FI1" s="5" t="s">
        <v>157</v>
      </c>
      <c r="FJ1" s="5" t="s">
        <v>158</v>
      </c>
      <c r="FK1" s="5" t="s">
        <v>159</v>
      </c>
      <c r="FL1" s="5" t="s">
        <v>160</v>
      </c>
      <c r="FM1" s="5" t="s">
        <v>161</v>
      </c>
      <c r="FN1" s="5" t="s">
        <v>162</v>
      </c>
      <c r="FO1" s="5" t="s">
        <v>163</v>
      </c>
      <c r="FP1" s="1" t="s">
        <v>164</v>
      </c>
      <c r="FQ1" s="1" t="s">
        <v>165</v>
      </c>
      <c r="FR1" s="1" t="s">
        <v>166</v>
      </c>
      <c r="FS1" s="1" t="s">
        <v>167</v>
      </c>
      <c r="FT1" s="1" t="s">
        <v>168</v>
      </c>
      <c r="FU1" s="1" t="s">
        <v>169</v>
      </c>
      <c r="FV1" s="1" t="s">
        <v>170</v>
      </c>
      <c r="FW1" s="1" t="s">
        <v>171</v>
      </c>
      <c r="FX1" s="1" t="s">
        <v>172</v>
      </c>
      <c r="FY1" s="1" t="s">
        <v>173</v>
      </c>
      <c r="FZ1" s="1" t="s">
        <v>174</v>
      </c>
      <c r="GA1" s="1" t="s">
        <v>175</v>
      </c>
      <c r="GB1" s="1" t="s">
        <v>176</v>
      </c>
      <c r="GC1" s="1" t="s">
        <v>177</v>
      </c>
      <c r="GD1" s="1" t="s">
        <v>178</v>
      </c>
      <c r="GE1" s="1" t="s">
        <v>179</v>
      </c>
      <c r="GF1" s="1" t="s">
        <v>180</v>
      </c>
      <c r="GG1" s="70" t="s">
        <v>181</v>
      </c>
      <c r="GH1" s="70" t="s">
        <v>182</v>
      </c>
      <c r="GI1" s="70" t="s">
        <v>183</v>
      </c>
      <c r="GJ1" s="9" t="s">
        <v>230</v>
      </c>
      <c r="GK1" s="9" t="s">
        <v>231</v>
      </c>
      <c r="GL1" s="7" t="s">
        <v>184</v>
      </c>
      <c r="GM1" s="9" t="s">
        <v>232</v>
      </c>
      <c r="GN1" s="9" t="s">
        <v>233</v>
      </c>
      <c r="GO1" s="9" t="s">
        <v>234</v>
      </c>
      <c r="GP1" s="9" t="s">
        <v>379</v>
      </c>
      <c r="GQ1" s="9" t="s">
        <v>380</v>
      </c>
    </row>
    <row r="2" spans="1:199" x14ac:dyDescent="0.25">
      <c r="A2" s="10"/>
      <c r="B2" s="10"/>
      <c r="C2" s="11"/>
      <c r="D2" s="11"/>
      <c r="E2" s="27"/>
      <c r="F2" s="13"/>
      <c r="G2" s="13"/>
      <c r="H2" s="13"/>
      <c r="I2" s="13"/>
      <c r="J2" s="13"/>
      <c r="K2" s="356"/>
      <c r="L2" s="356"/>
      <c r="M2" s="13"/>
      <c r="N2" s="13"/>
      <c r="O2" s="13"/>
      <c r="P2" s="13"/>
      <c r="Q2" s="12"/>
      <c r="R2" s="12"/>
      <c r="S2" s="12"/>
      <c r="T2" s="12"/>
      <c r="U2" s="12"/>
      <c r="V2" s="10"/>
      <c r="W2" s="10"/>
      <c r="X2" s="10"/>
      <c r="Y2" s="10"/>
      <c r="Z2" s="10"/>
      <c r="AA2" s="19"/>
      <c r="AB2" s="19"/>
      <c r="AC2" s="14"/>
      <c r="AD2" s="14"/>
      <c r="AE2" s="14"/>
      <c r="AF2" s="14"/>
      <c r="AG2" s="14"/>
      <c r="AH2" s="14"/>
      <c r="AI2" s="14"/>
      <c r="AJ2" s="14"/>
      <c r="AK2" s="15"/>
      <c r="AL2" s="15"/>
      <c r="AM2" s="15"/>
      <c r="AN2" s="15"/>
      <c r="AO2" s="73"/>
      <c r="AP2" s="73"/>
      <c r="AQ2" s="73"/>
      <c r="AR2" s="52"/>
      <c r="AS2" s="52"/>
      <c r="AT2" s="16"/>
      <c r="AU2" s="74"/>
      <c r="AV2" s="16"/>
      <c r="AW2" s="74"/>
      <c r="AX2" s="295"/>
      <c r="AY2" s="295"/>
      <c r="AZ2" s="295"/>
      <c r="BA2" s="21"/>
      <c r="BB2" s="22"/>
      <c r="BC2" s="22"/>
      <c r="BD2" s="22"/>
      <c r="BE2" s="22"/>
      <c r="BF2" s="22"/>
      <c r="BG2" s="22"/>
      <c r="BH2" s="22"/>
      <c r="BI2" s="22"/>
      <c r="BJ2" s="22"/>
      <c r="BK2" s="22"/>
      <c r="BL2" s="22"/>
      <c r="BM2" s="22"/>
      <c r="BN2" s="22"/>
      <c r="BO2" s="22"/>
      <c r="BP2" s="22"/>
      <c r="BQ2" s="22"/>
      <c r="BR2" s="55"/>
      <c r="BS2" s="56"/>
      <c r="BT2" s="20"/>
      <c r="BU2" s="58"/>
      <c r="BV2" s="58"/>
      <c r="BW2" s="58"/>
      <c r="BX2" s="58"/>
      <c r="BY2" s="23"/>
      <c r="BZ2" s="76"/>
      <c r="CA2" s="23"/>
      <c r="CB2" s="75"/>
      <c r="CC2" s="23"/>
      <c r="CD2" s="23"/>
      <c r="CE2" s="23"/>
      <c r="CF2" s="23"/>
      <c r="CG2" s="23"/>
      <c r="CH2" s="23"/>
      <c r="CI2" s="62"/>
      <c r="CJ2" s="65"/>
      <c r="CK2" s="62"/>
      <c r="CL2" s="65"/>
      <c r="CM2" s="18"/>
      <c r="CN2" s="357"/>
      <c r="CO2" s="18"/>
      <c r="CP2" s="357"/>
      <c r="CQ2" s="17"/>
      <c r="CR2" s="21"/>
      <c r="CS2" s="21"/>
      <c r="CT2" s="17"/>
      <c r="CU2" s="21"/>
      <c r="CV2" s="21"/>
      <c r="CW2" s="17"/>
      <c r="CX2" s="17"/>
      <c r="CY2" s="68"/>
      <c r="CZ2" s="17"/>
      <c r="DA2" s="17"/>
      <c r="DB2" s="17"/>
      <c r="DC2" s="17"/>
      <c r="DD2" s="17"/>
      <c r="DE2" s="17"/>
      <c r="DF2" s="17"/>
      <c r="DG2" s="17"/>
      <c r="DH2" s="17"/>
      <c r="DI2" s="24"/>
      <c r="DJ2" s="24"/>
      <c r="DK2" s="24"/>
      <c r="DL2" s="24"/>
      <c r="DM2" s="24"/>
      <c r="DN2" s="24"/>
      <c r="DO2" s="25"/>
      <c r="DP2" s="25"/>
      <c r="DQ2" s="25"/>
      <c r="DR2" s="25"/>
      <c r="DS2" s="25"/>
      <c r="DT2" s="25"/>
      <c r="DU2" s="25"/>
      <c r="DV2" s="25"/>
      <c r="DW2" s="25"/>
      <c r="DX2" s="24"/>
      <c r="DY2" s="24"/>
      <c r="DZ2" s="24"/>
      <c r="EA2" s="24"/>
      <c r="EB2" s="24"/>
      <c r="EC2" s="24"/>
      <c r="ED2" s="24"/>
      <c r="EE2" s="24"/>
      <c r="EF2" s="24"/>
      <c r="EG2" s="24"/>
      <c r="EH2" s="24"/>
      <c r="EI2" s="24"/>
      <c r="EJ2" s="24"/>
      <c r="EK2" s="24"/>
      <c r="EL2" s="24"/>
      <c r="EM2" s="69"/>
      <c r="EN2" s="69"/>
      <c r="EO2" s="17"/>
      <c r="EP2" s="17"/>
      <c r="EQ2" s="68"/>
      <c r="ER2" s="17"/>
      <c r="ES2" s="17"/>
      <c r="ET2" s="17"/>
      <c r="EU2" s="17"/>
      <c r="EV2" s="17"/>
      <c r="EW2" s="17"/>
      <c r="EX2" s="17"/>
      <c r="EY2" s="17"/>
      <c r="EZ2" s="17"/>
      <c r="FA2" s="24"/>
      <c r="FB2" s="24"/>
      <c r="FC2" s="24"/>
      <c r="FD2" s="24"/>
      <c r="FE2" s="24"/>
      <c r="FF2" s="24"/>
      <c r="FG2" s="25"/>
      <c r="FH2" s="25"/>
      <c r="FI2" s="25"/>
      <c r="FJ2" s="25"/>
      <c r="FK2" s="25"/>
      <c r="FL2" s="25"/>
      <c r="FM2" s="25"/>
      <c r="FN2" s="25"/>
      <c r="FO2" s="25"/>
      <c r="FP2" s="24"/>
      <c r="FQ2" s="24"/>
      <c r="FR2" s="24"/>
      <c r="FS2" s="24"/>
      <c r="FT2" s="24"/>
      <c r="FU2" s="24"/>
      <c r="FV2" s="24"/>
      <c r="FW2" s="24"/>
      <c r="FX2" s="24"/>
      <c r="FY2" s="24"/>
      <c r="FZ2" s="24"/>
      <c r="GA2" s="24"/>
      <c r="GB2" s="24"/>
      <c r="GC2" s="24"/>
      <c r="GD2" s="24"/>
      <c r="GE2" s="69"/>
      <c r="GF2" s="69"/>
      <c r="GG2" s="71"/>
      <c r="GH2" s="71"/>
      <c r="GI2" s="71"/>
      <c r="GJ2" s="18"/>
      <c r="GK2" s="18"/>
      <c r="GL2" s="16"/>
      <c r="GM2" s="72"/>
      <c r="GN2" s="72"/>
      <c r="GO2" s="72"/>
      <c r="GP2" s="72"/>
      <c r="GQ2" s="72"/>
    </row>
  </sheetData>
  <autoFilter ref="A1:GQ11280" xr:uid="{006FEEA6-FE67-4015-8AFE-124D7AACFB29}"/>
  <pageMargins left="0.7" right="0.7" top="0.78740157499999996" bottom="0.78740157499999996"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GO2"/>
  <sheetViews>
    <sheetView zoomScaleNormal="100" workbookViewId="0">
      <selection activeCell="B22" sqref="B22"/>
    </sheetView>
  </sheetViews>
  <sheetFormatPr baseColWidth="10" defaultColWidth="11.42578125" defaultRowHeight="15" x14ac:dyDescent="0.25"/>
  <cols>
    <col min="1" max="1" width="23.85546875" style="26" customWidth="1"/>
    <col min="2" max="2" width="13.5703125" style="26" bestFit="1" customWidth="1"/>
    <col min="3" max="3" width="17.7109375" style="26" bestFit="1" customWidth="1"/>
    <col min="4" max="4" width="18.140625" style="26" bestFit="1" customWidth="1"/>
    <col min="5" max="5" width="15.28515625" style="26" bestFit="1" customWidth="1"/>
    <col min="6" max="6" width="43.5703125" style="26" bestFit="1" customWidth="1"/>
    <col min="7" max="7" width="43.42578125" style="26" bestFit="1" customWidth="1"/>
    <col min="8" max="8" width="13" style="26" bestFit="1" customWidth="1"/>
    <col min="9" max="9" width="12.7109375" style="26" bestFit="1" customWidth="1"/>
    <col min="10" max="10" width="27" style="26" bestFit="1" customWidth="1"/>
    <col min="11" max="11" width="16.42578125" style="53" bestFit="1" customWidth="1"/>
    <col min="12" max="12" width="16.140625" style="53" bestFit="1" customWidth="1"/>
    <col min="13" max="13" width="15.140625" style="26" bestFit="1" customWidth="1"/>
    <col min="14" max="14" width="26.7109375" style="26" bestFit="1" customWidth="1"/>
    <col min="15" max="15" width="15" style="26" bestFit="1" customWidth="1"/>
    <col min="16" max="16" width="26.5703125" style="26" bestFit="1" customWidth="1"/>
    <col min="17" max="17" width="14.7109375" style="26" bestFit="1" customWidth="1"/>
    <col min="18" max="18" width="16.85546875" style="26" bestFit="1" customWidth="1"/>
    <col min="19" max="19" width="14.7109375" style="26" bestFit="1" customWidth="1"/>
    <col min="20" max="20" width="31.140625" style="26" bestFit="1" customWidth="1"/>
    <col min="21" max="21" width="49.85546875" style="26" customWidth="1"/>
    <col min="22" max="22" width="9.5703125" style="26" bestFit="1" customWidth="1"/>
    <col min="23" max="23" width="10.85546875" style="26" bestFit="1" customWidth="1"/>
    <col min="24" max="24" width="11.5703125" style="26" bestFit="1" customWidth="1"/>
    <col min="25" max="25" width="8.85546875" style="26" bestFit="1" customWidth="1"/>
    <col min="26" max="26" width="9.85546875" style="26" bestFit="1" customWidth="1"/>
    <col min="27" max="28" width="22.28515625" style="26" bestFit="1" customWidth="1"/>
    <col min="29" max="29" width="26.5703125" style="26" bestFit="1" customWidth="1"/>
    <col min="30" max="30" width="24.85546875" style="26" bestFit="1" customWidth="1"/>
    <col min="31" max="31" width="25.5703125" style="26" bestFit="1" customWidth="1"/>
    <col min="32" max="32" width="24" style="26" bestFit="1" customWidth="1"/>
    <col min="33" max="33" width="26.42578125" style="26" bestFit="1" customWidth="1"/>
    <col min="34" max="34" width="24.7109375" style="26" bestFit="1" customWidth="1"/>
    <col min="35" max="35" width="25.42578125" style="26" bestFit="1" customWidth="1"/>
    <col min="36" max="36" width="23.85546875" style="26" bestFit="1" customWidth="1"/>
    <col min="37" max="37" width="18.140625" style="26" bestFit="1" customWidth="1"/>
    <col min="38" max="38" width="16.5703125" style="26" bestFit="1" customWidth="1"/>
    <col min="39" max="39" width="23.140625" style="26" bestFit="1" customWidth="1"/>
    <col min="40" max="40" width="18.140625" style="26" bestFit="1" customWidth="1"/>
    <col min="41" max="41" width="37" style="26" bestFit="1" customWidth="1"/>
    <col min="42" max="42" width="44.5703125" style="26" bestFit="1" customWidth="1"/>
    <col min="43" max="43" width="113.28515625" style="26" bestFit="1" customWidth="1"/>
    <col min="44" max="45" width="42.28515625" style="53" customWidth="1"/>
    <col min="46" max="46" width="25" style="26" bestFit="1" customWidth="1"/>
    <col min="47" max="47" width="26.28515625" style="26" customWidth="1"/>
    <col min="48" max="48" width="19.7109375" style="26" bestFit="1" customWidth="1"/>
    <col min="49" max="49" width="26.28515625" style="26" customWidth="1"/>
    <col min="50" max="52" width="23.28515625" style="26" customWidth="1"/>
    <col min="53" max="53" width="22.28515625" style="53" bestFit="1" customWidth="1"/>
    <col min="54" max="69" width="33.140625" style="26" customWidth="1"/>
    <col min="70" max="71" width="45.85546875" style="47" customWidth="1"/>
    <col min="72" max="72" width="23.7109375" style="26" bestFit="1" customWidth="1"/>
    <col min="73" max="76" width="19" style="59" customWidth="1"/>
    <col min="77" max="77" width="17" style="26" customWidth="1"/>
    <col min="78" max="78" width="46.42578125" style="26" customWidth="1"/>
    <col min="79" max="79" width="17" style="26" customWidth="1"/>
    <col min="80" max="80" width="46.42578125" style="26" customWidth="1"/>
    <col min="81" max="81" width="16.7109375" style="53" customWidth="1"/>
    <col min="82" max="82" width="16.5703125" style="53" customWidth="1"/>
    <col min="83" max="83" width="15.140625" style="53" customWidth="1"/>
    <col min="84" max="84" width="16.7109375" style="53" customWidth="1"/>
    <col min="85" max="85" width="16.5703125" style="53" customWidth="1"/>
    <col min="86" max="86" width="15.140625" style="53" customWidth="1"/>
    <col min="87" max="87" width="37" style="63" customWidth="1"/>
    <col min="88" max="88" width="46.7109375" style="66" customWidth="1"/>
    <col min="89" max="89" width="37" style="63" customWidth="1"/>
    <col min="90" max="90" width="46.7109375" style="66" customWidth="1"/>
    <col min="91" max="91" width="23.28515625" style="26" customWidth="1"/>
    <col min="92" max="92" width="21.42578125" style="359" customWidth="1"/>
    <col min="93" max="93" width="23.28515625" style="26" customWidth="1"/>
    <col min="94" max="94" width="21.42578125" style="359" customWidth="1"/>
    <col min="95" max="95" width="22.140625" style="26" customWidth="1"/>
    <col min="96" max="96" width="16.85546875" style="53" customWidth="1"/>
    <col min="97" max="97" width="19" style="45" customWidth="1"/>
    <col min="98" max="98" width="22.140625" style="26" customWidth="1"/>
    <col min="99" max="99" width="16.85546875" style="53" customWidth="1"/>
    <col min="100" max="100" width="19" style="45" customWidth="1"/>
    <col min="101" max="102" width="17.140625" style="44" customWidth="1"/>
    <col min="103" max="103" width="67.42578125" style="42" customWidth="1"/>
    <col min="104" max="112" width="31.140625" style="26" customWidth="1"/>
    <col min="113" max="118" width="17.85546875" style="26" bestFit="1" customWidth="1"/>
    <col min="119" max="127" width="14.85546875" style="26" bestFit="1" customWidth="1"/>
    <col min="128" max="142" width="16.140625" style="26" bestFit="1" customWidth="1"/>
    <col min="143" max="144" width="60.42578125" style="26" customWidth="1"/>
    <col min="145" max="146" width="17.140625" style="44" customWidth="1"/>
    <col min="147" max="147" width="67.42578125" style="42" customWidth="1"/>
    <col min="148" max="156" width="31.140625" style="26" customWidth="1"/>
    <col min="157" max="162" width="17.85546875" style="26" bestFit="1" customWidth="1"/>
    <col min="163" max="171" width="14.85546875" style="26" bestFit="1" customWidth="1"/>
    <col min="172" max="186" width="16.140625" style="26" bestFit="1" customWidth="1"/>
    <col min="187" max="188" width="60.42578125" style="26" customWidth="1"/>
    <col min="189" max="191" width="24.5703125" style="26" customWidth="1"/>
    <col min="192" max="194" width="20.5703125" style="26" customWidth="1"/>
    <col min="195" max="196" width="40" style="26" customWidth="1"/>
    <col min="197" max="197" width="38.28515625" style="26" customWidth="1"/>
    <col min="198" max="16384" width="11.42578125" style="26"/>
  </cols>
  <sheetData>
    <row r="1" spans="1:197" x14ac:dyDescent="0.25">
      <c r="A1" s="1" t="s">
        <v>192</v>
      </c>
      <c r="B1" s="1" t="s">
        <v>0</v>
      </c>
      <c r="C1" s="2" t="s">
        <v>9</v>
      </c>
      <c r="D1" s="2" t="s">
        <v>10</v>
      </c>
      <c r="E1" s="3" t="s">
        <v>11</v>
      </c>
      <c r="F1" s="4" t="s">
        <v>12</v>
      </c>
      <c r="G1" s="4" t="s">
        <v>13</v>
      </c>
      <c r="H1" s="4" t="s">
        <v>14</v>
      </c>
      <c r="I1" s="4" t="s">
        <v>15</v>
      </c>
      <c r="J1" s="4" t="s">
        <v>16</v>
      </c>
      <c r="K1" s="4" t="s">
        <v>17</v>
      </c>
      <c r="L1" s="4" t="s">
        <v>18</v>
      </c>
      <c r="M1" s="4" t="s">
        <v>19</v>
      </c>
      <c r="N1" s="4" t="s">
        <v>20</v>
      </c>
      <c r="O1" s="4" t="s">
        <v>21</v>
      </c>
      <c r="P1" s="4" t="s">
        <v>22</v>
      </c>
      <c r="Q1" s="3" t="s">
        <v>1</v>
      </c>
      <c r="R1" s="3" t="s">
        <v>2</v>
      </c>
      <c r="S1" s="3" t="s">
        <v>3</v>
      </c>
      <c r="T1" s="3" t="s">
        <v>4</v>
      </c>
      <c r="U1" s="3" t="s">
        <v>23</v>
      </c>
      <c r="V1" s="1" t="s">
        <v>24</v>
      </c>
      <c r="W1" s="1" t="s">
        <v>6</v>
      </c>
      <c r="X1" s="1" t="s">
        <v>5</v>
      </c>
      <c r="Y1" s="1" t="s">
        <v>7</v>
      </c>
      <c r="Z1" s="1" t="s">
        <v>25</v>
      </c>
      <c r="AA1" s="5" t="s">
        <v>26</v>
      </c>
      <c r="AB1" s="5" t="s">
        <v>27</v>
      </c>
      <c r="AC1" s="5" t="s">
        <v>28</v>
      </c>
      <c r="AD1" s="5" t="s">
        <v>29</v>
      </c>
      <c r="AE1" s="5" t="s">
        <v>30</v>
      </c>
      <c r="AF1" s="5" t="s">
        <v>31</v>
      </c>
      <c r="AG1" s="5" t="s">
        <v>32</v>
      </c>
      <c r="AH1" s="5" t="s">
        <v>33</v>
      </c>
      <c r="AI1" s="5" t="s">
        <v>34</v>
      </c>
      <c r="AJ1" s="5" t="s">
        <v>35</v>
      </c>
      <c r="AK1" s="6" t="s">
        <v>36</v>
      </c>
      <c r="AL1" s="6" t="s">
        <v>37</v>
      </c>
      <c r="AM1" s="6" t="s">
        <v>38</v>
      </c>
      <c r="AN1" s="6" t="s">
        <v>39</v>
      </c>
      <c r="AO1" s="6" t="s">
        <v>40</v>
      </c>
      <c r="AP1" s="6" t="s">
        <v>41</v>
      </c>
      <c r="AQ1" s="6" t="s">
        <v>42</v>
      </c>
      <c r="AR1" s="51" t="s">
        <v>365</v>
      </c>
      <c r="AS1" s="51" t="s">
        <v>366</v>
      </c>
      <c r="AT1" s="7" t="s">
        <v>43</v>
      </c>
      <c r="AU1" s="7" t="s">
        <v>44</v>
      </c>
      <c r="AV1" s="7" t="s">
        <v>45</v>
      </c>
      <c r="AW1" s="7" t="s">
        <v>46</v>
      </c>
      <c r="AX1" s="8" t="s">
        <v>47</v>
      </c>
      <c r="AY1" s="8" t="s">
        <v>218</v>
      </c>
      <c r="AZ1" s="8" t="s">
        <v>219</v>
      </c>
      <c r="BA1" s="54" t="s">
        <v>48</v>
      </c>
      <c r="BB1" s="8" t="s">
        <v>49</v>
      </c>
      <c r="BC1" s="8" t="s">
        <v>50</v>
      </c>
      <c r="BD1" s="8" t="s">
        <v>51</v>
      </c>
      <c r="BE1" s="8" t="s">
        <v>52</v>
      </c>
      <c r="BF1" s="8" t="s">
        <v>53</v>
      </c>
      <c r="BG1" s="8" t="s">
        <v>54</v>
      </c>
      <c r="BH1" s="8" t="s">
        <v>55</v>
      </c>
      <c r="BI1" s="8" t="s">
        <v>56</v>
      </c>
      <c r="BJ1" s="8" t="s">
        <v>57</v>
      </c>
      <c r="BK1" s="8" t="s">
        <v>58</v>
      </c>
      <c r="BL1" s="8" t="s">
        <v>59</v>
      </c>
      <c r="BM1" s="8" t="s">
        <v>60</v>
      </c>
      <c r="BN1" s="8" t="s">
        <v>61</v>
      </c>
      <c r="BO1" s="8" t="s">
        <v>62</v>
      </c>
      <c r="BP1" s="8" t="s">
        <v>63</v>
      </c>
      <c r="BQ1" s="8" t="s">
        <v>64</v>
      </c>
      <c r="BR1" s="8" t="s">
        <v>227</v>
      </c>
      <c r="BS1" s="8" t="s">
        <v>228</v>
      </c>
      <c r="BT1" s="8" t="s">
        <v>229</v>
      </c>
      <c r="BU1" s="57" t="s">
        <v>65</v>
      </c>
      <c r="BV1" s="57" t="s">
        <v>66</v>
      </c>
      <c r="BW1" s="57" t="s">
        <v>67</v>
      </c>
      <c r="BX1" s="57" t="s">
        <v>68</v>
      </c>
      <c r="BY1" s="1" t="s">
        <v>69</v>
      </c>
      <c r="BZ1" s="1" t="s">
        <v>70</v>
      </c>
      <c r="CA1" s="1" t="s">
        <v>71</v>
      </c>
      <c r="CB1" s="1" t="s">
        <v>72</v>
      </c>
      <c r="CC1" s="60" t="s">
        <v>73</v>
      </c>
      <c r="CD1" s="60" t="s">
        <v>74</v>
      </c>
      <c r="CE1" s="60" t="s">
        <v>75</v>
      </c>
      <c r="CF1" s="60" t="s">
        <v>76</v>
      </c>
      <c r="CG1" s="60" t="s">
        <v>77</v>
      </c>
      <c r="CH1" s="60" t="s">
        <v>78</v>
      </c>
      <c r="CI1" s="61" t="s">
        <v>79</v>
      </c>
      <c r="CJ1" s="64" t="s">
        <v>80</v>
      </c>
      <c r="CK1" s="61" t="s">
        <v>81</v>
      </c>
      <c r="CL1" s="64" t="s">
        <v>82</v>
      </c>
      <c r="CM1" s="9" t="s">
        <v>83</v>
      </c>
      <c r="CN1" s="358" t="s">
        <v>84</v>
      </c>
      <c r="CO1" s="9" t="s">
        <v>85</v>
      </c>
      <c r="CP1" s="358" t="s">
        <v>86</v>
      </c>
      <c r="CQ1" s="8" t="s">
        <v>87</v>
      </c>
      <c r="CR1" s="54" t="s">
        <v>88</v>
      </c>
      <c r="CS1" s="54" t="s">
        <v>89</v>
      </c>
      <c r="CT1" s="8" t="s">
        <v>90</v>
      </c>
      <c r="CU1" s="54" t="s">
        <v>91</v>
      </c>
      <c r="CV1" s="54" t="s">
        <v>92</v>
      </c>
      <c r="CW1" s="8" t="s">
        <v>93</v>
      </c>
      <c r="CX1" s="8" t="s">
        <v>94</v>
      </c>
      <c r="CY1" s="67" t="s">
        <v>95</v>
      </c>
      <c r="CZ1" s="8" t="s">
        <v>96</v>
      </c>
      <c r="DA1" s="8" t="s">
        <v>97</v>
      </c>
      <c r="DB1" s="8" t="s">
        <v>98</v>
      </c>
      <c r="DC1" s="8" t="s">
        <v>99</v>
      </c>
      <c r="DD1" s="8" t="s">
        <v>100</v>
      </c>
      <c r="DE1" s="8" t="s">
        <v>101</v>
      </c>
      <c r="DF1" s="8" t="s">
        <v>102</v>
      </c>
      <c r="DG1" s="8" t="s">
        <v>103</v>
      </c>
      <c r="DH1" s="8" t="s">
        <v>104</v>
      </c>
      <c r="DI1" s="1" t="s">
        <v>105</v>
      </c>
      <c r="DJ1" s="1" t="s">
        <v>106</v>
      </c>
      <c r="DK1" s="1" t="s">
        <v>107</v>
      </c>
      <c r="DL1" s="1" t="s">
        <v>108</v>
      </c>
      <c r="DM1" s="1" t="s">
        <v>109</v>
      </c>
      <c r="DN1" s="1" t="s">
        <v>110</v>
      </c>
      <c r="DO1" s="5" t="s">
        <v>111</v>
      </c>
      <c r="DP1" s="5" t="s">
        <v>112</v>
      </c>
      <c r="DQ1" s="5" t="s">
        <v>113</v>
      </c>
      <c r="DR1" s="5" t="s">
        <v>114</v>
      </c>
      <c r="DS1" s="5" t="s">
        <v>115</v>
      </c>
      <c r="DT1" s="5" t="s">
        <v>116</v>
      </c>
      <c r="DU1" s="5" t="s">
        <v>117</v>
      </c>
      <c r="DV1" s="5" t="s">
        <v>118</v>
      </c>
      <c r="DW1" s="5" t="s">
        <v>119</v>
      </c>
      <c r="DX1" s="1" t="s">
        <v>120</v>
      </c>
      <c r="DY1" s="1" t="s">
        <v>121</v>
      </c>
      <c r="DZ1" s="1" t="s">
        <v>122</v>
      </c>
      <c r="EA1" s="1" t="s">
        <v>123</v>
      </c>
      <c r="EB1" s="1" t="s">
        <v>124</v>
      </c>
      <c r="EC1" s="1" t="s">
        <v>125</v>
      </c>
      <c r="ED1" s="1" t="s">
        <v>126</v>
      </c>
      <c r="EE1" s="1" t="s">
        <v>127</v>
      </c>
      <c r="EF1" s="1" t="s">
        <v>128</v>
      </c>
      <c r="EG1" s="1" t="s">
        <v>129</v>
      </c>
      <c r="EH1" s="1" t="s">
        <v>130</v>
      </c>
      <c r="EI1" s="1" t="s">
        <v>131</v>
      </c>
      <c r="EJ1" s="1" t="s">
        <v>132</v>
      </c>
      <c r="EK1" s="1" t="s">
        <v>133</v>
      </c>
      <c r="EL1" s="1" t="s">
        <v>134</v>
      </c>
      <c r="EM1" s="1" t="s">
        <v>135</v>
      </c>
      <c r="EN1" s="1" t="s">
        <v>136</v>
      </c>
      <c r="EO1" s="8" t="s">
        <v>137</v>
      </c>
      <c r="EP1" s="8" t="s">
        <v>138</v>
      </c>
      <c r="EQ1" s="67" t="s">
        <v>139</v>
      </c>
      <c r="ER1" s="8" t="s">
        <v>140</v>
      </c>
      <c r="ES1" s="8" t="s">
        <v>141</v>
      </c>
      <c r="ET1" s="8" t="s">
        <v>142</v>
      </c>
      <c r="EU1" s="8" t="s">
        <v>143</v>
      </c>
      <c r="EV1" s="8" t="s">
        <v>144</v>
      </c>
      <c r="EW1" s="8" t="s">
        <v>145</v>
      </c>
      <c r="EX1" s="8" t="s">
        <v>146</v>
      </c>
      <c r="EY1" s="8" t="s">
        <v>147</v>
      </c>
      <c r="EZ1" s="8" t="s">
        <v>148</v>
      </c>
      <c r="FA1" s="1" t="s">
        <v>149</v>
      </c>
      <c r="FB1" s="1" t="s">
        <v>150</v>
      </c>
      <c r="FC1" s="1" t="s">
        <v>151</v>
      </c>
      <c r="FD1" s="1" t="s">
        <v>152</v>
      </c>
      <c r="FE1" s="1" t="s">
        <v>153</v>
      </c>
      <c r="FF1" s="1" t="s">
        <v>154</v>
      </c>
      <c r="FG1" s="5" t="s">
        <v>155</v>
      </c>
      <c r="FH1" s="5" t="s">
        <v>156</v>
      </c>
      <c r="FI1" s="5" t="s">
        <v>157</v>
      </c>
      <c r="FJ1" s="5" t="s">
        <v>158</v>
      </c>
      <c r="FK1" s="5" t="s">
        <v>159</v>
      </c>
      <c r="FL1" s="5" t="s">
        <v>160</v>
      </c>
      <c r="FM1" s="5" t="s">
        <v>161</v>
      </c>
      <c r="FN1" s="5" t="s">
        <v>162</v>
      </c>
      <c r="FO1" s="5" t="s">
        <v>163</v>
      </c>
      <c r="FP1" s="1" t="s">
        <v>164</v>
      </c>
      <c r="FQ1" s="1" t="s">
        <v>165</v>
      </c>
      <c r="FR1" s="1" t="s">
        <v>166</v>
      </c>
      <c r="FS1" s="1" t="s">
        <v>167</v>
      </c>
      <c r="FT1" s="1" t="s">
        <v>168</v>
      </c>
      <c r="FU1" s="1" t="s">
        <v>169</v>
      </c>
      <c r="FV1" s="1" t="s">
        <v>170</v>
      </c>
      <c r="FW1" s="1" t="s">
        <v>171</v>
      </c>
      <c r="FX1" s="1" t="s">
        <v>172</v>
      </c>
      <c r="FY1" s="1" t="s">
        <v>173</v>
      </c>
      <c r="FZ1" s="1" t="s">
        <v>174</v>
      </c>
      <c r="GA1" s="1" t="s">
        <v>175</v>
      </c>
      <c r="GB1" s="1" t="s">
        <v>176</v>
      </c>
      <c r="GC1" s="1" t="s">
        <v>177</v>
      </c>
      <c r="GD1" s="1" t="s">
        <v>178</v>
      </c>
      <c r="GE1" s="1" t="s">
        <v>179</v>
      </c>
      <c r="GF1" s="1" t="s">
        <v>180</v>
      </c>
      <c r="GG1" s="70" t="s">
        <v>181</v>
      </c>
      <c r="GH1" s="70" t="s">
        <v>182</v>
      </c>
      <c r="GI1" s="70" t="s">
        <v>183</v>
      </c>
      <c r="GJ1" s="9" t="s">
        <v>230</v>
      </c>
      <c r="GK1" s="9" t="s">
        <v>231</v>
      </c>
      <c r="GL1" s="7" t="s">
        <v>184</v>
      </c>
      <c r="GM1" s="9" t="s">
        <v>232</v>
      </c>
      <c r="GN1" s="9" t="s">
        <v>233</v>
      </c>
      <c r="GO1" s="9" t="s">
        <v>234</v>
      </c>
    </row>
    <row r="2" spans="1:197" x14ac:dyDescent="0.25">
      <c r="A2" s="10"/>
      <c r="B2" s="10"/>
      <c r="C2" s="11"/>
      <c r="D2" s="11"/>
      <c r="E2" s="27"/>
      <c r="F2" s="13"/>
      <c r="G2" s="13"/>
      <c r="H2" s="13"/>
      <c r="I2" s="13"/>
      <c r="J2" s="13"/>
      <c r="K2" s="356"/>
      <c r="L2" s="356"/>
      <c r="M2" s="13"/>
      <c r="N2" s="13"/>
      <c r="O2" s="13"/>
      <c r="P2" s="13"/>
      <c r="Q2" s="12"/>
      <c r="R2" s="12"/>
      <c r="S2" s="12"/>
      <c r="T2" s="12"/>
      <c r="U2" s="12"/>
      <c r="V2" s="10"/>
      <c r="W2" s="10"/>
      <c r="X2" s="10"/>
      <c r="Y2" s="10"/>
      <c r="Z2" s="10"/>
      <c r="AA2" s="19"/>
      <c r="AB2" s="19"/>
      <c r="AC2" s="14"/>
      <c r="AD2" s="14"/>
      <c r="AE2" s="14"/>
      <c r="AF2" s="14"/>
      <c r="AG2" s="14"/>
      <c r="AH2" s="14"/>
      <c r="AI2" s="14"/>
      <c r="AJ2" s="14"/>
      <c r="AK2" s="15"/>
      <c r="AL2" s="15"/>
      <c r="AM2" s="15"/>
      <c r="AN2" s="15"/>
      <c r="AO2" s="73"/>
      <c r="AP2" s="73"/>
      <c r="AQ2" s="73"/>
      <c r="AR2" s="52"/>
      <c r="AS2" s="52"/>
      <c r="AT2" s="16"/>
      <c r="AU2" s="74"/>
      <c r="AV2" s="16"/>
      <c r="AW2" s="74"/>
      <c r="AX2" s="295"/>
      <c r="AY2" s="295"/>
      <c r="AZ2" s="295"/>
      <c r="BA2" s="21"/>
      <c r="BB2" s="22"/>
      <c r="BC2" s="22"/>
      <c r="BD2" s="22"/>
      <c r="BE2" s="22"/>
      <c r="BF2" s="22"/>
      <c r="BG2" s="22"/>
      <c r="BH2" s="22"/>
      <c r="BI2" s="22"/>
      <c r="BJ2" s="22"/>
      <c r="BK2" s="22"/>
      <c r="BL2" s="22"/>
      <c r="BM2" s="22"/>
      <c r="BN2" s="22"/>
      <c r="BO2" s="22"/>
      <c r="BP2" s="22"/>
      <c r="BQ2" s="22"/>
      <c r="BR2" s="55"/>
      <c r="BS2" s="56"/>
      <c r="BT2" s="20"/>
      <c r="BU2" s="58"/>
      <c r="BV2" s="58"/>
      <c r="BW2" s="58"/>
      <c r="BX2" s="58"/>
      <c r="BY2" s="23"/>
      <c r="BZ2" s="76"/>
      <c r="CA2" s="23"/>
      <c r="CB2" s="75"/>
      <c r="CC2" s="23"/>
      <c r="CD2" s="23"/>
      <c r="CE2" s="23"/>
      <c r="CF2" s="23"/>
      <c r="CG2" s="23"/>
      <c r="CH2" s="23"/>
      <c r="CI2" s="62"/>
      <c r="CJ2" s="65"/>
      <c r="CK2" s="62"/>
      <c r="CL2" s="65"/>
      <c r="CM2" s="18"/>
      <c r="CN2" s="357"/>
      <c r="CO2" s="18"/>
      <c r="CP2" s="357"/>
      <c r="CQ2" s="17"/>
      <c r="CR2" s="21"/>
      <c r="CS2" s="21"/>
      <c r="CT2" s="17"/>
      <c r="CU2" s="21"/>
      <c r="CV2" s="21"/>
      <c r="CW2" s="17"/>
      <c r="CX2" s="17"/>
      <c r="CY2" s="68"/>
      <c r="CZ2" s="17"/>
      <c r="DA2" s="17"/>
      <c r="DB2" s="17"/>
      <c r="DC2" s="17"/>
      <c r="DD2" s="17"/>
      <c r="DE2" s="17"/>
      <c r="DF2" s="17"/>
      <c r="DG2" s="17"/>
      <c r="DH2" s="17"/>
      <c r="DI2" s="24"/>
      <c r="DJ2" s="24"/>
      <c r="DK2" s="24"/>
      <c r="DL2" s="24"/>
      <c r="DM2" s="24"/>
      <c r="DN2" s="24"/>
      <c r="DO2" s="25"/>
      <c r="DP2" s="25"/>
      <c r="DQ2" s="25"/>
      <c r="DR2" s="25"/>
      <c r="DS2" s="25"/>
      <c r="DT2" s="25"/>
      <c r="DU2" s="25"/>
      <c r="DV2" s="25"/>
      <c r="DW2" s="25"/>
      <c r="DX2" s="24"/>
      <c r="DY2" s="24"/>
      <c r="DZ2" s="24"/>
      <c r="EA2" s="24"/>
      <c r="EB2" s="24"/>
      <c r="EC2" s="24"/>
      <c r="ED2" s="24"/>
      <c r="EE2" s="24"/>
      <c r="EF2" s="24"/>
      <c r="EG2" s="24"/>
      <c r="EH2" s="24"/>
      <c r="EI2" s="24"/>
      <c r="EJ2" s="24"/>
      <c r="EK2" s="24"/>
      <c r="EL2" s="24"/>
      <c r="EM2" s="69"/>
      <c r="EN2" s="69"/>
      <c r="EO2" s="17"/>
      <c r="EP2" s="17"/>
      <c r="EQ2" s="68"/>
      <c r="ER2" s="17"/>
      <c r="ES2" s="17"/>
      <c r="ET2" s="17"/>
      <c r="EU2" s="17"/>
      <c r="EV2" s="17"/>
      <c r="EW2" s="17"/>
      <c r="EX2" s="17"/>
      <c r="EY2" s="17"/>
      <c r="EZ2" s="17"/>
      <c r="FA2" s="24"/>
      <c r="FB2" s="24"/>
      <c r="FC2" s="24"/>
      <c r="FD2" s="24"/>
      <c r="FE2" s="24"/>
      <c r="FF2" s="24"/>
      <c r="FG2" s="25"/>
      <c r="FH2" s="25"/>
      <c r="FI2" s="25"/>
      <c r="FJ2" s="25"/>
      <c r="FK2" s="25"/>
      <c r="FL2" s="25"/>
      <c r="FM2" s="25"/>
      <c r="FN2" s="25"/>
      <c r="FO2" s="25"/>
      <c r="FP2" s="24"/>
      <c r="FQ2" s="24"/>
      <c r="FR2" s="24"/>
      <c r="FS2" s="24"/>
      <c r="FT2" s="24"/>
      <c r="FU2" s="24"/>
      <c r="FV2" s="24"/>
      <c r="FW2" s="24"/>
      <c r="FX2" s="24"/>
      <c r="FY2" s="24"/>
      <c r="FZ2" s="24"/>
      <c r="GA2" s="24"/>
      <c r="GB2" s="24"/>
      <c r="GC2" s="24"/>
      <c r="GD2" s="24"/>
      <c r="GE2" s="69"/>
      <c r="GF2" s="69"/>
      <c r="GG2" s="71"/>
      <c r="GH2" s="71"/>
      <c r="GI2" s="71"/>
      <c r="GJ2" s="18"/>
      <c r="GK2" s="18"/>
      <c r="GL2" s="16"/>
      <c r="GM2" s="72"/>
      <c r="GN2" s="72"/>
      <c r="GO2" s="72"/>
    </row>
  </sheetData>
  <autoFilter ref="A1:GO11246" xr:uid="{FF46FC7E-A29A-4B85-AEA4-33D17D2EBFE4}"/>
  <pageMargins left="0.7" right="0.7" top="0.78740157499999996" bottom="0.78740157499999996"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GO2"/>
  <sheetViews>
    <sheetView zoomScaleNormal="100" workbookViewId="0"/>
  </sheetViews>
  <sheetFormatPr baseColWidth="10" defaultColWidth="11.42578125" defaultRowHeight="15" x14ac:dyDescent="0.25"/>
  <cols>
    <col min="1" max="1" width="15.7109375" style="26" bestFit="1" customWidth="1"/>
    <col min="2" max="2" width="13.5703125" style="26" bestFit="1" customWidth="1"/>
    <col min="3" max="3" width="17.7109375" style="26" bestFit="1" customWidth="1"/>
    <col min="4" max="4" width="18.140625" style="26" bestFit="1" customWidth="1"/>
    <col min="5" max="5" width="15.28515625" style="26" bestFit="1" customWidth="1"/>
    <col min="6" max="6" width="43.5703125" style="26" bestFit="1" customWidth="1"/>
    <col min="7" max="7" width="43.42578125" style="26" bestFit="1" customWidth="1"/>
    <col min="8" max="8" width="13" style="26" bestFit="1" customWidth="1"/>
    <col min="9" max="9" width="12.7109375" style="26" bestFit="1" customWidth="1"/>
    <col min="10" max="10" width="27" style="26" bestFit="1" customWidth="1"/>
    <col min="11" max="11" width="16.42578125" style="26" bestFit="1" customWidth="1"/>
    <col min="12" max="12" width="16.140625" style="26" bestFit="1" customWidth="1"/>
    <col min="13" max="13" width="15.140625" style="26" bestFit="1" customWidth="1"/>
    <col min="14" max="14" width="26.7109375" style="26" bestFit="1" customWidth="1"/>
    <col min="15" max="15" width="15" style="26" bestFit="1" customWidth="1"/>
    <col min="16" max="16" width="26.5703125" style="26" bestFit="1" customWidth="1"/>
    <col min="17" max="17" width="14.7109375" style="26" bestFit="1" customWidth="1"/>
    <col min="18" max="18" width="16.85546875" style="26" bestFit="1" customWidth="1"/>
    <col min="19" max="19" width="14.7109375" style="26" bestFit="1" customWidth="1"/>
    <col min="20" max="20" width="31.140625" style="26" bestFit="1" customWidth="1"/>
    <col min="21" max="21" width="49.85546875" style="26" customWidth="1"/>
    <col min="22" max="22" width="9.5703125" style="26" bestFit="1" customWidth="1"/>
    <col min="23" max="23" width="10.85546875" style="26" bestFit="1" customWidth="1"/>
    <col min="24" max="24" width="11.5703125" style="26" bestFit="1" customWidth="1"/>
    <col min="25" max="25" width="8.85546875" style="26" bestFit="1" customWidth="1"/>
    <col min="26" max="26" width="9.85546875" style="26" bestFit="1" customWidth="1"/>
    <col min="27" max="28" width="22.28515625" style="26" bestFit="1" customWidth="1"/>
    <col min="29" max="29" width="26.5703125" style="26" bestFit="1" customWidth="1"/>
    <col min="30" max="30" width="24.85546875" style="26" bestFit="1" customWidth="1"/>
    <col min="31" max="31" width="25.5703125" style="26" bestFit="1" customWidth="1"/>
    <col min="32" max="32" width="24" style="26" bestFit="1" customWidth="1"/>
    <col min="33" max="33" width="26.42578125" style="26" bestFit="1" customWidth="1"/>
    <col min="34" max="34" width="24.7109375" style="26" bestFit="1" customWidth="1"/>
    <col min="35" max="35" width="25.42578125" style="26" bestFit="1" customWidth="1"/>
    <col min="36" max="36" width="23.85546875" style="26" bestFit="1" customWidth="1"/>
    <col min="37" max="37" width="18.140625" style="26" bestFit="1" customWidth="1"/>
    <col min="38" max="38" width="16.5703125" style="26" bestFit="1" customWidth="1"/>
    <col min="39" max="39" width="23.140625" style="26" bestFit="1" customWidth="1"/>
    <col min="40" max="40" width="18.140625" style="26" bestFit="1" customWidth="1"/>
    <col min="41" max="41" width="37" style="26" bestFit="1" customWidth="1"/>
    <col min="42" max="42" width="44.5703125" style="26" bestFit="1" customWidth="1"/>
    <col min="43" max="43" width="113.28515625" style="26" bestFit="1" customWidth="1"/>
    <col min="44" max="45" width="42.28515625" style="53" customWidth="1"/>
    <col min="46" max="46" width="25" style="26" bestFit="1" customWidth="1"/>
    <col min="47" max="47" width="26.28515625" style="26" customWidth="1"/>
    <col min="48" max="48" width="19.7109375" style="26" bestFit="1" customWidth="1"/>
    <col min="49" max="49" width="26.28515625" style="26" customWidth="1"/>
    <col min="50" max="52" width="23.28515625" style="26" customWidth="1"/>
    <col min="53" max="53" width="22.28515625" style="53" bestFit="1" customWidth="1"/>
    <col min="54" max="69" width="33.140625" style="26" customWidth="1"/>
    <col min="70" max="71" width="45.85546875" style="47" customWidth="1"/>
    <col min="72" max="72" width="23.7109375" style="26" bestFit="1" customWidth="1"/>
    <col min="73" max="76" width="19" style="59" customWidth="1"/>
    <col min="77" max="77" width="17" style="26" customWidth="1"/>
    <col min="78" max="78" width="46.42578125" style="26" customWidth="1"/>
    <col min="79" max="79" width="17" style="26" customWidth="1"/>
    <col min="80" max="80" width="46.42578125" style="26" customWidth="1"/>
    <col min="81" max="81" width="16.7109375" style="53" customWidth="1"/>
    <col min="82" max="82" width="16.5703125" style="53" customWidth="1"/>
    <col min="83" max="83" width="15.140625" style="53" customWidth="1"/>
    <col min="84" max="84" width="16.7109375" style="53" customWidth="1"/>
    <col min="85" max="85" width="16.5703125" style="53" customWidth="1"/>
    <col min="86" max="86" width="15.140625" style="53" customWidth="1"/>
    <col min="87" max="87" width="37" style="63" customWidth="1"/>
    <col min="88" max="88" width="46.7109375" style="66" customWidth="1"/>
    <col min="89" max="89" width="37" style="63" customWidth="1"/>
    <col min="90" max="90" width="46.7109375" style="66" customWidth="1"/>
    <col min="91" max="91" width="23.28515625" style="26" customWidth="1"/>
    <col min="92" max="92" width="21.42578125" style="26" customWidth="1"/>
    <col min="93" max="93" width="23.28515625" style="26" customWidth="1"/>
    <col min="94" max="94" width="21.42578125" style="26" customWidth="1"/>
    <col min="95" max="95" width="22.140625" style="26" customWidth="1"/>
    <col min="96" max="96" width="16.85546875" style="53" customWidth="1"/>
    <col min="97" max="97" width="19" style="45" customWidth="1"/>
    <col min="98" max="98" width="22.140625" style="26" customWidth="1"/>
    <col min="99" max="99" width="16.85546875" style="53" customWidth="1"/>
    <col min="100" max="100" width="19" style="45" customWidth="1"/>
    <col min="101" max="102" width="17.140625" style="44" customWidth="1"/>
    <col min="103" max="103" width="67.42578125" style="42" customWidth="1"/>
    <col min="104" max="112" width="31.140625" style="26" customWidth="1"/>
    <col min="113" max="118" width="17.85546875" style="26" bestFit="1" customWidth="1"/>
    <col min="119" max="127" width="14.85546875" style="26" bestFit="1" customWidth="1"/>
    <col min="128" max="142" width="16.140625" style="26" bestFit="1" customWidth="1"/>
    <col min="143" max="144" width="60.42578125" style="26" customWidth="1"/>
    <col min="145" max="146" width="17.140625" style="44" customWidth="1"/>
    <col min="147" max="147" width="67.42578125" style="42" customWidth="1"/>
    <col min="148" max="156" width="31.140625" style="26" customWidth="1"/>
    <col min="157" max="162" width="17.85546875" style="26" bestFit="1" customWidth="1"/>
    <col min="163" max="171" width="14.85546875" style="26" bestFit="1" customWidth="1"/>
    <col min="172" max="186" width="16.140625" style="26" bestFit="1" customWidth="1"/>
    <col min="187" max="188" width="60.42578125" style="26" customWidth="1"/>
    <col min="189" max="191" width="24.5703125" style="26" customWidth="1"/>
    <col min="192" max="194" width="20.5703125" style="26" customWidth="1"/>
    <col min="195" max="196" width="40" style="26" customWidth="1"/>
    <col min="197" max="197" width="38.28515625" style="26" customWidth="1"/>
    <col min="198" max="16384" width="11.42578125" style="26"/>
  </cols>
  <sheetData>
    <row r="1" spans="1:197" x14ac:dyDescent="0.25">
      <c r="A1" s="1" t="s">
        <v>192</v>
      </c>
      <c r="B1" s="1" t="s">
        <v>0</v>
      </c>
      <c r="C1" s="2" t="s">
        <v>9</v>
      </c>
      <c r="D1" s="2" t="s">
        <v>10</v>
      </c>
      <c r="E1" s="3" t="s">
        <v>11</v>
      </c>
      <c r="F1" s="4" t="s">
        <v>12</v>
      </c>
      <c r="G1" s="4" t="s">
        <v>13</v>
      </c>
      <c r="H1" s="4" t="s">
        <v>14</v>
      </c>
      <c r="I1" s="4" t="s">
        <v>15</v>
      </c>
      <c r="J1" s="4" t="s">
        <v>16</v>
      </c>
      <c r="K1" s="4" t="s">
        <v>17</v>
      </c>
      <c r="L1" s="4" t="s">
        <v>18</v>
      </c>
      <c r="M1" s="4" t="s">
        <v>19</v>
      </c>
      <c r="N1" s="4" t="s">
        <v>20</v>
      </c>
      <c r="O1" s="4" t="s">
        <v>21</v>
      </c>
      <c r="P1" s="4" t="s">
        <v>22</v>
      </c>
      <c r="Q1" s="3" t="s">
        <v>1</v>
      </c>
      <c r="R1" s="3" t="s">
        <v>2</v>
      </c>
      <c r="S1" s="3" t="s">
        <v>3</v>
      </c>
      <c r="T1" s="3" t="s">
        <v>4</v>
      </c>
      <c r="U1" s="3" t="s">
        <v>23</v>
      </c>
      <c r="V1" s="1" t="s">
        <v>24</v>
      </c>
      <c r="W1" s="1" t="s">
        <v>6</v>
      </c>
      <c r="X1" s="1" t="s">
        <v>5</v>
      </c>
      <c r="Y1" s="1" t="s">
        <v>7</v>
      </c>
      <c r="Z1" s="1" t="s">
        <v>25</v>
      </c>
      <c r="AA1" s="5" t="s">
        <v>26</v>
      </c>
      <c r="AB1" s="5" t="s">
        <v>27</v>
      </c>
      <c r="AC1" s="5" t="s">
        <v>28</v>
      </c>
      <c r="AD1" s="5" t="s">
        <v>29</v>
      </c>
      <c r="AE1" s="5" t="s">
        <v>30</v>
      </c>
      <c r="AF1" s="5" t="s">
        <v>31</v>
      </c>
      <c r="AG1" s="5" t="s">
        <v>32</v>
      </c>
      <c r="AH1" s="5" t="s">
        <v>33</v>
      </c>
      <c r="AI1" s="5" t="s">
        <v>34</v>
      </c>
      <c r="AJ1" s="5" t="s">
        <v>35</v>
      </c>
      <c r="AK1" s="6" t="s">
        <v>36</v>
      </c>
      <c r="AL1" s="6" t="s">
        <v>37</v>
      </c>
      <c r="AM1" s="6" t="s">
        <v>38</v>
      </c>
      <c r="AN1" s="6" t="s">
        <v>39</v>
      </c>
      <c r="AO1" s="6" t="s">
        <v>40</v>
      </c>
      <c r="AP1" s="6" t="s">
        <v>41</v>
      </c>
      <c r="AQ1" s="6" t="s">
        <v>42</v>
      </c>
      <c r="AR1" s="51" t="s">
        <v>365</v>
      </c>
      <c r="AS1" s="51" t="s">
        <v>366</v>
      </c>
      <c r="AT1" s="7" t="s">
        <v>43</v>
      </c>
      <c r="AU1" s="7" t="s">
        <v>44</v>
      </c>
      <c r="AV1" s="7" t="s">
        <v>45</v>
      </c>
      <c r="AW1" s="7" t="s">
        <v>46</v>
      </c>
      <c r="AX1" s="8" t="s">
        <v>47</v>
      </c>
      <c r="AY1" s="8" t="s">
        <v>218</v>
      </c>
      <c r="AZ1" s="8" t="s">
        <v>219</v>
      </c>
      <c r="BA1" s="54" t="s">
        <v>48</v>
      </c>
      <c r="BB1" s="8" t="s">
        <v>49</v>
      </c>
      <c r="BC1" s="8" t="s">
        <v>50</v>
      </c>
      <c r="BD1" s="8" t="s">
        <v>51</v>
      </c>
      <c r="BE1" s="8" t="s">
        <v>52</v>
      </c>
      <c r="BF1" s="8" t="s">
        <v>53</v>
      </c>
      <c r="BG1" s="8" t="s">
        <v>54</v>
      </c>
      <c r="BH1" s="8" t="s">
        <v>55</v>
      </c>
      <c r="BI1" s="8" t="s">
        <v>56</v>
      </c>
      <c r="BJ1" s="8" t="s">
        <v>57</v>
      </c>
      <c r="BK1" s="8" t="s">
        <v>58</v>
      </c>
      <c r="BL1" s="8" t="s">
        <v>59</v>
      </c>
      <c r="BM1" s="8" t="s">
        <v>60</v>
      </c>
      <c r="BN1" s="8" t="s">
        <v>61</v>
      </c>
      <c r="BO1" s="8" t="s">
        <v>62</v>
      </c>
      <c r="BP1" s="8" t="s">
        <v>63</v>
      </c>
      <c r="BQ1" s="8" t="s">
        <v>64</v>
      </c>
      <c r="BR1" s="8" t="s">
        <v>227</v>
      </c>
      <c r="BS1" s="8" t="s">
        <v>228</v>
      </c>
      <c r="BT1" s="8" t="s">
        <v>229</v>
      </c>
      <c r="BU1" s="57" t="s">
        <v>65</v>
      </c>
      <c r="BV1" s="57" t="s">
        <v>66</v>
      </c>
      <c r="BW1" s="57" t="s">
        <v>67</v>
      </c>
      <c r="BX1" s="57" t="s">
        <v>68</v>
      </c>
      <c r="BY1" s="1" t="s">
        <v>69</v>
      </c>
      <c r="BZ1" s="1" t="s">
        <v>70</v>
      </c>
      <c r="CA1" s="1" t="s">
        <v>71</v>
      </c>
      <c r="CB1" s="1" t="s">
        <v>72</v>
      </c>
      <c r="CC1" s="60" t="s">
        <v>73</v>
      </c>
      <c r="CD1" s="60" t="s">
        <v>74</v>
      </c>
      <c r="CE1" s="60" t="s">
        <v>75</v>
      </c>
      <c r="CF1" s="60" t="s">
        <v>76</v>
      </c>
      <c r="CG1" s="60" t="s">
        <v>77</v>
      </c>
      <c r="CH1" s="60" t="s">
        <v>78</v>
      </c>
      <c r="CI1" s="61" t="s">
        <v>79</v>
      </c>
      <c r="CJ1" s="64" t="s">
        <v>80</v>
      </c>
      <c r="CK1" s="61" t="s">
        <v>81</v>
      </c>
      <c r="CL1" s="64" t="s">
        <v>82</v>
      </c>
      <c r="CM1" s="9" t="s">
        <v>83</v>
      </c>
      <c r="CN1" s="9" t="s">
        <v>84</v>
      </c>
      <c r="CO1" s="9" t="s">
        <v>85</v>
      </c>
      <c r="CP1" s="9" t="s">
        <v>86</v>
      </c>
      <c r="CQ1" s="8" t="s">
        <v>87</v>
      </c>
      <c r="CR1" s="54" t="s">
        <v>88</v>
      </c>
      <c r="CS1" s="54" t="s">
        <v>89</v>
      </c>
      <c r="CT1" s="8" t="s">
        <v>90</v>
      </c>
      <c r="CU1" s="54" t="s">
        <v>91</v>
      </c>
      <c r="CV1" s="54" t="s">
        <v>92</v>
      </c>
      <c r="CW1" s="8" t="s">
        <v>93</v>
      </c>
      <c r="CX1" s="8" t="s">
        <v>94</v>
      </c>
      <c r="CY1" s="67" t="s">
        <v>95</v>
      </c>
      <c r="CZ1" s="8" t="s">
        <v>96</v>
      </c>
      <c r="DA1" s="8" t="s">
        <v>97</v>
      </c>
      <c r="DB1" s="8" t="s">
        <v>98</v>
      </c>
      <c r="DC1" s="8" t="s">
        <v>99</v>
      </c>
      <c r="DD1" s="8" t="s">
        <v>100</v>
      </c>
      <c r="DE1" s="8" t="s">
        <v>101</v>
      </c>
      <c r="DF1" s="8" t="s">
        <v>102</v>
      </c>
      <c r="DG1" s="8" t="s">
        <v>103</v>
      </c>
      <c r="DH1" s="8" t="s">
        <v>104</v>
      </c>
      <c r="DI1" s="1" t="s">
        <v>105</v>
      </c>
      <c r="DJ1" s="1" t="s">
        <v>106</v>
      </c>
      <c r="DK1" s="1" t="s">
        <v>107</v>
      </c>
      <c r="DL1" s="1" t="s">
        <v>108</v>
      </c>
      <c r="DM1" s="1" t="s">
        <v>109</v>
      </c>
      <c r="DN1" s="1" t="s">
        <v>110</v>
      </c>
      <c r="DO1" s="5" t="s">
        <v>111</v>
      </c>
      <c r="DP1" s="5" t="s">
        <v>112</v>
      </c>
      <c r="DQ1" s="5" t="s">
        <v>113</v>
      </c>
      <c r="DR1" s="5" t="s">
        <v>114</v>
      </c>
      <c r="DS1" s="5" t="s">
        <v>115</v>
      </c>
      <c r="DT1" s="5" t="s">
        <v>116</v>
      </c>
      <c r="DU1" s="5" t="s">
        <v>117</v>
      </c>
      <c r="DV1" s="5" t="s">
        <v>118</v>
      </c>
      <c r="DW1" s="5" t="s">
        <v>119</v>
      </c>
      <c r="DX1" s="1" t="s">
        <v>120</v>
      </c>
      <c r="DY1" s="1" t="s">
        <v>121</v>
      </c>
      <c r="DZ1" s="1" t="s">
        <v>122</v>
      </c>
      <c r="EA1" s="1" t="s">
        <v>123</v>
      </c>
      <c r="EB1" s="1" t="s">
        <v>124</v>
      </c>
      <c r="EC1" s="1" t="s">
        <v>125</v>
      </c>
      <c r="ED1" s="1" t="s">
        <v>126</v>
      </c>
      <c r="EE1" s="1" t="s">
        <v>127</v>
      </c>
      <c r="EF1" s="1" t="s">
        <v>128</v>
      </c>
      <c r="EG1" s="1" t="s">
        <v>129</v>
      </c>
      <c r="EH1" s="1" t="s">
        <v>130</v>
      </c>
      <c r="EI1" s="1" t="s">
        <v>131</v>
      </c>
      <c r="EJ1" s="1" t="s">
        <v>132</v>
      </c>
      <c r="EK1" s="1" t="s">
        <v>133</v>
      </c>
      <c r="EL1" s="1" t="s">
        <v>134</v>
      </c>
      <c r="EM1" s="1" t="s">
        <v>135</v>
      </c>
      <c r="EN1" s="1" t="s">
        <v>136</v>
      </c>
      <c r="EO1" s="8" t="s">
        <v>137</v>
      </c>
      <c r="EP1" s="8" t="s">
        <v>138</v>
      </c>
      <c r="EQ1" s="67" t="s">
        <v>139</v>
      </c>
      <c r="ER1" s="8" t="s">
        <v>140</v>
      </c>
      <c r="ES1" s="8" t="s">
        <v>141</v>
      </c>
      <c r="ET1" s="8" t="s">
        <v>142</v>
      </c>
      <c r="EU1" s="8" t="s">
        <v>143</v>
      </c>
      <c r="EV1" s="8" t="s">
        <v>144</v>
      </c>
      <c r="EW1" s="8" t="s">
        <v>145</v>
      </c>
      <c r="EX1" s="8" t="s">
        <v>146</v>
      </c>
      <c r="EY1" s="8" t="s">
        <v>147</v>
      </c>
      <c r="EZ1" s="8" t="s">
        <v>148</v>
      </c>
      <c r="FA1" s="1" t="s">
        <v>149</v>
      </c>
      <c r="FB1" s="1" t="s">
        <v>150</v>
      </c>
      <c r="FC1" s="1" t="s">
        <v>151</v>
      </c>
      <c r="FD1" s="1" t="s">
        <v>152</v>
      </c>
      <c r="FE1" s="1" t="s">
        <v>153</v>
      </c>
      <c r="FF1" s="1" t="s">
        <v>154</v>
      </c>
      <c r="FG1" s="5" t="s">
        <v>155</v>
      </c>
      <c r="FH1" s="5" t="s">
        <v>156</v>
      </c>
      <c r="FI1" s="5" t="s">
        <v>157</v>
      </c>
      <c r="FJ1" s="5" t="s">
        <v>158</v>
      </c>
      <c r="FK1" s="5" t="s">
        <v>159</v>
      </c>
      <c r="FL1" s="5" t="s">
        <v>160</v>
      </c>
      <c r="FM1" s="5" t="s">
        <v>161</v>
      </c>
      <c r="FN1" s="5" t="s">
        <v>162</v>
      </c>
      <c r="FO1" s="5" t="s">
        <v>163</v>
      </c>
      <c r="FP1" s="1" t="s">
        <v>164</v>
      </c>
      <c r="FQ1" s="1" t="s">
        <v>165</v>
      </c>
      <c r="FR1" s="1" t="s">
        <v>166</v>
      </c>
      <c r="FS1" s="1" t="s">
        <v>167</v>
      </c>
      <c r="FT1" s="1" t="s">
        <v>168</v>
      </c>
      <c r="FU1" s="1" t="s">
        <v>169</v>
      </c>
      <c r="FV1" s="1" t="s">
        <v>170</v>
      </c>
      <c r="FW1" s="1" t="s">
        <v>171</v>
      </c>
      <c r="FX1" s="1" t="s">
        <v>172</v>
      </c>
      <c r="FY1" s="1" t="s">
        <v>173</v>
      </c>
      <c r="FZ1" s="1" t="s">
        <v>174</v>
      </c>
      <c r="GA1" s="1" t="s">
        <v>175</v>
      </c>
      <c r="GB1" s="1" t="s">
        <v>176</v>
      </c>
      <c r="GC1" s="1" t="s">
        <v>177</v>
      </c>
      <c r="GD1" s="1" t="s">
        <v>178</v>
      </c>
      <c r="GE1" s="1" t="s">
        <v>179</v>
      </c>
      <c r="GF1" s="1" t="s">
        <v>180</v>
      </c>
      <c r="GG1" s="70" t="s">
        <v>181</v>
      </c>
      <c r="GH1" s="70" t="s">
        <v>182</v>
      </c>
      <c r="GI1" s="70" t="s">
        <v>183</v>
      </c>
      <c r="GJ1" s="9" t="s">
        <v>230</v>
      </c>
      <c r="GK1" s="9" t="s">
        <v>231</v>
      </c>
      <c r="GL1" s="7" t="s">
        <v>184</v>
      </c>
      <c r="GM1" s="9" t="s">
        <v>232</v>
      </c>
      <c r="GN1" s="9" t="s">
        <v>233</v>
      </c>
      <c r="GO1" s="9" t="s">
        <v>234</v>
      </c>
    </row>
    <row r="2" spans="1:197" x14ac:dyDescent="0.25">
      <c r="A2" s="10"/>
      <c r="B2" s="10"/>
      <c r="C2" s="11"/>
      <c r="D2" s="11"/>
      <c r="E2" s="27"/>
      <c r="F2" s="13"/>
      <c r="G2" s="13"/>
      <c r="H2" s="13"/>
      <c r="I2" s="13"/>
      <c r="J2" s="13"/>
      <c r="K2" s="13"/>
      <c r="L2" s="13"/>
      <c r="M2" s="13"/>
      <c r="N2" s="13"/>
      <c r="O2" s="13"/>
      <c r="P2" s="13"/>
      <c r="Q2" s="12"/>
      <c r="R2" s="12"/>
      <c r="S2" s="12"/>
      <c r="T2" s="12"/>
      <c r="U2" s="12"/>
      <c r="V2" s="10"/>
      <c r="W2" s="10"/>
      <c r="X2" s="10"/>
      <c r="Y2" s="10"/>
      <c r="Z2" s="10"/>
      <c r="AA2" s="19"/>
      <c r="AB2" s="19"/>
      <c r="AC2" s="14"/>
      <c r="AD2" s="14"/>
      <c r="AE2" s="14"/>
      <c r="AF2" s="14"/>
      <c r="AG2" s="14"/>
      <c r="AH2" s="14"/>
      <c r="AI2" s="14"/>
      <c r="AJ2" s="14"/>
      <c r="AK2" s="15"/>
      <c r="AL2" s="15"/>
      <c r="AM2" s="15"/>
      <c r="AN2" s="15"/>
      <c r="AO2" s="73"/>
      <c r="AP2" s="73"/>
      <c r="AQ2" s="73"/>
      <c r="AR2" s="52"/>
      <c r="AS2" s="52"/>
      <c r="AT2" s="16"/>
      <c r="AU2" s="74"/>
      <c r="AV2" s="16"/>
      <c r="AW2" s="74"/>
      <c r="AX2" s="295"/>
      <c r="AY2" s="295"/>
      <c r="AZ2" s="295"/>
      <c r="BA2" s="21"/>
      <c r="BB2" s="22"/>
      <c r="BC2" s="22"/>
      <c r="BD2" s="22"/>
      <c r="BE2" s="22"/>
      <c r="BF2" s="22"/>
      <c r="BG2" s="22"/>
      <c r="BH2" s="22"/>
      <c r="BI2" s="22"/>
      <c r="BJ2" s="22"/>
      <c r="BK2" s="22"/>
      <c r="BL2" s="22"/>
      <c r="BM2" s="22"/>
      <c r="BN2" s="22"/>
      <c r="BO2" s="22"/>
      <c r="BP2" s="22"/>
      <c r="BQ2" s="22"/>
      <c r="BR2" s="55"/>
      <c r="BS2" s="56"/>
      <c r="BT2" s="20"/>
      <c r="BU2" s="58"/>
      <c r="BV2" s="58"/>
      <c r="BW2" s="58"/>
      <c r="BX2" s="58"/>
      <c r="BY2" s="23"/>
      <c r="BZ2" s="76"/>
      <c r="CA2" s="23"/>
      <c r="CB2" s="75"/>
      <c r="CC2" s="23"/>
      <c r="CD2" s="23"/>
      <c r="CE2" s="23"/>
      <c r="CF2" s="23"/>
      <c r="CG2" s="23"/>
      <c r="CH2" s="23"/>
      <c r="CI2" s="62"/>
      <c r="CJ2" s="65"/>
      <c r="CK2" s="62"/>
      <c r="CL2" s="65"/>
      <c r="CM2" s="18"/>
      <c r="CN2" s="18"/>
      <c r="CO2" s="18"/>
      <c r="CP2" s="18"/>
      <c r="CQ2" s="17"/>
      <c r="CR2" s="21"/>
      <c r="CS2" s="21"/>
      <c r="CT2" s="17"/>
      <c r="CU2" s="21"/>
      <c r="CV2" s="21"/>
      <c r="CW2" s="17"/>
      <c r="CX2" s="17"/>
      <c r="CY2" s="68"/>
      <c r="CZ2" s="17"/>
      <c r="DA2" s="17"/>
      <c r="DB2" s="17"/>
      <c r="DC2" s="17"/>
      <c r="DD2" s="17"/>
      <c r="DE2" s="17"/>
      <c r="DF2" s="17"/>
      <c r="DG2" s="17"/>
      <c r="DH2" s="17"/>
      <c r="DI2" s="24"/>
      <c r="DJ2" s="24"/>
      <c r="DK2" s="24"/>
      <c r="DL2" s="24"/>
      <c r="DM2" s="24"/>
      <c r="DN2" s="24"/>
      <c r="DO2" s="25"/>
      <c r="DP2" s="25"/>
      <c r="DQ2" s="25"/>
      <c r="DR2" s="25"/>
      <c r="DS2" s="25"/>
      <c r="DT2" s="25"/>
      <c r="DU2" s="25"/>
      <c r="DV2" s="25"/>
      <c r="DW2" s="25"/>
      <c r="DX2" s="24"/>
      <c r="DY2" s="24"/>
      <c r="DZ2" s="24"/>
      <c r="EA2" s="24"/>
      <c r="EB2" s="24"/>
      <c r="EC2" s="24"/>
      <c r="ED2" s="24"/>
      <c r="EE2" s="24"/>
      <c r="EF2" s="24"/>
      <c r="EG2" s="24"/>
      <c r="EH2" s="24"/>
      <c r="EI2" s="24"/>
      <c r="EJ2" s="24"/>
      <c r="EK2" s="24"/>
      <c r="EL2" s="24"/>
      <c r="EM2" s="69"/>
      <c r="EN2" s="69"/>
      <c r="EO2" s="17"/>
      <c r="EP2" s="17"/>
      <c r="EQ2" s="68"/>
      <c r="ER2" s="17"/>
      <c r="ES2" s="17"/>
      <c r="ET2" s="17"/>
      <c r="EU2" s="17"/>
      <c r="EV2" s="17"/>
      <c r="EW2" s="17"/>
      <c r="EX2" s="17"/>
      <c r="EY2" s="17"/>
      <c r="EZ2" s="17"/>
      <c r="FA2" s="24"/>
      <c r="FB2" s="24"/>
      <c r="FC2" s="24"/>
      <c r="FD2" s="24"/>
      <c r="FE2" s="24"/>
      <c r="FF2" s="24"/>
      <c r="FG2" s="25"/>
      <c r="FH2" s="25"/>
      <c r="FI2" s="25"/>
      <c r="FJ2" s="25"/>
      <c r="FK2" s="25"/>
      <c r="FL2" s="25"/>
      <c r="FM2" s="25"/>
      <c r="FN2" s="25"/>
      <c r="FO2" s="25"/>
      <c r="FP2" s="24"/>
      <c r="FQ2" s="24"/>
      <c r="FR2" s="24"/>
      <c r="FS2" s="24"/>
      <c r="FT2" s="24"/>
      <c r="FU2" s="24"/>
      <c r="FV2" s="24"/>
      <c r="FW2" s="24"/>
      <c r="FX2" s="24"/>
      <c r="FY2" s="24"/>
      <c r="FZ2" s="24"/>
      <c r="GA2" s="24"/>
      <c r="GB2" s="24"/>
      <c r="GC2" s="24"/>
      <c r="GD2" s="24"/>
      <c r="GE2" s="69"/>
      <c r="GF2" s="69"/>
      <c r="GG2" s="71"/>
      <c r="GH2" s="71"/>
      <c r="GI2" s="71"/>
      <c r="GJ2" s="18"/>
      <c r="GK2" s="18"/>
      <c r="GL2" s="16"/>
      <c r="GM2" s="72"/>
      <c r="GN2" s="72"/>
      <c r="GO2" s="72"/>
    </row>
  </sheetData>
  <autoFilter ref="A1:GO2" xr:uid="{B4B0C33A-B52B-45A9-9E44-0785046423EB}"/>
  <pageMargins left="0.7" right="0.7" top="0.78740157499999996" bottom="0.78740157499999996" header="0.3" footer="0.3"/>
  <pageSetup paperSize="9"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GO2"/>
  <sheetViews>
    <sheetView zoomScaleNormal="100" workbookViewId="0"/>
  </sheetViews>
  <sheetFormatPr baseColWidth="10" defaultColWidth="11.42578125" defaultRowHeight="15" x14ac:dyDescent="0.25"/>
  <cols>
    <col min="1" max="1" width="15.7109375" style="26" bestFit="1" customWidth="1"/>
    <col min="2" max="2" width="13.5703125" style="26" bestFit="1" customWidth="1"/>
    <col min="3" max="3" width="17.7109375" style="26" bestFit="1" customWidth="1"/>
    <col min="4" max="4" width="18.140625" style="26" bestFit="1" customWidth="1"/>
    <col min="5" max="5" width="15.28515625" style="26" bestFit="1" customWidth="1"/>
    <col min="6" max="6" width="43.5703125" style="26" bestFit="1" customWidth="1"/>
    <col min="7" max="7" width="43.42578125" style="26" bestFit="1" customWidth="1"/>
    <col min="8" max="8" width="13" style="26" bestFit="1" customWidth="1"/>
    <col min="9" max="9" width="12.7109375" style="26" bestFit="1" customWidth="1"/>
    <col min="10" max="10" width="27" style="26" bestFit="1" customWidth="1"/>
    <col min="11" max="11" width="16.42578125" style="26" bestFit="1" customWidth="1"/>
    <col min="12" max="12" width="16.140625" style="26" bestFit="1" customWidth="1"/>
    <col min="13" max="13" width="15.140625" style="26" bestFit="1" customWidth="1"/>
    <col min="14" max="14" width="26.7109375" style="26" bestFit="1" customWidth="1"/>
    <col min="15" max="15" width="15" style="26" bestFit="1" customWidth="1"/>
    <col min="16" max="16" width="26.5703125" style="26" bestFit="1" customWidth="1"/>
    <col min="17" max="17" width="14.7109375" style="26" bestFit="1" customWidth="1"/>
    <col min="18" max="18" width="16.85546875" style="26" bestFit="1" customWidth="1"/>
    <col min="19" max="19" width="14.7109375" style="26" bestFit="1" customWidth="1"/>
    <col min="20" max="20" width="31.140625" style="26" bestFit="1" customWidth="1"/>
    <col min="21" max="21" width="49.85546875" style="26" customWidth="1"/>
    <col min="22" max="22" width="9.5703125" style="26" bestFit="1" customWidth="1"/>
    <col min="23" max="23" width="10.85546875" style="26" bestFit="1" customWidth="1"/>
    <col min="24" max="24" width="11.5703125" style="26" bestFit="1" customWidth="1"/>
    <col min="25" max="25" width="8.85546875" style="26" bestFit="1" customWidth="1"/>
    <col min="26" max="26" width="9.85546875" style="26" bestFit="1" customWidth="1"/>
    <col min="27" max="28" width="22.28515625" style="26" bestFit="1" customWidth="1"/>
    <col min="29" max="29" width="26.5703125" style="26" bestFit="1" customWidth="1"/>
    <col min="30" max="30" width="24.85546875" style="26" bestFit="1" customWidth="1"/>
    <col min="31" max="31" width="25.5703125" style="26" bestFit="1" customWidth="1"/>
    <col min="32" max="32" width="24" style="26" bestFit="1" customWidth="1"/>
    <col min="33" max="33" width="26.42578125" style="26" bestFit="1" customWidth="1"/>
    <col min="34" max="34" width="24.7109375" style="26" bestFit="1" customWidth="1"/>
    <col min="35" max="35" width="25.42578125" style="26" bestFit="1" customWidth="1"/>
    <col min="36" max="36" width="23.85546875" style="26" bestFit="1" customWidth="1"/>
    <col min="37" max="37" width="18.140625" style="26" bestFit="1" customWidth="1"/>
    <col min="38" max="38" width="16.5703125" style="26" bestFit="1" customWidth="1"/>
    <col min="39" max="39" width="23.140625" style="26" bestFit="1" customWidth="1"/>
    <col min="40" max="40" width="18.140625" style="26" bestFit="1" customWidth="1"/>
    <col min="41" max="41" width="37" style="26" bestFit="1" customWidth="1"/>
    <col min="42" max="42" width="44.5703125" style="26" bestFit="1" customWidth="1"/>
    <col min="43" max="43" width="113.28515625" style="26" bestFit="1" customWidth="1"/>
    <col min="44" max="45" width="42.28515625" style="53" customWidth="1"/>
    <col min="46" max="46" width="25" style="26" bestFit="1" customWidth="1"/>
    <col min="47" max="47" width="26.28515625" style="26" customWidth="1"/>
    <col min="48" max="48" width="19.7109375" style="26" bestFit="1" customWidth="1"/>
    <col min="49" max="49" width="26.28515625" style="26" customWidth="1"/>
    <col min="50" max="52" width="23.28515625" style="26" customWidth="1"/>
    <col min="53" max="53" width="22.28515625" style="53" bestFit="1" customWidth="1"/>
    <col min="54" max="69" width="33.140625" style="26" customWidth="1"/>
    <col min="70" max="71" width="45.85546875" style="47" customWidth="1"/>
    <col min="72" max="72" width="23.7109375" style="26" bestFit="1" customWidth="1"/>
    <col min="73" max="76" width="19" style="59" customWidth="1"/>
    <col min="77" max="77" width="17" style="26" customWidth="1"/>
    <col min="78" max="78" width="46.42578125" style="26" customWidth="1"/>
    <col min="79" max="79" width="17" style="26" customWidth="1"/>
    <col min="80" max="80" width="46.42578125" style="26" customWidth="1"/>
    <col min="81" max="81" width="16.7109375" style="53" customWidth="1"/>
    <col min="82" max="82" width="16.5703125" style="53" customWidth="1"/>
    <col min="83" max="83" width="15.140625" style="53" customWidth="1"/>
    <col min="84" max="84" width="16.7109375" style="53" customWidth="1"/>
    <col min="85" max="85" width="16.5703125" style="53" customWidth="1"/>
    <col min="86" max="86" width="15.140625" style="53" customWidth="1"/>
    <col min="87" max="87" width="37" style="63" customWidth="1"/>
    <col min="88" max="88" width="46.7109375" style="66" customWidth="1"/>
    <col min="89" max="89" width="37" style="63" customWidth="1"/>
    <col min="90" max="90" width="46.7109375" style="66" customWidth="1"/>
    <col min="91" max="91" width="23.28515625" style="26" customWidth="1"/>
    <col min="92" max="92" width="21.42578125" style="26" customWidth="1"/>
    <col min="93" max="93" width="23.28515625" style="26" customWidth="1"/>
    <col min="94" max="94" width="21.42578125" style="26" customWidth="1"/>
    <col min="95" max="95" width="22.140625" style="26" customWidth="1"/>
    <col min="96" max="96" width="16.85546875" style="53" customWidth="1"/>
    <col min="97" max="97" width="19" style="45" customWidth="1"/>
    <col min="98" max="98" width="22.140625" style="26" customWidth="1"/>
    <col min="99" max="99" width="16.85546875" style="53" customWidth="1"/>
    <col min="100" max="100" width="19" style="45" customWidth="1"/>
    <col min="101" max="102" width="17.140625" style="44" customWidth="1"/>
    <col min="103" max="103" width="67.42578125" style="42" customWidth="1"/>
    <col min="104" max="112" width="31.140625" style="26" customWidth="1"/>
    <col min="113" max="118" width="17.85546875" style="26" bestFit="1" customWidth="1"/>
    <col min="119" max="127" width="14.85546875" style="26" bestFit="1" customWidth="1"/>
    <col min="128" max="142" width="16.140625" style="26" bestFit="1" customWidth="1"/>
    <col min="143" max="144" width="60.42578125" style="26" customWidth="1"/>
    <col min="145" max="146" width="17.140625" style="44" customWidth="1"/>
    <col min="147" max="147" width="67.42578125" style="42" customWidth="1"/>
    <col min="148" max="156" width="31.140625" style="26" customWidth="1"/>
    <col min="157" max="162" width="17.85546875" style="26" bestFit="1" customWidth="1"/>
    <col min="163" max="171" width="14.85546875" style="26" bestFit="1" customWidth="1"/>
    <col min="172" max="186" width="16.140625" style="26" bestFit="1" customWidth="1"/>
    <col min="187" max="188" width="60.42578125" style="26" customWidth="1"/>
    <col min="189" max="191" width="24.5703125" style="26" customWidth="1"/>
    <col min="192" max="194" width="20.5703125" style="26" customWidth="1"/>
    <col min="195" max="196" width="40" style="26" customWidth="1"/>
    <col min="197" max="197" width="38.28515625" style="26" customWidth="1"/>
    <col min="198" max="16384" width="11.42578125" style="26"/>
  </cols>
  <sheetData>
    <row r="1" spans="1:197" x14ac:dyDescent="0.25">
      <c r="A1" s="1" t="s">
        <v>192</v>
      </c>
      <c r="B1" s="1" t="s">
        <v>0</v>
      </c>
      <c r="C1" s="2" t="s">
        <v>9</v>
      </c>
      <c r="D1" s="2" t="s">
        <v>10</v>
      </c>
      <c r="E1" s="3" t="s">
        <v>11</v>
      </c>
      <c r="F1" s="4" t="s">
        <v>12</v>
      </c>
      <c r="G1" s="4" t="s">
        <v>13</v>
      </c>
      <c r="H1" s="4" t="s">
        <v>14</v>
      </c>
      <c r="I1" s="4" t="s">
        <v>15</v>
      </c>
      <c r="J1" s="4" t="s">
        <v>16</v>
      </c>
      <c r="K1" s="4" t="s">
        <v>17</v>
      </c>
      <c r="L1" s="4" t="s">
        <v>18</v>
      </c>
      <c r="M1" s="4" t="s">
        <v>19</v>
      </c>
      <c r="N1" s="4" t="s">
        <v>20</v>
      </c>
      <c r="O1" s="4" t="s">
        <v>21</v>
      </c>
      <c r="P1" s="4" t="s">
        <v>22</v>
      </c>
      <c r="Q1" s="3" t="s">
        <v>1</v>
      </c>
      <c r="R1" s="3" t="s">
        <v>2</v>
      </c>
      <c r="S1" s="3" t="s">
        <v>3</v>
      </c>
      <c r="T1" s="3" t="s">
        <v>4</v>
      </c>
      <c r="U1" s="3" t="s">
        <v>23</v>
      </c>
      <c r="V1" s="1" t="s">
        <v>24</v>
      </c>
      <c r="W1" s="1" t="s">
        <v>6</v>
      </c>
      <c r="X1" s="1" t="s">
        <v>5</v>
      </c>
      <c r="Y1" s="1" t="s">
        <v>7</v>
      </c>
      <c r="Z1" s="1" t="s">
        <v>25</v>
      </c>
      <c r="AA1" s="5" t="s">
        <v>26</v>
      </c>
      <c r="AB1" s="5" t="s">
        <v>27</v>
      </c>
      <c r="AC1" s="5" t="s">
        <v>28</v>
      </c>
      <c r="AD1" s="5" t="s">
        <v>29</v>
      </c>
      <c r="AE1" s="5" t="s">
        <v>30</v>
      </c>
      <c r="AF1" s="5" t="s">
        <v>31</v>
      </c>
      <c r="AG1" s="5" t="s">
        <v>32</v>
      </c>
      <c r="AH1" s="5" t="s">
        <v>33</v>
      </c>
      <c r="AI1" s="5" t="s">
        <v>34</v>
      </c>
      <c r="AJ1" s="5" t="s">
        <v>35</v>
      </c>
      <c r="AK1" s="6" t="s">
        <v>36</v>
      </c>
      <c r="AL1" s="6" t="s">
        <v>37</v>
      </c>
      <c r="AM1" s="6" t="s">
        <v>38</v>
      </c>
      <c r="AN1" s="6" t="s">
        <v>39</v>
      </c>
      <c r="AO1" s="6" t="s">
        <v>40</v>
      </c>
      <c r="AP1" s="6" t="s">
        <v>41</v>
      </c>
      <c r="AQ1" s="6" t="s">
        <v>42</v>
      </c>
      <c r="AR1" s="51" t="s">
        <v>365</v>
      </c>
      <c r="AS1" s="51" t="s">
        <v>366</v>
      </c>
      <c r="AT1" s="7" t="s">
        <v>43</v>
      </c>
      <c r="AU1" s="7" t="s">
        <v>44</v>
      </c>
      <c r="AV1" s="7" t="s">
        <v>45</v>
      </c>
      <c r="AW1" s="7" t="s">
        <v>46</v>
      </c>
      <c r="AX1" s="8" t="s">
        <v>47</v>
      </c>
      <c r="AY1" s="8" t="s">
        <v>218</v>
      </c>
      <c r="AZ1" s="8" t="s">
        <v>219</v>
      </c>
      <c r="BA1" s="54" t="s">
        <v>48</v>
      </c>
      <c r="BB1" s="8" t="s">
        <v>49</v>
      </c>
      <c r="BC1" s="8" t="s">
        <v>50</v>
      </c>
      <c r="BD1" s="8" t="s">
        <v>51</v>
      </c>
      <c r="BE1" s="8" t="s">
        <v>52</v>
      </c>
      <c r="BF1" s="8" t="s">
        <v>53</v>
      </c>
      <c r="BG1" s="8" t="s">
        <v>54</v>
      </c>
      <c r="BH1" s="8" t="s">
        <v>55</v>
      </c>
      <c r="BI1" s="8" t="s">
        <v>56</v>
      </c>
      <c r="BJ1" s="8" t="s">
        <v>57</v>
      </c>
      <c r="BK1" s="8" t="s">
        <v>58</v>
      </c>
      <c r="BL1" s="8" t="s">
        <v>59</v>
      </c>
      <c r="BM1" s="8" t="s">
        <v>60</v>
      </c>
      <c r="BN1" s="8" t="s">
        <v>61</v>
      </c>
      <c r="BO1" s="8" t="s">
        <v>62</v>
      </c>
      <c r="BP1" s="8" t="s">
        <v>63</v>
      </c>
      <c r="BQ1" s="8" t="s">
        <v>64</v>
      </c>
      <c r="BR1" s="8" t="s">
        <v>227</v>
      </c>
      <c r="BS1" s="8" t="s">
        <v>228</v>
      </c>
      <c r="BT1" s="8" t="s">
        <v>229</v>
      </c>
      <c r="BU1" s="57" t="s">
        <v>65</v>
      </c>
      <c r="BV1" s="57" t="s">
        <v>66</v>
      </c>
      <c r="BW1" s="57" t="s">
        <v>67</v>
      </c>
      <c r="BX1" s="57" t="s">
        <v>68</v>
      </c>
      <c r="BY1" s="1" t="s">
        <v>69</v>
      </c>
      <c r="BZ1" s="1" t="s">
        <v>70</v>
      </c>
      <c r="CA1" s="1" t="s">
        <v>71</v>
      </c>
      <c r="CB1" s="1" t="s">
        <v>72</v>
      </c>
      <c r="CC1" s="60" t="s">
        <v>73</v>
      </c>
      <c r="CD1" s="60" t="s">
        <v>74</v>
      </c>
      <c r="CE1" s="60" t="s">
        <v>75</v>
      </c>
      <c r="CF1" s="60" t="s">
        <v>76</v>
      </c>
      <c r="CG1" s="60" t="s">
        <v>77</v>
      </c>
      <c r="CH1" s="60" t="s">
        <v>78</v>
      </c>
      <c r="CI1" s="61" t="s">
        <v>79</v>
      </c>
      <c r="CJ1" s="64" t="s">
        <v>80</v>
      </c>
      <c r="CK1" s="61" t="s">
        <v>81</v>
      </c>
      <c r="CL1" s="64" t="s">
        <v>82</v>
      </c>
      <c r="CM1" s="9" t="s">
        <v>83</v>
      </c>
      <c r="CN1" s="9" t="s">
        <v>84</v>
      </c>
      <c r="CO1" s="9" t="s">
        <v>85</v>
      </c>
      <c r="CP1" s="9" t="s">
        <v>86</v>
      </c>
      <c r="CQ1" s="8" t="s">
        <v>87</v>
      </c>
      <c r="CR1" s="54" t="s">
        <v>88</v>
      </c>
      <c r="CS1" s="54" t="s">
        <v>89</v>
      </c>
      <c r="CT1" s="8" t="s">
        <v>90</v>
      </c>
      <c r="CU1" s="54" t="s">
        <v>91</v>
      </c>
      <c r="CV1" s="54" t="s">
        <v>92</v>
      </c>
      <c r="CW1" s="8" t="s">
        <v>93</v>
      </c>
      <c r="CX1" s="8" t="s">
        <v>94</v>
      </c>
      <c r="CY1" s="67" t="s">
        <v>95</v>
      </c>
      <c r="CZ1" s="8" t="s">
        <v>96</v>
      </c>
      <c r="DA1" s="8" t="s">
        <v>97</v>
      </c>
      <c r="DB1" s="8" t="s">
        <v>98</v>
      </c>
      <c r="DC1" s="8" t="s">
        <v>99</v>
      </c>
      <c r="DD1" s="8" t="s">
        <v>100</v>
      </c>
      <c r="DE1" s="8" t="s">
        <v>101</v>
      </c>
      <c r="DF1" s="8" t="s">
        <v>102</v>
      </c>
      <c r="DG1" s="8" t="s">
        <v>103</v>
      </c>
      <c r="DH1" s="8" t="s">
        <v>104</v>
      </c>
      <c r="DI1" s="1" t="s">
        <v>105</v>
      </c>
      <c r="DJ1" s="1" t="s">
        <v>106</v>
      </c>
      <c r="DK1" s="1" t="s">
        <v>107</v>
      </c>
      <c r="DL1" s="1" t="s">
        <v>108</v>
      </c>
      <c r="DM1" s="1" t="s">
        <v>109</v>
      </c>
      <c r="DN1" s="1" t="s">
        <v>110</v>
      </c>
      <c r="DO1" s="5" t="s">
        <v>111</v>
      </c>
      <c r="DP1" s="5" t="s">
        <v>112</v>
      </c>
      <c r="DQ1" s="5" t="s">
        <v>113</v>
      </c>
      <c r="DR1" s="5" t="s">
        <v>114</v>
      </c>
      <c r="DS1" s="5" t="s">
        <v>115</v>
      </c>
      <c r="DT1" s="5" t="s">
        <v>116</v>
      </c>
      <c r="DU1" s="5" t="s">
        <v>117</v>
      </c>
      <c r="DV1" s="5" t="s">
        <v>118</v>
      </c>
      <c r="DW1" s="5" t="s">
        <v>119</v>
      </c>
      <c r="DX1" s="1" t="s">
        <v>120</v>
      </c>
      <c r="DY1" s="1" t="s">
        <v>121</v>
      </c>
      <c r="DZ1" s="1" t="s">
        <v>122</v>
      </c>
      <c r="EA1" s="1" t="s">
        <v>123</v>
      </c>
      <c r="EB1" s="1" t="s">
        <v>124</v>
      </c>
      <c r="EC1" s="1" t="s">
        <v>125</v>
      </c>
      <c r="ED1" s="1" t="s">
        <v>126</v>
      </c>
      <c r="EE1" s="1" t="s">
        <v>127</v>
      </c>
      <c r="EF1" s="1" t="s">
        <v>128</v>
      </c>
      <c r="EG1" s="1" t="s">
        <v>129</v>
      </c>
      <c r="EH1" s="1" t="s">
        <v>130</v>
      </c>
      <c r="EI1" s="1" t="s">
        <v>131</v>
      </c>
      <c r="EJ1" s="1" t="s">
        <v>132</v>
      </c>
      <c r="EK1" s="1" t="s">
        <v>133</v>
      </c>
      <c r="EL1" s="1" t="s">
        <v>134</v>
      </c>
      <c r="EM1" s="1" t="s">
        <v>135</v>
      </c>
      <c r="EN1" s="1" t="s">
        <v>136</v>
      </c>
      <c r="EO1" s="8" t="s">
        <v>137</v>
      </c>
      <c r="EP1" s="8" t="s">
        <v>138</v>
      </c>
      <c r="EQ1" s="67" t="s">
        <v>139</v>
      </c>
      <c r="ER1" s="8" t="s">
        <v>140</v>
      </c>
      <c r="ES1" s="8" t="s">
        <v>141</v>
      </c>
      <c r="ET1" s="8" t="s">
        <v>142</v>
      </c>
      <c r="EU1" s="8" t="s">
        <v>143</v>
      </c>
      <c r="EV1" s="8" t="s">
        <v>144</v>
      </c>
      <c r="EW1" s="8" t="s">
        <v>145</v>
      </c>
      <c r="EX1" s="8" t="s">
        <v>146</v>
      </c>
      <c r="EY1" s="8" t="s">
        <v>147</v>
      </c>
      <c r="EZ1" s="8" t="s">
        <v>148</v>
      </c>
      <c r="FA1" s="1" t="s">
        <v>149</v>
      </c>
      <c r="FB1" s="1" t="s">
        <v>150</v>
      </c>
      <c r="FC1" s="1" t="s">
        <v>151</v>
      </c>
      <c r="FD1" s="1" t="s">
        <v>152</v>
      </c>
      <c r="FE1" s="1" t="s">
        <v>153</v>
      </c>
      <c r="FF1" s="1" t="s">
        <v>154</v>
      </c>
      <c r="FG1" s="5" t="s">
        <v>155</v>
      </c>
      <c r="FH1" s="5" t="s">
        <v>156</v>
      </c>
      <c r="FI1" s="5" t="s">
        <v>157</v>
      </c>
      <c r="FJ1" s="5" t="s">
        <v>158</v>
      </c>
      <c r="FK1" s="5" t="s">
        <v>159</v>
      </c>
      <c r="FL1" s="5" t="s">
        <v>160</v>
      </c>
      <c r="FM1" s="5" t="s">
        <v>161</v>
      </c>
      <c r="FN1" s="5" t="s">
        <v>162</v>
      </c>
      <c r="FO1" s="5" t="s">
        <v>163</v>
      </c>
      <c r="FP1" s="1" t="s">
        <v>164</v>
      </c>
      <c r="FQ1" s="1" t="s">
        <v>165</v>
      </c>
      <c r="FR1" s="1" t="s">
        <v>166</v>
      </c>
      <c r="FS1" s="1" t="s">
        <v>167</v>
      </c>
      <c r="FT1" s="1" t="s">
        <v>168</v>
      </c>
      <c r="FU1" s="1" t="s">
        <v>169</v>
      </c>
      <c r="FV1" s="1" t="s">
        <v>170</v>
      </c>
      <c r="FW1" s="1" t="s">
        <v>171</v>
      </c>
      <c r="FX1" s="1" t="s">
        <v>172</v>
      </c>
      <c r="FY1" s="1" t="s">
        <v>173</v>
      </c>
      <c r="FZ1" s="1" t="s">
        <v>174</v>
      </c>
      <c r="GA1" s="1" t="s">
        <v>175</v>
      </c>
      <c r="GB1" s="1" t="s">
        <v>176</v>
      </c>
      <c r="GC1" s="1" t="s">
        <v>177</v>
      </c>
      <c r="GD1" s="1" t="s">
        <v>178</v>
      </c>
      <c r="GE1" s="1" t="s">
        <v>179</v>
      </c>
      <c r="GF1" s="1" t="s">
        <v>180</v>
      </c>
      <c r="GG1" s="70" t="s">
        <v>181</v>
      </c>
      <c r="GH1" s="70" t="s">
        <v>182</v>
      </c>
      <c r="GI1" s="70" t="s">
        <v>183</v>
      </c>
      <c r="GJ1" s="9" t="s">
        <v>230</v>
      </c>
      <c r="GK1" s="9" t="s">
        <v>231</v>
      </c>
      <c r="GL1" s="7" t="s">
        <v>184</v>
      </c>
      <c r="GM1" s="9" t="s">
        <v>232</v>
      </c>
      <c r="GN1" s="9" t="s">
        <v>233</v>
      </c>
      <c r="GO1" s="9" t="s">
        <v>234</v>
      </c>
    </row>
    <row r="2" spans="1:197" x14ac:dyDescent="0.25">
      <c r="A2" s="10"/>
      <c r="B2" s="10"/>
      <c r="C2" s="11"/>
      <c r="D2" s="11"/>
      <c r="E2" s="27"/>
      <c r="F2" s="13"/>
      <c r="G2" s="13"/>
      <c r="H2" s="13"/>
      <c r="I2" s="13"/>
      <c r="J2" s="13"/>
      <c r="K2" s="13"/>
      <c r="L2" s="13"/>
      <c r="M2" s="13"/>
      <c r="N2" s="13"/>
      <c r="O2" s="13"/>
      <c r="P2" s="13"/>
      <c r="Q2" s="12"/>
      <c r="R2" s="12"/>
      <c r="S2" s="12"/>
      <c r="T2" s="12"/>
      <c r="U2" s="12"/>
      <c r="V2" s="10"/>
      <c r="W2" s="10"/>
      <c r="X2" s="10"/>
      <c r="Y2" s="10"/>
      <c r="Z2" s="10"/>
      <c r="AA2" s="19"/>
      <c r="AB2" s="19"/>
      <c r="AC2" s="14"/>
      <c r="AD2" s="14"/>
      <c r="AE2" s="14"/>
      <c r="AF2" s="14"/>
      <c r="AG2" s="14"/>
      <c r="AH2" s="14"/>
      <c r="AI2" s="14"/>
      <c r="AJ2" s="14"/>
      <c r="AK2" s="15"/>
      <c r="AL2" s="15"/>
      <c r="AM2" s="15"/>
      <c r="AN2" s="15"/>
      <c r="AO2" s="73"/>
      <c r="AP2" s="73"/>
      <c r="AQ2" s="73"/>
      <c r="AR2" s="52"/>
      <c r="AS2" s="52"/>
      <c r="AT2" s="16"/>
      <c r="AU2" s="74"/>
      <c r="AV2" s="16"/>
      <c r="AW2" s="74"/>
      <c r="AX2" s="295"/>
      <c r="AY2" s="295"/>
      <c r="AZ2" s="295"/>
      <c r="BA2" s="21"/>
      <c r="BB2" s="22"/>
      <c r="BC2" s="22"/>
      <c r="BD2" s="22"/>
      <c r="BE2" s="22"/>
      <c r="BF2" s="22"/>
      <c r="BG2" s="22"/>
      <c r="BH2" s="22"/>
      <c r="BI2" s="22"/>
      <c r="BJ2" s="22"/>
      <c r="BK2" s="22"/>
      <c r="BL2" s="22"/>
      <c r="BM2" s="22"/>
      <c r="BN2" s="22"/>
      <c r="BO2" s="22"/>
      <c r="BP2" s="22"/>
      <c r="BQ2" s="22"/>
      <c r="BR2" s="55"/>
      <c r="BS2" s="56"/>
      <c r="BT2" s="20"/>
      <c r="BU2" s="58"/>
      <c r="BV2" s="58"/>
      <c r="BW2" s="58"/>
      <c r="BX2" s="58"/>
      <c r="BY2" s="23"/>
      <c r="BZ2" s="76"/>
      <c r="CA2" s="23"/>
      <c r="CB2" s="75"/>
      <c r="CC2" s="23"/>
      <c r="CD2" s="23"/>
      <c r="CE2" s="23"/>
      <c r="CF2" s="23"/>
      <c r="CG2" s="23"/>
      <c r="CH2" s="23"/>
      <c r="CI2" s="62"/>
      <c r="CJ2" s="65"/>
      <c r="CK2" s="62"/>
      <c r="CL2" s="65"/>
      <c r="CM2" s="18"/>
      <c r="CN2" s="18"/>
      <c r="CO2" s="18"/>
      <c r="CP2" s="18"/>
      <c r="CQ2" s="17"/>
      <c r="CR2" s="21"/>
      <c r="CS2" s="21"/>
      <c r="CT2" s="17"/>
      <c r="CU2" s="21"/>
      <c r="CV2" s="21"/>
      <c r="CW2" s="17"/>
      <c r="CX2" s="17"/>
      <c r="CY2" s="68"/>
      <c r="CZ2" s="17"/>
      <c r="DA2" s="17"/>
      <c r="DB2" s="17"/>
      <c r="DC2" s="17"/>
      <c r="DD2" s="17"/>
      <c r="DE2" s="17"/>
      <c r="DF2" s="17"/>
      <c r="DG2" s="17"/>
      <c r="DH2" s="17"/>
      <c r="DI2" s="24"/>
      <c r="DJ2" s="24"/>
      <c r="DK2" s="24"/>
      <c r="DL2" s="24"/>
      <c r="DM2" s="24"/>
      <c r="DN2" s="24"/>
      <c r="DO2" s="25"/>
      <c r="DP2" s="25"/>
      <c r="DQ2" s="25"/>
      <c r="DR2" s="25"/>
      <c r="DS2" s="25"/>
      <c r="DT2" s="25"/>
      <c r="DU2" s="25"/>
      <c r="DV2" s="25"/>
      <c r="DW2" s="25"/>
      <c r="DX2" s="24"/>
      <c r="DY2" s="24"/>
      <c r="DZ2" s="24"/>
      <c r="EA2" s="24"/>
      <c r="EB2" s="24"/>
      <c r="EC2" s="24"/>
      <c r="ED2" s="24"/>
      <c r="EE2" s="24"/>
      <c r="EF2" s="24"/>
      <c r="EG2" s="24"/>
      <c r="EH2" s="24"/>
      <c r="EI2" s="24"/>
      <c r="EJ2" s="24"/>
      <c r="EK2" s="24"/>
      <c r="EL2" s="24"/>
      <c r="EM2" s="69"/>
      <c r="EN2" s="69"/>
      <c r="EO2" s="17"/>
      <c r="EP2" s="17"/>
      <c r="EQ2" s="68"/>
      <c r="ER2" s="17"/>
      <c r="ES2" s="17"/>
      <c r="ET2" s="17"/>
      <c r="EU2" s="17"/>
      <c r="EV2" s="17"/>
      <c r="EW2" s="17"/>
      <c r="EX2" s="17"/>
      <c r="EY2" s="17"/>
      <c r="EZ2" s="17"/>
      <c r="FA2" s="24"/>
      <c r="FB2" s="24"/>
      <c r="FC2" s="24"/>
      <c r="FD2" s="24"/>
      <c r="FE2" s="24"/>
      <c r="FF2" s="24"/>
      <c r="FG2" s="25"/>
      <c r="FH2" s="25"/>
      <c r="FI2" s="25"/>
      <c r="FJ2" s="25"/>
      <c r="FK2" s="25"/>
      <c r="FL2" s="25"/>
      <c r="FM2" s="25"/>
      <c r="FN2" s="25"/>
      <c r="FO2" s="25"/>
      <c r="FP2" s="24"/>
      <c r="FQ2" s="24"/>
      <c r="FR2" s="24"/>
      <c r="FS2" s="24"/>
      <c r="FT2" s="24"/>
      <c r="FU2" s="24"/>
      <c r="FV2" s="24"/>
      <c r="FW2" s="24"/>
      <c r="FX2" s="24"/>
      <c r="FY2" s="24"/>
      <c r="FZ2" s="24"/>
      <c r="GA2" s="24"/>
      <c r="GB2" s="24"/>
      <c r="GC2" s="24"/>
      <c r="GD2" s="24"/>
      <c r="GE2" s="69"/>
      <c r="GF2" s="69"/>
      <c r="GG2" s="71"/>
      <c r="GH2" s="71"/>
      <c r="GI2" s="71"/>
      <c r="GJ2" s="18"/>
      <c r="GK2" s="18"/>
      <c r="GL2" s="16"/>
      <c r="GM2" s="72"/>
      <c r="GN2" s="72"/>
      <c r="GO2" s="72"/>
    </row>
  </sheetData>
  <autoFilter ref="A1:GO2" xr:uid="{8A46B852-CDD2-42FF-BB13-8DD6A4E877D4}"/>
  <pageMargins left="0.7" right="0.7" top="0.78740157499999996" bottom="0.78740157499999996" header="0.3" footer="0.3"/>
  <pageSetup paperSize="9"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AC1026"/>
  <sheetViews>
    <sheetView workbookViewId="0">
      <selection activeCell="G19" sqref="G19"/>
    </sheetView>
  </sheetViews>
  <sheetFormatPr baseColWidth="10" defaultColWidth="11.42578125" defaultRowHeight="15" x14ac:dyDescent="0.25"/>
  <cols>
    <col min="1" max="6" width="5.85546875" style="44" customWidth="1"/>
    <col min="7" max="7" width="19.85546875" style="44" bestFit="1" customWidth="1"/>
    <col min="8" max="8" width="27" style="44" bestFit="1" customWidth="1"/>
    <col min="9" max="9" width="33.85546875" style="47" customWidth="1"/>
    <col min="10" max="10" width="34.42578125" style="47" customWidth="1"/>
    <col min="11" max="11" width="20" style="44" customWidth="1"/>
    <col min="12" max="12" width="17.85546875" style="44" customWidth="1"/>
    <col min="13" max="13" width="20.85546875" style="44" customWidth="1"/>
    <col min="14" max="14" width="22.28515625" style="47" customWidth="1"/>
    <col min="15" max="15" width="27.5703125" style="47" customWidth="1"/>
    <col min="16" max="17" width="19.85546875" style="47" customWidth="1"/>
    <col min="18" max="18" width="19.85546875" style="44" customWidth="1"/>
    <col min="19" max="20" width="19.85546875" style="50" customWidth="1"/>
    <col min="21" max="21" width="30" style="47" customWidth="1"/>
    <col min="22" max="23" width="18.7109375" style="46" customWidth="1"/>
    <col min="24" max="25" width="22.5703125" style="47" customWidth="1"/>
    <col min="26" max="27" width="21.140625" style="45" customWidth="1"/>
    <col min="28" max="28" width="22.28515625" style="47" customWidth="1"/>
    <col min="29" max="29" width="27.5703125" style="47" customWidth="1"/>
    <col min="30" max="16384" width="11.42578125" style="26"/>
  </cols>
  <sheetData>
    <row r="1" spans="1:29" ht="16.5" thickTop="1" thickBot="1" x14ac:dyDescent="0.3">
      <c r="A1" s="43" t="s">
        <v>185</v>
      </c>
      <c r="B1" s="43" t="s">
        <v>24</v>
      </c>
      <c r="C1" s="43" t="s">
        <v>6</v>
      </c>
      <c r="D1" s="43" t="s">
        <v>5</v>
      </c>
      <c r="E1" s="43" t="s">
        <v>7</v>
      </c>
      <c r="F1" s="43" t="s">
        <v>25</v>
      </c>
      <c r="G1" s="43" t="s">
        <v>11</v>
      </c>
      <c r="H1" s="43" t="s">
        <v>48</v>
      </c>
      <c r="I1" s="43" t="s">
        <v>83</v>
      </c>
      <c r="J1" s="43" t="s">
        <v>79</v>
      </c>
      <c r="K1" s="43" t="s">
        <v>19</v>
      </c>
      <c r="L1" s="43" t="s">
        <v>73</v>
      </c>
      <c r="M1" s="43" t="s">
        <v>74</v>
      </c>
      <c r="N1" s="43" t="s">
        <v>43</v>
      </c>
      <c r="O1" s="43" t="s">
        <v>44</v>
      </c>
      <c r="P1" s="43" t="s">
        <v>85</v>
      </c>
      <c r="Q1" s="43" t="s">
        <v>81</v>
      </c>
      <c r="R1" s="43" t="s">
        <v>21</v>
      </c>
      <c r="S1" s="49" t="s">
        <v>76</v>
      </c>
      <c r="T1" s="49" t="s">
        <v>77</v>
      </c>
      <c r="U1" s="43" t="s">
        <v>45</v>
      </c>
      <c r="V1" s="43" t="s">
        <v>46</v>
      </c>
      <c r="W1" s="43" t="s">
        <v>222</v>
      </c>
      <c r="X1" s="43" t="s">
        <v>223</v>
      </c>
      <c r="Y1" s="43" t="s">
        <v>224</v>
      </c>
      <c r="Z1" s="43" t="s">
        <v>225</v>
      </c>
      <c r="AA1" s="43" t="s">
        <v>226</v>
      </c>
      <c r="AB1" s="43" t="s">
        <v>372</v>
      </c>
      <c r="AC1" s="43" t="s">
        <v>373</v>
      </c>
    </row>
    <row r="2" spans="1:29" s="44" customFormat="1" ht="15.75" thickTop="1" x14ac:dyDescent="0.25">
      <c r="A2" s="44">
        <v>0</v>
      </c>
      <c r="B2" s="44" t="s">
        <v>8</v>
      </c>
      <c r="C2" s="44" t="s">
        <v>8</v>
      </c>
      <c r="D2" s="44" t="s">
        <v>8</v>
      </c>
      <c r="E2" s="44" t="s">
        <v>8</v>
      </c>
      <c r="F2" s="44" t="s">
        <v>8</v>
      </c>
      <c r="G2" s="44" t="s">
        <v>8</v>
      </c>
      <c r="H2" s="44" t="s">
        <v>8</v>
      </c>
      <c r="I2" s="47" t="s">
        <v>8</v>
      </c>
      <c r="J2" s="47" t="s">
        <v>8</v>
      </c>
      <c r="K2" s="44" t="s">
        <v>8</v>
      </c>
      <c r="L2" s="44" t="s">
        <v>8</v>
      </c>
      <c r="M2" s="44" t="s">
        <v>8</v>
      </c>
      <c r="N2" s="47" t="s">
        <v>8</v>
      </c>
      <c r="O2" s="47" t="s">
        <v>8</v>
      </c>
      <c r="P2" s="47" t="s">
        <v>8</v>
      </c>
      <c r="Q2" s="47" t="s">
        <v>8</v>
      </c>
      <c r="R2" s="44" t="s">
        <v>8</v>
      </c>
      <c r="S2" s="50" t="s">
        <v>8</v>
      </c>
      <c r="T2" s="50" t="s">
        <v>8</v>
      </c>
      <c r="U2" s="47" t="s">
        <v>8</v>
      </c>
      <c r="V2" s="46" t="s">
        <v>8</v>
      </c>
      <c r="W2" s="46" t="s">
        <v>8</v>
      </c>
      <c r="X2" s="47" t="s">
        <v>8</v>
      </c>
      <c r="Y2" s="47" t="s">
        <v>8</v>
      </c>
      <c r="Z2" s="48" t="s">
        <v>8</v>
      </c>
      <c r="AA2" s="48" t="s">
        <v>8</v>
      </c>
      <c r="AB2" s="47" t="s">
        <v>8</v>
      </c>
      <c r="AC2" s="47" t="s">
        <v>8</v>
      </c>
    </row>
    <row r="3" spans="1:29" x14ac:dyDescent="0.25">
      <c r="C3" s="45"/>
      <c r="L3" s="45"/>
      <c r="M3" s="45"/>
      <c r="Q3" s="48"/>
      <c r="R3" s="45"/>
    </row>
    <row r="4" spans="1:29" x14ac:dyDescent="0.25">
      <c r="C4" s="45"/>
      <c r="L4" s="45"/>
      <c r="M4" s="45"/>
      <c r="Q4" s="48"/>
      <c r="R4" s="45"/>
    </row>
    <row r="5" spans="1:29" x14ac:dyDescent="0.25">
      <c r="C5" s="45"/>
      <c r="L5" s="45"/>
      <c r="M5" s="45"/>
      <c r="Q5" s="48"/>
      <c r="R5" s="45"/>
    </row>
    <row r="6" spans="1:29" x14ac:dyDescent="0.25">
      <c r="C6" s="45"/>
      <c r="L6" s="45"/>
      <c r="M6" s="45"/>
      <c r="Q6" s="48"/>
      <c r="R6" s="45"/>
    </row>
    <row r="7" spans="1:29" x14ac:dyDescent="0.25">
      <c r="C7" s="45"/>
      <c r="L7" s="45"/>
      <c r="M7" s="45"/>
      <c r="Q7" s="48"/>
      <c r="R7" s="45"/>
    </row>
    <row r="8" spans="1:29" x14ac:dyDescent="0.25">
      <c r="C8" s="45"/>
      <c r="L8" s="45"/>
      <c r="M8" s="45"/>
      <c r="Q8" s="48"/>
      <c r="R8" s="45"/>
    </row>
    <row r="9" spans="1:29" x14ac:dyDescent="0.25">
      <c r="C9" s="45"/>
      <c r="L9" s="45"/>
      <c r="M9" s="45"/>
      <c r="Q9" s="48"/>
      <c r="R9" s="45"/>
    </row>
    <row r="10" spans="1:29" x14ac:dyDescent="0.25">
      <c r="C10" s="45"/>
      <c r="L10" s="45"/>
      <c r="M10" s="45"/>
      <c r="Q10" s="48"/>
      <c r="R10" s="45"/>
    </row>
    <row r="11" spans="1:29" x14ac:dyDescent="0.25">
      <c r="C11" s="45"/>
      <c r="L11" s="45"/>
      <c r="M11" s="45"/>
      <c r="Q11" s="48"/>
      <c r="R11" s="45"/>
    </row>
    <row r="12" spans="1:29" x14ac:dyDescent="0.25">
      <c r="C12" s="45"/>
      <c r="L12" s="45"/>
      <c r="M12" s="45"/>
      <c r="Q12" s="48"/>
      <c r="R12" s="45"/>
    </row>
    <row r="13" spans="1:29" x14ac:dyDescent="0.25">
      <c r="C13" s="45"/>
      <c r="L13" s="45"/>
      <c r="M13" s="45"/>
      <c r="Q13" s="48"/>
      <c r="R13" s="45"/>
    </row>
    <row r="14" spans="1:29" x14ac:dyDescent="0.25">
      <c r="C14" s="45"/>
      <c r="L14" s="45"/>
      <c r="M14" s="45"/>
      <c r="Q14" s="48"/>
      <c r="R14" s="45"/>
    </row>
    <row r="15" spans="1:29" x14ac:dyDescent="0.25">
      <c r="C15" s="45"/>
      <c r="L15" s="45"/>
      <c r="M15" s="45"/>
      <c r="Q15" s="48"/>
      <c r="R15" s="45"/>
    </row>
    <row r="16" spans="1:29" x14ac:dyDescent="0.25">
      <c r="C16" s="45"/>
      <c r="L16" s="45"/>
      <c r="M16" s="45"/>
      <c r="Q16" s="48"/>
      <c r="R16" s="45"/>
    </row>
    <row r="17" spans="3:18" x14ac:dyDescent="0.25">
      <c r="C17" s="45"/>
      <c r="L17" s="45"/>
      <c r="M17" s="45"/>
      <c r="Q17" s="48"/>
      <c r="R17" s="45"/>
    </row>
    <row r="18" spans="3:18" x14ac:dyDescent="0.25">
      <c r="C18" s="45"/>
      <c r="L18" s="45"/>
      <c r="M18" s="45"/>
      <c r="Q18" s="48"/>
      <c r="R18" s="45"/>
    </row>
    <row r="19" spans="3:18" x14ac:dyDescent="0.25">
      <c r="C19" s="45"/>
      <c r="L19" s="45"/>
      <c r="M19" s="45"/>
      <c r="Q19" s="48"/>
      <c r="R19" s="45"/>
    </row>
    <row r="20" spans="3:18" x14ac:dyDescent="0.25">
      <c r="C20" s="45"/>
      <c r="L20" s="45"/>
      <c r="M20" s="45"/>
      <c r="Q20" s="48"/>
      <c r="R20" s="45"/>
    </row>
    <row r="21" spans="3:18" x14ac:dyDescent="0.25">
      <c r="C21" s="45"/>
      <c r="L21" s="45"/>
      <c r="M21" s="45"/>
      <c r="Q21" s="48"/>
      <c r="R21" s="45"/>
    </row>
    <row r="22" spans="3:18" x14ac:dyDescent="0.25">
      <c r="C22" s="45"/>
      <c r="L22" s="45"/>
      <c r="M22" s="45"/>
      <c r="Q22" s="48"/>
      <c r="R22" s="45"/>
    </row>
    <row r="23" spans="3:18" x14ac:dyDescent="0.25">
      <c r="C23" s="45"/>
      <c r="L23" s="45"/>
      <c r="M23" s="45"/>
      <c r="Q23" s="48"/>
      <c r="R23" s="45"/>
    </row>
    <row r="24" spans="3:18" x14ac:dyDescent="0.25">
      <c r="C24" s="45"/>
      <c r="L24" s="45"/>
      <c r="M24" s="45"/>
      <c r="Q24" s="48"/>
      <c r="R24" s="45"/>
    </row>
    <row r="25" spans="3:18" x14ac:dyDescent="0.25">
      <c r="C25" s="45"/>
      <c r="L25" s="45"/>
      <c r="M25" s="45"/>
      <c r="Q25" s="48"/>
      <c r="R25" s="45"/>
    </row>
    <row r="26" spans="3:18" x14ac:dyDescent="0.25">
      <c r="C26" s="45"/>
      <c r="L26" s="45"/>
      <c r="M26" s="45"/>
      <c r="Q26" s="48"/>
      <c r="R26" s="45"/>
    </row>
    <row r="27" spans="3:18" x14ac:dyDescent="0.25">
      <c r="C27" s="45"/>
      <c r="L27" s="45"/>
      <c r="M27" s="45"/>
      <c r="Q27" s="48"/>
      <c r="R27" s="45"/>
    </row>
    <row r="28" spans="3:18" x14ac:dyDescent="0.25">
      <c r="C28" s="45"/>
      <c r="L28" s="45"/>
      <c r="M28" s="45"/>
      <c r="Q28" s="48"/>
      <c r="R28" s="45"/>
    </row>
    <row r="29" spans="3:18" x14ac:dyDescent="0.25">
      <c r="C29" s="45"/>
      <c r="L29" s="45"/>
      <c r="M29" s="45"/>
      <c r="Q29" s="48"/>
      <c r="R29" s="45"/>
    </row>
    <row r="30" spans="3:18" x14ac:dyDescent="0.25">
      <c r="C30" s="45"/>
      <c r="L30" s="45"/>
      <c r="M30" s="45"/>
      <c r="Q30" s="48"/>
      <c r="R30" s="45"/>
    </row>
    <row r="31" spans="3:18" x14ac:dyDescent="0.25">
      <c r="C31" s="45"/>
      <c r="L31" s="45"/>
      <c r="M31" s="45"/>
      <c r="Q31" s="48"/>
      <c r="R31" s="45"/>
    </row>
    <row r="32" spans="3:18" x14ac:dyDescent="0.25">
      <c r="C32" s="45"/>
      <c r="L32" s="45"/>
      <c r="M32" s="45"/>
      <c r="Q32" s="48"/>
      <c r="R32" s="45"/>
    </row>
    <row r="33" spans="3:18" x14ac:dyDescent="0.25">
      <c r="C33" s="45"/>
      <c r="L33" s="45"/>
      <c r="M33" s="45"/>
      <c r="Q33" s="48"/>
      <c r="R33" s="45"/>
    </row>
    <row r="34" spans="3:18" x14ac:dyDescent="0.25">
      <c r="C34" s="45"/>
      <c r="L34" s="45"/>
      <c r="M34" s="45"/>
      <c r="Q34" s="48"/>
      <c r="R34" s="45"/>
    </row>
    <row r="35" spans="3:18" x14ac:dyDescent="0.25">
      <c r="C35" s="45"/>
      <c r="L35" s="45"/>
      <c r="M35" s="45"/>
      <c r="Q35" s="48"/>
      <c r="R35" s="45"/>
    </row>
    <row r="36" spans="3:18" x14ac:dyDescent="0.25">
      <c r="C36" s="45"/>
      <c r="L36" s="45"/>
      <c r="M36" s="45"/>
      <c r="Q36" s="48"/>
      <c r="R36" s="45"/>
    </row>
    <row r="37" spans="3:18" x14ac:dyDescent="0.25">
      <c r="C37" s="45"/>
      <c r="L37" s="45"/>
      <c r="M37" s="45"/>
      <c r="Q37" s="48"/>
      <c r="R37" s="45"/>
    </row>
    <row r="38" spans="3:18" x14ac:dyDescent="0.25">
      <c r="C38" s="45"/>
      <c r="L38" s="45"/>
      <c r="M38" s="45"/>
      <c r="Q38" s="48"/>
      <c r="R38" s="45"/>
    </row>
    <row r="39" spans="3:18" x14ac:dyDescent="0.25">
      <c r="C39" s="45"/>
      <c r="L39" s="45"/>
      <c r="M39" s="45"/>
      <c r="Q39" s="48"/>
      <c r="R39" s="45"/>
    </row>
    <row r="40" spans="3:18" x14ac:dyDescent="0.25">
      <c r="C40" s="45"/>
      <c r="L40" s="45"/>
      <c r="M40" s="45"/>
      <c r="Q40" s="48"/>
      <c r="R40" s="45"/>
    </row>
    <row r="41" spans="3:18" x14ac:dyDescent="0.25">
      <c r="C41" s="45"/>
      <c r="L41" s="45"/>
      <c r="M41" s="45"/>
      <c r="Q41" s="48"/>
      <c r="R41" s="45"/>
    </row>
    <row r="42" spans="3:18" x14ac:dyDescent="0.25">
      <c r="C42" s="45"/>
      <c r="L42" s="45"/>
      <c r="M42" s="45"/>
      <c r="Q42" s="48"/>
      <c r="R42" s="45"/>
    </row>
    <row r="43" spans="3:18" x14ac:dyDescent="0.25">
      <c r="C43" s="45"/>
      <c r="L43" s="45"/>
      <c r="M43" s="45"/>
      <c r="Q43" s="48"/>
      <c r="R43" s="45"/>
    </row>
    <row r="44" spans="3:18" x14ac:dyDescent="0.25">
      <c r="C44" s="45"/>
      <c r="L44" s="45"/>
      <c r="M44" s="45"/>
      <c r="Q44" s="48"/>
      <c r="R44" s="45"/>
    </row>
    <row r="45" spans="3:18" x14ac:dyDescent="0.25">
      <c r="C45" s="45"/>
      <c r="L45" s="45"/>
      <c r="M45" s="45"/>
      <c r="Q45" s="48"/>
      <c r="R45" s="45"/>
    </row>
    <row r="46" spans="3:18" x14ac:dyDescent="0.25">
      <c r="C46" s="45"/>
      <c r="L46" s="45"/>
      <c r="M46" s="45"/>
      <c r="Q46" s="48"/>
      <c r="R46" s="45"/>
    </row>
    <row r="47" spans="3:18" x14ac:dyDescent="0.25">
      <c r="C47" s="45"/>
      <c r="L47" s="45"/>
      <c r="M47" s="45"/>
      <c r="Q47" s="48"/>
      <c r="R47" s="45"/>
    </row>
    <row r="48" spans="3:18" x14ac:dyDescent="0.25">
      <c r="C48" s="45"/>
      <c r="L48" s="45"/>
      <c r="M48" s="45"/>
      <c r="Q48" s="48"/>
      <c r="R48" s="45"/>
    </row>
    <row r="49" spans="3:18" x14ac:dyDescent="0.25">
      <c r="C49" s="45"/>
      <c r="L49" s="45"/>
      <c r="M49" s="45"/>
      <c r="Q49" s="48"/>
      <c r="R49" s="45"/>
    </row>
    <row r="50" spans="3:18" x14ac:dyDescent="0.25">
      <c r="C50" s="45"/>
      <c r="L50" s="45"/>
      <c r="M50" s="45"/>
      <c r="Q50" s="48"/>
      <c r="R50" s="45"/>
    </row>
    <row r="51" spans="3:18" x14ac:dyDescent="0.25">
      <c r="C51" s="45"/>
      <c r="L51" s="45"/>
      <c r="M51" s="45"/>
      <c r="Q51" s="48"/>
      <c r="R51" s="45"/>
    </row>
    <row r="52" spans="3:18" x14ac:dyDescent="0.25">
      <c r="C52" s="45"/>
      <c r="L52" s="45"/>
      <c r="M52" s="45"/>
      <c r="Q52" s="48"/>
      <c r="R52" s="45"/>
    </row>
    <row r="53" spans="3:18" x14ac:dyDescent="0.25">
      <c r="C53" s="45"/>
      <c r="L53" s="45"/>
      <c r="M53" s="45"/>
      <c r="Q53" s="48"/>
      <c r="R53" s="45"/>
    </row>
    <row r="54" spans="3:18" x14ac:dyDescent="0.25">
      <c r="C54" s="45"/>
      <c r="L54" s="45"/>
      <c r="M54" s="45"/>
      <c r="Q54" s="48"/>
      <c r="R54" s="45"/>
    </row>
    <row r="55" spans="3:18" x14ac:dyDescent="0.25">
      <c r="C55" s="45"/>
      <c r="L55" s="45"/>
      <c r="M55" s="45"/>
      <c r="Q55" s="48"/>
      <c r="R55" s="45"/>
    </row>
    <row r="56" spans="3:18" x14ac:dyDescent="0.25">
      <c r="C56" s="45"/>
      <c r="L56" s="45"/>
      <c r="M56" s="45"/>
      <c r="Q56" s="48"/>
      <c r="R56" s="45"/>
    </row>
    <row r="57" spans="3:18" x14ac:dyDescent="0.25">
      <c r="C57" s="45"/>
      <c r="L57" s="45"/>
      <c r="M57" s="45"/>
      <c r="Q57" s="48"/>
      <c r="R57" s="45"/>
    </row>
    <row r="58" spans="3:18" x14ac:dyDescent="0.25">
      <c r="C58" s="45"/>
      <c r="L58" s="45"/>
      <c r="M58" s="45"/>
      <c r="Q58" s="48"/>
      <c r="R58" s="45"/>
    </row>
    <row r="59" spans="3:18" x14ac:dyDescent="0.25">
      <c r="C59" s="45"/>
      <c r="L59" s="45"/>
      <c r="M59" s="45"/>
      <c r="Q59" s="48"/>
      <c r="R59" s="45"/>
    </row>
    <row r="60" spans="3:18" x14ac:dyDescent="0.25">
      <c r="C60" s="45"/>
      <c r="L60" s="45"/>
      <c r="M60" s="45"/>
      <c r="Q60" s="48"/>
      <c r="R60" s="45"/>
    </row>
    <row r="61" spans="3:18" x14ac:dyDescent="0.25">
      <c r="C61" s="45"/>
      <c r="L61" s="45"/>
      <c r="M61" s="45"/>
      <c r="Q61" s="48"/>
      <c r="R61" s="45"/>
    </row>
    <row r="62" spans="3:18" x14ac:dyDescent="0.25">
      <c r="C62" s="45"/>
      <c r="L62" s="45"/>
      <c r="M62" s="45"/>
      <c r="Q62" s="48"/>
      <c r="R62" s="45"/>
    </row>
    <row r="63" spans="3:18" x14ac:dyDescent="0.25">
      <c r="C63" s="45"/>
      <c r="L63" s="45"/>
      <c r="M63" s="45"/>
      <c r="Q63" s="48"/>
      <c r="R63" s="45"/>
    </row>
    <row r="64" spans="3:18" x14ac:dyDescent="0.25">
      <c r="C64" s="45"/>
      <c r="L64" s="45"/>
      <c r="M64" s="45"/>
      <c r="Q64" s="48"/>
      <c r="R64" s="45"/>
    </row>
    <row r="65" spans="3:18" x14ac:dyDescent="0.25">
      <c r="C65" s="45"/>
      <c r="L65" s="45"/>
      <c r="M65" s="45"/>
      <c r="Q65" s="48"/>
      <c r="R65" s="45"/>
    </row>
    <row r="66" spans="3:18" x14ac:dyDescent="0.25">
      <c r="C66" s="45"/>
      <c r="L66" s="45"/>
      <c r="M66" s="45"/>
      <c r="Q66" s="48"/>
      <c r="R66" s="45"/>
    </row>
    <row r="67" spans="3:18" x14ac:dyDescent="0.25">
      <c r="C67" s="45"/>
      <c r="L67" s="45"/>
      <c r="M67" s="45"/>
      <c r="Q67" s="48"/>
      <c r="R67" s="45"/>
    </row>
    <row r="68" spans="3:18" x14ac:dyDescent="0.25">
      <c r="C68" s="45"/>
      <c r="L68" s="45"/>
      <c r="M68" s="45"/>
      <c r="Q68" s="48"/>
      <c r="R68" s="45"/>
    </row>
    <row r="69" spans="3:18" x14ac:dyDescent="0.25">
      <c r="C69" s="45"/>
      <c r="L69" s="45"/>
      <c r="M69" s="45"/>
      <c r="Q69" s="48"/>
      <c r="R69" s="45"/>
    </row>
    <row r="70" spans="3:18" x14ac:dyDescent="0.25">
      <c r="C70" s="45"/>
      <c r="L70" s="45"/>
      <c r="M70" s="45"/>
      <c r="Q70" s="48"/>
      <c r="R70" s="45"/>
    </row>
    <row r="71" spans="3:18" x14ac:dyDescent="0.25">
      <c r="C71" s="45"/>
      <c r="L71" s="45"/>
      <c r="M71" s="45"/>
      <c r="Q71" s="48"/>
      <c r="R71" s="45"/>
    </row>
    <row r="72" spans="3:18" x14ac:dyDescent="0.25">
      <c r="C72" s="45"/>
      <c r="L72" s="45"/>
      <c r="M72" s="45"/>
      <c r="Q72" s="48"/>
      <c r="R72" s="45"/>
    </row>
    <row r="73" spans="3:18" x14ac:dyDescent="0.25">
      <c r="C73" s="45"/>
      <c r="L73" s="45"/>
      <c r="M73" s="45"/>
      <c r="Q73" s="48"/>
      <c r="R73" s="45"/>
    </row>
    <row r="74" spans="3:18" x14ac:dyDescent="0.25">
      <c r="C74" s="45"/>
      <c r="L74" s="45"/>
      <c r="M74" s="45"/>
      <c r="Q74" s="48"/>
      <c r="R74" s="45"/>
    </row>
    <row r="75" spans="3:18" x14ac:dyDescent="0.25">
      <c r="C75" s="45"/>
      <c r="L75" s="45"/>
      <c r="M75" s="45"/>
      <c r="Q75" s="48"/>
      <c r="R75" s="45"/>
    </row>
    <row r="76" spans="3:18" x14ac:dyDescent="0.25">
      <c r="C76" s="45"/>
      <c r="L76" s="45"/>
      <c r="M76" s="45"/>
      <c r="Q76" s="48"/>
      <c r="R76" s="45"/>
    </row>
    <row r="77" spans="3:18" x14ac:dyDescent="0.25">
      <c r="C77" s="45"/>
      <c r="L77" s="45"/>
      <c r="M77" s="45"/>
      <c r="Q77" s="48"/>
      <c r="R77" s="45"/>
    </row>
    <row r="78" spans="3:18" x14ac:dyDescent="0.25">
      <c r="C78" s="45"/>
      <c r="L78" s="45"/>
      <c r="M78" s="45"/>
      <c r="Q78" s="48"/>
      <c r="R78" s="45"/>
    </row>
    <row r="79" spans="3:18" x14ac:dyDescent="0.25">
      <c r="C79" s="45"/>
      <c r="L79" s="45"/>
      <c r="M79" s="45"/>
      <c r="Q79" s="48"/>
      <c r="R79" s="45"/>
    </row>
    <row r="80" spans="3:18" x14ac:dyDescent="0.25">
      <c r="C80" s="45"/>
      <c r="L80" s="45"/>
      <c r="M80" s="45"/>
      <c r="Q80" s="48"/>
      <c r="R80" s="45"/>
    </row>
    <row r="81" spans="3:18" x14ac:dyDescent="0.25">
      <c r="C81" s="45"/>
      <c r="L81" s="45"/>
      <c r="M81" s="45"/>
      <c r="Q81" s="48"/>
      <c r="R81" s="45"/>
    </row>
    <row r="82" spans="3:18" x14ac:dyDescent="0.25">
      <c r="C82" s="45"/>
      <c r="L82" s="45"/>
      <c r="M82" s="45"/>
      <c r="Q82" s="48"/>
      <c r="R82" s="45"/>
    </row>
    <row r="83" spans="3:18" x14ac:dyDescent="0.25">
      <c r="C83" s="45"/>
      <c r="L83" s="45"/>
      <c r="M83" s="45"/>
      <c r="Q83" s="48"/>
      <c r="R83" s="45"/>
    </row>
    <row r="84" spans="3:18" x14ac:dyDescent="0.25">
      <c r="C84" s="45"/>
      <c r="L84" s="45"/>
      <c r="M84" s="45"/>
      <c r="Q84" s="48"/>
      <c r="R84" s="45"/>
    </row>
    <row r="85" spans="3:18" x14ac:dyDescent="0.25">
      <c r="C85" s="45"/>
      <c r="L85" s="45"/>
      <c r="M85" s="45"/>
      <c r="Q85" s="48"/>
      <c r="R85" s="45"/>
    </row>
    <row r="86" spans="3:18" x14ac:dyDescent="0.25">
      <c r="C86" s="45"/>
      <c r="L86" s="45"/>
      <c r="M86" s="45"/>
      <c r="Q86" s="48"/>
      <c r="R86" s="45"/>
    </row>
    <row r="87" spans="3:18" x14ac:dyDescent="0.25">
      <c r="C87" s="45"/>
      <c r="L87" s="45"/>
      <c r="M87" s="45"/>
      <c r="Q87" s="48"/>
      <c r="R87" s="45"/>
    </row>
    <row r="88" spans="3:18" x14ac:dyDescent="0.25">
      <c r="C88" s="45"/>
      <c r="L88" s="45"/>
      <c r="M88" s="45"/>
      <c r="Q88" s="48"/>
      <c r="R88" s="45"/>
    </row>
    <row r="89" spans="3:18" x14ac:dyDescent="0.25">
      <c r="C89" s="45"/>
      <c r="L89" s="45"/>
      <c r="M89" s="45"/>
      <c r="Q89" s="48"/>
      <c r="R89" s="45"/>
    </row>
    <row r="90" spans="3:18" x14ac:dyDescent="0.25">
      <c r="C90" s="45"/>
      <c r="L90" s="45"/>
      <c r="M90" s="45"/>
      <c r="Q90" s="48"/>
      <c r="R90" s="45"/>
    </row>
    <row r="91" spans="3:18" x14ac:dyDescent="0.25">
      <c r="C91" s="45"/>
      <c r="L91" s="45"/>
      <c r="M91" s="45"/>
      <c r="Q91" s="48"/>
      <c r="R91" s="45"/>
    </row>
    <row r="92" spans="3:18" x14ac:dyDescent="0.25">
      <c r="C92" s="45"/>
      <c r="L92" s="45"/>
      <c r="M92" s="45"/>
      <c r="Q92" s="48"/>
      <c r="R92" s="45"/>
    </row>
    <row r="93" spans="3:18" x14ac:dyDescent="0.25">
      <c r="C93" s="45"/>
      <c r="L93" s="45"/>
      <c r="M93" s="45"/>
      <c r="Q93" s="48"/>
      <c r="R93" s="45"/>
    </row>
    <row r="94" spans="3:18" x14ac:dyDescent="0.25">
      <c r="C94" s="45"/>
      <c r="L94" s="45"/>
      <c r="M94" s="45"/>
      <c r="Q94" s="48"/>
      <c r="R94" s="45"/>
    </row>
    <row r="95" spans="3:18" x14ac:dyDescent="0.25">
      <c r="C95" s="45"/>
      <c r="L95" s="45"/>
      <c r="M95" s="45"/>
      <c r="Q95" s="48"/>
      <c r="R95" s="45"/>
    </row>
    <row r="96" spans="3:18" x14ac:dyDescent="0.25">
      <c r="C96" s="45"/>
      <c r="L96" s="45"/>
      <c r="M96" s="45"/>
      <c r="Q96" s="48"/>
      <c r="R96" s="45"/>
    </row>
    <row r="97" spans="3:18" x14ac:dyDescent="0.25">
      <c r="C97" s="45"/>
      <c r="L97" s="45"/>
      <c r="M97" s="45"/>
      <c r="Q97" s="48"/>
      <c r="R97" s="45"/>
    </row>
    <row r="98" spans="3:18" x14ac:dyDescent="0.25">
      <c r="C98" s="45"/>
      <c r="L98" s="45"/>
      <c r="M98" s="45"/>
      <c r="Q98" s="48"/>
      <c r="R98" s="45"/>
    </row>
    <row r="99" spans="3:18" x14ac:dyDescent="0.25">
      <c r="C99" s="45"/>
      <c r="L99" s="45"/>
      <c r="M99" s="45"/>
      <c r="Q99" s="48"/>
      <c r="R99" s="45"/>
    </row>
    <row r="100" spans="3:18" x14ac:dyDescent="0.25">
      <c r="C100" s="45"/>
      <c r="L100" s="45"/>
      <c r="M100" s="45"/>
      <c r="Q100" s="48"/>
      <c r="R100" s="45"/>
    </row>
    <row r="101" spans="3:18" x14ac:dyDescent="0.25">
      <c r="C101" s="45"/>
      <c r="L101" s="45"/>
      <c r="M101" s="45"/>
      <c r="Q101" s="48"/>
      <c r="R101" s="45"/>
    </row>
    <row r="102" spans="3:18" x14ac:dyDescent="0.25">
      <c r="C102" s="45"/>
      <c r="L102" s="45"/>
      <c r="M102" s="45"/>
      <c r="Q102" s="48"/>
      <c r="R102" s="45"/>
    </row>
    <row r="103" spans="3:18" x14ac:dyDescent="0.25">
      <c r="C103" s="45"/>
      <c r="L103" s="45"/>
      <c r="M103" s="45"/>
      <c r="Q103" s="48"/>
      <c r="R103" s="45"/>
    </row>
    <row r="104" spans="3:18" x14ac:dyDescent="0.25">
      <c r="C104" s="45"/>
      <c r="L104" s="45"/>
      <c r="M104" s="45"/>
      <c r="Q104" s="48"/>
      <c r="R104" s="45"/>
    </row>
    <row r="105" spans="3:18" x14ac:dyDescent="0.25">
      <c r="C105" s="45"/>
      <c r="L105" s="45"/>
      <c r="M105" s="45"/>
      <c r="Q105" s="48"/>
      <c r="R105" s="45"/>
    </row>
    <row r="106" spans="3:18" x14ac:dyDescent="0.25">
      <c r="C106" s="45"/>
      <c r="L106" s="45"/>
      <c r="M106" s="45"/>
      <c r="Q106" s="48"/>
      <c r="R106" s="45"/>
    </row>
    <row r="107" spans="3:18" x14ac:dyDescent="0.25">
      <c r="C107" s="45"/>
      <c r="L107" s="45"/>
      <c r="M107" s="45"/>
      <c r="Q107" s="48"/>
      <c r="R107" s="45"/>
    </row>
    <row r="108" spans="3:18" x14ac:dyDescent="0.25">
      <c r="C108" s="45"/>
      <c r="L108" s="45"/>
      <c r="M108" s="45"/>
      <c r="Q108" s="48"/>
      <c r="R108" s="45"/>
    </row>
    <row r="109" spans="3:18" x14ac:dyDescent="0.25">
      <c r="C109" s="45"/>
      <c r="L109" s="45"/>
      <c r="M109" s="45"/>
      <c r="Q109" s="48"/>
      <c r="R109" s="45"/>
    </row>
    <row r="110" spans="3:18" x14ac:dyDescent="0.25">
      <c r="C110" s="45"/>
      <c r="L110" s="45"/>
      <c r="M110" s="45"/>
      <c r="Q110" s="48"/>
      <c r="R110" s="45"/>
    </row>
    <row r="111" spans="3:18" x14ac:dyDescent="0.25">
      <c r="C111" s="45"/>
      <c r="L111" s="45"/>
      <c r="M111" s="45"/>
      <c r="Q111" s="48"/>
      <c r="R111" s="45"/>
    </row>
    <row r="112" spans="3:18" x14ac:dyDescent="0.25">
      <c r="C112" s="45"/>
      <c r="L112" s="45"/>
      <c r="M112" s="45"/>
      <c r="Q112" s="48"/>
      <c r="R112" s="45"/>
    </row>
    <row r="113" spans="3:18" x14ac:dyDescent="0.25">
      <c r="C113" s="45"/>
      <c r="L113" s="45"/>
      <c r="M113" s="45"/>
      <c r="Q113" s="48"/>
      <c r="R113" s="45"/>
    </row>
    <row r="114" spans="3:18" x14ac:dyDescent="0.25">
      <c r="C114" s="45"/>
      <c r="L114" s="45"/>
      <c r="M114" s="45"/>
      <c r="Q114" s="48"/>
      <c r="R114" s="45"/>
    </row>
    <row r="115" spans="3:18" x14ac:dyDescent="0.25">
      <c r="C115" s="45"/>
      <c r="L115" s="45"/>
      <c r="M115" s="45"/>
      <c r="Q115" s="48"/>
      <c r="R115" s="45"/>
    </row>
    <row r="116" spans="3:18" x14ac:dyDescent="0.25">
      <c r="C116" s="45"/>
      <c r="L116" s="45"/>
      <c r="M116" s="45"/>
      <c r="Q116" s="48"/>
      <c r="R116" s="45"/>
    </row>
    <row r="117" spans="3:18" x14ac:dyDescent="0.25">
      <c r="C117" s="45"/>
      <c r="L117" s="45"/>
      <c r="M117" s="45"/>
      <c r="Q117" s="48"/>
      <c r="R117" s="45"/>
    </row>
    <row r="118" spans="3:18" x14ac:dyDescent="0.25">
      <c r="C118" s="45"/>
      <c r="L118" s="45"/>
      <c r="M118" s="45"/>
      <c r="Q118" s="48"/>
      <c r="R118" s="45"/>
    </row>
    <row r="119" spans="3:18" x14ac:dyDescent="0.25">
      <c r="C119" s="45"/>
      <c r="L119" s="45"/>
      <c r="M119" s="45"/>
      <c r="Q119" s="48"/>
      <c r="R119" s="45"/>
    </row>
    <row r="120" spans="3:18" x14ac:dyDescent="0.25">
      <c r="C120" s="45"/>
      <c r="L120" s="45"/>
      <c r="M120" s="45"/>
      <c r="Q120" s="48"/>
      <c r="R120" s="45"/>
    </row>
    <row r="121" spans="3:18" x14ac:dyDescent="0.25">
      <c r="C121" s="45"/>
      <c r="L121" s="45"/>
      <c r="M121" s="45"/>
      <c r="Q121" s="48"/>
      <c r="R121" s="45"/>
    </row>
    <row r="122" spans="3:18" x14ac:dyDescent="0.25">
      <c r="C122" s="45"/>
      <c r="L122" s="45"/>
      <c r="M122" s="45"/>
      <c r="Q122" s="48"/>
      <c r="R122" s="45"/>
    </row>
    <row r="123" spans="3:18" x14ac:dyDescent="0.25">
      <c r="C123" s="45"/>
      <c r="L123" s="45"/>
      <c r="M123" s="45"/>
      <c r="Q123" s="48"/>
      <c r="R123" s="45"/>
    </row>
    <row r="124" spans="3:18" x14ac:dyDescent="0.25">
      <c r="C124" s="45"/>
      <c r="L124" s="45"/>
      <c r="M124" s="45"/>
      <c r="Q124" s="48"/>
      <c r="R124" s="45"/>
    </row>
    <row r="125" spans="3:18" x14ac:dyDescent="0.25">
      <c r="C125" s="45"/>
      <c r="L125" s="45"/>
      <c r="M125" s="45"/>
      <c r="Q125" s="48"/>
      <c r="R125" s="45"/>
    </row>
    <row r="126" spans="3:18" x14ac:dyDescent="0.25">
      <c r="C126" s="45"/>
      <c r="L126" s="45"/>
      <c r="M126" s="45"/>
      <c r="Q126" s="48"/>
      <c r="R126" s="45"/>
    </row>
    <row r="127" spans="3:18" x14ac:dyDescent="0.25">
      <c r="C127" s="45"/>
      <c r="L127" s="45"/>
      <c r="M127" s="45"/>
      <c r="Q127" s="48"/>
      <c r="R127" s="45"/>
    </row>
    <row r="128" spans="3:18" x14ac:dyDescent="0.25">
      <c r="C128" s="45"/>
      <c r="L128" s="45"/>
      <c r="M128" s="45"/>
      <c r="Q128" s="48"/>
      <c r="R128" s="45"/>
    </row>
    <row r="129" spans="3:18" x14ac:dyDescent="0.25">
      <c r="C129" s="45"/>
      <c r="L129" s="45"/>
      <c r="M129" s="45"/>
      <c r="Q129" s="48"/>
      <c r="R129" s="45"/>
    </row>
    <row r="130" spans="3:18" x14ac:dyDescent="0.25">
      <c r="C130" s="45"/>
      <c r="L130" s="45"/>
      <c r="M130" s="45"/>
      <c r="Q130" s="48"/>
      <c r="R130" s="45"/>
    </row>
    <row r="131" spans="3:18" x14ac:dyDescent="0.25">
      <c r="C131" s="45"/>
      <c r="L131" s="45"/>
      <c r="M131" s="45"/>
      <c r="Q131" s="48"/>
      <c r="R131" s="45"/>
    </row>
    <row r="132" spans="3:18" x14ac:dyDescent="0.25">
      <c r="C132" s="45"/>
      <c r="L132" s="45"/>
      <c r="M132" s="45"/>
      <c r="Q132" s="48"/>
      <c r="R132" s="45"/>
    </row>
    <row r="133" spans="3:18" x14ac:dyDescent="0.25">
      <c r="C133" s="45"/>
      <c r="L133" s="45"/>
      <c r="M133" s="45"/>
      <c r="Q133" s="48"/>
      <c r="R133" s="45"/>
    </row>
    <row r="134" spans="3:18" x14ac:dyDescent="0.25">
      <c r="C134" s="45"/>
      <c r="L134" s="45"/>
      <c r="M134" s="45"/>
      <c r="Q134" s="48"/>
      <c r="R134" s="45"/>
    </row>
    <row r="135" spans="3:18" x14ac:dyDescent="0.25">
      <c r="C135" s="45"/>
      <c r="L135" s="45"/>
      <c r="M135" s="45"/>
      <c r="Q135" s="48"/>
      <c r="R135" s="45"/>
    </row>
    <row r="136" spans="3:18" x14ac:dyDescent="0.25">
      <c r="C136" s="45"/>
      <c r="L136" s="45"/>
      <c r="M136" s="45"/>
      <c r="Q136" s="48"/>
      <c r="R136" s="45"/>
    </row>
    <row r="137" spans="3:18" x14ac:dyDescent="0.25">
      <c r="C137" s="45"/>
      <c r="L137" s="45"/>
      <c r="M137" s="45"/>
      <c r="Q137" s="48"/>
      <c r="R137" s="45"/>
    </row>
    <row r="138" spans="3:18" x14ac:dyDescent="0.25">
      <c r="C138" s="45"/>
      <c r="L138" s="45"/>
      <c r="M138" s="45"/>
      <c r="Q138" s="48"/>
      <c r="R138" s="45"/>
    </row>
    <row r="139" spans="3:18" x14ac:dyDescent="0.25">
      <c r="C139" s="45"/>
      <c r="L139" s="45"/>
      <c r="M139" s="45"/>
      <c r="Q139" s="48"/>
      <c r="R139" s="45"/>
    </row>
    <row r="140" spans="3:18" x14ac:dyDescent="0.25">
      <c r="C140" s="45"/>
      <c r="L140" s="45"/>
      <c r="M140" s="45"/>
      <c r="Q140" s="48"/>
      <c r="R140" s="45"/>
    </row>
    <row r="141" spans="3:18" x14ac:dyDescent="0.25">
      <c r="C141" s="45"/>
      <c r="L141" s="45"/>
      <c r="M141" s="45"/>
      <c r="Q141" s="48"/>
      <c r="R141" s="45"/>
    </row>
    <row r="142" spans="3:18" x14ac:dyDescent="0.25">
      <c r="C142" s="45"/>
      <c r="L142" s="45"/>
      <c r="M142" s="45"/>
      <c r="Q142" s="48"/>
      <c r="R142" s="45"/>
    </row>
    <row r="143" spans="3:18" x14ac:dyDescent="0.25">
      <c r="C143" s="45"/>
      <c r="L143" s="45"/>
      <c r="M143" s="45"/>
      <c r="Q143" s="48"/>
      <c r="R143" s="45"/>
    </row>
    <row r="144" spans="3:18" x14ac:dyDescent="0.25">
      <c r="C144" s="45"/>
      <c r="L144" s="45"/>
      <c r="M144" s="45"/>
      <c r="Q144" s="48"/>
      <c r="R144" s="45"/>
    </row>
    <row r="145" spans="3:18" x14ac:dyDescent="0.25">
      <c r="C145" s="45"/>
      <c r="L145" s="45"/>
      <c r="M145" s="45"/>
      <c r="Q145" s="48"/>
      <c r="R145" s="45"/>
    </row>
    <row r="146" spans="3:18" x14ac:dyDescent="0.25">
      <c r="C146" s="45"/>
      <c r="L146" s="45"/>
      <c r="M146" s="45"/>
      <c r="Q146" s="48"/>
      <c r="R146" s="45"/>
    </row>
    <row r="147" spans="3:18" x14ac:dyDescent="0.25">
      <c r="C147" s="45"/>
      <c r="L147" s="45"/>
      <c r="M147" s="45"/>
      <c r="Q147" s="48"/>
      <c r="R147" s="45"/>
    </row>
    <row r="148" spans="3:18" x14ac:dyDescent="0.25">
      <c r="C148" s="45"/>
      <c r="L148" s="45"/>
      <c r="M148" s="45"/>
      <c r="Q148" s="48"/>
      <c r="R148" s="45"/>
    </row>
    <row r="149" spans="3:18" x14ac:dyDescent="0.25">
      <c r="C149" s="45"/>
      <c r="L149" s="45"/>
      <c r="M149" s="45"/>
      <c r="Q149" s="48"/>
      <c r="R149" s="45"/>
    </row>
    <row r="150" spans="3:18" x14ac:dyDescent="0.25">
      <c r="C150" s="45"/>
      <c r="L150" s="45"/>
      <c r="M150" s="45"/>
      <c r="Q150" s="48"/>
      <c r="R150" s="45"/>
    </row>
    <row r="151" spans="3:18" x14ac:dyDescent="0.25">
      <c r="C151" s="45"/>
      <c r="L151" s="45"/>
      <c r="M151" s="45"/>
      <c r="Q151" s="48"/>
      <c r="R151" s="45"/>
    </row>
    <row r="152" spans="3:18" x14ac:dyDescent="0.25">
      <c r="C152" s="45"/>
      <c r="L152" s="45"/>
      <c r="M152" s="45"/>
      <c r="Q152" s="48"/>
      <c r="R152" s="45"/>
    </row>
    <row r="153" spans="3:18" x14ac:dyDescent="0.25">
      <c r="C153" s="45"/>
      <c r="L153" s="45"/>
      <c r="M153" s="45"/>
      <c r="Q153" s="48"/>
      <c r="R153" s="45"/>
    </row>
    <row r="154" spans="3:18" x14ac:dyDescent="0.25">
      <c r="C154" s="45"/>
      <c r="L154" s="45"/>
      <c r="M154" s="45"/>
      <c r="Q154" s="48"/>
      <c r="R154" s="45"/>
    </row>
    <row r="155" spans="3:18" x14ac:dyDescent="0.25">
      <c r="C155" s="45"/>
      <c r="L155" s="45"/>
      <c r="M155" s="45"/>
      <c r="Q155" s="48"/>
      <c r="R155" s="45"/>
    </row>
    <row r="156" spans="3:18" x14ac:dyDescent="0.25">
      <c r="C156" s="45"/>
      <c r="L156" s="45"/>
      <c r="M156" s="45"/>
      <c r="Q156" s="48"/>
      <c r="R156" s="45"/>
    </row>
    <row r="157" spans="3:18" x14ac:dyDescent="0.25">
      <c r="C157" s="45"/>
      <c r="L157" s="45"/>
      <c r="M157" s="45"/>
      <c r="Q157" s="48"/>
      <c r="R157" s="45"/>
    </row>
    <row r="158" spans="3:18" x14ac:dyDescent="0.25">
      <c r="C158" s="45"/>
      <c r="L158" s="45"/>
      <c r="M158" s="45"/>
      <c r="Q158" s="48"/>
      <c r="R158" s="45"/>
    </row>
    <row r="159" spans="3:18" x14ac:dyDescent="0.25">
      <c r="C159" s="45"/>
      <c r="L159" s="45"/>
      <c r="M159" s="45"/>
      <c r="Q159" s="48"/>
      <c r="R159" s="45"/>
    </row>
    <row r="160" spans="3:18" x14ac:dyDescent="0.25">
      <c r="C160" s="45"/>
      <c r="L160" s="45"/>
      <c r="M160" s="45"/>
      <c r="Q160" s="48"/>
      <c r="R160" s="45"/>
    </row>
    <row r="161" spans="3:18" x14ac:dyDescent="0.25">
      <c r="C161" s="45"/>
      <c r="L161" s="45"/>
      <c r="M161" s="45"/>
      <c r="Q161" s="48"/>
      <c r="R161" s="45"/>
    </row>
    <row r="162" spans="3:18" x14ac:dyDescent="0.25">
      <c r="C162" s="45"/>
      <c r="L162" s="45"/>
      <c r="M162" s="45"/>
      <c r="Q162" s="48"/>
      <c r="R162" s="45"/>
    </row>
    <row r="163" spans="3:18" x14ac:dyDescent="0.25">
      <c r="C163" s="45"/>
      <c r="L163" s="45"/>
      <c r="M163" s="45"/>
      <c r="Q163" s="48"/>
      <c r="R163" s="45"/>
    </row>
    <row r="164" spans="3:18" x14ac:dyDescent="0.25">
      <c r="C164" s="45"/>
      <c r="L164" s="45"/>
      <c r="M164" s="45"/>
      <c r="Q164" s="48"/>
      <c r="R164" s="45"/>
    </row>
    <row r="165" spans="3:18" x14ac:dyDescent="0.25">
      <c r="C165" s="45"/>
      <c r="L165" s="45"/>
      <c r="M165" s="45"/>
      <c r="Q165" s="48"/>
      <c r="R165" s="45"/>
    </row>
    <row r="166" spans="3:18" x14ac:dyDescent="0.25">
      <c r="C166" s="45"/>
      <c r="L166" s="45"/>
      <c r="M166" s="45"/>
      <c r="Q166" s="48"/>
      <c r="R166" s="45"/>
    </row>
    <row r="167" spans="3:18" x14ac:dyDescent="0.25">
      <c r="C167" s="45"/>
      <c r="L167" s="45"/>
      <c r="M167" s="45"/>
      <c r="Q167" s="48"/>
      <c r="R167" s="45"/>
    </row>
    <row r="168" spans="3:18" x14ac:dyDescent="0.25">
      <c r="C168" s="45"/>
      <c r="L168" s="45"/>
      <c r="M168" s="45"/>
      <c r="Q168" s="48"/>
      <c r="R168" s="45"/>
    </row>
    <row r="169" spans="3:18" x14ac:dyDescent="0.25">
      <c r="C169" s="45"/>
      <c r="L169" s="45"/>
      <c r="M169" s="45"/>
      <c r="Q169" s="48"/>
      <c r="R169" s="45"/>
    </row>
    <row r="170" spans="3:18" x14ac:dyDescent="0.25">
      <c r="C170" s="45"/>
      <c r="L170" s="45"/>
      <c r="M170" s="45"/>
      <c r="Q170" s="48"/>
      <c r="R170" s="45"/>
    </row>
    <row r="171" spans="3:18" x14ac:dyDescent="0.25">
      <c r="C171" s="45"/>
      <c r="L171" s="45"/>
      <c r="M171" s="45"/>
      <c r="Q171" s="48"/>
      <c r="R171" s="45"/>
    </row>
    <row r="172" spans="3:18" x14ac:dyDescent="0.25">
      <c r="C172" s="45"/>
      <c r="L172" s="45"/>
      <c r="M172" s="45"/>
      <c r="Q172" s="48"/>
      <c r="R172" s="45"/>
    </row>
    <row r="173" spans="3:18" x14ac:dyDescent="0.25">
      <c r="C173" s="45"/>
      <c r="L173" s="45"/>
      <c r="M173" s="45"/>
      <c r="Q173" s="48"/>
      <c r="R173" s="45"/>
    </row>
    <row r="174" spans="3:18" x14ac:dyDescent="0.25">
      <c r="C174" s="45"/>
      <c r="L174" s="45"/>
      <c r="M174" s="45"/>
      <c r="Q174" s="48"/>
      <c r="R174" s="45"/>
    </row>
    <row r="175" spans="3:18" x14ac:dyDescent="0.25">
      <c r="C175" s="45"/>
      <c r="L175" s="45"/>
      <c r="M175" s="45"/>
      <c r="Q175" s="48"/>
      <c r="R175" s="45"/>
    </row>
    <row r="176" spans="3:18" x14ac:dyDescent="0.25">
      <c r="C176" s="45"/>
      <c r="L176" s="45"/>
      <c r="M176" s="45"/>
      <c r="Q176" s="48"/>
      <c r="R176" s="45"/>
    </row>
    <row r="177" spans="3:18" x14ac:dyDescent="0.25">
      <c r="C177" s="45"/>
      <c r="L177" s="45"/>
      <c r="M177" s="45"/>
      <c r="Q177" s="48"/>
      <c r="R177" s="45"/>
    </row>
    <row r="178" spans="3:18" x14ac:dyDescent="0.25">
      <c r="C178" s="45"/>
      <c r="L178" s="45"/>
      <c r="M178" s="45"/>
      <c r="Q178" s="48"/>
      <c r="R178" s="45"/>
    </row>
    <row r="179" spans="3:18" x14ac:dyDescent="0.25">
      <c r="C179" s="45"/>
      <c r="L179" s="45"/>
      <c r="M179" s="45"/>
      <c r="Q179" s="48"/>
      <c r="R179" s="45"/>
    </row>
    <row r="180" spans="3:18" x14ac:dyDescent="0.25">
      <c r="C180" s="45"/>
      <c r="L180" s="45"/>
      <c r="M180" s="45"/>
      <c r="Q180" s="48"/>
      <c r="R180" s="45"/>
    </row>
    <row r="181" spans="3:18" x14ac:dyDescent="0.25">
      <c r="C181" s="45"/>
      <c r="L181" s="45"/>
      <c r="M181" s="45"/>
      <c r="Q181" s="48"/>
      <c r="R181" s="45"/>
    </row>
    <row r="182" spans="3:18" x14ac:dyDescent="0.25">
      <c r="C182" s="45"/>
      <c r="L182" s="45"/>
      <c r="M182" s="45"/>
      <c r="Q182" s="48"/>
      <c r="R182" s="45"/>
    </row>
    <row r="183" spans="3:18" x14ac:dyDescent="0.25">
      <c r="C183" s="45"/>
      <c r="L183" s="45"/>
      <c r="M183" s="45"/>
      <c r="Q183" s="48"/>
      <c r="R183" s="45"/>
    </row>
    <row r="184" spans="3:18" x14ac:dyDescent="0.25">
      <c r="C184" s="45"/>
      <c r="L184" s="45"/>
      <c r="M184" s="45"/>
      <c r="Q184" s="48"/>
      <c r="R184" s="45"/>
    </row>
    <row r="185" spans="3:18" x14ac:dyDescent="0.25">
      <c r="C185" s="45"/>
      <c r="L185" s="45"/>
      <c r="M185" s="45"/>
      <c r="Q185" s="48"/>
      <c r="R185" s="45"/>
    </row>
    <row r="186" spans="3:18" x14ac:dyDescent="0.25">
      <c r="C186" s="45"/>
      <c r="L186" s="45"/>
      <c r="M186" s="45"/>
      <c r="Q186" s="48"/>
      <c r="R186" s="45"/>
    </row>
    <row r="187" spans="3:18" x14ac:dyDescent="0.25">
      <c r="C187" s="45"/>
      <c r="L187" s="45"/>
      <c r="M187" s="45"/>
      <c r="Q187" s="48"/>
      <c r="R187" s="45"/>
    </row>
    <row r="188" spans="3:18" x14ac:dyDescent="0.25">
      <c r="C188" s="45"/>
      <c r="L188" s="45"/>
      <c r="M188" s="45"/>
      <c r="Q188" s="48"/>
      <c r="R188" s="45"/>
    </row>
    <row r="189" spans="3:18" x14ac:dyDescent="0.25">
      <c r="C189" s="45"/>
      <c r="L189" s="45"/>
      <c r="M189" s="45"/>
      <c r="Q189" s="48"/>
      <c r="R189" s="45"/>
    </row>
    <row r="190" spans="3:18" x14ac:dyDescent="0.25">
      <c r="C190" s="45"/>
      <c r="L190" s="45"/>
      <c r="M190" s="45"/>
      <c r="Q190" s="48"/>
      <c r="R190" s="45"/>
    </row>
    <row r="191" spans="3:18" x14ac:dyDescent="0.25">
      <c r="C191" s="45"/>
      <c r="L191" s="45"/>
      <c r="M191" s="45"/>
      <c r="Q191" s="48"/>
      <c r="R191" s="45"/>
    </row>
    <row r="192" spans="3:18" x14ac:dyDescent="0.25">
      <c r="C192" s="45"/>
      <c r="L192" s="45"/>
      <c r="M192" s="45"/>
      <c r="Q192" s="48"/>
      <c r="R192" s="45"/>
    </row>
    <row r="193" spans="3:18" x14ac:dyDescent="0.25">
      <c r="C193" s="45"/>
      <c r="L193" s="45"/>
      <c r="M193" s="45"/>
      <c r="Q193" s="48"/>
      <c r="R193" s="45"/>
    </row>
    <row r="194" spans="3:18" x14ac:dyDescent="0.25">
      <c r="C194" s="45"/>
      <c r="L194" s="45"/>
      <c r="M194" s="45"/>
      <c r="Q194" s="48"/>
      <c r="R194" s="45"/>
    </row>
    <row r="195" spans="3:18" x14ac:dyDescent="0.25">
      <c r="C195" s="45"/>
      <c r="L195" s="45"/>
      <c r="M195" s="45"/>
      <c r="Q195" s="48"/>
      <c r="R195" s="45"/>
    </row>
    <row r="196" spans="3:18" x14ac:dyDescent="0.25">
      <c r="C196" s="45"/>
      <c r="L196" s="45"/>
      <c r="M196" s="45"/>
      <c r="Q196" s="48"/>
      <c r="R196" s="45"/>
    </row>
    <row r="197" spans="3:18" x14ac:dyDescent="0.25">
      <c r="C197" s="45"/>
      <c r="L197" s="45"/>
      <c r="M197" s="45"/>
      <c r="Q197" s="48"/>
      <c r="R197" s="45"/>
    </row>
    <row r="198" spans="3:18" x14ac:dyDescent="0.25">
      <c r="C198" s="45"/>
      <c r="L198" s="45"/>
      <c r="M198" s="45"/>
      <c r="Q198" s="48"/>
      <c r="R198" s="45"/>
    </row>
    <row r="199" spans="3:18" x14ac:dyDescent="0.25">
      <c r="C199" s="45"/>
      <c r="L199" s="45"/>
      <c r="M199" s="45"/>
      <c r="Q199" s="48"/>
      <c r="R199" s="45"/>
    </row>
    <row r="200" spans="3:18" x14ac:dyDescent="0.25">
      <c r="C200" s="45"/>
      <c r="L200" s="45"/>
      <c r="M200" s="45"/>
      <c r="Q200" s="48"/>
      <c r="R200" s="45"/>
    </row>
    <row r="201" spans="3:18" x14ac:dyDescent="0.25">
      <c r="C201" s="45"/>
      <c r="L201" s="45"/>
      <c r="M201" s="45"/>
      <c r="Q201" s="48"/>
      <c r="R201" s="45"/>
    </row>
    <row r="202" spans="3:18" x14ac:dyDescent="0.25">
      <c r="C202" s="45"/>
      <c r="L202" s="45"/>
      <c r="M202" s="45"/>
      <c r="Q202" s="48"/>
      <c r="R202" s="45"/>
    </row>
    <row r="203" spans="3:18" x14ac:dyDescent="0.25">
      <c r="C203" s="45"/>
      <c r="L203" s="45"/>
      <c r="M203" s="45"/>
      <c r="Q203" s="48"/>
      <c r="R203" s="45"/>
    </row>
    <row r="204" spans="3:18" x14ac:dyDescent="0.25">
      <c r="C204" s="45"/>
      <c r="L204" s="45"/>
      <c r="M204" s="45"/>
      <c r="Q204" s="48"/>
      <c r="R204" s="45"/>
    </row>
    <row r="205" spans="3:18" x14ac:dyDescent="0.25">
      <c r="C205" s="45"/>
      <c r="L205" s="45"/>
      <c r="M205" s="45"/>
      <c r="Q205" s="48"/>
      <c r="R205" s="45"/>
    </row>
    <row r="206" spans="3:18" x14ac:dyDescent="0.25">
      <c r="C206" s="45"/>
      <c r="L206" s="45"/>
      <c r="M206" s="45"/>
      <c r="Q206" s="48"/>
      <c r="R206" s="45"/>
    </row>
    <row r="207" spans="3:18" x14ac:dyDescent="0.25">
      <c r="C207" s="45"/>
      <c r="L207" s="45"/>
      <c r="M207" s="45"/>
      <c r="Q207" s="48"/>
      <c r="R207" s="45"/>
    </row>
    <row r="208" spans="3:18" x14ac:dyDescent="0.25">
      <c r="C208" s="45"/>
      <c r="L208" s="45"/>
      <c r="M208" s="45"/>
      <c r="Q208" s="48"/>
      <c r="R208" s="45"/>
    </row>
    <row r="209" spans="3:18" x14ac:dyDescent="0.25">
      <c r="C209" s="45"/>
      <c r="L209" s="45"/>
      <c r="M209" s="45"/>
      <c r="Q209" s="48"/>
      <c r="R209" s="45"/>
    </row>
    <row r="210" spans="3:18" x14ac:dyDescent="0.25">
      <c r="C210" s="45"/>
      <c r="L210" s="45"/>
      <c r="M210" s="45"/>
      <c r="Q210" s="48"/>
      <c r="R210" s="45"/>
    </row>
    <row r="211" spans="3:18" x14ac:dyDescent="0.25">
      <c r="C211" s="45"/>
      <c r="L211" s="45"/>
      <c r="M211" s="45"/>
      <c r="Q211" s="48"/>
      <c r="R211" s="45"/>
    </row>
    <row r="212" spans="3:18" x14ac:dyDescent="0.25">
      <c r="C212" s="45"/>
      <c r="L212" s="45"/>
      <c r="M212" s="45"/>
      <c r="Q212" s="48"/>
      <c r="R212" s="45"/>
    </row>
    <row r="213" spans="3:18" x14ac:dyDescent="0.25">
      <c r="C213" s="45"/>
      <c r="L213" s="45"/>
      <c r="M213" s="45"/>
      <c r="Q213" s="48"/>
      <c r="R213" s="45"/>
    </row>
    <row r="214" spans="3:18" x14ac:dyDescent="0.25">
      <c r="C214" s="45"/>
      <c r="L214" s="45"/>
      <c r="M214" s="45"/>
      <c r="Q214" s="48"/>
      <c r="R214" s="45"/>
    </row>
    <row r="215" spans="3:18" x14ac:dyDescent="0.25">
      <c r="C215" s="45"/>
      <c r="L215" s="45"/>
      <c r="M215" s="45"/>
      <c r="Q215" s="48"/>
      <c r="R215" s="45"/>
    </row>
    <row r="216" spans="3:18" x14ac:dyDescent="0.25">
      <c r="C216" s="45"/>
      <c r="L216" s="45"/>
      <c r="M216" s="45"/>
      <c r="Q216" s="48"/>
      <c r="R216" s="45"/>
    </row>
    <row r="217" spans="3:18" x14ac:dyDescent="0.25">
      <c r="C217" s="45"/>
      <c r="L217" s="45"/>
      <c r="M217" s="45"/>
      <c r="Q217" s="48"/>
      <c r="R217" s="45"/>
    </row>
    <row r="218" spans="3:18" x14ac:dyDescent="0.25">
      <c r="C218" s="45"/>
      <c r="L218" s="45"/>
      <c r="M218" s="45"/>
      <c r="Q218" s="48"/>
      <c r="R218" s="45"/>
    </row>
    <row r="219" spans="3:18" x14ac:dyDescent="0.25">
      <c r="C219" s="45"/>
      <c r="L219" s="45"/>
      <c r="M219" s="45"/>
      <c r="Q219" s="48"/>
      <c r="R219" s="45"/>
    </row>
    <row r="220" spans="3:18" x14ac:dyDescent="0.25">
      <c r="C220" s="45"/>
      <c r="L220" s="45"/>
      <c r="M220" s="45"/>
      <c r="Q220" s="48"/>
      <c r="R220" s="45"/>
    </row>
    <row r="221" spans="3:18" x14ac:dyDescent="0.25">
      <c r="C221" s="45"/>
      <c r="L221" s="45"/>
      <c r="M221" s="45"/>
      <c r="Q221" s="48"/>
      <c r="R221" s="45"/>
    </row>
    <row r="222" spans="3:18" x14ac:dyDescent="0.25">
      <c r="C222" s="45"/>
      <c r="L222" s="45"/>
      <c r="M222" s="45"/>
      <c r="Q222" s="48"/>
      <c r="R222" s="45"/>
    </row>
    <row r="223" spans="3:18" x14ac:dyDescent="0.25">
      <c r="C223" s="45"/>
      <c r="L223" s="45"/>
      <c r="M223" s="45"/>
      <c r="Q223" s="48"/>
      <c r="R223" s="45"/>
    </row>
    <row r="224" spans="3:18" x14ac:dyDescent="0.25">
      <c r="C224" s="45"/>
      <c r="L224" s="45"/>
      <c r="M224" s="45"/>
      <c r="Q224" s="48"/>
      <c r="R224" s="45"/>
    </row>
    <row r="225" spans="3:18" x14ac:dyDescent="0.25">
      <c r="C225" s="45"/>
      <c r="L225" s="45"/>
      <c r="M225" s="45"/>
      <c r="Q225" s="48"/>
      <c r="R225" s="45"/>
    </row>
    <row r="226" spans="3:18" x14ac:dyDescent="0.25">
      <c r="C226" s="45"/>
      <c r="L226" s="45"/>
      <c r="M226" s="45"/>
      <c r="Q226" s="48"/>
      <c r="R226" s="45"/>
    </row>
    <row r="227" spans="3:18" x14ac:dyDescent="0.25">
      <c r="C227" s="45"/>
      <c r="L227" s="45"/>
      <c r="M227" s="45"/>
      <c r="Q227" s="48"/>
      <c r="R227" s="45"/>
    </row>
    <row r="228" spans="3:18" x14ac:dyDescent="0.25">
      <c r="C228" s="45"/>
      <c r="L228" s="45"/>
      <c r="M228" s="45"/>
      <c r="Q228" s="48"/>
      <c r="R228" s="45"/>
    </row>
    <row r="229" spans="3:18" x14ac:dyDescent="0.25">
      <c r="C229" s="45"/>
      <c r="L229" s="45"/>
      <c r="M229" s="45"/>
      <c r="Q229" s="48"/>
      <c r="R229" s="45"/>
    </row>
    <row r="230" spans="3:18" x14ac:dyDescent="0.25">
      <c r="C230" s="45"/>
      <c r="L230" s="45"/>
      <c r="M230" s="45"/>
      <c r="Q230" s="48"/>
      <c r="R230" s="45"/>
    </row>
    <row r="231" spans="3:18" x14ac:dyDescent="0.25">
      <c r="C231" s="45"/>
      <c r="L231" s="45"/>
      <c r="M231" s="45"/>
      <c r="Q231" s="48"/>
      <c r="R231" s="45"/>
    </row>
    <row r="232" spans="3:18" x14ac:dyDescent="0.25">
      <c r="C232" s="45"/>
      <c r="L232" s="45"/>
      <c r="M232" s="45"/>
      <c r="Q232" s="48"/>
      <c r="R232" s="45"/>
    </row>
    <row r="233" spans="3:18" x14ac:dyDescent="0.25">
      <c r="C233" s="45"/>
      <c r="L233" s="45"/>
      <c r="M233" s="45"/>
      <c r="Q233" s="48"/>
      <c r="R233" s="45"/>
    </row>
    <row r="234" spans="3:18" x14ac:dyDescent="0.25">
      <c r="C234" s="45"/>
      <c r="L234" s="45"/>
      <c r="M234" s="45"/>
      <c r="Q234" s="48"/>
      <c r="R234" s="45"/>
    </row>
    <row r="235" spans="3:18" x14ac:dyDescent="0.25">
      <c r="C235" s="45"/>
      <c r="L235" s="45"/>
      <c r="M235" s="45"/>
      <c r="Q235" s="48"/>
      <c r="R235" s="45"/>
    </row>
    <row r="236" spans="3:18" x14ac:dyDescent="0.25">
      <c r="C236" s="45"/>
      <c r="L236" s="45"/>
      <c r="M236" s="45"/>
      <c r="Q236" s="48"/>
      <c r="R236" s="45"/>
    </row>
    <row r="237" spans="3:18" x14ac:dyDescent="0.25">
      <c r="C237" s="45"/>
      <c r="L237" s="45"/>
      <c r="M237" s="45"/>
      <c r="Q237" s="48"/>
      <c r="R237" s="45"/>
    </row>
    <row r="238" spans="3:18" x14ac:dyDescent="0.25">
      <c r="C238" s="45"/>
      <c r="L238" s="45"/>
      <c r="M238" s="45"/>
      <c r="Q238" s="48"/>
      <c r="R238" s="45"/>
    </row>
    <row r="239" spans="3:18" x14ac:dyDescent="0.25">
      <c r="C239" s="45"/>
      <c r="L239" s="45"/>
      <c r="M239" s="45"/>
      <c r="Q239" s="48"/>
      <c r="R239" s="45"/>
    </row>
    <row r="240" spans="3:18" x14ac:dyDescent="0.25">
      <c r="C240" s="45"/>
      <c r="L240" s="45"/>
      <c r="M240" s="45"/>
      <c r="Q240" s="48"/>
      <c r="R240" s="45"/>
    </row>
    <row r="241" spans="3:18" x14ac:dyDescent="0.25">
      <c r="C241" s="45"/>
      <c r="L241" s="45"/>
      <c r="M241" s="45"/>
      <c r="Q241" s="48"/>
      <c r="R241" s="45"/>
    </row>
    <row r="242" spans="3:18" x14ac:dyDescent="0.25">
      <c r="C242" s="45"/>
      <c r="L242" s="45"/>
      <c r="M242" s="45"/>
      <c r="Q242" s="48"/>
      <c r="R242" s="45"/>
    </row>
    <row r="243" spans="3:18" x14ac:dyDescent="0.25">
      <c r="C243" s="45"/>
      <c r="L243" s="45"/>
      <c r="M243" s="45"/>
      <c r="Q243" s="48"/>
      <c r="R243" s="45"/>
    </row>
    <row r="244" spans="3:18" x14ac:dyDescent="0.25">
      <c r="C244" s="45"/>
      <c r="L244" s="45"/>
      <c r="M244" s="45"/>
      <c r="Q244" s="48"/>
      <c r="R244" s="45"/>
    </row>
    <row r="245" spans="3:18" x14ac:dyDescent="0.25">
      <c r="C245" s="45"/>
      <c r="L245" s="45"/>
      <c r="M245" s="45"/>
      <c r="Q245" s="48"/>
      <c r="R245" s="45"/>
    </row>
    <row r="246" spans="3:18" x14ac:dyDescent="0.25">
      <c r="C246" s="45"/>
      <c r="L246" s="45"/>
      <c r="M246" s="45"/>
      <c r="Q246" s="48"/>
      <c r="R246" s="45"/>
    </row>
    <row r="247" spans="3:18" x14ac:dyDescent="0.25">
      <c r="C247" s="45"/>
      <c r="L247" s="45"/>
      <c r="M247" s="45"/>
      <c r="Q247" s="48"/>
      <c r="R247" s="45"/>
    </row>
    <row r="248" spans="3:18" x14ac:dyDescent="0.25">
      <c r="C248" s="45"/>
      <c r="L248" s="45"/>
      <c r="M248" s="45"/>
      <c r="Q248" s="48"/>
      <c r="R248" s="45"/>
    </row>
    <row r="249" spans="3:18" x14ac:dyDescent="0.25">
      <c r="C249" s="45"/>
      <c r="L249" s="45"/>
      <c r="M249" s="45"/>
      <c r="Q249" s="48"/>
      <c r="R249" s="45"/>
    </row>
    <row r="250" spans="3:18" x14ac:dyDescent="0.25">
      <c r="C250" s="45"/>
      <c r="L250" s="45"/>
      <c r="M250" s="45"/>
      <c r="Q250" s="48"/>
      <c r="R250" s="45"/>
    </row>
    <row r="251" spans="3:18" x14ac:dyDescent="0.25">
      <c r="C251" s="45"/>
      <c r="L251" s="45"/>
      <c r="M251" s="45"/>
      <c r="Q251" s="48"/>
      <c r="R251" s="45"/>
    </row>
    <row r="252" spans="3:18" x14ac:dyDescent="0.25">
      <c r="C252" s="45"/>
      <c r="L252" s="45"/>
      <c r="M252" s="45"/>
      <c r="Q252" s="48"/>
      <c r="R252" s="45"/>
    </row>
    <row r="253" spans="3:18" x14ac:dyDescent="0.25">
      <c r="C253" s="45"/>
      <c r="L253" s="45"/>
      <c r="M253" s="45"/>
      <c r="Q253" s="48"/>
      <c r="R253" s="45"/>
    </row>
    <row r="254" spans="3:18" x14ac:dyDescent="0.25">
      <c r="C254" s="45"/>
      <c r="L254" s="45"/>
      <c r="M254" s="45"/>
      <c r="Q254" s="48"/>
      <c r="R254" s="45"/>
    </row>
    <row r="255" spans="3:18" x14ac:dyDescent="0.25">
      <c r="C255" s="45"/>
      <c r="L255" s="45"/>
      <c r="M255" s="45"/>
      <c r="Q255" s="48"/>
      <c r="R255" s="45"/>
    </row>
    <row r="256" spans="3:18" x14ac:dyDescent="0.25">
      <c r="C256" s="45"/>
      <c r="L256" s="45"/>
      <c r="M256" s="45"/>
      <c r="Q256" s="48"/>
      <c r="R256" s="45"/>
    </row>
    <row r="257" spans="3:18" x14ac:dyDescent="0.25">
      <c r="C257" s="45"/>
      <c r="L257" s="45"/>
      <c r="M257" s="45"/>
      <c r="Q257" s="48"/>
      <c r="R257" s="45"/>
    </row>
    <row r="258" spans="3:18" x14ac:dyDescent="0.25">
      <c r="C258" s="45"/>
      <c r="L258" s="45"/>
      <c r="M258" s="45"/>
      <c r="Q258" s="48"/>
      <c r="R258" s="45"/>
    </row>
    <row r="259" spans="3:18" x14ac:dyDescent="0.25">
      <c r="C259" s="45"/>
      <c r="L259" s="45"/>
      <c r="M259" s="45"/>
      <c r="Q259" s="48"/>
      <c r="R259" s="45"/>
    </row>
    <row r="260" spans="3:18" x14ac:dyDescent="0.25">
      <c r="C260" s="45"/>
      <c r="L260" s="45"/>
      <c r="M260" s="45"/>
      <c r="Q260" s="48"/>
      <c r="R260" s="45"/>
    </row>
    <row r="261" spans="3:18" x14ac:dyDescent="0.25">
      <c r="C261" s="45"/>
      <c r="L261" s="45"/>
      <c r="M261" s="45"/>
      <c r="Q261" s="48"/>
      <c r="R261" s="45"/>
    </row>
    <row r="262" spans="3:18" x14ac:dyDescent="0.25">
      <c r="C262" s="45"/>
      <c r="L262" s="45"/>
      <c r="M262" s="45"/>
      <c r="Q262" s="48"/>
      <c r="R262" s="45"/>
    </row>
    <row r="263" spans="3:18" x14ac:dyDescent="0.25">
      <c r="C263" s="45"/>
      <c r="L263" s="45"/>
      <c r="M263" s="45"/>
      <c r="Q263" s="48"/>
      <c r="R263" s="45"/>
    </row>
    <row r="264" spans="3:18" x14ac:dyDescent="0.25">
      <c r="C264" s="45"/>
      <c r="L264" s="45"/>
      <c r="M264" s="45"/>
      <c r="Q264" s="48"/>
      <c r="R264" s="45"/>
    </row>
    <row r="265" spans="3:18" x14ac:dyDescent="0.25">
      <c r="C265" s="45"/>
      <c r="L265" s="45"/>
      <c r="M265" s="45"/>
      <c r="Q265" s="48"/>
      <c r="R265" s="45"/>
    </row>
    <row r="266" spans="3:18" x14ac:dyDescent="0.25">
      <c r="C266" s="45"/>
      <c r="L266" s="45"/>
      <c r="M266" s="45"/>
      <c r="Q266" s="48"/>
      <c r="R266" s="45"/>
    </row>
    <row r="267" spans="3:18" x14ac:dyDescent="0.25">
      <c r="C267" s="45"/>
      <c r="L267" s="45"/>
      <c r="M267" s="45"/>
      <c r="Q267" s="48"/>
      <c r="R267" s="45"/>
    </row>
    <row r="268" spans="3:18" x14ac:dyDescent="0.25">
      <c r="C268" s="45"/>
      <c r="L268" s="45"/>
      <c r="M268" s="45"/>
      <c r="Q268" s="48"/>
      <c r="R268" s="45"/>
    </row>
    <row r="269" spans="3:18" x14ac:dyDescent="0.25">
      <c r="C269" s="45"/>
      <c r="L269" s="45"/>
      <c r="M269" s="45"/>
      <c r="Q269" s="48"/>
      <c r="R269" s="45"/>
    </row>
    <row r="270" spans="3:18" x14ac:dyDescent="0.25">
      <c r="C270" s="45"/>
      <c r="L270" s="45"/>
      <c r="M270" s="45"/>
      <c r="Q270" s="48"/>
      <c r="R270" s="45"/>
    </row>
    <row r="271" spans="3:18" x14ac:dyDescent="0.25">
      <c r="C271" s="45"/>
      <c r="L271" s="45"/>
      <c r="M271" s="45"/>
      <c r="Q271" s="48"/>
      <c r="R271" s="45"/>
    </row>
    <row r="272" spans="3:18" x14ac:dyDescent="0.25">
      <c r="C272" s="45"/>
      <c r="L272" s="45"/>
      <c r="M272" s="45"/>
      <c r="Q272" s="48"/>
      <c r="R272" s="45"/>
    </row>
    <row r="273" spans="3:18" x14ac:dyDescent="0.25">
      <c r="C273" s="45"/>
      <c r="L273" s="45"/>
      <c r="M273" s="45"/>
      <c r="Q273" s="48"/>
      <c r="R273" s="45"/>
    </row>
    <row r="274" spans="3:18" x14ac:dyDescent="0.25">
      <c r="C274" s="45"/>
      <c r="L274" s="45"/>
      <c r="M274" s="45"/>
      <c r="Q274" s="48"/>
      <c r="R274" s="45"/>
    </row>
    <row r="275" spans="3:18" x14ac:dyDescent="0.25">
      <c r="C275" s="45"/>
      <c r="L275" s="45"/>
      <c r="M275" s="45"/>
      <c r="Q275" s="48"/>
      <c r="R275" s="45"/>
    </row>
    <row r="276" spans="3:18" x14ac:dyDescent="0.25">
      <c r="C276" s="45"/>
      <c r="L276" s="45"/>
      <c r="M276" s="45"/>
      <c r="Q276" s="48"/>
      <c r="R276" s="45"/>
    </row>
    <row r="277" spans="3:18" x14ac:dyDescent="0.25">
      <c r="C277" s="45"/>
      <c r="L277" s="45"/>
      <c r="M277" s="45"/>
      <c r="Q277" s="48"/>
      <c r="R277" s="45"/>
    </row>
    <row r="278" spans="3:18" x14ac:dyDescent="0.25">
      <c r="C278" s="45"/>
      <c r="L278" s="45"/>
      <c r="M278" s="45"/>
      <c r="Q278" s="48"/>
      <c r="R278" s="45"/>
    </row>
    <row r="279" spans="3:18" x14ac:dyDescent="0.25">
      <c r="C279" s="45"/>
      <c r="L279" s="45"/>
      <c r="M279" s="45"/>
      <c r="Q279" s="48"/>
      <c r="R279" s="45"/>
    </row>
    <row r="280" spans="3:18" x14ac:dyDescent="0.25">
      <c r="C280" s="45"/>
      <c r="L280" s="45"/>
      <c r="M280" s="45"/>
      <c r="Q280" s="48"/>
      <c r="R280" s="45"/>
    </row>
    <row r="281" spans="3:18" x14ac:dyDescent="0.25">
      <c r="C281" s="45"/>
      <c r="L281" s="45"/>
      <c r="M281" s="45"/>
      <c r="Q281" s="48"/>
      <c r="R281" s="45"/>
    </row>
    <row r="282" spans="3:18" x14ac:dyDescent="0.25">
      <c r="C282" s="45"/>
      <c r="L282" s="45"/>
      <c r="M282" s="45"/>
      <c r="Q282" s="48"/>
      <c r="R282" s="45"/>
    </row>
    <row r="283" spans="3:18" x14ac:dyDescent="0.25">
      <c r="C283" s="45"/>
      <c r="L283" s="45"/>
      <c r="M283" s="45"/>
      <c r="Q283" s="48"/>
      <c r="R283" s="45"/>
    </row>
    <row r="284" spans="3:18" x14ac:dyDescent="0.25">
      <c r="C284" s="45"/>
      <c r="L284" s="45"/>
      <c r="M284" s="45"/>
      <c r="Q284" s="48"/>
      <c r="R284" s="45"/>
    </row>
    <row r="285" spans="3:18" x14ac:dyDescent="0.25">
      <c r="C285" s="45"/>
      <c r="L285" s="45"/>
      <c r="M285" s="45"/>
      <c r="Q285" s="48"/>
      <c r="R285" s="45"/>
    </row>
    <row r="286" spans="3:18" x14ac:dyDescent="0.25">
      <c r="C286" s="45"/>
      <c r="L286" s="45"/>
      <c r="M286" s="45"/>
      <c r="Q286" s="48"/>
      <c r="R286" s="45"/>
    </row>
    <row r="287" spans="3:18" x14ac:dyDescent="0.25">
      <c r="C287" s="45"/>
      <c r="L287" s="45"/>
      <c r="M287" s="45"/>
      <c r="Q287" s="48"/>
      <c r="R287" s="45"/>
    </row>
    <row r="288" spans="3:18" x14ac:dyDescent="0.25">
      <c r="C288" s="45"/>
      <c r="L288" s="45"/>
      <c r="M288" s="45"/>
      <c r="Q288" s="48"/>
      <c r="R288" s="45"/>
    </row>
    <row r="289" spans="3:18" x14ac:dyDescent="0.25">
      <c r="C289" s="45"/>
      <c r="L289" s="45"/>
      <c r="M289" s="45"/>
      <c r="Q289" s="48"/>
      <c r="R289" s="45"/>
    </row>
    <row r="290" spans="3:18" x14ac:dyDescent="0.25">
      <c r="C290" s="45"/>
      <c r="L290" s="45"/>
      <c r="M290" s="45"/>
      <c r="Q290" s="48"/>
      <c r="R290" s="45"/>
    </row>
    <row r="291" spans="3:18" x14ac:dyDescent="0.25">
      <c r="C291" s="45"/>
      <c r="L291" s="45"/>
      <c r="M291" s="45"/>
      <c r="Q291" s="48"/>
      <c r="R291" s="45"/>
    </row>
    <row r="292" spans="3:18" x14ac:dyDescent="0.25">
      <c r="C292" s="45"/>
      <c r="L292" s="45"/>
      <c r="M292" s="45"/>
      <c r="Q292" s="48"/>
      <c r="R292" s="45"/>
    </row>
    <row r="293" spans="3:18" x14ac:dyDescent="0.25">
      <c r="C293" s="45"/>
      <c r="L293" s="45"/>
      <c r="M293" s="45"/>
      <c r="Q293" s="48"/>
      <c r="R293" s="45"/>
    </row>
    <row r="294" spans="3:18" x14ac:dyDescent="0.25">
      <c r="C294" s="45"/>
      <c r="L294" s="45"/>
      <c r="M294" s="45"/>
      <c r="Q294" s="48"/>
      <c r="R294" s="45"/>
    </row>
    <row r="295" spans="3:18" x14ac:dyDescent="0.25">
      <c r="C295" s="45"/>
      <c r="L295" s="45"/>
      <c r="M295" s="45"/>
      <c r="Q295" s="48"/>
      <c r="R295" s="45"/>
    </row>
    <row r="296" spans="3:18" x14ac:dyDescent="0.25">
      <c r="C296" s="45"/>
      <c r="L296" s="45"/>
      <c r="M296" s="45"/>
      <c r="Q296" s="48"/>
      <c r="R296" s="45"/>
    </row>
    <row r="297" spans="3:18" x14ac:dyDescent="0.25">
      <c r="C297" s="45"/>
      <c r="L297" s="45"/>
      <c r="M297" s="45"/>
      <c r="Q297" s="48"/>
      <c r="R297" s="45"/>
    </row>
    <row r="298" spans="3:18" x14ac:dyDescent="0.25">
      <c r="C298" s="45"/>
      <c r="L298" s="45"/>
      <c r="M298" s="45"/>
      <c r="Q298" s="48"/>
      <c r="R298" s="45"/>
    </row>
    <row r="299" spans="3:18" x14ac:dyDescent="0.25">
      <c r="C299" s="45"/>
      <c r="L299" s="45"/>
      <c r="M299" s="45"/>
      <c r="Q299" s="48"/>
      <c r="R299" s="45"/>
    </row>
    <row r="300" spans="3:18" x14ac:dyDescent="0.25">
      <c r="C300" s="45"/>
      <c r="L300" s="45"/>
      <c r="M300" s="45"/>
      <c r="Q300" s="48"/>
      <c r="R300" s="45"/>
    </row>
    <row r="301" spans="3:18" x14ac:dyDescent="0.25">
      <c r="C301" s="45"/>
      <c r="L301" s="45"/>
      <c r="M301" s="45"/>
      <c r="Q301" s="48"/>
      <c r="R301" s="45"/>
    </row>
    <row r="302" spans="3:18" x14ac:dyDescent="0.25">
      <c r="C302" s="45"/>
      <c r="L302" s="45"/>
      <c r="M302" s="45"/>
      <c r="Q302" s="48"/>
      <c r="R302" s="45"/>
    </row>
    <row r="303" spans="3:18" x14ac:dyDescent="0.25">
      <c r="C303" s="45"/>
      <c r="L303" s="45"/>
      <c r="M303" s="45"/>
      <c r="Q303" s="48"/>
      <c r="R303" s="45"/>
    </row>
    <row r="304" spans="3:18" x14ac:dyDescent="0.25">
      <c r="C304" s="45"/>
      <c r="L304" s="45"/>
      <c r="M304" s="45"/>
      <c r="Q304" s="48"/>
      <c r="R304" s="45"/>
    </row>
    <row r="305" spans="3:18" x14ac:dyDescent="0.25">
      <c r="C305" s="45"/>
      <c r="L305" s="45"/>
      <c r="M305" s="45"/>
      <c r="Q305" s="48"/>
      <c r="R305" s="45"/>
    </row>
    <row r="306" spans="3:18" x14ac:dyDescent="0.25">
      <c r="C306" s="45"/>
      <c r="L306" s="45"/>
      <c r="M306" s="45"/>
      <c r="Q306" s="48"/>
      <c r="R306" s="45"/>
    </row>
    <row r="307" spans="3:18" x14ac:dyDescent="0.25">
      <c r="C307" s="45"/>
      <c r="L307" s="45"/>
      <c r="M307" s="45"/>
      <c r="Q307" s="48"/>
      <c r="R307" s="45"/>
    </row>
    <row r="308" spans="3:18" x14ac:dyDescent="0.25">
      <c r="C308" s="45"/>
      <c r="L308" s="45"/>
      <c r="M308" s="45"/>
      <c r="Q308" s="48"/>
      <c r="R308" s="45"/>
    </row>
    <row r="309" spans="3:18" x14ac:dyDescent="0.25">
      <c r="C309" s="45"/>
      <c r="L309" s="45"/>
      <c r="M309" s="45"/>
      <c r="Q309" s="48"/>
      <c r="R309" s="45"/>
    </row>
    <row r="310" spans="3:18" x14ac:dyDescent="0.25">
      <c r="C310" s="45"/>
      <c r="L310" s="45"/>
      <c r="M310" s="45"/>
      <c r="Q310" s="48"/>
      <c r="R310" s="45"/>
    </row>
    <row r="311" spans="3:18" x14ac:dyDescent="0.25">
      <c r="C311" s="45"/>
      <c r="L311" s="45"/>
      <c r="M311" s="45"/>
      <c r="Q311" s="48"/>
      <c r="R311" s="45"/>
    </row>
    <row r="312" spans="3:18" x14ac:dyDescent="0.25">
      <c r="C312" s="45"/>
      <c r="L312" s="45"/>
      <c r="M312" s="45"/>
      <c r="Q312" s="48"/>
      <c r="R312" s="45"/>
    </row>
    <row r="313" spans="3:18" x14ac:dyDescent="0.25">
      <c r="C313" s="45"/>
      <c r="L313" s="45"/>
      <c r="M313" s="45"/>
      <c r="Q313" s="48"/>
      <c r="R313" s="45"/>
    </row>
    <row r="314" spans="3:18" x14ac:dyDescent="0.25">
      <c r="C314" s="45"/>
      <c r="L314" s="45"/>
      <c r="M314" s="45"/>
      <c r="Q314" s="48"/>
      <c r="R314" s="45"/>
    </row>
    <row r="315" spans="3:18" x14ac:dyDescent="0.25">
      <c r="C315" s="45"/>
      <c r="L315" s="45"/>
      <c r="M315" s="45"/>
      <c r="Q315" s="48"/>
      <c r="R315" s="45"/>
    </row>
    <row r="316" spans="3:18" x14ac:dyDescent="0.25">
      <c r="C316" s="45"/>
      <c r="L316" s="45"/>
      <c r="M316" s="45"/>
      <c r="Q316" s="48"/>
      <c r="R316" s="45"/>
    </row>
    <row r="317" spans="3:18" x14ac:dyDescent="0.25">
      <c r="C317" s="45"/>
      <c r="L317" s="45"/>
      <c r="M317" s="45"/>
      <c r="Q317" s="48"/>
      <c r="R317" s="45"/>
    </row>
    <row r="318" spans="3:18" x14ac:dyDescent="0.25">
      <c r="C318" s="45"/>
      <c r="L318" s="45"/>
      <c r="M318" s="45"/>
      <c r="Q318" s="48"/>
      <c r="R318" s="45"/>
    </row>
    <row r="319" spans="3:18" x14ac:dyDescent="0.25">
      <c r="C319" s="45"/>
      <c r="L319" s="45"/>
      <c r="M319" s="45"/>
      <c r="Q319" s="48"/>
      <c r="R319" s="45"/>
    </row>
    <row r="320" spans="3:18" x14ac:dyDescent="0.25">
      <c r="C320" s="45"/>
      <c r="L320" s="45"/>
      <c r="M320" s="45"/>
      <c r="Q320" s="48"/>
      <c r="R320" s="45"/>
    </row>
    <row r="321" spans="3:18" x14ac:dyDescent="0.25">
      <c r="C321" s="45"/>
      <c r="L321" s="45"/>
      <c r="M321" s="45"/>
      <c r="Q321" s="48"/>
      <c r="R321" s="45"/>
    </row>
    <row r="322" spans="3:18" x14ac:dyDescent="0.25">
      <c r="C322" s="45"/>
      <c r="L322" s="45"/>
      <c r="M322" s="45"/>
      <c r="Q322" s="48"/>
      <c r="R322" s="45"/>
    </row>
    <row r="323" spans="3:18" x14ac:dyDescent="0.25">
      <c r="C323" s="45"/>
      <c r="L323" s="45"/>
      <c r="M323" s="45"/>
      <c r="Q323" s="48"/>
      <c r="R323" s="45"/>
    </row>
    <row r="324" spans="3:18" x14ac:dyDescent="0.25">
      <c r="C324" s="45"/>
      <c r="L324" s="45"/>
      <c r="M324" s="45"/>
      <c r="Q324" s="48"/>
      <c r="R324" s="45"/>
    </row>
    <row r="325" spans="3:18" x14ac:dyDescent="0.25">
      <c r="C325" s="45"/>
      <c r="L325" s="45"/>
      <c r="M325" s="45"/>
      <c r="Q325" s="48"/>
      <c r="R325" s="45"/>
    </row>
    <row r="326" spans="3:18" x14ac:dyDescent="0.25">
      <c r="C326" s="45"/>
      <c r="L326" s="45"/>
      <c r="M326" s="45"/>
      <c r="Q326" s="48"/>
      <c r="R326" s="45"/>
    </row>
    <row r="327" spans="3:18" x14ac:dyDescent="0.25">
      <c r="C327" s="45"/>
      <c r="L327" s="45"/>
      <c r="M327" s="45"/>
      <c r="Q327" s="48"/>
      <c r="R327" s="45"/>
    </row>
    <row r="328" spans="3:18" x14ac:dyDescent="0.25">
      <c r="C328" s="45"/>
      <c r="L328" s="45"/>
      <c r="M328" s="45"/>
      <c r="Q328" s="48"/>
      <c r="R328" s="45"/>
    </row>
    <row r="329" spans="3:18" x14ac:dyDescent="0.25">
      <c r="C329" s="45"/>
      <c r="L329" s="45"/>
      <c r="M329" s="45"/>
      <c r="Q329" s="48"/>
      <c r="R329" s="45"/>
    </row>
    <row r="330" spans="3:18" x14ac:dyDescent="0.25">
      <c r="C330" s="45"/>
      <c r="L330" s="45"/>
      <c r="M330" s="45"/>
      <c r="Q330" s="48"/>
      <c r="R330" s="45"/>
    </row>
    <row r="331" spans="3:18" x14ac:dyDescent="0.25">
      <c r="C331" s="45"/>
      <c r="L331" s="45"/>
      <c r="M331" s="45"/>
      <c r="Q331" s="48"/>
      <c r="R331" s="45"/>
    </row>
    <row r="332" spans="3:18" x14ac:dyDescent="0.25">
      <c r="C332" s="45"/>
      <c r="L332" s="45"/>
      <c r="M332" s="45"/>
      <c r="Q332" s="48"/>
      <c r="R332" s="45"/>
    </row>
    <row r="333" spans="3:18" x14ac:dyDescent="0.25">
      <c r="C333" s="45"/>
      <c r="L333" s="45"/>
      <c r="M333" s="45"/>
      <c r="Q333" s="48"/>
      <c r="R333" s="45"/>
    </row>
    <row r="334" spans="3:18" x14ac:dyDescent="0.25">
      <c r="C334" s="45"/>
      <c r="L334" s="45"/>
      <c r="M334" s="45"/>
      <c r="Q334" s="48"/>
      <c r="R334" s="45"/>
    </row>
    <row r="335" spans="3:18" x14ac:dyDescent="0.25">
      <c r="C335" s="45"/>
      <c r="L335" s="45"/>
      <c r="M335" s="45"/>
      <c r="Q335" s="48"/>
      <c r="R335" s="45"/>
    </row>
    <row r="336" spans="3:18" x14ac:dyDescent="0.25">
      <c r="C336" s="45"/>
      <c r="L336" s="45"/>
      <c r="M336" s="45"/>
      <c r="Q336" s="48"/>
      <c r="R336" s="45"/>
    </row>
    <row r="337" spans="3:18" x14ac:dyDescent="0.25">
      <c r="C337" s="45"/>
      <c r="L337" s="45"/>
      <c r="M337" s="45"/>
      <c r="Q337" s="48"/>
      <c r="R337" s="45"/>
    </row>
    <row r="338" spans="3:18" x14ac:dyDescent="0.25">
      <c r="C338" s="45"/>
      <c r="L338" s="45"/>
      <c r="M338" s="45"/>
      <c r="Q338" s="48"/>
      <c r="R338" s="45"/>
    </row>
    <row r="339" spans="3:18" x14ac:dyDescent="0.25">
      <c r="C339" s="45"/>
      <c r="L339" s="45"/>
      <c r="M339" s="45"/>
      <c r="Q339" s="48"/>
      <c r="R339" s="45"/>
    </row>
    <row r="340" spans="3:18" x14ac:dyDescent="0.25">
      <c r="C340" s="45"/>
      <c r="L340" s="45"/>
      <c r="M340" s="45"/>
      <c r="Q340" s="48"/>
      <c r="R340" s="45"/>
    </row>
    <row r="341" spans="3:18" x14ac:dyDescent="0.25">
      <c r="C341" s="45"/>
      <c r="L341" s="45"/>
      <c r="M341" s="45"/>
      <c r="Q341" s="48"/>
      <c r="R341" s="45"/>
    </row>
    <row r="342" spans="3:18" x14ac:dyDescent="0.25">
      <c r="C342" s="45"/>
      <c r="L342" s="45"/>
      <c r="M342" s="45"/>
      <c r="Q342" s="48"/>
      <c r="R342" s="45"/>
    </row>
    <row r="343" spans="3:18" x14ac:dyDescent="0.25">
      <c r="C343" s="45"/>
      <c r="L343" s="45"/>
      <c r="M343" s="45"/>
      <c r="Q343" s="48"/>
      <c r="R343" s="45"/>
    </row>
    <row r="344" spans="3:18" x14ac:dyDescent="0.25">
      <c r="C344" s="45"/>
      <c r="L344" s="45"/>
      <c r="M344" s="45"/>
      <c r="Q344" s="48"/>
      <c r="R344" s="45"/>
    </row>
    <row r="345" spans="3:18" x14ac:dyDescent="0.25">
      <c r="C345" s="45"/>
      <c r="L345" s="45"/>
      <c r="M345" s="45"/>
      <c r="Q345" s="48"/>
      <c r="R345" s="45"/>
    </row>
    <row r="346" spans="3:18" x14ac:dyDescent="0.25">
      <c r="C346" s="45"/>
      <c r="L346" s="45"/>
      <c r="M346" s="45"/>
      <c r="Q346" s="48"/>
      <c r="R346" s="45"/>
    </row>
    <row r="347" spans="3:18" x14ac:dyDescent="0.25">
      <c r="C347" s="45"/>
      <c r="L347" s="45"/>
      <c r="M347" s="45"/>
      <c r="Q347" s="48"/>
      <c r="R347" s="45"/>
    </row>
    <row r="348" spans="3:18" x14ac:dyDescent="0.25">
      <c r="C348" s="45"/>
      <c r="L348" s="45"/>
      <c r="M348" s="45"/>
      <c r="Q348" s="48"/>
      <c r="R348" s="45"/>
    </row>
    <row r="349" spans="3:18" x14ac:dyDescent="0.25">
      <c r="C349" s="45"/>
      <c r="L349" s="45"/>
      <c r="M349" s="45"/>
      <c r="Q349" s="48"/>
      <c r="R349" s="45"/>
    </row>
    <row r="350" spans="3:18" x14ac:dyDescent="0.25">
      <c r="C350" s="45"/>
      <c r="L350" s="45"/>
      <c r="M350" s="45"/>
      <c r="Q350" s="48"/>
      <c r="R350" s="45"/>
    </row>
    <row r="351" spans="3:18" x14ac:dyDescent="0.25">
      <c r="C351" s="45"/>
      <c r="L351" s="45"/>
      <c r="M351" s="45"/>
      <c r="Q351" s="48"/>
      <c r="R351" s="45"/>
    </row>
    <row r="352" spans="3:18" x14ac:dyDescent="0.25">
      <c r="C352" s="45"/>
      <c r="L352" s="45"/>
      <c r="M352" s="45"/>
      <c r="Q352" s="48"/>
      <c r="R352" s="45"/>
    </row>
    <row r="353" spans="3:18" x14ac:dyDescent="0.25">
      <c r="C353" s="45"/>
      <c r="L353" s="45"/>
      <c r="M353" s="45"/>
      <c r="Q353" s="48"/>
      <c r="R353" s="45"/>
    </row>
    <row r="354" spans="3:18" x14ac:dyDescent="0.25">
      <c r="C354" s="45"/>
      <c r="L354" s="45"/>
      <c r="M354" s="45"/>
      <c r="Q354" s="48"/>
      <c r="R354" s="45"/>
    </row>
    <row r="355" spans="3:18" x14ac:dyDescent="0.25">
      <c r="C355" s="45"/>
      <c r="L355" s="45"/>
      <c r="M355" s="45"/>
      <c r="Q355" s="48"/>
      <c r="R355" s="45"/>
    </row>
    <row r="356" spans="3:18" x14ac:dyDescent="0.25">
      <c r="C356" s="45"/>
      <c r="L356" s="45"/>
      <c r="M356" s="45"/>
      <c r="Q356" s="48"/>
      <c r="R356" s="45"/>
    </row>
    <row r="357" spans="3:18" x14ac:dyDescent="0.25">
      <c r="C357" s="45"/>
      <c r="L357" s="45"/>
      <c r="M357" s="45"/>
      <c r="Q357" s="48"/>
      <c r="R357" s="45"/>
    </row>
    <row r="358" spans="3:18" x14ac:dyDescent="0.25">
      <c r="C358" s="45"/>
      <c r="L358" s="45"/>
      <c r="M358" s="45"/>
      <c r="Q358" s="48"/>
      <c r="R358" s="45"/>
    </row>
    <row r="359" spans="3:18" x14ac:dyDescent="0.25">
      <c r="C359" s="45"/>
      <c r="L359" s="45"/>
      <c r="M359" s="45"/>
      <c r="Q359" s="48"/>
      <c r="R359" s="45"/>
    </row>
    <row r="360" spans="3:18" x14ac:dyDescent="0.25">
      <c r="C360" s="45"/>
      <c r="L360" s="45"/>
      <c r="M360" s="45"/>
      <c r="Q360" s="48"/>
      <c r="R360" s="45"/>
    </row>
    <row r="361" spans="3:18" x14ac:dyDescent="0.25">
      <c r="C361" s="45"/>
      <c r="L361" s="45"/>
      <c r="M361" s="45"/>
      <c r="Q361" s="48"/>
      <c r="R361" s="45"/>
    </row>
    <row r="362" spans="3:18" x14ac:dyDescent="0.25">
      <c r="C362" s="45"/>
      <c r="L362" s="45"/>
      <c r="M362" s="45"/>
      <c r="Q362" s="48"/>
      <c r="R362" s="45"/>
    </row>
    <row r="363" spans="3:18" x14ac:dyDescent="0.25">
      <c r="C363" s="45"/>
      <c r="L363" s="45"/>
      <c r="M363" s="45"/>
      <c r="Q363" s="48"/>
      <c r="R363" s="45"/>
    </row>
    <row r="364" spans="3:18" x14ac:dyDescent="0.25">
      <c r="C364" s="45"/>
      <c r="L364" s="45"/>
      <c r="M364" s="45"/>
      <c r="Q364" s="48"/>
      <c r="R364" s="45"/>
    </row>
    <row r="365" spans="3:18" x14ac:dyDescent="0.25">
      <c r="C365" s="45"/>
      <c r="L365" s="45"/>
      <c r="M365" s="45"/>
      <c r="Q365" s="48"/>
      <c r="R365" s="45"/>
    </row>
    <row r="366" spans="3:18" x14ac:dyDescent="0.25">
      <c r="C366" s="45"/>
      <c r="L366" s="45"/>
      <c r="M366" s="45"/>
      <c r="Q366" s="48"/>
      <c r="R366" s="45"/>
    </row>
    <row r="367" spans="3:18" x14ac:dyDescent="0.25">
      <c r="C367" s="45"/>
      <c r="L367" s="45"/>
      <c r="M367" s="45"/>
      <c r="Q367" s="48"/>
      <c r="R367" s="45"/>
    </row>
    <row r="368" spans="3:18" x14ac:dyDescent="0.25">
      <c r="C368" s="45"/>
      <c r="L368" s="45"/>
      <c r="M368" s="45"/>
      <c r="Q368" s="48"/>
      <c r="R368" s="45"/>
    </row>
    <row r="369" spans="3:18" x14ac:dyDescent="0.25">
      <c r="C369" s="45"/>
      <c r="L369" s="45"/>
      <c r="M369" s="45"/>
      <c r="Q369" s="48"/>
      <c r="R369" s="45"/>
    </row>
    <row r="370" spans="3:18" x14ac:dyDescent="0.25">
      <c r="C370" s="45"/>
      <c r="L370" s="45"/>
      <c r="M370" s="45"/>
      <c r="Q370" s="48"/>
      <c r="R370" s="45"/>
    </row>
    <row r="371" spans="3:18" x14ac:dyDescent="0.25">
      <c r="C371" s="45"/>
      <c r="L371" s="45"/>
      <c r="M371" s="45"/>
      <c r="Q371" s="48"/>
      <c r="R371" s="45"/>
    </row>
    <row r="372" spans="3:18" x14ac:dyDescent="0.25">
      <c r="C372" s="45"/>
      <c r="L372" s="45"/>
      <c r="M372" s="45"/>
      <c r="Q372" s="48"/>
      <c r="R372" s="45"/>
    </row>
    <row r="373" spans="3:18" x14ac:dyDescent="0.25">
      <c r="C373" s="45"/>
      <c r="L373" s="45"/>
      <c r="M373" s="45"/>
      <c r="Q373" s="48"/>
      <c r="R373" s="45"/>
    </row>
    <row r="374" spans="3:18" x14ac:dyDescent="0.25">
      <c r="C374" s="45"/>
      <c r="L374" s="45"/>
      <c r="M374" s="45"/>
      <c r="Q374" s="48"/>
      <c r="R374" s="45"/>
    </row>
    <row r="375" spans="3:18" x14ac:dyDescent="0.25">
      <c r="C375" s="45"/>
      <c r="L375" s="45"/>
      <c r="M375" s="45"/>
      <c r="Q375" s="48"/>
      <c r="R375" s="45"/>
    </row>
    <row r="376" spans="3:18" x14ac:dyDescent="0.25">
      <c r="C376" s="45"/>
      <c r="L376" s="45"/>
      <c r="M376" s="45"/>
      <c r="Q376" s="48"/>
      <c r="R376" s="45"/>
    </row>
    <row r="377" spans="3:18" x14ac:dyDescent="0.25">
      <c r="C377" s="45"/>
      <c r="L377" s="45"/>
      <c r="M377" s="45"/>
      <c r="Q377" s="48"/>
      <c r="R377" s="45"/>
    </row>
    <row r="378" spans="3:18" x14ac:dyDescent="0.25">
      <c r="C378" s="45"/>
      <c r="L378" s="45"/>
      <c r="M378" s="45"/>
      <c r="Q378" s="48"/>
      <c r="R378" s="45"/>
    </row>
    <row r="379" spans="3:18" x14ac:dyDescent="0.25">
      <c r="C379" s="45"/>
      <c r="L379" s="45"/>
      <c r="M379" s="45"/>
      <c r="Q379" s="48"/>
      <c r="R379" s="45"/>
    </row>
    <row r="380" spans="3:18" x14ac:dyDescent="0.25">
      <c r="C380" s="45"/>
      <c r="L380" s="45"/>
      <c r="M380" s="45"/>
      <c r="Q380" s="48"/>
      <c r="R380" s="45"/>
    </row>
    <row r="381" spans="3:18" x14ac:dyDescent="0.25">
      <c r="C381" s="45"/>
      <c r="L381" s="45"/>
      <c r="M381" s="45"/>
      <c r="Q381" s="48"/>
      <c r="R381" s="45"/>
    </row>
    <row r="382" spans="3:18" x14ac:dyDescent="0.25">
      <c r="C382" s="45"/>
      <c r="L382" s="45"/>
      <c r="M382" s="45"/>
      <c r="Q382" s="48"/>
      <c r="R382" s="45"/>
    </row>
    <row r="383" spans="3:18" x14ac:dyDescent="0.25">
      <c r="C383" s="45"/>
      <c r="L383" s="45"/>
      <c r="M383" s="45"/>
      <c r="Q383" s="48"/>
      <c r="R383" s="45"/>
    </row>
    <row r="384" spans="3:18" x14ac:dyDescent="0.25">
      <c r="C384" s="45"/>
      <c r="L384" s="45"/>
      <c r="M384" s="45"/>
      <c r="Q384" s="48"/>
      <c r="R384" s="45"/>
    </row>
    <row r="385" spans="3:18" x14ac:dyDescent="0.25">
      <c r="C385" s="45"/>
      <c r="L385" s="45"/>
      <c r="M385" s="45"/>
      <c r="Q385" s="48"/>
      <c r="R385" s="45"/>
    </row>
    <row r="386" spans="3:18" x14ac:dyDescent="0.25">
      <c r="C386" s="45"/>
      <c r="L386" s="45"/>
      <c r="M386" s="45"/>
      <c r="Q386" s="48"/>
      <c r="R386" s="45"/>
    </row>
    <row r="387" spans="3:18" x14ac:dyDescent="0.25">
      <c r="C387" s="45"/>
      <c r="L387" s="45"/>
      <c r="M387" s="45"/>
      <c r="Q387" s="48"/>
      <c r="R387" s="45"/>
    </row>
    <row r="388" spans="3:18" x14ac:dyDescent="0.25">
      <c r="C388" s="45"/>
      <c r="L388" s="45"/>
      <c r="M388" s="45"/>
      <c r="Q388" s="48"/>
      <c r="R388" s="45"/>
    </row>
    <row r="389" spans="3:18" x14ac:dyDescent="0.25">
      <c r="C389" s="45"/>
      <c r="L389" s="45"/>
      <c r="M389" s="45"/>
      <c r="Q389" s="48"/>
      <c r="R389" s="45"/>
    </row>
    <row r="390" spans="3:18" x14ac:dyDescent="0.25">
      <c r="C390" s="45"/>
      <c r="L390" s="45"/>
      <c r="M390" s="45"/>
      <c r="Q390" s="48"/>
      <c r="R390" s="45"/>
    </row>
    <row r="391" spans="3:18" x14ac:dyDescent="0.25">
      <c r="C391" s="45"/>
      <c r="L391" s="45"/>
      <c r="M391" s="45"/>
      <c r="Q391" s="48"/>
      <c r="R391" s="45"/>
    </row>
    <row r="392" spans="3:18" x14ac:dyDescent="0.25">
      <c r="C392" s="45"/>
      <c r="L392" s="45"/>
      <c r="M392" s="45"/>
      <c r="Q392" s="48"/>
      <c r="R392" s="45"/>
    </row>
    <row r="393" spans="3:18" x14ac:dyDescent="0.25">
      <c r="C393" s="45"/>
      <c r="L393" s="45"/>
      <c r="M393" s="45"/>
      <c r="Q393" s="48"/>
      <c r="R393" s="45"/>
    </row>
    <row r="394" spans="3:18" x14ac:dyDescent="0.25">
      <c r="C394" s="45"/>
      <c r="L394" s="45"/>
      <c r="M394" s="45"/>
      <c r="Q394" s="48"/>
      <c r="R394" s="45"/>
    </row>
    <row r="395" spans="3:18" x14ac:dyDescent="0.25">
      <c r="C395" s="45"/>
      <c r="L395" s="45"/>
      <c r="M395" s="45"/>
      <c r="Q395" s="48"/>
      <c r="R395" s="45"/>
    </row>
    <row r="396" spans="3:18" x14ac:dyDescent="0.25">
      <c r="C396" s="45"/>
      <c r="L396" s="45"/>
      <c r="M396" s="45"/>
      <c r="Q396" s="48"/>
      <c r="R396" s="45"/>
    </row>
    <row r="397" spans="3:18" x14ac:dyDescent="0.25">
      <c r="C397" s="45"/>
      <c r="L397" s="45"/>
      <c r="M397" s="45"/>
      <c r="Q397" s="48"/>
      <c r="R397" s="45"/>
    </row>
    <row r="398" spans="3:18" x14ac:dyDescent="0.25">
      <c r="C398" s="45"/>
      <c r="L398" s="45"/>
      <c r="M398" s="45"/>
      <c r="Q398" s="48"/>
      <c r="R398" s="45"/>
    </row>
    <row r="399" spans="3:18" x14ac:dyDescent="0.25">
      <c r="C399" s="45"/>
      <c r="L399" s="45"/>
      <c r="M399" s="45"/>
      <c r="Q399" s="48"/>
      <c r="R399" s="45"/>
    </row>
    <row r="400" spans="3:18" x14ac:dyDescent="0.25">
      <c r="C400" s="45"/>
      <c r="L400" s="45"/>
      <c r="M400" s="45"/>
      <c r="Q400" s="48"/>
      <c r="R400" s="45"/>
    </row>
    <row r="401" spans="3:18" x14ac:dyDescent="0.25">
      <c r="C401" s="45"/>
      <c r="L401" s="45"/>
      <c r="M401" s="45"/>
      <c r="Q401" s="48"/>
      <c r="R401" s="45"/>
    </row>
    <row r="402" spans="3:18" x14ac:dyDescent="0.25">
      <c r="C402" s="45"/>
      <c r="L402" s="45"/>
      <c r="M402" s="45"/>
      <c r="Q402" s="48"/>
      <c r="R402" s="45"/>
    </row>
    <row r="403" spans="3:18" x14ac:dyDescent="0.25">
      <c r="C403" s="45"/>
      <c r="L403" s="45"/>
      <c r="M403" s="45"/>
      <c r="Q403" s="48"/>
      <c r="R403" s="45"/>
    </row>
    <row r="404" spans="3:18" x14ac:dyDescent="0.25">
      <c r="C404" s="45"/>
      <c r="L404" s="45"/>
      <c r="M404" s="45"/>
      <c r="Q404" s="48"/>
      <c r="R404" s="45"/>
    </row>
    <row r="405" spans="3:18" x14ac:dyDescent="0.25">
      <c r="C405" s="45"/>
      <c r="L405" s="45"/>
      <c r="M405" s="45"/>
      <c r="Q405" s="48"/>
      <c r="R405" s="45"/>
    </row>
    <row r="406" spans="3:18" x14ac:dyDescent="0.25">
      <c r="C406" s="45"/>
      <c r="L406" s="45"/>
      <c r="M406" s="45"/>
      <c r="Q406" s="48"/>
      <c r="R406" s="45"/>
    </row>
    <row r="407" spans="3:18" x14ac:dyDescent="0.25">
      <c r="C407" s="45"/>
      <c r="L407" s="45"/>
      <c r="M407" s="45"/>
      <c r="Q407" s="48"/>
      <c r="R407" s="45"/>
    </row>
    <row r="408" spans="3:18" x14ac:dyDescent="0.25">
      <c r="C408" s="45"/>
      <c r="L408" s="45"/>
      <c r="M408" s="45"/>
      <c r="Q408" s="48"/>
      <c r="R408" s="45"/>
    </row>
    <row r="409" spans="3:18" x14ac:dyDescent="0.25">
      <c r="C409" s="45"/>
      <c r="L409" s="45"/>
      <c r="M409" s="45"/>
      <c r="Q409" s="48"/>
      <c r="R409" s="45"/>
    </row>
    <row r="410" spans="3:18" x14ac:dyDescent="0.25">
      <c r="C410" s="45"/>
      <c r="L410" s="45"/>
      <c r="M410" s="45"/>
      <c r="Q410" s="48"/>
      <c r="R410" s="45"/>
    </row>
    <row r="411" spans="3:18" x14ac:dyDescent="0.25">
      <c r="C411" s="45"/>
      <c r="L411" s="45"/>
      <c r="M411" s="45"/>
      <c r="Q411" s="48"/>
      <c r="R411" s="45"/>
    </row>
    <row r="412" spans="3:18" x14ac:dyDescent="0.25">
      <c r="C412" s="45"/>
      <c r="L412" s="45"/>
      <c r="M412" s="45"/>
      <c r="Q412" s="48"/>
      <c r="R412" s="45"/>
    </row>
    <row r="413" spans="3:18" x14ac:dyDescent="0.25">
      <c r="C413" s="45"/>
      <c r="L413" s="45"/>
      <c r="M413" s="45"/>
      <c r="Q413" s="48"/>
      <c r="R413" s="45"/>
    </row>
    <row r="414" spans="3:18" x14ac:dyDescent="0.25">
      <c r="C414" s="45"/>
      <c r="L414" s="45"/>
      <c r="M414" s="45"/>
      <c r="Q414" s="48"/>
      <c r="R414" s="45"/>
    </row>
    <row r="415" spans="3:18" x14ac:dyDescent="0.25">
      <c r="C415" s="45"/>
      <c r="L415" s="45"/>
      <c r="M415" s="45"/>
      <c r="Q415" s="48"/>
      <c r="R415" s="45"/>
    </row>
    <row r="416" spans="3:18" x14ac:dyDescent="0.25">
      <c r="C416" s="45"/>
      <c r="L416" s="45"/>
      <c r="M416" s="45"/>
      <c r="Q416" s="48"/>
      <c r="R416" s="45"/>
    </row>
    <row r="417" spans="3:18" x14ac:dyDescent="0.25">
      <c r="C417" s="45"/>
      <c r="L417" s="45"/>
      <c r="M417" s="45"/>
      <c r="Q417" s="48"/>
      <c r="R417" s="45"/>
    </row>
    <row r="418" spans="3:18" x14ac:dyDescent="0.25">
      <c r="C418" s="45"/>
      <c r="L418" s="45"/>
      <c r="M418" s="45"/>
      <c r="Q418" s="48"/>
      <c r="R418" s="45"/>
    </row>
    <row r="419" spans="3:18" x14ac:dyDescent="0.25">
      <c r="C419" s="45"/>
      <c r="L419" s="45"/>
      <c r="M419" s="45"/>
      <c r="Q419" s="48"/>
      <c r="R419" s="45"/>
    </row>
    <row r="420" spans="3:18" x14ac:dyDescent="0.25">
      <c r="C420" s="45"/>
      <c r="L420" s="45"/>
      <c r="M420" s="45"/>
      <c r="Q420" s="48"/>
      <c r="R420" s="45"/>
    </row>
    <row r="421" spans="3:18" x14ac:dyDescent="0.25">
      <c r="C421" s="45"/>
      <c r="L421" s="45"/>
      <c r="M421" s="45"/>
      <c r="Q421" s="48"/>
      <c r="R421" s="45"/>
    </row>
    <row r="422" spans="3:18" x14ac:dyDescent="0.25">
      <c r="C422" s="45"/>
      <c r="L422" s="45"/>
      <c r="M422" s="45"/>
      <c r="Q422" s="48"/>
      <c r="R422" s="45"/>
    </row>
    <row r="423" spans="3:18" x14ac:dyDescent="0.25">
      <c r="C423" s="45"/>
      <c r="L423" s="45"/>
      <c r="M423" s="45"/>
      <c r="Q423" s="48"/>
      <c r="R423" s="45"/>
    </row>
    <row r="424" spans="3:18" x14ac:dyDescent="0.25">
      <c r="C424" s="45"/>
      <c r="L424" s="45"/>
      <c r="M424" s="45"/>
      <c r="Q424" s="48"/>
      <c r="R424" s="45"/>
    </row>
    <row r="425" spans="3:18" x14ac:dyDescent="0.25">
      <c r="C425" s="45"/>
      <c r="L425" s="45"/>
      <c r="M425" s="45"/>
      <c r="Q425" s="48"/>
      <c r="R425" s="45"/>
    </row>
    <row r="426" spans="3:18" x14ac:dyDescent="0.25">
      <c r="C426" s="45"/>
      <c r="L426" s="45"/>
      <c r="M426" s="45"/>
      <c r="Q426" s="48"/>
      <c r="R426" s="45"/>
    </row>
    <row r="427" spans="3:18" x14ac:dyDescent="0.25">
      <c r="C427" s="45"/>
      <c r="L427" s="45"/>
      <c r="M427" s="45"/>
      <c r="Q427" s="48"/>
      <c r="R427" s="45"/>
    </row>
    <row r="428" spans="3:18" x14ac:dyDescent="0.25">
      <c r="C428" s="45"/>
      <c r="L428" s="45"/>
      <c r="M428" s="45"/>
      <c r="Q428" s="48"/>
      <c r="R428" s="45"/>
    </row>
    <row r="429" spans="3:18" x14ac:dyDescent="0.25">
      <c r="C429" s="45"/>
      <c r="L429" s="45"/>
      <c r="M429" s="45"/>
      <c r="Q429" s="48"/>
      <c r="R429" s="45"/>
    </row>
    <row r="430" spans="3:18" x14ac:dyDescent="0.25">
      <c r="C430" s="45"/>
      <c r="L430" s="45"/>
      <c r="M430" s="45"/>
      <c r="Q430" s="48"/>
      <c r="R430" s="45"/>
    </row>
    <row r="431" spans="3:18" x14ac:dyDescent="0.25">
      <c r="C431" s="45"/>
      <c r="L431" s="45"/>
      <c r="M431" s="45"/>
      <c r="Q431" s="48"/>
      <c r="R431" s="45"/>
    </row>
    <row r="432" spans="3:18" x14ac:dyDescent="0.25">
      <c r="C432" s="45"/>
      <c r="L432" s="45"/>
      <c r="M432" s="45"/>
      <c r="Q432" s="48"/>
      <c r="R432" s="45"/>
    </row>
    <row r="433" spans="3:18" x14ac:dyDescent="0.25">
      <c r="C433" s="45"/>
      <c r="L433" s="45"/>
      <c r="M433" s="45"/>
      <c r="Q433" s="48"/>
      <c r="R433" s="45"/>
    </row>
    <row r="434" spans="3:18" x14ac:dyDescent="0.25">
      <c r="C434" s="45"/>
      <c r="L434" s="45"/>
      <c r="M434" s="45"/>
      <c r="Q434" s="48"/>
      <c r="R434" s="45"/>
    </row>
    <row r="435" spans="3:18" x14ac:dyDescent="0.25">
      <c r="C435" s="45"/>
      <c r="L435" s="45"/>
      <c r="M435" s="45"/>
      <c r="Q435" s="48"/>
      <c r="R435" s="45"/>
    </row>
    <row r="436" spans="3:18" x14ac:dyDescent="0.25">
      <c r="C436" s="45"/>
      <c r="L436" s="45"/>
      <c r="M436" s="45"/>
      <c r="Q436" s="48"/>
      <c r="R436" s="45"/>
    </row>
    <row r="437" spans="3:18" x14ac:dyDescent="0.25">
      <c r="C437" s="45"/>
      <c r="L437" s="45"/>
      <c r="M437" s="45"/>
      <c r="Q437" s="48"/>
      <c r="R437" s="45"/>
    </row>
    <row r="438" spans="3:18" x14ac:dyDescent="0.25">
      <c r="C438" s="45"/>
      <c r="L438" s="45"/>
      <c r="M438" s="45"/>
      <c r="Q438" s="48"/>
      <c r="R438" s="45"/>
    </row>
    <row r="439" spans="3:18" x14ac:dyDescent="0.25">
      <c r="C439" s="45"/>
      <c r="L439" s="45"/>
      <c r="M439" s="45"/>
      <c r="Q439" s="48"/>
      <c r="R439" s="45"/>
    </row>
    <row r="440" spans="3:18" x14ac:dyDescent="0.25">
      <c r="C440" s="45"/>
      <c r="L440" s="45"/>
      <c r="M440" s="45"/>
      <c r="Q440" s="48"/>
      <c r="R440" s="45"/>
    </row>
    <row r="441" spans="3:18" x14ac:dyDescent="0.25">
      <c r="C441" s="45"/>
      <c r="L441" s="45"/>
      <c r="M441" s="45"/>
      <c r="Q441" s="48"/>
      <c r="R441" s="45"/>
    </row>
    <row r="442" spans="3:18" x14ac:dyDescent="0.25">
      <c r="C442" s="45"/>
      <c r="L442" s="45"/>
      <c r="M442" s="45"/>
      <c r="Q442" s="48"/>
      <c r="R442" s="45"/>
    </row>
    <row r="443" spans="3:18" x14ac:dyDescent="0.25">
      <c r="C443" s="45"/>
      <c r="L443" s="45"/>
      <c r="M443" s="45"/>
      <c r="Q443" s="48"/>
      <c r="R443" s="45"/>
    </row>
    <row r="444" spans="3:18" x14ac:dyDescent="0.25">
      <c r="C444" s="45"/>
      <c r="L444" s="45"/>
      <c r="M444" s="45"/>
      <c r="Q444" s="48"/>
      <c r="R444" s="45"/>
    </row>
    <row r="445" spans="3:18" x14ac:dyDescent="0.25">
      <c r="C445" s="45"/>
      <c r="L445" s="45"/>
      <c r="M445" s="45"/>
      <c r="Q445" s="48"/>
      <c r="R445" s="45"/>
    </row>
    <row r="446" spans="3:18" x14ac:dyDescent="0.25">
      <c r="C446" s="45"/>
      <c r="L446" s="45"/>
      <c r="M446" s="45"/>
      <c r="Q446" s="48"/>
      <c r="R446" s="45"/>
    </row>
    <row r="447" spans="3:18" x14ac:dyDescent="0.25">
      <c r="C447" s="45"/>
      <c r="L447" s="45"/>
      <c r="M447" s="45"/>
      <c r="Q447" s="48"/>
      <c r="R447" s="45"/>
    </row>
    <row r="448" spans="3:18" x14ac:dyDescent="0.25">
      <c r="C448" s="45"/>
      <c r="L448" s="45"/>
      <c r="M448" s="45"/>
      <c r="Q448" s="48"/>
      <c r="R448" s="45"/>
    </row>
    <row r="449" spans="3:18" x14ac:dyDescent="0.25">
      <c r="C449" s="45"/>
      <c r="L449" s="45"/>
      <c r="M449" s="45"/>
      <c r="Q449" s="48"/>
      <c r="R449" s="45"/>
    </row>
    <row r="450" spans="3:18" x14ac:dyDescent="0.25">
      <c r="C450" s="45"/>
      <c r="L450" s="45"/>
      <c r="M450" s="45"/>
      <c r="Q450" s="48"/>
      <c r="R450" s="45"/>
    </row>
    <row r="451" spans="3:18" x14ac:dyDescent="0.25">
      <c r="C451" s="45"/>
      <c r="L451" s="45"/>
      <c r="M451" s="45"/>
      <c r="Q451" s="48"/>
      <c r="R451" s="45"/>
    </row>
    <row r="452" spans="3:18" x14ac:dyDescent="0.25">
      <c r="C452" s="45"/>
      <c r="L452" s="45"/>
      <c r="M452" s="45"/>
      <c r="Q452" s="48"/>
      <c r="R452" s="45"/>
    </row>
    <row r="453" spans="3:18" x14ac:dyDescent="0.25">
      <c r="C453" s="45"/>
      <c r="L453" s="45"/>
      <c r="M453" s="45"/>
      <c r="Q453" s="48"/>
      <c r="R453" s="45"/>
    </row>
    <row r="454" spans="3:18" x14ac:dyDescent="0.25">
      <c r="C454" s="45"/>
      <c r="L454" s="45"/>
      <c r="M454" s="45"/>
      <c r="Q454" s="48"/>
      <c r="R454" s="45"/>
    </row>
    <row r="455" spans="3:18" x14ac:dyDescent="0.25">
      <c r="C455" s="45"/>
      <c r="L455" s="45"/>
      <c r="M455" s="45"/>
      <c r="Q455" s="48"/>
      <c r="R455" s="45"/>
    </row>
    <row r="456" spans="3:18" x14ac:dyDescent="0.25">
      <c r="C456" s="45"/>
      <c r="L456" s="45"/>
      <c r="M456" s="45"/>
      <c r="Q456" s="48"/>
      <c r="R456" s="45"/>
    </row>
    <row r="457" spans="3:18" x14ac:dyDescent="0.25">
      <c r="C457" s="45"/>
      <c r="L457" s="45"/>
      <c r="M457" s="45"/>
      <c r="Q457" s="48"/>
      <c r="R457" s="45"/>
    </row>
    <row r="458" spans="3:18" x14ac:dyDescent="0.25">
      <c r="C458" s="45"/>
      <c r="L458" s="45"/>
      <c r="M458" s="45"/>
      <c r="Q458" s="48"/>
      <c r="R458" s="45"/>
    </row>
    <row r="459" spans="3:18" x14ac:dyDescent="0.25">
      <c r="C459" s="45"/>
      <c r="L459" s="45"/>
      <c r="M459" s="45"/>
      <c r="Q459" s="48"/>
      <c r="R459" s="45"/>
    </row>
    <row r="460" spans="3:18" x14ac:dyDescent="0.25">
      <c r="C460" s="45"/>
      <c r="L460" s="45"/>
      <c r="M460" s="45"/>
      <c r="Q460" s="48"/>
      <c r="R460" s="45"/>
    </row>
    <row r="461" spans="3:18" x14ac:dyDescent="0.25">
      <c r="C461" s="45"/>
      <c r="L461" s="45"/>
      <c r="M461" s="45"/>
      <c r="Q461" s="48"/>
      <c r="R461" s="45"/>
    </row>
    <row r="462" spans="3:18" x14ac:dyDescent="0.25">
      <c r="C462" s="45"/>
      <c r="L462" s="45"/>
      <c r="M462" s="45"/>
      <c r="Q462" s="48"/>
      <c r="R462" s="45"/>
    </row>
    <row r="463" spans="3:18" x14ac:dyDescent="0.25">
      <c r="C463" s="45"/>
      <c r="L463" s="45"/>
      <c r="M463" s="45"/>
      <c r="Q463" s="48"/>
      <c r="R463" s="45"/>
    </row>
    <row r="464" spans="3:18" x14ac:dyDescent="0.25">
      <c r="C464" s="45"/>
      <c r="L464" s="45"/>
      <c r="M464" s="45"/>
      <c r="Q464" s="48"/>
      <c r="R464" s="45"/>
    </row>
    <row r="465" spans="3:18" x14ac:dyDescent="0.25">
      <c r="C465" s="45"/>
      <c r="L465" s="45"/>
      <c r="M465" s="45"/>
      <c r="Q465" s="48"/>
      <c r="R465" s="45"/>
    </row>
    <row r="466" spans="3:18" x14ac:dyDescent="0.25">
      <c r="C466" s="45"/>
      <c r="L466" s="45"/>
      <c r="M466" s="45"/>
      <c r="Q466" s="48"/>
      <c r="R466" s="45"/>
    </row>
    <row r="467" spans="3:18" x14ac:dyDescent="0.25">
      <c r="C467" s="45"/>
      <c r="L467" s="45"/>
      <c r="M467" s="45"/>
      <c r="Q467" s="48"/>
      <c r="R467" s="45"/>
    </row>
    <row r="468" spans="3:18" x14ac:dyDescent="0.25">
      <c r="C468" s="45"/>
      <c r="L468" s="45"/>
      <c r="M468" s="45"/>
      <c r="Q468" s="48"/>
      <c r="R468" s="45"/>
    </row>
    <row r="469" spans="3:18" x14ac:dyDescent="0.25">
      <c r="C469" s="45"/>
      <c r="L469" s="45"/>
      <c r="M469" s="45"/>
      <c r="Q469" s="48"/>
      <c r="R469" s="45"/>
    </row>
    <row r="470" spans="3:18" x14ac:dyDescent="0.25">
      <c r="C470" s="45"/>
      <c r="L470" s="45"/>
      <c r="M470" s="45"/>
      <c r="Q470" s="48"/>
      <c r="R470" s="45"/>
    </row>
    <row r="471" spans="3:18" x14ac:dyDescent="0.25">
      <c r="C471" s="45"/>
      <c r="L471" s="45"/>
      <c r="M471" s="45"/>
      <c r="Q471" s="48"/>
      <c r="R471" s="45"/>
    </row>
    <row r="472" spans="3:18" x14ac:dyDescent="0.25">
      <c r="C472" s="45"/>
      <c r="L472" s="45"/>
      <c r="M472" s="45"/>
      <c r="Q472" s="48"/>
      <c r="R472" s="45"/>
    </row>
    <row r="473" spans="3:18" x14ac:dyDescent="0.25">
      <c r="C473" s="45"/>
      <c r="L473" s="45"/>
      <c r="M473" s="45"/>
      <c r="Q473" s="48"/>
      <c r="R473" s="45"/>
    </row>
    <row r="474" spans="3:18" x14ac:dyDescent="0.25">
      <c r="C474" s="45"/>
      <c r="L474" s="45"/>
      <c r="M474" s="45"/>
      <c r="Q474" s="48"/>
      <c r="R474" s="45"/>
    </row>
    <row r="475" spans="3:18" x14ac:dyDescent="0.25">
      <c r="C475" s="45"/>
      <c r="L475" s="45"/>
      <c r="M475" s="45"/>
      <c r="Q475" s="48"/>
      <c r="R475" s="45"/>
    </row>
    <row r="476" spans="3:18" x14ac:dyDescent="0.25">
      <c r="C476" s="45"/>
      <c r="L476" s="45"/>
      <c r="M476" s="45"/>
      <c r="Q476" s="48"/>
      <c r="R476" s="45"/>
    </row>
    <row r="477" spans="3:18" x14ac:dyDescent="0.25">
      <c r="C477" s="45"/>
      <c r="L477" s="45"/>
      <c r="M477" s="45"/>
      <c r="Q477" s="48"/>
      <c r="R477" s="45"/>
    </row>
    <row r="478" spans="3:18" x14ac:dyDescent="0.25">
      <c r="C478" s="45"/>
      <c r="L478" s="45"/>
      <c r="M478" s="45"/>
      <c r="Q478" s="48"/>
      <c r="R478" s="45"/>
    </row>
    <row r="479" spans="3:18" x14ac:dyDescent="0.25">
      <c r="C479" s="45"/>
      <c r="L479" s="45"/>
      <c r="M479" s="45"/>
      <c r="Q479" s="48"/>
      <c r="R479" s="45"/>
    </row>
    <row r="480" spans="3:18" x14ac:dyDescent="0.25">
      <c r="C480" s="45"/>
      <c r="L480" s="45"/>
      <c r="M480" s="45"/>
      <c r="Q480" s="48"/>
      <c r="R480" s="45"/>
    </row>
    <row r="481" spans="3:18" x14ac:dyDescent="0.25">
      <c r="C481" s="45"/>
      <c r="L481" s="45"/>
      <c r="M481" s="45"/>
      <c r="Q481" s="48"/>
      <c r="R481" s="45"/>
    </row>
    <row r="482" spans="3:18" x14ac:dyDescent="0.25">
      <c r="C482" s="45"/>
      <c r="L482" s="45"/>
      <c r="M482" s="45"/>
      <c r="Q482" s="48"/>
      <c r="R482" s="45"/>
    </row>
    <row r="483" spans="3:18" x14ac:dyDescent="0.25">
      <c r="C483" s="45"/>
      <c r="L483" s="45"/>
      <c r="M483" s="45"/>
      <c r="Q483" s="48"/>
      <c r="R483" s="45"/>
    </row>
    <row r="484" spans="3:18" x14ac:dyDescent="0.25">
      <c r="C484" s="45"/>
      <c r="L484" s="45"/>
      <c r="M484" s="45"/>
      <c r="Q484" s="48"/>
      <c r="R484" s="45"/>
    </row>
    <row r="485" spans="3:18" x14ac:dyDescent="0.25">
      <c r="C485" s="45"/>
      <c r="L485" s="45"/>
      <c r="M485" s="45"/>
      <c r="Q485" s="48"/>
      <c r="R485" s="45"/>
    </row>
    <row r="486" spans="3:18" x14ac:dyDescent="0.25">
      <c r="C486" s="45"/>
      <c r="L486" s="45"/>
      <c r="M486" s="45"/>
      <c r="Q486" s="48"/>
      <c r="R486" s="45"/>
    </row>
    <row r="487" spans="3:18" x14ac:dyDescent="0.25">
      <c r="C487" s="45"/>
      <c r="L487" s="45"/>
      <c r="M487" s="45"/>
      <c r="Q487" s="48"/>
      <c r="R487" s="45"/>
    </row>
    <row r="488" spans="3:18" x14ac:dyDescent="0.25">
      <c r="C488" s="45"/>
      <c r="L488" s="45"/>
      <c r="M488" s="45"/>
      <c r="Q488" s="48"/>
      <c r="R488" s="45"/>
    </row>
    <row r="489" spans="3:18" x14ac:dyDescent="0.25">
      <c r="C489" s="45"/>
      <c r="L489" s="45"/>
      <c r="M489" s="45"/>
      <c r="Q489" s="48"/>
      <c r="R489" s="45"/>
    </row>
    <row r="490" spans="3:18" x14ac:dyDescent="0.25">
      <c r="C490" s="45"/>
      <c r="L490" s="45"/>
      <c r="M490" s="45"/>
      <c r="Q490" s="48"/>
      <c r="R490" s="45"/>
    </row>
    <row r="491" spans="3:18" x14ac:dyDescent="0.25">
      <c r="C491" s="45"/>
      <c r="L491" s="45"/>
      <c r="M491" s="45"/>
      <c r="Q491" s="48"/>
      <c r="R491" s="45"/>
    </row>
    <row r="492" spans="3:18" x14ac:dyDescent="0.25">
      <c r="C492" s="45"/>
      <c r="L492" s="45"/>
      <c r="M492" s="45"/>
      <c r="Q492" s="48"/>
      <c r="R492" s="45"/>
    </row>
    <row r="493" spans="3:18" x14ac:dyDescent="0.25">
      <c r="C493" s="45"/>
      <c r="L493" s="45"/>
      <c r="M493" s="45"/>
      <c r="Q493" s="48"/>
      <c r="R493" s="45"/>
    </row>
    <row r="494" spans="3:18" x14ac:dyDescent="0.25">
      <c r="C494" s="45"/>
      <c r="L494" s="45"/>
      <c r="M494" s="45"/>
      <c r="Q494" s="48"/>
      <c r="R494" s="45"/>
    </row>
    <row r="495" spans="3:18" x14ac:dyDescent="0.25">
      <c r="C495" s="45"/>
      <c r="L495" s="45"/>
      <c r="M495" s="45"/>
      <c r="Q495" s="48"/>
      <c r="R495" s="45"/>
    </row>
    <row r="496" spans="3:18" x14ac:dyDescent="0.25">
      <c r="C496" s="45"/>
      <c r="L496" s="45"/>
      <c r="M496" s="45"/>
      <c r="Q496" s="48"/>
      <c r="R496" s="45"/>
    </row>
    <row r="497" spans="3:18" x14ac:dyDescent="0.25">
      <c r="C497" s="45"/>
      <c r="L497" s="45"/>
      <c r="M497" s="45"/>
      <c r="Q497" s="48"/>
      <c r="R497" s="45"/>
    </row>
    <row r="498" spans="3:18" x14ac:dyDescent="0.25">
      <c r="C498" s="45"/>
      <c r="L498" s="45"/>
      <c r="M498" s="45"/>
      <c r="Q498" s="48"/>
      <c r="R498" s="45"/>
    </row>
    <row r="499" spans="3:18" x14ac:dyDescent="0.25">
      <c r="C499" s="45"/>
      <c r="L499" s="45"/>
      <c r="M499" s="45"/>
      <c r="Q499" s="48"/>
      <c r="R499" s="45"/>
    </row>
    <row r="500" spans="3:18" x14ac:dyDescent="0.25">
      <c r="C500" s="45"/>
      <c r="L500" s="45"/>
      <c r="M500" s="45"/>
      <c r="Q500" s="48"/>
      <c r="R500" s="45"/>
    </row>
    <row r="501" spans="3:18" x14ac:dyDescent="0.25">
      <c r="C501" s="45"/>
      <c r="L501" s="45"/>
      <c r="M501" s="45"/>
      <c r="Q501" s="48"/>
      <c r="R501" s="45"/>
    </row>
    <row r="502" spans="3:18" x14ac:dyDescent="0.25">
      <c r="C502" s="45"/>
      <c r="L502" s="45"/>
      <c r="M502" s="45"/>
      <c r="Q502" s="48"/>
      <c r="R502" s="45"/>
    </row>
    <row r="503" spans="3:18" x14ac:dyDescent="0.25">
      <c r="C503" s="45"/>
      <c r="L503" s="45"/>
      <c r="M503" s="45"/>
      <c r="Q503" s="48"/>
      <c r="R503" s="45"/>
    </row>
    <row r="504" spans="3:18" x14ac:dyDescent="0.25">
      <c r="C504" s="45"/>
      <c r="L504" s="45"/>
      <c r="M504" s="45"/>
      <c r="Q504" s="48"/>
      <c r="R504" s="45"/>
    </row>
    <row r="505" spans="3:18" x14ac:dyDescent="0.25">
      <c r="C505" s="45"/>
      <c r="L505" s="45"/>
      <c r="M505" s="45"/>
      <c r="Q505" s="48"/>
      <c r="R505" s="45"/>
    </row>
    <row r="506" spans="3:18" x14ac:dyDescent="0.25">
      <c r="C506" s="45"/>
      <c r="L506" s="45"/>
      <c r="M506" s="45"/>
      <c r="Q506" s="48"/>
      <c r="R506" s="45"/>
    </row>
    <row r="507" spans="3:18" x14ac:dyDescent="0.25">
      <c r="C507" s="45"/>
      <c r="L507" s="45"/>
      <c r="M507" s="45"/>
      <c r="Q507" s="48"/>
      <c r="R507" s="45"/>
    </row>
    <row r="508" spans="3:18" x14ac:dyDescent="0.25">
      <c r="C508" s="45"/>
      <c r="L508" s="45"/>
      <c r="M508" s="45"/>
      <c r="Q508" s="48"/>
      <c r="R508" s="45"/>
    </row>
    <row r="509" spans="3:18" x14ac:dyDescent="0.25">
      <c r="C509" s="45"/>
      <c r="L509" s="45"/>
      <c r="M509" s="45"/>
      <c r="Q509" s="48"/>
      <c r="R509" s="45"/>
    </row>
    <row r="510" spans="3:18" x14ac:dyDescent="0.25">
      <c r="C510" s="45"/>
      <c r="L510" s="45"/>
      <c r="M510" s="45"/>
      <c r="Q510" s="48"/>
      <c r="R510" s="45"/>
    </row>
    <row r="511" spans="3:18" x14ac:dyDescent="0.25">
      <c r="C511" s="45"/>
      <c r="L511" s="45"/>
      <c r="M511" s="45"/>
      <c r="Q511" s="48"/>
      <c r="R511" s="45"/>
    </row>
    <row r="512" spans="3:18" x14ac:dyDescent="0.25">
      <c r="C512" s="45"/>
      <c r="L512" s="45"/>
      <c r="M512" s="45"/>
      <c r="Q512" s="48"/>
      <c r="R512" s="45"/>
    </row>
    <row r="513" spans="3:18" x14ac:dyDescent="0.25">
      <c r="C513" s="45"/>
      <c r="L513" s="45"/>
      <c r="M513" s="45"/>
      <c r="Q513" s="48"/>
      <c r="R513" s="45"/>
    </row>
    <row r="514" spans="3:18" x14ac:dyDescent="0.25">
      <c r="C514" s="45"/>
      <c r="L514" s="45"/>
      <c r="M514" s="45"/>
      <c r="Q514" s="48"/>
      <c r="R514" s="45"/>
    </row>
    <row r="515" spans="3:18" x14ac:dyDescent="0.25">
      <c r="C515" s="45"/>
      <c r="L515" s="45"/>
      <c r="M515" s="45"/>
      <c r="Q515" s="48"/>
      <c r="R515" s="45"/>
    </row>
    <row r="516" spans="3:18" x14ac:dyDescent="0.25">
      <c r="C516" s="45"/>
      <c r="L516" s="45"/>
      <c r="M516" s="45"/>
      <c r="Q516" s="48"/>
      <c r="R516" s="45"/>
    </row>
    <row r="517" spans="3:18" x14ac:dyDescent="0.25">
      <c r="C517" s="45"/>
      <c r="L517" s="45"/>
      <c r="M517" s="45"/>
      <c r="Q517" s="48"/>
      <c r="R517" s="45"/>
    </row>
    <row r="518" spans="3:18" x14ac:dyDescent="0.25">
      <c r="C518" s="45"/>
      <c r="L518" s="45"/>
      <c r="M518" s="45"/>
      <c r="Q518" s="48"/>
      <c r="R518" s="45"/>
    </row>
    <row r="519" spans="3:18" x14ac:dyDescent="0.25">
      <c r="C519" s="45"/>
      <c r="L519" s="45"/>
      <c r="M519" s="45"/>
      <c r="Q519" s="48"/>
      <c r="R519" s="45"/>
    </row>
    <row r="520" spans="3:18" x14ac:dyDescent="0.25">
      <c r="C520" s="45"/>
      <c r="L520" s="45"/>
      <c r="M520" s="45"/>
      <c r="Q520" s="48"/>
      <c r="R520" s="45"/>
    </row>
    <row r="521" spans="3:18" x14ac:dyDescent="0.25">
      <c r="C521" s="45"/>
      <c r="L521" s="45"/>
      <c r="M521" s="45"/>
      <c r="Q521" s="48"/>
      <c r="R521" s="45"/>
    </row>
    <row r="522" spans="3:18" x14ac:dyDescent="0.25">
      <c r="C522" s="45"/>
      <c r="L522" s="45"/>
      <c r="M522" s="45"/>
      <c r="Q522" s="48"/>
      <c r="R522" s="45"/>
    </row>
    <row r="523" spans="3:18" x14ac:dyDescent="0.25">
      <c r="C523" s="45"/>
      <c r="L523" s="45"/>
      <c r="M523" s="45"/>
      <c r="Q523" s="48"/>
      <c r="R523" s="45"/>
    </row>
    <row r="524" spans="3:18" x14ac:dyDescent="0.25">
      <c r="C524" s="45"/>
      <c r="L524" s="45"/>
      <c r="M524" s="45"/>
      <c r="Q524" s="48"/>
      <c r="R524" s="45"/>
    </row>
    <row r="525" spans="3:18" x14ac:dyDescent="0.25">
      <c r="C525" s="45"/>
      <c r="L525" s="45"/>
      <c r="M525" s="45"/>
      <c r="Q525" s="48"/>
      <c r="R525" s="45"/>
    </row>
    <row r="526" spans="3:18" x14ac:dyDescent="0.25">
      <c r="C526" s="45"/>
      <c r="L526" s="45"/>
      <c r="M526" s="45"/>
      <c r="Q526" s="48"/>
      <c r="R526" s="45"/>
    </row>
    <row r="527" spans="3:18" x14ac:dyDescent="0.25">
      <c r="C527" s="45"/>
      <c r="L527" s="45"/>
      <c r="M527" s="45"/>
      <c r="Q527" s="48"/>
      <c r="R527" s="45"/>
    </row>
    <row r="528" spans="3:18" x14ac:dyDescent="0.25">
      <c r="C528" s="45"/>
      <c r="L528" s="45"/>
      <c r="M528" s="45"/>
      <c r="Q528" s="48"/>
      <c r="R528" s="45"/>
    </row>
    <row r="529" spans="3:18" x14ac:dyDescent="0.25">
      <c r="C529" s="45"/>
      <c r="L529" s="45"/>
      <c r="M529" s="45"/>
      <c r="Q529" s="48"/>
      <c r="R529" s="45"/>
    </row>
    <row r="530" spans="3:18" x14ac:dyDescent="0.25">
      <c r="C530" s="45"/>
      <c r="L530" s="45"/>
      <c r="M530" s="45"/>
      <c r="Q530" s="48"/>
      <c r="R530" s="45"/>
    </row>
    <row r="531" spans="3:18" x14ac:dyDescent="0.25">
      <c r="C531" s="45"/>
      <c r="L531" s="45"/>
      <c r="M531" s="45"/>
      <c r="Q531" s="48"/>
      <c r="R531" s="45"/>
    </row>
    <row r="532" spans="3:18" x14ac:dyDescent="0.25">
      <c r="C532" s="45"/>
      <c r="L532" s="45"/>
      <c r="M532" s="45"/>
      <c r="Q532" s="48"/>
      <c r="R532" s="45"/>
    </row>
    <row r="533" spans="3:18" x14ac:dyDescent="0.25">
      <c r="C533" s="45"/>
      <c r="L533" s="45"/>
      <c r="M533" s="45"/>
      <c r="Q533" s="48"/>
      <c r="R533" s="45"/>
    </row>
    <row r="534" spans="3:18" x14ac:dyDescent="0.25">
      <c r="C534" s="45"/>
      <c r="L534" s="45"/>
      <c r="M534" s="45"/>
      <c r="Q534" s="48"/>
      <c r="R534" s="45"/>
    </row>
    <row r="535" spans="3:18" x14ac:dyDescent="0.25">
      <c r="C535" s="45"/>
      <c r="L535" s="45"/>
      <c r="M535" s="45"/>
      <c r="Q535" s="48"/>
      <c r="R535" s="45"/>
    </row>
    <row r="536" spans="3:18" x14ac:dyDescent="0.25">
      <c r="C536" s="45"/>
      <c r="L536" s="45"/>
      <c r="M536" s="45"/>
      <c r="Q536" s="48"/>
      <c r="R536" s="45"/>
    </row>
    <row r="537" spans="3:18" x14ac:dyDescent="0.25">
      <c r="C537" s="45"/>
      <c r="L537" s="45"/>
      <c r="M537" s="45"/>
      <c r="Q537" s="48"/>
      <c r="R537" s="45"/>
    </row>
    <row r="538" spans="3:18" x14ac:dyDescent="0.25">
      <c r="C538" s="45"/>
      <c r="L538" s="45"/>
      <c r="M538" s="45"/>
      <c r="Q538" s="48"/>
      <c r="R538" s="45"/>
    </row>
    <row r="539" spans="3:18" x14ac:dyDescent="0.25">
      <c r="C539" s="45"/>
      <c r="L539" s="45"/>
      <c r="M539" s="45"/>
      <c r="Q539" s="48"/>
      <c r="R539" s="45"/>
    </row>
    <row r="540" spans="3:18" x14ac:dyDescent="0.25">
      <c r="C540" s="45"/>
      <c r="L540" s="45"/>
      <c r="M540" s="45"/>
      <c r="Q540" s="48"/>
      <c r="R540" s="45"/>
    </row>
    <row r="541" spans="3:18" x14ac:dyDescent="0.25">
      <c r="C541" s="45"/>
      <c r="L541" s="45"/>
      <c r="M541" s="45"/>
      <c r="Q541" s="48"/>
      <c r="R541" s="45"/>
    </row>
    <row r="542" spans="3:18" x14ac:dyDescent="0.25">
      <c r="C542" s="45"/>
      <c r="L542" s="45"/>
      <c r="M542" s="45"/>
      <c r="Q542" s="48"/>
      <c r="R542" s="45"/>
    </row>
    <row r="543" spans="3:18" x14ac:dyDescent="0.25">
      <c r="C543" s="45"/>
      <c r="L543" s="45"/>
      <c r="M543" s="45"/>
      <c r="Q543" s="48"/>
      <c r="R543" s="45"/>
    </row>
    <row r="544" spans="3:18" x14ac:dyDescent="0.25">
      <c r="C544" s="45"/>
      <c r="L544" s="45"/>
      <c r="M544" s="45"/>
      <c r="Q544" s="48"/>
      <c r="R544" s="45"/>
    </row>
    <row r="545" spans="3:18" x14ac:dyDescent="0.25">
      <c r="C545" s="45"/>
      <c r="L545" s="45"/>
      <c r="M545" s="45"/>
      <c r="Q545" s="48"/>
      <c r="R545" s="45"/>
    </row>
    <row r="546" spans="3:18" x14ac:dyDescent="0.25">
      <c r="C546" s="45"/>
      <c r="L546" s="45"/>
      <c r="M546" s="45"/>
      <c r="Q546" s="48"/>
      <c r="R546" s="45"/>
    </row>
    <row r="547" spans="3:18" x14ac:dyDescent="0.25">
      <c r="C547" s="45"/>
      <c r="L547" s="45"/>
      <c r="M547" s="45"/>
      <c r="Q547" s="48"/>
      <c r="R547" s="45"/>
    </row>
    <row r="548" spans="3:18" x14ac:dyDescent="0.25">
      <c r="C548" s="45"/>
      <c r="L548" s="45"/>
      <c r="M548" s="45"/>
      <c r="Q548" s="48"/>
      <c r="R548" s="45"/>
    </row>
    <row r="549" spans="3:18" x14ac:dyDescent="0.25">
      <c r="C549" s="45"/>
      <c r="L549" s="45"/>
      <c r="M549" s="45"/>
      <c r="Q549" s="48"/>
      <c r="R549" s="45"/>
    </row>
    <row r="550" spans="3:18" x14ac:dyDescent="0.25">
      <c r="C550" s="45"/>
      <c r="L550" s="45"/>
      <c r="M550" s="45"/>
      <c r="Q550" s="48"/>
      <c r="R550" s="45"/>
    </row>
    <row r="551" spans="3:18" x14ac:dyDescent="0.25">
      <c r="C551" s="45"/>
      <c r="L551" s="45"/>
      <c r="M551" s="45"/>
      <c r="Q551" s="48"/>
      <c r="R551" s="45"/>
    </row>
    <row r="552" spans="3:18" x14ac:dyDescent="0.25">
      <c r="C552" s="45"/>
      <c r="L552" s="45"/>
      <c r="M552" s="45"/>
      <c r="Q552" s="48"/>
      <c r="R552" s="45"/>
    </row>
    <row r="553" spans="3:18" x14ac:dyDescent="0.25">
      <c r="C553" s="45"/>
      <c r="L553" s="45"/>
      <c r="M553" s="45"/>
      <c r="Q553" s="48"/>
      <c r="R553" s="45"/>
    </row>
    <row r="554" spans="3:18" x14ac:dyDescent="0.25">
      <c r="C554" s="45"/>
      <c r="L554" s="45"/>
      <c r="M554" s="45"/>
      <c r="Q554" s="48"/>
      <c r="R554" s="45"/>
    </row>
    <row r="555" spans="3:18" x14ac:dyDescent="0.25">
      <c r="C555" s="45"/>
      <c r="L555" s="45"/>
      <c r="M555" s="45"/>
      <c r="Q555" s="48"/>
      <c r="R555" s="45"/>
    </row>
    <row r="556" spans="3:18" x14ac:dyDescent="0.25">
      <c r="C556" s="45"/>
      <c r="L556" s="45"/>
      <c r="M556" s="45"/>
      <c r="Q556" s="48"/>
      <c r="R556" s="45"/>
    </row>
    <row r="557" spans="3:18" x14ac:dyDescent="0.25">
      <c r="C557" s="45"/>
      <c r="L557" s="45"/>
      <c r="M557" s="45"/>
      <c r="Q557" s="48"/>
      <c r="R557" s="45"/>
    </row>
    <row r="558" spans="3:18" x14ac:dyDescent="0.25">
      <c r="C558" s="45"/>
      <c r="L558" s="45"/>
      <c r="M558" s="45"/>
      <c r="Q558" s="48"/>
      <c r="R558" s="45"/>
    </row>
    <row r="559" spans="3:18" x14ac:dyDescent="0.25">
      <c r="C559" s="45"/>
      <c r="L559" s="45"/>
      <c r="M559" s="45"/>
      <c r="Q559" s="48"/>
      <c r="R559" s="45"/>
    </row>
    <row r="560" spans="3:18" x14ac:dyDescent="0.25">
      <c r="C560" s="45"/>
      <c r="L560" s="45"/>
      <c r="M560" s="45"/>
      <c r="Q560" s="48"/>
      <c r="R560" s="45"/>
    </row>
    <row r="561" spans="3:18" x14ac:dyDescent="0.25">
      <c r="C561" s="45"/>
      <c r="L561" s="45"/>
      <c r="M561" s="45"/>
      <c r="Q561" s="48"/>
      <c r="R561" s="45"/>
    </row>
    <row r="562" spans="3:18" x14ac:dyDescent="0.25">
      <c r="C562" s="45"/>
      <c r="L562" s="45"/>
      <c r="M562" s="45"/>
      <c r="Q562" s="48"/>
      <c r="R562" s="45"/>
    </row>
    <row r="563" spans="3:18" x14ac:dyDescent="0.25">
      <c r="C563" s="45"/>
      <c r="L563" s="45"/>
      <c r="M563" s="45"/>
      <c r="Q563" s="48"/>
      <c r="R563" s="45"/>
    </row>
    <row r="564" spans="3:18" x14ac:dyDescent="0.25">
      <c r="C564" s="45"/>
      <c r="L564" s="45"/>
      <c r="M564" s="45"/>
      <c r="Q564" s="48"/>
      <c r="R564" s="45"/>
    </row>
    <row r="565" spans="3:18" x14ac:dyDescent="0.25">
      <c r="C565" s="45"/>
      <c r="L565" s="45"/>
      <c r="M565" s="45"/>
      <c r="Q565" s="48"/>
      <c r="R565" s="45"/>
    </row>
    <row r="566" spans="3:18" x14ac:dyDescent="0.25">
      <c r="C566" s="45"/>
      <c r="L566" s="45"/>
      <c r="M566" s="45"/>
      <c r="Q566" s="48"/>
      <c r="R566" s="45"/>
    </row>
    <row r="567" spans="3:18" x14ac:dyDescent="0.25">
      <c r="C567" s="45"/>
      <c r="L567" s="45"/>
      <c r="M567" s="45"/>
      <c r="Q567" s="48"/>
      <c r="R567" s="45"/>
    </row>
    <row r="568" spans="3:18" x14ac:dyDescent="0.25">
      <c r="C568" s="45"/>
      <c r="L568" s="45"/>
      <c r="M568" s="45"/>
      <c r="Q568" s="48"/>
      <c r="R568" s="45"/>
    </row>
    <row r="569" spans="3:18" x14ac:dyDescent="0.25">
      <c r="C569" s="45"/>
      <c r="L569" s="45"/>
      <c r="M569" s="45"/>
      <c r="Q569" s="48"/>
      <c r="R569" s="45"/>
    </row>
    <row r="570" spans="3:18" x14ac:dyDescent="0.25">
      <c r="C570" s="45"/>
      <c r="L570" s="45"/>
      <c r="M570" s="45"/>
      <c r="Q570" s="48"/>
      <c r="R570" s="45"/>
    </row>
    <row r="571" spans="3:18" x14ac:dyDescent="0.25">
      <c r="C571" s="45"/>
      <c r="L571" s="45"/>
      <c r="M571" s="45"/>
      <c r="Q571" s="48"/>
      <c r="R571" s="45"/>
    </row>
    <row r="572" spans="3:18" x14ac:dyDescent="0.25">
      <c r="C572" s="45"/>
      <c r="L572" s="45"/>
      <c r="M572" s="45"/>
      <c r="Q572" s="48"/>
      <c r="R572" s="45"/>
    </row>
    <row r="573" spans="3:18" x14ac:dyDescent="0.25">
      <c r="C573" s="45"/>
      <c r="L573" s="45"/>
      <c r="M573" s="45"/>
      <c r="Q573" s="48"/>
      <c r="R573" s="45"/>
    </row>
    <row r="574" spans="3:18" x14ac:dyDescent="0.25">
      <c r="C574" s="45"/>
      <c r="L574" s="45"/>
      <c r="M574" s="45"/>
      <c r="Q574" s="48"/>
      <c r="R574" s="45"/>
    </row>
    <row r="575" spans="3:18" x14ac:dyDescent="0.25">
      <c r="C575" s="45"/>
      <c r="L575" s="45"/>
      <c r="M575" s="45"/>
      <c r="Q575" s="48"/>
      <c r="R575" s="45"/>
    </row>
    <row r="576" spans="3:18" x14ac:dyDescent="0.25">
      <c r="C576" s="45"/>
      <c r="L576" s="45"/>
      <c r="M576" s="45"/>
      <c r="Q576" s="48"/>
      <c r="R576" s="45"/>
    </row>
    <row r="577" spans="3:18" x14ac:dyDescent="0.25">
      <c r="C577" s="45"/>
      <c r="L577" s="45"/>
      <c r="M577" s="45"/>
      <c r="Q577" s="48"/>
      <c r="R577" s="45"/>
    </row>
    <row r="578" spans="3:18" x14ac:dyDescent="0.25">
      <c r="C578" s="45"/>
      <c r="L578" s="45"/>
      <c r="M578" s="45"/>
      <c r="Q578" s="48"/>
      <c r="R578" s="45"/>
    </row>
    <row r="579" spans="3:18" x14ac:dyDescent="0.25">
      <c r="C579" s="45"/>
      <c r="L579" s="45"/>
      <c r="M579" s="45"/>
      <c r="Q579" s="48"/>
      <c r="R579" s="45"/>
    </row>
    <row r="580" spans="3:18" x14ac:dyDescent="0.25">
      <c r="C580" s="45"/>
      <c r="L580" s="45"/>
      <c r="M580" s="45"/>
      <c r="Q580" s="48"/>
      <c r="R580" s="45"/>
    </row>
    <row r="581" spans="3:18" x14ac:dyDescent="0.25">
      <c r="C581" s="45"/>
      <c r="L581" s="45"/>
      <c r="M581" s="45"/>
      <c r="Q581" s="48"/>
      <c r="R581" s="45"/>
    </row>
    <row r="582" spans="3:18" x14ac:dyDescent="0.25">
      <c r="C582" s="45"/>
      <c r="L582" s="45"/>
      <c r="M582" s="45"/>
      <c r="Q582" s="48"/>
      <c r="R582" s="45"/>
    </row>
    <row r="583" spans="3:18" x14ac:dyDescent="0.25">
      <c r="C583" s="45"/>
      <c r="L583" s="45"/>
      <c r="M583" s="45"/>
      <c r="Q583" s="48"/>
      <c r="R583" s="45"/>
    </row>
    <row r="584" spans="3:18" x14ac:dyDescent="0.25">
      <c r="C584" s="45"/>
      <c r="L584" s="45"/>
      <c r="M584" s="45"/>
      <c r="Q584" s="48"/>
      <c r="R584" s="45"/>
    </row>
    <row r="585" spans="3:18" x14ac:dyDescent="0.25">
      <c r="C585" s="45"/>
      <c r="L585" s="45"/>
      <c r="M585" s="45"/>
      <c r="Q585" s="48"/>
      <c r="R585" s="45"/>
    </row>
    <row r="586" spans="3:18" x14ac:dyDescent="0.25">
      <c r="C586" s="45"/>
      <c r="L586" s="45"/>
      <c r="M586" s="45"/>
      <c r="Q586" s="48"/>
      <c r="R586" s="45"/>
    </row>
    <row r="587" spans="3:18" x14ac:dyDescent="0.25">
      <c r="C587" s="45"/>
      <c r="L587" s="45"/>
      <c r="M587" s="45"/>
      <c r="Q587" s="48"/>
      <c r="R587" s="45"/>
    </row>
    <row r="588" spans="3:18" x14ac:dyDescent="0.25">
      <c r="C588" s="45"/>
      <c r="L588" s="45"/>
      <c r="M588" s="45"/>
      <c r="Q588" s="48"/>
      <c r="R588" s="45"/>
    </row>
    <row r="589" spans="3:18" x14ac:dyDescent="0.25">
      <c r="C589" s="45"/>
      <c r="L589" s="45"/>
      <c r="M589" s="45"/>
      <c r="Q589" s="48"/>
      <c r="R589" s="45"/>
    </row>
    <row r="590" spans="3:18" x14ac:dyDescent="0.25">
      <c r="C590" s="45"/>
      <c r="L590" s="45"/>
      <c r="M590" s="45"/>
      <c r="Q590" s="48"/>
      <c r="R590" s="45"/>
    </row>
    <row r="591" spans="3:18" x14ac:dyDescent="0.25">
      <c r="C591" s="45"/>
      <c r="L591" s="45"/>
      <c r="M591" s="45"/>
      <c r="Q591" s="48"/>
      <c r="R591" s="45"/>
    </row>
    <row r="592" spans="3:18" x14ac:dyDescent="0.25">
      <c r="C592" s="45"/>
      <c r="L592" s="45"/>
      <c r="M592" s="45"/>
      <c r="Q592" s="48"/>
      <c r="R592" s="45"/>
    </row>
    <row r="593" spans="3:18" x14ac:dyDescent="0.25">
      <c r="C593" s="45"/>
      <c r="L593" s="45"/>
      <c r="M593" s="45"/>
      <c r="Q593" s="48"/>
      <c r="R593" s="45"/>
    </row>
    <row r="594" spans="3:18" x14ac:dyDescent="0.25">
      <c r="C594" s="45"/>
      <c r="L594" s="45"/>
      <c r="M594" s="45"/>
      <c r="Q594" s="48"/>
      <c r="R594" s="45"/>
    </row>
    <row r="595" spans="3:18" x14ac:dyDescent="0.25">
      <c r="C595" s="45"/>
      <c r="L595" s="45"/>
      <c r="M595" s="45"/>
      <c r="Q595" s="48"/>
      <c r="R595" s="45"/>
    </row>
    <row r="596" spans="3:18" x14ac:dyDescent="0.25">
      <c r="C596" s="45"/>
      <c r="L596" s="45"/>
      <c r="M596" s="45"/>
      <c r="Q596" s="48"/>
      <c r="R596" s="45"/>
    </row>
    <row r="597" spans="3:18" x14ac:dyDescent="0.25">
      <c r="C597" s="45"/>
      <c r="L597" s="45"/>
      <c r="M597" s="45"/>
      <c r="Q597" s="48"/>
      <c r="R597" s="45"/>
    </row>
    <row r="598" spans="3:18" x14ac:dyDescent="0.25">
      <c r="C598" s="45"/>
      <c r="L598" s="45"/>
      <c r="M598" s="45"/>
      <c r="Q598" s="48"/>
      <c r="R598" s="45"/>
    </row>
    <row r="599" spans="3:18" x14ac:dyDescent="0.25">
      <c r="C599" s="45"/>
      <c r="L599" s="45"/>
      <c r="M599" s="45"/>
      <c r="Q599" s="48"/>
      <c r="R599" s="45"/>
    </row>
    <row r="600" spans="3:18" x14ac:dyDescent="0.25">
      <c r="C600" s="45"/>
      <c r="L600" s="45"/>
      <c r="M600" s="45"/>
      <c r="Q600" s="48"/>
      <c r="R600" s="45"/>
    </row>
    <row r="601" spans="3:18" x14ac:dyDescent="0.25">
      <c r="C601" s="45"/>
      <c r="L601" s="45"/>
      <c r="M601" s="45"/>
      <c r="Q601" s="48"/>
      <c r="R601" s="45"/>
    </row>
    <row r="602" spans="3:18" x14ac:dyDescent="0.25">
      <c r="C602" s="45"/>
      <c r="L602" s="45"/>
      <c r="M602" s="45"/>
      <c r="Q602" s="48"/>
      <c r="R602" s="45"/>
    </row>
    <row r="603" spans="3:18" x14ac:dyDescent="0.25">
      <c r="C603" s="45"/>
      <c r="L603" s="45"/>
      <c r="M603" s="45"/>
      <c r="Q603" s="48"/>
      <c r="R603" s="45"/>
    </row>
    <row r="604" spans="3:18" x14ac:dyDescent="0.25">
      <c r="C604" s="45"/>
      <c r="L604" s="45"/>
      <c r="M604" s="45"/>
      <c r="Q604" s="48"/>
      <c r="R604" s="45"/>
    </row>
    <row r="605" spans="3:18" x14ac:dyDescent="0.25">
      <c r="C605" s="45"/>
      <c r="L605" s="45"/>
      <c r="M605" s="45"/>
      <c r="Q605" s="48"/>
      <c r="R605" s="45"/>
    </row>
    <row r="606" spans="3:18" x14ac:dyDescent="0.25">
      <c r="C606" s="45"/>
      <c r="L606" s="45"/>
      <c r="M606" s="45"/>
      <c r="Q606" s="48"/>
      <c r="R606" s="45"/>
    </row>
    <row r="607" spans="3:18" x14ac:dyDescent="0.25">
      <c r="C607" s="45"/>
      <c r="L607" s="45"/>
      <c r="M607" s="45"/>
      <c r="Q607" s="48"/>
      <c r="R607" s="45"/>
    </row>
    <row r="608" spans="3:18" x14ac:dyDescent="0.25">
      <c r="C608" s="45"/>
      <c r="L608" s="45"/>
      <c r="M608" s="45"/>
      <c r="Q608" s="48"/>
      <c r="R608" s="45"/>
    </row>
    <row r="609" spans="3:18" x14ac:dyDescent="0.25">
      <c r="C609" s="45"/>
      <c r="L609" s="45"/>
      <c r="M609" s="45"/>
      <c r="Q609" s="48"/>
      <c r="R609" s="45"/>
    </row>
    <row r="610" spans="3:18" x14ac:dyDescent="0.25">
      <c r="C610" s="45"/>
      <c r="L610" s="45"/>
      <c r="M610" s="45"/>
      <c r="Q610" s="48"/>
      <c r="R610" s="45"/>
    </row>
    <row r="611" spans="3:18" x14ac:dyDescent="0.25">
      <c r="C611" s="45"/>
      <c r="L611" s="45"/>
      <c r="M611" s="45"/>
      <c r="Q611" s="48"/>
      <c r="R611" s="45"/>
    </row>
    <row r="612" spans="3:18" x14ac:dyDescent="0.25">
      <c r="C612" s="45"/>
      <c r="L612" s="45"/>
      <c r="M612" s="45"/>
      <c r="Q612" s="48"/>
      <c r="R612" s="45"/>
    </row>
    <row r="613" spans="3:18" x14ac:dyDescent="0.25">
      <c r="C613" s="45"/>
      <c r="L613" s="45"/>
      <c r="M613" s="45"/>
      <c r="Q613" s="48"/>
      <c r="R613" s="45"/>
    </row>
    <row r="614" spans="3:18" x14ac:dyDescent="0.25">
      <c r="C614" s="45"/>
      <c r="L614" s="45"/>
      <c r="M614" s="45"/>
      <c r="Q614" s="48"/>
      <c r="R614" s="45"/>
    </row>
    <row r="615" spans="3:18" x14ac:dyDescent="0.25">
      <c r="C615" s="45"/>
      <c r="L615" s="45"/>
      <c r="M615" s="45"/>
      <c r="Q615" s="48"/>
      <c r="R615" s="45"/>
    </row>
    <row r="616" spans="3:18" x14ac:dyDescent="0.25">
      <c r="C616" s="45"/>
      <c r="L616" s="45"/>
      <c r="M616" s="45"/>
      <c r="Q616" s="48"/>
      <c r="R616" s="45"/>
    </row>
    <row r="617" spans="3:18" x14ac:dyDescent="0.25">
      <c r="C617" s="45"/>
      <c r="L617" s="45"/>
      <c r="M617" s="45"/>
      <c r="Q617" s="48"/>
      <c r="R617" s="45"/>
    </row>
    <row r="618" spans="3:18" x14ac:dyDescent="0.25">
      <c r="C618" s="45"/>
      <c r="L618" s="45"/>
      <c r="M618" s="45"/>
      <c r="Q618" s="48"/>
      <c r="R618" s="45"/>
    </row>
    <row r="619" spans="3:18" x14ac:dyDescent="0.25">
      <c r="C619" s="45"/>
      <c r="L619" s="45"/>
      <c r="M619" s="45"/>
      <c r="Q619" s="48"/>
      <c r="R619" s="45"/>
    </row>
    <row r="620" spans="3:18" x14ac:dyDescent="0.25">
      <c r="C620" s="45"/>
      <c r="L620" s="45"/>
      <c r="M620" s="45"/>
      <c r="Q620" s="48"/>
      <c r="R620" s="45"/>
    </row>
    <row r="621" spans="3:18" x14ac:dyDescent="0.25">
      <c r="C621" s="45"/>
      <c r="L621" s="45"/>
      <c r="M621" s="45"/>
      <c r="Q621" s="48"/>
      <c r="R621" s="45"/>
    </row>
    <row r="622" spans="3:18" x14ac:dyDescent="0.25">
      <c r="C622" s="45"/>
      <c r="L622" s="45"/>
      <c r="M622" s="45"/>
      <c r="Q622" s="48"/>
      <c r="R622" s="45"/>
    </row>
    <row r="623" spans="3:18" x14ac:dyDescent="0.25">
      <c r="C623" s="45"/>
      <c r="L623" s="45"/>
      <c r="M623" s="45"/>
      <c r="Q623" s="48"/>
      <c r="R623" s="45"/>
    </row>
    <row r="624" spans="3:18" x14ac:dyDescent="0.25">
      <c r="C624" s="45"/>
      <c r="L624" s="45"/>
      <c r="M624" s="45"/>
      <c r="Q624" s="48"/>
      <c r="R624" s="45"/>
    </row>
    <row r="625" spans="3:18" x14ac:dyDescent="0.25">
      <c r="C625" s="45"/>
      <c r="L625" s="45"/>
      <c r="M625" s="45"/>
      <c r="Q625" s="48"/>
      <c r="R625" s="45"/>
    </row>
    <row r="626" spans="3:18" x14ac:dyDescent="0.25">
      <c r="C626" s="45"/>
      <c r="L626" s="45"/>
      <c r="M626" s="45"/>
      <c r="Q626" s="48"/>
      <c r="R626" s="45"/>
    </row>
    <row r="627" spans="3:18" x14ac:dyDescent="0.25">
      <c r="C627" s="45"/>
      <c r="L627" s="45"/>
      <c r="M627" s="45"/>
      <c r="Q627" s="48"/>
      <c r="R627" s="45"/>
    </row>
    <row r="628" spans="3:18" x14ac:dyDescent="0.25">
      <c r="C628" s="45"/>
      <c r="L628" s="45"/>
      <c r="M628" s="45"/>
      <c r="Q628" s="48"/>
      <c r="R628" s="45"/>
    </row>
    <row r="629" spans="3:18" x14ac:dyDescent="0.25">
      <c r="C629" s="45"/>
      <c r="L629" s="45"/>
      <c r="M629" s="45"/>
      <c r="Q629" s="48"/>
      <c r="R629" s="45"/>
    </row>
    <row r="630" spans="3:18" x14ac:dyDescent="0.25">
      <c r="C630" s="45"/>
      <c r="L630" s="45"/>
      <c r="M630" s="45"/>
      <c r="Q630" s="48"/>
      <c r="R630" s="45"/>
    </row>
    <row r="631" spans="3:18" x14ac:dyDescent="0.25">
      <c r="C631" s="45"/>
      <c r="L631" s="45"/>
      <c r="M631" s="45"/>
      <c r="Q631" s="48"/>
      <c r="R631" s="45"/>
    </row>
    <row r="632" spans="3:18" x14ac:dyDescent="0.25">
      <c r="C632" s="45"/>
      <c r="L632" s="45"/>
      <c r="M632" s="45"/>
      <c r="Q632" s="48"/>
      <c r="R632" s="45"/>
    </row>
    <row r="633" spans="3:18" x14ac:dyDescent="0.25">
      <c r="C633" s="45"/>
      <c r="L633" s="45"/>
      <c r="M633" s="45"/>
      <c r="Q633" s="48"/>
      <c r="R633" s="45"/>
    </row>
    <row r="634" spans="3:18" x14ac:dyDescent="0.25">
      <c r="C634" s="45"/>
      <c r="L634" s="45"/>
      <c r="M634" s="45"/>
      <c r="Q634" s="48"/>
      <c r="R634" s="45"/>
    </row>
    <row r="635" spans="3:18" x14ac:dyDescent="0.25">
      <c r="C635" s="45"/>
      <c r="L635" s="45"/>
      <c r="M635" s="45"/>
      <c r="Q635" s="48"/>
      <c r="R635" s="45"/>
    </row>
    <row r="636" spans="3:18" x14ac:dyDescent="0.25">
      <c r="C636" s="45"/>
      <c r="L636" s="45"/>
      <c r="M636" s="45"/>
      <c r="Q636" s="48"/>
      <c r="R636" s="45"/>
    </row>
    <row r="637" spans="3:18" x14ac:dyDescent="0.25">
      <c r="C637" s="45"/>
      <c r="L637" s="45"/>
      <c r="M637" s="45"/>
      <c r="Q637" s="48"/>
      <c r="R637" s="45"/>
    </row>
    <row r="638" spans="3:18" x14ac:dyDescent="0.25">
      <c r="C638" s="45"/>
      <c r="L638" s="45"/>
      <c r="M638" s="45"/>
      <c r="Q638" s="48"/>
      <c r="R638" s="45"/>
    </row>
    <row r="639" spans="3:18" x14ac:dyDescent="0.25">
      <c r="C639" s="45"/>
      <c r="L639" s="45"/>
      <c r="M639" s="45"/>
      <c r="Q639" s="48"/>
      <c r="R639" s="45"/>
    </row>
    <row r="640" spans="3:18" x14ac:dyDescent="0.25">
      <c r="C640" s="45"/>
      <c r="L640" s="45"/>
      <c r="M640" s="45"/>
      <c r="Q640" s="48"/>
      <c r="R640" s="45"/>
    </row>
    <row r="641" spans="3:18" x14ac:dyDescent="0.25">
      <c r="C641" s="45"/>
      <c r="L641" s="45"/>
      <c r="M641" s="45"/>
      <c r="Q641" s="48"/>
      <c r="R641" s="45"/>
    </row>
    <row r="642" spans="3:18" x14ac:dyDescent="0.25">
      <c r="C642" s="45"/>
      <c r="L642" s="45"/>
      <c r="M642" s="45"/>
      <c r="Q642" s="48"/>
      <c r="R642" s="45"/>
    </row>
    <row r="643" spans="3:18" x14ac:dyDescent="0.25">
      <c r="C643" s="45"/>
      <c r="L643" s="45"/>
      <c r="M643" s="45"/>
      <c r="Q643" s="48"/>
      <c r="R643" s="45"/>
    </row>
    <row r="644" spans="3:18" x14ac:dyDescent="0.25">
      <c r="C644" s="45"/>
      <c r="L644" s="45"/>
      <c r="M644" s="45"/>
      <c r="Q644" s="48"/>
      <c r="R644" s="45"/>
    </row>
    <row r="645" spans="3:18" x14ac:dyDescent="0.25">
      <c r="C645" s="45"/>
      <c r="L645" s="45"/>
      <c r="M645" s="45"/>
      <c r="Q645" s="48"/>
      <c r="R645" s="45"/>
    </row>
    <row r="646" spans="3:18" x14ac:dyDescent="0.25">
      <c r="C646" s="45"/>
      <c r="L646" s="45"/>
      <c r="M646" s="45"/>
      <c r="Q646" s="48"/>
      <c r="R646" s="45"/>
    </row>
    <row r="647" spans="3:18" x14ac:dyDescent="0.25">
      <c r="C647" s="45"/>
      <c r="L647" s="45"/>
      <c r="M647" s="45"/>
      <c r="Q647" s="48"/>
      <c r="R647" s="45"/>
    </row>
    <row r="648" spans="3:18" x14ac:dyDescent="0.25">
      <c r="C648" s="45"/>
      <c r="L648" s="45"/>
      <c r="M648" s="45"/>
      <c r="Q648" s="48"/>
      <c r="R648" s="45"/>
    </row>
    <row r="649" spans="3:18" x14ac:dyDescent="0.25">
      <c r="C649" s="45"/>
      <c r="L649" s="45"/>
      <c r="M649" s="45"/>
      <c r="Q649" s="48"/>
      <c r="R649" s="45"/>
    </row>
    <row r="650" spans="3:18" x14ac:dyDescent="0.25">
      <c r="C650" s="45"/>
      <c r="L650" s="45"/>
      <c r="M650" s="45"/>
      <c r="Q650" s="48"/>
      <c r="R650" s="45"/>
    </row>
    <row r="651" spans="3:18" x14ac:dyDescent="0.25">
      <c r="C651" s="45"/>
      <c r="L651" s="45"/>
      <c r="M651" s="45"/>
      <c r="Q651" s="48"/>
      <c r="R651" s="45"/>
    </row>
    <row r="652" spans="3:18" x14ac:dyDescent="0.25">
      <c r="C652" s="45"/>
      <c r="L652" s="45"/>
      <c r="M652" s="45"/>
      <c r="Q652" s="48"/>
      <c r="R652" s="45"/>
    </row>
    <row r="653" spans="3:18" x14ac:dyDescent="0.25">
      <c r="C653" s="45"/>
      <c r="L653" s="45"/>
      <c r="M653" s="45"/>
      <c r="Q653" s="48"/>
      <c r="R653" s="45"/>
    </row>
    <row r="654" spans="3:18" x14ac:dyDescent="0.25">
      <c r="C654" s="45"/>
      <c r="L654" s="45"/>
      <c r="M654" s="45"/>
      <c r="Q654" s="48"/>
      <c r="R654" s="45"/>
    </row>
    <row r="655" spans="3:18" x14ac:dyDescent="0.25">
      <c r="C655" s="45"/>
      <c r="L655" s="45"/>
      <c r="M655" s="45"/>
      <c r="Q655" s="48"/>
      <c r="R655" s="45"/>
    </row>
    <row r="656" spans="3:18" x14ac:dyDescent="0.25">
      <c r="C656" s="45"/>
      <c r="L656" s="45"/>
      <c r="M656" s="45"/>
      <c r="Q656" s="48"/>
      <c r="R656" s="45"/>
    </row>
    <row r="657" spans="3:18" x14ac:dyDescent="0.25">
      <c r="C657" s="45"/>
      <c r="L657" s="45"/>
      <c r="M657" s="45"/>
      <c r="Q657" s="48"/>
      <c r="R657" s="45"/>
    </row>
    <row r="658" spans="3:18" x14ac:dyDescent="0.25">
      <c r="C658" s="45"/>
      <c r="L658" s="45"/>
      <c r="M658" s="45"/>
      <c r="Q658" s="48"/>
      <c r="R658" s="45"/>
    </row>
    <row r="659" spans="3:18" x14ac:dyDescent="0.25">
      <c r="C659" s="45"/>
      <c r="L659" s="45"/>
      <c r="M659" s="45"/>
      <c r="Q659" s="48"/>
      <c r="R659" s="45"/>
    </row>
    <row r="660" spans="3:18" x14ac:dyDescent="0.25">
      <c r="C660" s="45"/>
      <c r="L660" s="45"/>
      <c r="M660" s="45"/>
      <c r="Q660" s="48"/>
      <c r="R660" s="45"/>
    </row>
    <row r="661" spans="3:18" x14ac:dyDescent="0.25">
      <c r="C661" s="45"/>
      <c r="L661" s="45"/>
      <c r="M661" s="45"/>
      <c r="Q661" s="48"/>
      <c r="R661" s="45"/>
    </row>
    <row r="662" spans="3:18" x14ac:dyDescent="0.25">
      <c r="C662" s="45"/>
      <c r="L662" s="45"/>
      <c r="M662" s="45"/>
      <c r="Q662" s="48"/>
      <c r="R662" s="45"/>
    </row>
    <row r="663" spans="3:18" x14ac:dyDescent="0.25">
      <c r="C663" s="45"/>
      <c r="L663" s="45"/>
      <c r="M663" s="45"/>
      <c r="Q663" s="48"/>
      <c r="R663" s="45"/>
    </row>
    <row r="664" spans="3:18" x14ac:dyDescent="0.25">
      <c r="C664" s="45"/>
      <c r="L664" s="45"/>
      <c r="M664" s="45"/>
      <c r="Q664" s="48"/>
      <c r="R664" s="45"/>
    </row>
    <row r="665" spans="3:18" x14ac:dyDescent="0.25">
      <c r="C665" s="45"/>
      <c r="L665" s="45"/>
      <c r="M665" s="45"/>
      <c r="Q665" s="48"/>
      <c r="R665" s="45"/>
    </row>
    <row r="666" spans="3:18" x14ac:dyDescent="0.25">
      <c r="C666" s="45"/>
      <c r="L666" s="45"/>
      <c r="M666" s="45"/>
      <c r="Q666" s="48"/>
      <c r="R666" s="45"/>
    </row>
    <row r="667" spans="3:18" x14ac:dyDescent="0.25">
      <c r="C667" s="45"/>
      <c r="L667" s="45"/>
      <c r="M667" s="45"/>
      <c r="Q667" s="48"/>
      <c r="R667" s="45"/>
    </row>
    <row r="668" spans="3:18" x14ac:dyDescent="0.25">
      <c r="C668" s="45"/>
      <c r="L668" s="45"/>
      <c r="M668" s="45"/>
      <c r="Q668" s="48"/>
      <c r="R668" s="45"/>
    </row>
    <row r="669" spans="3:18" x14ac:dyDescent="0.25">
      <c r="C669" s="45"/>
      <c r="L669" s="45"/>
      <c r="M669" s="45"/>
      <c r="Q669" s="48"/>
      <c r="R669" s="45"/>
    </row>
    <row r="670" spans="3:18" x14ac:dyDescent="0.25">
      <c r="C670" s="45"/>
      <c r="L670" s="45"/>
      <c r="M670" s="45"/>
      <c r="Q670" s="48"/>
      <c r="R670" s="45"/>
    </row>
    <row r="671" spans="3:18" x14ac:dyDescent="0.25">
      <c r="C671" s="45"/>
      <c r="L671" s="45"/>
      <c r="M671" s="45"/>
      <c r="Q671" s="48"/>
      <c r="R671" s="45"/>
    </row>
    <row r="672" spans="3:18" x14ac:dyDescent="0.25">
      <c r="C672" s="45"/>
      <c r="L672" s="45"/>
      <c r="M672" s="45"/>
      <c r="Q672" s="48"/>
      <c r="R672" s="45"/>
    </row>
    <row r="673" spans="3:18" x14ac:dyDescent="0.25">
      <c r="C673" s="45"/>
      <c r="L673" s="45"/>
      <c r="M673" s="45"/>
      <c r="Q673" s="48"/>
      <c r="R673" s="45"/>
    </row>
    <row r="674" spans="3:18" x14ac:dyDescent="0.25">
      <c r="C674" s="45"/>
      <c r="L674" s="45"/>
      <c r="M674" s="45"/>
      <c r="Q674" s="48"/>
      <c r="R674" s="45"/>
    </row>
    <row r="675" spans="3:18" x14ac:dyDescent="0.25">
      <c r="C675" s="45"/>
      <c r="L675" s="45"/>
      <c r="M675" s="45"/>
      <c r="Q675" s="48"/>
      <c r="R675" s="45"/>
    </row>
    <row r="676" spans="3:18" x14ac:dyDescent="0.25">
      <c r="C676" s="45"/>
      <c r="L676" s="45"/>
      <c r="M676" s="45"/>
      <c r="Q676" s="48"/>
      <c r="R676" s="45"/>
    </row>
    <row r="677" spans="3:18" x14ac:dyDescent="0.25">
      <c r="C677" s="45"/>
      <c r="L677" s="45"/>
      <c r="M677" s="45"/>
      <c r="Q677" s="48"/>
      <c r="R677" s="45"/>
    </row>
    <row r="678" spans="3:18" x14ac:dyDescent="0.25">
      <c r="C678" s="45"/>
      <c r="L678" s="45"/>
      <c r="M678" s="45"/>
      <c r="Q678" s="48"/>
      <c r="R678" s="45"/>
    </row>
    <row r="679" spans="3:18" x14ac:dyDescent="0.25">
      <c r="C679" s="45"/>
      <c r="L679" s="45"/>
      <c r="M679" s="45"/>
      <c r="Q679" s="48"/>
      <c r="R679" s="45"/>
    </row>
    <row r="680" spans="3:18" x14ac:dyDescent="0.25">
      <c r="C680" s="45"/>
      <c r="L680" s="45"/>
      <c r="M680" s="45"/>
      <c r="Q680" s="48"/>
      <c r="R680" s="45"/>
    </row>
    <row r="681" spans="3:18" x14ac:dyDescent="0.25">
      <c r="C681" s="45"/>
      <c r="L681" s="45"/>
      <c r="M681" s="45"/>
      <c r="Q681" s="48"/>
      <c r="R681" s="45"/>
    </row>
    <row r="682" spans="3:18" x14ac:dyDescent="0.25">
      <c r="C682" s="45"/>
      <c r="L682" s="45"/>
      <c r="M682" s="45"/>
      <c r="Q682" s="48"/>
      <c r="R682" s="45"/>
    </row>
    <row r="683" spans="3:18" x14ac:dyDescent="0.25">
      <c r="C683" s="45"/>
      <c r="L683" s="45"/>
      <c r="M683" s="45"/>
      <c r="Q683" s="48"/>
      <c r="R683" s="45"/>
    </row>
    <row r="684" spans="3:18" x14ac:dyDescent="0.25">
      <c r="C684" s="45"/>
      <c r="L684" s="45"/>
      <c r="M684" s="45"/>
      <c r="Q684" s="48"/>
      <c r="R684" s="45"/>
    </row>
    <row r="685" spans="3:18" x14ac:dyDescent="0.25">
      <c r="C685" s="45"/>
      <c r="L685" s="45"/>
      <c r="M685" s="45"/>
      <c r="Q685" s="48"/>
      <c r="R685" s="45"/>
    </row>
    <row r="686" spans="3:18" x14ac:dyDescent="0.25">
      <c r="C686" s="45"/>
      <c r="L686" s="45"/>
      <c r="M686" s="45"/>
      <c r="Q686" s="48"/>
      <c r="R686" s="45"/>
    </row>
    <row r="687" spans="3:18" x14ac:dyDescent="0.25">
      <c r="C687" s="45"/>
      <c r="L687" s="45"/>
      <c r="M687" s="45"/>
      <c r="Q687" s="48"/>
      <c r="R687" s="45"/>
    </row>
    <row r="688" spans="3:18" x14ac:dyDescent="0.25">
      <c r="C688" s="45"/>
      <c r="L688" s="45"/>
      <c r="M688" s="45"/>
      <c r="Q688" s="48"/>
      <c r="R688" s="45"/>
    </row>
    <row r="689" spans="3:18" x14ac:dyDescent="0.25">
      <c r="C689" s="45"/>
      <c r="L689" s="45"/>
      <c r="M689" s="45"/>
      <c r="Q689" s="48"/>
      <c r="R689" s="45"/>
    </row>
    <row r="690" spans="3:18" x14ac:dyDescent="0.25">
      <c r="C690" s="45"/>
      <c r="L690" s="45"/>
      <c r="M690" s="45"/>
      <c r="Q690" s="48"/>
      <c r="R690" s="45"/>
    </row>
    <row r="691" spans="3:18" x14ac:dyDescent="0.25">
      <c r="C691" s="45"/>
      <c r="L691" s="45"/>
      <c r="M691" s="45"/>
      <c r="Q691" s="48"/>
      <c r="R691" s="45"/>
    </row>
    <row r="692" spans="3:18" x14ac:dyDescent="0.25">
      <c r="C692" s="45"/>
      <c r="L692" s="45"/>
      <c r="M692" s="45"/>
      <c r="Q692" s="48"/>
      <c r="R692" s="45"/>
    </row>
    <row r="693" spans="3:18" x14ac:dyDescent="0.25">
      <c r="C693" s="45"/>
      <c r="L693" s="45"/>
      <c r="M693" s="45"/>
      <c r="Q693" s="48"/>
      <c r="R693" s="45"/>
    </row>
    <row r="694" spans="3:18" x14ac:dyDescent="0.25">
      <c r="C694" s="45"/>
      <c r="L694" s="45"/>
      <c r="M694" s="45"/>
      <c r="Q694" s="48"/>
      <c r="R694" s="45"/>
    </row>
    <row r="695" spans="3:18" x14ac:dyDescent="0.25">
      <c r="C695" s="45"/>
      <c r="L695" s="45"/>
      <c r="M695" s="45"/>
      <c r="Q695" s="48"/>
      <c r="R695" s="45"/>
    </row>
    <row r="696" spans="3:18" x14ac:dyDescent="0.25">
      <c r="C696" s="45"/>
      <c r="L696" s="45"/>
      <c r="M696" s="45"/>
      <c r="Q696" s="48"/>
      <c r="R696" s="45"/>
    </row>
    <row r="697" spans="3:18" x14ac:dyDescent="0.25">
      <c r="C697" s="45"/>
      <c r="L697" s="45"/>
      <c r="M697" s="45"/>
      <c r="Q697" s="48"/>
      <c r="R697" s="45"/>
    </row>
    <row r="698" spans="3:18" x14ac:dyDescent="0.25">
      <c r="C698" s="45"/>
      <c r="L698" s="45"/>
      <c r="M698" s="45"/>
      <c r="Q698" s="48"/>
      <c r="R698" s="45"/>
    </row>
    <row r="699" spans="3:18" x14ac:dyDescent="0.25">
      <c r="C699" s="45"/>
      <c r="L699" s="45"/>
      <c r="M699" s="45"/>
      <c r="Q699" s="48"/>
      <c r="R699" s="45"/>
    </row>
    <row r="700" spans="3:18" x14ac:dyDescent="0.25">
      <c r="C700" s="45"/>
      <c r="L700" s="45"/>
      <c r="M700" s="45"/>
      <c r="Q700" s="48"/>
      <c r="R700" s="45"/>
    </row>
    <row r="701" spans="3:18" x14ac:dyDescent="0.25">
      <c r="C701" s="45"/>
      <c r="L701" s="45"/>
      <c r="M701" s="45"/>
      <c r="Q701" s="48"/>
      <c r="R701" s="45"/>
    </row>
    <row r="702" spans="3:18" x14ac:dyDescent="0.25">
      <c r="C702" s="45"/>
      <c r="L702" s="45"/>
      <c r="M702" s="45"/>
      <c r="Q702" s="48"/>
      <c r="R702" s="45"/>
    </row>
    <row r="703" spans="3:18" x14ac:dyDescent="0.25">
      <c r="C703" s="45"/>
      <c r="L703" s="45"/>
      <c r="M703" s="45"/>
      <c r="Q703" s="48"/>
      <c r="R703" s="45"/>
    </row>
    <row r="704" spans="3:18" x14ac:dyDescent="0.25">
      <c r="C704" s="45"/>
      <c r="L704" s="45"/>
      <c r="M704" s="45"/>
      <c r="Q704" s="48"/>
      <c r="R704" s="45"/>
    </row>
    <row r="705" spans="3:18" x14ac:dyDescent="0.25">
      <c r="C705" s="45"/>
      <c r="L705" s="45"/>
      <c r="M705" s="45"/>
      <c r="Q705" s="48"/>
      <c r="R705" s="45"/>
    </row>
    <row r="706" spans="3:18" x14ac:dyDescent="0.25">
      <c r="C706" s="45"/>
      <c r="L706" s="45"/>
      <c r="M706" s="45"/>
      <c r="Q706" s="48"/>
      <c r="R706" s="45"/>
    </row>
    <row r="707" spans="3:18" x14ac:dyDescent="0.25">
      <c r="C707" s="45"/>
      <c r="L707" s="45"/>
      <c r="M707" s="45"/>
      <c r="Q707" s="48"/>
      <c r="R707" s="45"/>
    </row>
    <row r="708" spans="3:18" x14ac:dyDescent="0.25">
      <c r="C708" s="45"/>
      <c r="L708" s="45"/>
      <c r="M708" s="45"/>
      <c r="Q708" s="48"/>
      <c r="R708" s="45"/>
    </row>
    <row r="709" spans="3:18" x14ac:dyDescent="0.25">
      <c r="C709" s="45"/>
      <c r="L709" s="45"/>
      <c r="M709" s="45"/>
      <c r="Q709" s="48"/>
      <c r="R709" s="45"/>
    </row>
    <row r="710" spans="3:18" x14ac:dyDescent="0.25">
      <c r="C710" s="45"/>
      <c r="L710" s="45"/>
      <c r="M710" s="45"/>
      <c r="Q710" s="48"/>
      <c r="R710" s="45"/>
    </row>
    <row r="711" spans="3:18" x14ac:dyDescent="0.25">
      <c r="C711" s="45"/>
      <c r="L711" s="45"/>
      <c r="M711" s="45"/>
      <c r="Q711" s="48"/>
      <c r="R711" s="45"/>
    </row>
    <row r="712" spans="3:18" x14ac:dyDescent="0.25">
      <c r="C712" s="45"/>
      <c r="L712" s="45"/>
      <c r="M712" s="45"/>
      <c r="Q712" s="48"/>
      <c r="R712" s="45"/>
    </row>
    <row r="713" spans="3:18" x14ac:dyDescent="0.25">
      <c r="C713" s="45"/>
      <c r="L713" s="45"/>
      <c r="M713" s="45"/>
      <c r="Q713" s="48"/>
      <c r="R713" s="45"/>
    </row>
    <row r="714" spans="3:18" x14ac:dyDescent="0.25">
      <c r="C714" s="45"/>
      <c r="L714" s="45"/>
      <c r="M714" s="45"/>
      <c r="Q714" s="48"/>
      <c r="R714" s="45"/>
    </row>
    <row r="715" spans="3:18" x14ac:dyDescent="0.25">
      <c r="C715" s="45"/>
      <c r="L715" s="45"/>
      <c r="M715" s="45"/>
      <c r="Q715" s="48"/>
      <c r="R715" s="45"/>
    </row>
    <row r="716" spans="3:18" x14ac:dyDescent="0.25">
      <c r="C716" s="45"/>
      <c r="L716" s="45"/>
      <c r="M716" s="45"/>
      <c r="Q716" s="48"/>
      <c r="R716" s="45"/>
    </row>
    <row r="717" spans="3:18" x14ac:dyDescent="0.25">
      <c r="C717" s="45"/>
      <c r="L717" s="45"/>
      <c r="M717" s="45"/>
      <c r="Q717" s="48"/>
      <c r="R717" s="45"/>
    </row>
    <row r="718" spans="3:18" x14ac:dyDescent="0.25">
      <c r="C718" s="45"/>
      <c r="L718" s="45"/>
      <c r="M718" s="45"/>
      <c r="Q718" s="48"/>
      <c r="R718" s="45"/>
    </row>
    <row r="719" spans="3:18" x14ac:dyDescent="0.25">
      <c r="C719" s="45"/>
      <c r="L719" s="45"/>
      <c r="M719" s="45"/>
      <c r="Q719" s="48"/>
      <c r="R719" s="45"/>
    </row>
    <row r="720" spans="3:18" x14ac:dyDescent="0.25">
      <c r="C720" s="45"/>
      <c r="L720" s="45"/>
      <c r="M720" s="45"/>
      <c r="Q720" s="48"/>
      <c r="R720" s="45"/>
    </row>
    <row r="721" spans="3:18" x14ac:dyDescent="0.25">
      <c r="C721" s="45"/>
      <c r="L721" s="45"/>
      <c r="M721" s="45"/>
      <c r="Q721" s="48"/>
      <c r="R721" s="45"/>
    </row>
    <row r="722" spans="3:18" x14ac:dyDescent="0.25">
      <c r="C722" s="45"/>
      <c r="L722" s="45"/>
      <c r="M722" s="45"/>
      <c r="Q722" s="48"/>
      <c r="R722" s="45"/>
    </row>
    <row r="723" spans="3:18" x14ac:dyDescent="0.25">
      <c r="C723" s="45"/>
      <c r="L723" s="45"/>
      <c r="M723" s="45"/>
      <c r="Q723" s="48"/>
      <c r="R723" s="45"/>
    </row>
    <row r="724" spans="3:18" x14ac:dyDescent="0.25">
      <c r="C724" s="45"/>
      <c r="L724" s="45"/>
      <c r="M724" s="45"/>
      <c r="Q724" s="48"/>
      <c r="R724" s="45"/>
    </row>
    <row r="725" spans="3:18" x14ac:dyDescent="0.25">
      <c r="C725" s="45"/>
      <c r="L725" s="45"/>
      <c r="M725" s="45"/>
      <c r="Q725" s="48"/>
      <c r="R725" s="45"/>
    </row>
    <row r="726" spans="3:18" x14ac:dyDescent="0.25">
      <c r="C726" s="45"/>
      <c r="L726" s="45"/>
      <c r="M726" s="45"/>
      <c r="Q726" s="48"/>
      <c r="R726" s="45"/>
    </row>
    <row r="727" spans="3:18" x14ac:dyDescent="0.25">
      <c r="C727" s="45"/>
      <c r="L727" s="45"/>
      <c r="M727" s="45"/>
      <c r="Q727" s="48"/>
      <c r="R727" s="45"/>
    </row>
    <row r="728" spans="3:18" x14ac:dyDescent="0.25">
      <c r="C728" s="45"/>
      <c r="L728" s="45"/>
      <c r="M728" s="45"/>
      <c r="Q728" s="48"/>
      <c r="R728" s="45"/>
    </row>
    <row r="729" spans="3:18" x14ac:dyDescent="0.25">
      <c r="C729" s="45"/>
      <c r="L729" s="45"/>
      <c r="M729" s="45"/>
      <c r="Q729" s="48"/>
      <c r="R729" s="45"/>
    </row>
    <row r="730" spans="3:18" x14ac:dyDescent="0.25">
      <c r="C730" s="45"/>
      <c r="L730" s="45"/>
      <c r="M730" s="45"/>
      <c r="Q730" s="48"/>
      <c r="R730" s="45"/>
    </row>
    <row r="731" spans="3:18" x14ac:dyDescent="0.25">
      <c r="C731" s="45"/>
      <c r="L731" s="45"/>
      <c r="M731" s="45"/>
      <c r="Q731" s="48"/>
      <c r="R731" s="45"/>
    </row>
    <row r="732" spans="3:18" x14ac:dyDescent="0.25">
      <c r="C732" s="45"/>
      <c r="L732" s="45"/>
      <c r="M732" s="45"/>
      <c r="Q732" s="48"/>
      <c r="R732" s="45"/>
    </row>
    <row r="733" spans="3:18" x14ac:dyDescent="0.25">
      <c r="C733" s="45"/>
      <c r="L733" s="45"/>
      <c r="M733" s="45"/>
      <c r="Q733" s="48"/>
      <c r="R733" s="45"/>
    </row>
    <row r="734" spans="3:18" x14ac:dyDescent="0.25">
      <c r="C734" s="45"/>
      <c r="L734" s="45"/>
      <c r="M734" s="45"/>
      <c r="Q734" s="48"/>
      <c r="R734" s="45"/>
    </row>
    <row r="735" spans="3:18" x14ac:dyDescent="0.25">
      <c r="C735" s="45"/>
      <c r="L735" s="45"/>
      <c r="M735" s="45"/>
      <c r="Q735" s="48"/>
      <c r="R735" s="45"/>
    </row>
    <row r="736" spans="3:18" x14ac:dyDescent="0.25">
      <c r="C736" s="45"/>
      <c r="L736" s="45"/>
      <c r="M736" s="45"/>
      <c r="Q736" s="48"/>
      <c r="R736" s="45"/>
    </row>
    <row r="737" spans="3:18" x14ac:dyDescent="0.25">
      <c r="C737" s="45"/>
      <c r="L737" s="45"/>
      <c r="M737" s="45"/>
      <c r="Q737" s="48"/>
      <c r="R737" s="45"/>
    </row>
    <row r="738" spans="3:18" x14ac:dyDescent="0.25">
      <c r="C738" s="45"/>
      <c r="L738" s="45"/>
      <c r="M738" s="45"/>
      <c r="Q738" s="48"/>
      <c r="R738" s="45"/>
    </row>
    <row r="739" spans="3:18" x14ac:dyDescent="0.25">
      <c r="C739" s="45"/>
      <c r="L739" s="45"/>
      <c r="M739" s="45"/>
      <c r="Q739" s="48"/>
      <c r="R739" s="45"/>
    </row>
    <row r="740" spans="3:18" x14ac:dyDescent="0.25">
      <c r="C740" s="45"/>
      <c r="L740" s="45"/>
      <c r="M740" s="45"/>
      <c r="Q740" s="48"/>
      <c r="R740" s="45"/>
    </row>
    <row r="741" spans="3:18" x14ac:dyDescent="0.25">
      <c r="C741" s="45"/>
      <c r="L741" s="45"/>
      <c r="M741" s="45"/>
      <c r="Q741" s="48"/>
      <c r="R741" s="45"/>
    </row>
    <row r="742" spans="3:18" x14ac:dyDescent="0.25">
      <c r="C742" s="45"/>
      <c r="L742" s="45"/>
      <c r="M742" s="45"/>
      <c r="Q742" s="48"/>
      <c r="R742" s="45"/>
    </row>
    <row r="743" spans="3:18" x14ac:dyDescent="0.25">
      <c r="C743" s="45"/>
      <c r="L743" s="45"/>
      <c r="M743" s="45"/>
      <c r="Q743" s="48"/>
      <c r="R743" s="45"/>
    </row>
    <row r="744" spans="3:18" x14ac:dyDescent="0.25">
      <c r="C744" s="45"/>
      <c r="L744" s="45"/>
      <c r="M744" s="45"/>
      <c r="Q744" s="48"/>
      <c r="R744" s="45"/>
    </row>
    <row r="745" spans="3:18" x14ac:dyDescent="0.25">
      <c r="C745" s="45"/>
      <c r="L745" s="45"/>
      <c r="M745" s="45"/>
      <c r="Q745" s="48"/>
      <c r="R745" s="45"/>
    </row>
    <row r="746" spans="3:18" x14ac:dyDescent="0.25">
      <c r="C746" s="45"/>
      <c r="L746" s="45"/>
      <c r="M746" s="45"/>
      <c r="Q746" s="48"/>
      <c r="R746" s="45"/>
    </row>
    <row r="747" spans="3:18" x14ac:dyDescent="0.25">
      <c r="C747" s="45"/>
      <c r="L747" s="45"/>
      <c r="M747" s="45"/>
      <c r="Q747" s="48"/>
      <c r="R747" s="45"/>
    </row>
    <row r="748" spans="3:18" x14ac:dyDescent="0.25">
      <c r="C748" s="45"/>
      <c r="L748" s="45"/>
      <c r="M748" s="45"/>
      <c r="Q748" s="48"/>
      <c r="R748" s="45"/>
    </row>
    <row r="749" spans="3:18" x14ac:dyDescent="0.25">
      <c r="C749" s="45"/>
      <c r="L749" s="45"/>
      <c r="M749" s="45"/>
      <c r="Q749" s="48"/>
      <c r="R749" s="45"/>
    </row>
    <row r="750" spans="3:18" x14ac:dyDescent="0.25">
      <c r="C750" s="45"/>
      <c r="L750" s="45"/>
      <c r="M750" s="45"/>
      <c r="Q750" s="48"/>
      <c r="R750" s="45"/>
    </row>
    <row r="751" spans="3:18" x14ac:dyDescent="0.25">
      <c r="C751" s="45"/>
      <c r="L751" s="45"/>
      <c r="M751" s="45"/>
      <c r="Q751" s="48"/>
      <c r="R751" s="45"/>
    </row>
    <row r="752" spans="3:18" x14ac:dyDescent="0.25">
      <c r="C752" s="45"/>
      <c r="L752" s="45"/>
      <c r="M752" s="45"/>
      <c r="Q752" s="48"/>
      <c r="R752" s="45"/>
    </row>
    <row r="753" spans="3:18" x14ac:dyDescent="0.25">
      <c r="C753" s="45"/>
      <c r="L753" s="45"/>
      <c r="M753" s="45"/>
      <c r="Q753" s="48"/>
      <c r="R753" s="45"/>
    </row>
    <row r="754" spans="3:18" x14ac:dyDescent="0.25">
      <c r="C754" s="45"/>
      <c r="L754" s="45"/>
      <c r="M754" s="45"/>
      <c r="Q754" s="48"/>
      <c r="R754" s="45"/>
    </row>
    <row r="755" spans="3:18" x14ac:dyDescent="0.25">
      <c r="C755" s="45"/>
      <c r="L755" s="45"/>
      <c r="M755" s="45"/>
      <c r="Q755" s="48"/>
      <c r="R755" s="45"/>
    </row>
    <row r="756" spans="3:18" x14ac:dyDescent="0.25">
      <c r="C756" s="45"/>
      <c r="L756" s="45"/>
      <c r="M756" s="45"/>
      <c r="Q756" s="48"/>
      <c r="R756" s="45"/>
    </row>
    <row r="757" spans="3:18" x14ac:dyDescent="0.25">
      <c r="C757" s="45"/>
      <c r="L757" s="45"/>
      <c r="M757" s="45"/>
      <c r="Q757" s="48"/>
      <c r="R757" s="45"/>
    </row>
    <row r="758" spans="3:18" x14ac:dyDescent="0.25">
      <c r="C758" s="45"/>
      <c r="L758" s="45"/>
      <c r="M758" s="45"/>
      <c r="Q758" s="48"/>
      <c r="R758" s="45"/>
    </row>
    <row r="759" spans="3:18" x14ac:dyDescent="0.25">
      <c r="C759" s="45"/>
      <c r="L759" s="45"/>
      <c r="M759" s="45"/>
      <c r="Q759" s="48"/>
      <c r="R759" s="45"/>
    </row>
    <row r="760" spans="3:18" x14ac:dyDescent="0.25">
      <c r="C760" s="45"/>
      <c r="L760" s="45"/>
      <c r="M760" s="45"/>
      <c r="Q760" s="48"/>
      <c r="R760" s="45"/>
    </row>
    <row r="761" spans="3:18" x14ac:dyDescent="0.25">
      <c r="C761" s="45"/>
      <c r="L761" s="45"/>
      <c r="M761" s="45"/>
      <c r="Q761" s="48"/>
      <c r="R761" s="45"/>
    </row>
    <row r="762" spans="3:18" x14ac:dyDescent="0.25">
      <c r="C762" s="45"/>
      <c r="L762" s="45"/>
      <c r="M762" s="45"/>
      <c r="Q762" s="48"/>
      <c r="R762" s="45"/>
    </row>
    <row r="763" spans="3:18" x14ac:dyDescent="0.25">
      <c r="C763" s="45"/>
      <c r="L763" s="45"/>
      <c r="M763" s="45"/>
      <c r="Q763" s="48"/>
      <c r="R763" s="45"/>
    </row>
    <row r="764" spans="3:18" x14ac:dyDescent="0.25">
      <c r="C764" s="45"/>
      <c r="L764" s="45"/>
      <c r="M764" s="45"/>
      <c r="Q764" s="48"/>
      <c r="R764" s="45"/>
    </row>
    <row r="765" spans="3:18" x14ac:dyDescent="0.25">
      <c r="C765" s="45"/>
      <c r="L765" s="45"/>
      <c r="M765" s="45"/>
      <c r="Q765" s="48"/>
      <c r="R765" s="45"/>
    </row>
    <row r="766" spans="3:18" x14ac:dyDescent="0.25">
      <c r="C766" s="45"/>
      <c r="L766" s="45"/>
      <c r="M766" s="45"/>
      <c r="Q766" s="48"/>
      <c r="R766" s="45"/>
    </row>
    <row r="767" spans="3:18" x14ac:dyDescent="0.25">
      <c r="C767" s="45"/>
      <c r="L767" s="45"/>
      <c r="M767" s="45"/>
      <c r="Q767" s="48"/>
      <c r="R767" s="45"/>
    </row>
    <row r="768" spans="3:18" x14ac:dyDescent="0.25">
      <c r="C768" s="45"/>
      <c r="L768" s="45"/>
      <c r="M768" s="45"/>
      <c r="Q768" s="48"/>
      <c r="R768" s="45"/>
    </row>
    <row r="769" spans="3:18" x14ac:dyDescent="0.25">
      <c r="C769" s="45"/>
      <c r="L769" s="45"/>
      <c r="M769" s="45"/>
      <c r="Q769" s="48"/>
      <c r="R769" s="45"/>
    </row>
    <row r="770" spans="3:18" x14ac:dyDescent="0.25">
      <c r="C770" s="45"/>
      <c r="L770" s="45"/>
      <c r="M770" s="45"/>
      <c r="Q770" s="48"/>
      <c r="R770" s="45"/>
    </row>
    <row r="771" spans="3:18" x14ac:dyDescent="0.25">
      <c r="C771" s="45"/>
      <c r="L771" s="45"/>
      <c r="M771" s="45"/>
      <c r="Q771" s="48"/>
      <c r="R771" s="45"/>
    </row>
    <row r="772" spans="3:18" x14ac:dyDescent="0.25">
      <c r="C772" s="45"/>
      <c r="L772" s="45"/>
      <c r="M772" s="45"/>
      <c r="Q772" s="48"/>
      <c r="R772" s="45"/>
    </row>
    <row r="773" spans="3:18" x14ac:dyDescent="0.25">
      <c r="C773" s="45"/>
      <c r="L773" s="45"/>
      <c r="M773" s="45"/>
      <c r="Q773" s="48"/>
      <c r="R773" s="45"/>
    </row>
    <row r="774" spans="3:18" x14ac:dyDescent="0.25">
      <c r="C774" s="45"/>
      <c r="L774" s="45"/>
      <c r="M774" s="45"/>
      <c r="Q774" s="48"/>
      <c r="R774" s="45"/>
    </row>
    <row r="775" spans="3:18" x14ac:dyDescent="0.25">
      <c r="C775" s="45"/>
      <c r="L775" s="45"/>
      <c r="M775" s="45"/>
      <c r="Q775" s="48"/>
      <c r="R775" s="45"/>
    </row>
    <row r="776" spans="3:18" x14ac:dyDescent="0.25">
      <c r="C776" s="45"/>
      <c r="L776" s="45"/>
      <c r="M776" s="45"/>
      <c r="Q776" s="48"/>
      <c r="R776" s="45"/>
    </row>
    <row r="777" spans="3:18" x14ac:dyDescent="0.25">
      <c r="C777" s="45"/>
      <c r="L777" s="45"/>
      <c r="M777" s="45"/>
      <c r="Q777" s="48"/>
      <c r="R777" s="45"/>
    </row>
    <row r="778" spans="3:18" x14ac:dyDescent="0.25">
      <c r="C778" s="45"/>
      <c r="L778" s="45"/>
      <c r="M778" s="45"/>
      <c r="Q778" s="48"/>
      <c r="R778" s="45"/>
    </row>
    <row r="779" spans="3:18" x14ac:dyDescent="0.25">
      <c r="C779" s="45"/>
      <c r="L779" s="45"/>
      <c r="M779" s="45"/>
      <c r="Q779" s="48"/>
      <c r="R779" s="45"/>
    </row>
    <row r="780" spans="3:18" x14ac:dyDescent="0.25">
      <c r="C780" s="45"/>
      <c r="L780" s="45"/>
      <c r="M780" s="45"/>
      <c r="Q780" s="48"/>
      <c r="R780" s="45"/>
    </row>
    <row r="781" spans="3:18" x14ac:dyDescent="0.25">
      <c r="C781" s="45"/>
      <c r="L781" s="45"/>
      <c r="M781" s="45"/>
      <c r="Q781" s="48"/>
      <c r="R781" s="45"/>
    </row>
    <row r="782" spans="3:18" x14ac:dyDescent="0.25">
      <c r="C782" s="45"/>
      <c r="L782" s="45"/>
      <c r="M782" s="45"/>
      <c r="Q782" s="48"/>
      <c r="R782" s="45"/>
    </row>
    <row r="783" spans="3:18" x14ac:dyDescent="0.25">
      <c r="C783" s="45"/>
      <c r="L783" s="45"/>
      <c r="M783" s="45"/>
      <c r="Q783" s="48"/>
      <c r="R783" s="45"/>
    </row>
    <row r="784" spans="3:18" x14ac:dyDescent="0.25">
      <c r="C784" s="45"/>
      <c r="L784" s="45"/>
      <c r="M784" s="45"/>
      <c r="Q784" s="48"/>
      <c r="R784" s="45"/>
    </row>
    <row r="785" spans="3:18" x14ac:dyDescent="0.25">
      <c r="C785" s="45"/>
      <c r="L785" s="45"/>
      <c r="M785" s="45"/>
      <c r="Q785" s="48"/>
      <c r="R785" s="45"/>
    </row>
    <row r="786" spans="3:18" x14ac:dyDescent="0.25">
      <c r="C786" s="45"/>
      <c r="L786" s="45"/>
      <c r="M786" s="45"/>
      <c r="Q786" s="48"/>
      <c r="R786" s="45"/>
    </row>
    <row r="787" spans="3:18" x14ac:dyDescent="0.25">
      <c r="C787" s="45"/>
      <c r="L787" s="45"/>
      <c r="M787" s="45"/>
      <c r="Q787" s="48"/>
      <c r="R787" s="45"/>
    </row>
    <row r="788" spans="3:18" x14ac:dyDescent="0.25">
      <c r="C788" s="45"/>
      <c r="L788" s="45"/>
      <c r="M788" s="45"/>
      <c r="Q788" s="48"/>
      <c r="R788" s="45"/>
    </row>
    <row r="789" spans="3:18" x14ac:dyDescent="0.25">
      <c r="C789" s="45"/>
      <c r="L789" s="45"/>
      <c r="M789" s="45"/>
      <c r="Q789" s="48"/>
      <c r="R789" s="45"/>
    </row>
    <row r="790" spans="3:18" x14ac:dyDescent="0.25">
      <c r="C790" s="45"/>
      <c r="L790" s="45"/>
      <c r="M790" s="45"/>
      <c r="Q790" s="48"/>
      <c r="R790" s="45"/>
    </row>
    <row r="791" spans="3:18" x14ac:dyDescent="0.25">
      <c r="C791" s="45"/>
      <c r="L791" s="45"/>
      <c r="M791" s="45"/>
      <c r="Q791" s="48"/>
      <c r="R791" s="45"/>
    </row>
    <row r="792" spans="3:18" x14ac:dyDescent="0.25">
      <c r="C792" s="45"/>
      <c r="L792" s="45"/>
      <c r="M792" s="45"/>
      <c r="Q792" s="48"/>
      <c r="R792" s="45"/>
    </row>
    <row r="793" spans="3:18" x14ac:dyDescent="0.25">
      <c r="C793" s="45"/>
      <c r="L793" s="45"/>
      <c r="M793" s="45"/>
      <c r="Q793" s="48"/>
      <c r="R793" s="45"/>
    </row>
    <row r="794" spans="3:18" x14ac:dyDescent="0.25">
      <c r="C794" s="45"/>
      <c r="L794" s="45"/>
      <c r="M794" s="45"/>
      <c r="Q794" s="48"/>
      <c r="R794" s="45"/>
    </row>
    <row r="795" spans="3:18" x14ac:dyDescent="0.25">
      <c r="C795" s="45"/>
      <c r="L795" s="45"/>
      <c r="M795" s="45"/>
      <c r="Q795" s="48"/>
      <c r="R795" s="45"/>
    </row>
    <row r="796" spans="3:18" x14ac:dyDescent="0.25">
      <c r="C796" s="45"/>
      <c r="L796" s="45"/>
      <c r="M796" s="45"/>
      <c r="Q796" s="48"/>
      <c r="R796" s="45"/>
    </row>
    <row r="797" spans="3:18" x14ac:dyDescent="0.25">
      <c r="C797" s="45"/>
      <c r="L797" s="45"/>
      <c r="M797" s="45"/>
      <c r="Q797" s="48"/>
      <c r="R797" s="45"/>
    </row>
    <row r="798" spans="3:18" x14ac:dyDescent="0.25">
      <c r="C798" s="45"/>
      <c r="L798" s="45"/>
      <c r="M798" s="45"/>
      <c r="Q798" s="48"/>
      <c r="R798" s="45"/>
    </row>
    <row r="799" spans="3:18" x14ac:dyDescent="0.25">
      <c r="C799" s="45"/>
      <c r="L799" s="45"/>
      <c r="M799" s="45"/>
      <c r="Q799" s="48"/>
      <c r="R799" s="45"/>
    </row>
    <row r="800" spans="3:18" x14ac:dyDescent="0.25">
      <c r="C800" s="45"/>
      <c r="L800" s="45"/>
      <c r="M800" s="45"/>
      <c r="Q800" s="48"/>
      <c r="R800" s="45"/>
    </row>
    <row r="801" spans="3:18" x14ac:dyDescent="0.25">
      <c r="C801" s="45"/>
      <c r="L801" s="45"/>
      <c r="M801" s="45"/>
      <c r="Q801" s="48"/>
      <c r="R801" s="45"/>
    </row>
    <row r="802" spans="3:18" x14ac:dyDescent="0.25">
      <c r="C802" s="45"/>
      <c r="L802" s="45"/>
      <c r="M802" s="45"/>
      <c r="Q802" s="48"/>
      <c r="R802" s="45"/>
    </row>
    <row r="803" spans="3:18" x14ac:dyDescent="0.25">
      <c r="C803" s="45"/>
      <c r="L803" s="45"/>
      <c r="M803" s="45"/>
      <c r="Q803" s="48"/>
      <c r="R803" s="45"/>
    </row>
    <row r="804" spans="3:18" x14ac:dyDescent="0.25">
      <c r="C804" s="45"/>
      <c r="L804" s="45"/>
      <c r="M804" s="45"/>
      <c r="Q804" s="48"/>
      <c r="R804" s="45"/>
    </row>
    <row r="805" spans="3:18" x14ac:dyDescent="0.25">
      <c r="C805" s="45"/>
      <c r="L805" s="45"/>
      <c r="M805" s="45"/>
      <c r="Q805" s="48"/>
      <c r="R805" s="45"/>
    </row>
    <row r="806" spans="3:18" x14ac:dyDescent="0.25">
      <c r="C806" s="45"/>
      <c r="L806" s="45"/>
      <c r="M806" s="45"/>
      <c r="Q806" s="48"/>
      <c r="R806" s="45"/>
    </row>
    <row r="807" spans="3:18" x14ac:dyDescent="0.25">
      <c r="C807" s="45"/>
      <c r="L807" s="45"/>
      <c r="M807" s="45"/>
      <c r="Q807" s="48"/>
      <c r="R807" s="45"/>
    </row>
    <row r="808" spans="3:18" x14ac:dyDescent="0.25">
      <c r="C808" s="45"/>
      <c r="L808" s="45"/>
      <c r="M808" s="45"/>
      <c r="Q808" s="48"/>
      <c r="R808" s="45"/>
    </row>
    <row r="809" spans="3:18" x14ac:dyDescent="0.25">
      <c r="C809" s="45"/>
      <c r="L809" s="45"/>
      <c r="M809" s="45"/>
      <c r="Q809" s="48"/>
      <c r="R809" s="45"/>
    </row>
    <row r="810" spans="3:18" x14ac:dyDescent="0.25">
      <c r="C810" s="45"/>
      <c r="L810" s="45"/>
      <c r="M810" s="45"/>
      <c r="Q810" s="48"/>
      <c r="R810" s="45"/>
    </row>
    <row r="811" spans="3:18" x14ac:dyDescent="0.25">
      <c r="C811" s="45"/>
      <c r="L811" s="45"/>
      <c r="M811" s="45"/>
      <c r="Q811" s="48"/>
      <c r="R811" s="45"/>
    </row>
    <row r="812" spans="3:18" x14ac:dyDescent="0.25">
      <c r="C812" s="45"/>
      <c r="L812" s="45"/>
      <c r="M812" s="45"/>
      <c r="Q812" s="48"/>
      <c r="R812" s="45"/>
    </row>
    <row r="813" spans="3:18" x14ac:dyDescent="0.25">
      <c r="C813" s="45"/>
      <c r="L813" s="45"/>
      <c r="M813" s="45"/>
      <c r="Q813" s="48"/>
      <c r="R813" s="45"/>
    </row>
    <row r="814" spans="3:18" x14ac:dyDescent="0.25">
      <c r="C814" s="45"/>
      <c r="L814" s="45"/>
      <c r="M814" s="45"/>
      <c r="Q814" s="48"/>
      <c r="R814" s="45"/>
    </row>
    <row r="815" spans="3:18" x14ac:dyDescent="0.25">
      <c r="C815" s="45"/>
      <c r="L815" s="45"/>
      <c r="M815" s="45"/>
      <c r="Q815" s="48"/>
      <c r="R815" s="45"/>
    </row>
    <row r="816" spans="3:18" x14ac:dyDescent="0.25">
      <c r="C816" s="45"/>
      <c r="L816" s="45"/>
      <c r="M816" s="45"/>
      <c r="Q816" s="48"/>
      <c r="R816" s="45"/>
    </row>
    <row r="817" spans="3:18" x14ac:dyDescent="0.25">
      <c r="C817" s="45"/>
      <c r="L817" s="45"/>
      <c r="M817" s="45"/>
      <c r="Q817" s="48"/>
      <c r="R817" s="45"/>
    </row>
    <row r="818" spans="3:18" x14ac:dyDescent="0.25">
      <c r="C818" s="45"/>
      <c r="L818" s="45"/>
      <c r="M818" s="45"/>
      <c r="Q818" s="48"/>
      <c r="R818" s="45"/>
    </row>
    <row r="819" spans="3:18" x14ac:dyDescent="0.25">
      <c r="C819" s="45"/>
      <c r="L819" s="45"/>
      <c r="M819" s="45"/>
      <c r="Q819" s="48"/>
      <c r="R819" s="45"/>
    </row>
    <row r="820" spans="3:18" x14ac:dyDescent="0.25">
      <c r="C820" s="45"/>
      <c r="L820" s="45"/>
      <c r="M820" s="45"/>
      <c r="Q820" s="48"/>
      <c r="R820" s="45"/>
    </row>
    <row r="821" spans="3:18" x14ac:dyDescent="0.25">
      <c r="C821" s="45"/>
      <c r="L821" s="45"/>
      <c r="M821" s="45"/>
      <c r="Q821" s="48"/>
      <c r="R821" s="45"/>
    </row>
    <row r="822" spans="3:18" x14ac:dyDescent="0.25">
      <c r="C822" s="45"/>
      <c r="L822" s="45"/>
      <c r="M822" s="45"/>
      <c r="Q822" s="48"/>
      <c r="R822" s="45"/>
    </row>
    <row r="823" spans="3:18" x14ac:dyDescent="0.25">
      <c r="C823" s="45"/>
      <c r="L823" s="45"/>
      <c r="M823" s="45"/>
      <c r="Q823" s="48"/>
      <c r="R823" s="45"/>
    </row>
    <row r="824" spans="3:18" x14ac:dyDescent="0.25">
      <c r="C824" s="45"/>
      <c r="L824" s="45"/>
      <c r="M824" s="45"/>
      <c r="Q824" s="48"/>
      <c r="R824" s="45"/>
    </row>
    <row r="825" spans="3:18" x14ac:dyDescent="0.25">
      <c r="C825" s="45"/>
      <c r="L825" s="45"/>
      <c r="M825" s="45"/>
      <c r="Q825" s="48"/>
      <c r="R825" s="45"/>
    </row>
    <row r="826" spans="3:18" x14ac:dyDescent="0.25">
      <c r="C826" s="45"/>
      <c r="L826" s="45"/>
      <c r="M826" s="45"/>
      <c r="Q826" s="48"/>
      <c r="R826" s="45"/>
    </row>
    <row r="827" spans="3:18" x14ac:dyDescent="0.25">
      <c r="C827" s="45"/>
      <c r="L827" s="45"/>
      <c r="M827" s="45"/>
      <c r="Q827" s="48"/>
      <c r="R827" s="45"/>
    </row>
    <row r="828" spans="3:18" x14ac:dyDescent="0.25">
      <c r="C828" s="45"/>
      <c r="L828" s="45"/>
      <c r="M828" s="45"/>
      <c r="Q828" s="48"/>
      <c r="R828" s="45"/>
    </row>
    <row r="829" spans="3:18" x14ac:dyDescent="0.25">
      <c r="C829" s="45"/>
      <c r="L829" s="45"/>
      <c r="M829" s="45"/>
      <c r="Q829" s="48"/>
      <c r="R829" s="45"/>
    </row>
    <row r="830" spans="3:18" x14ac:dyDescent="0.25">
      <c r="C830" s="45"/>
      <c r="L830" s="45"/>
      <c r="M830" s="45"/>
      <c r="Q830" s="48"/>
      <c r="R830" s="45"/>
    </row>
    <row r="831" spans="3:18" x14ac:dyDescent="0.25">
      <c r="C831" s="45"/>
      <c r="L831" s="45"/>
      <c r="M831" s="45"/>
      <c r="Q831" s="48"/>
      <c r="R831" s="45"/>
    </row>
    <row r="832" spans="3:18" x14ac:dyDescent="0.25">
      <c r="C832" s="45"/>
      <c r="L832" s="45"/>
      <c r="M832" s="45"/>
      <c r="Q832" s="48"/>
      <c r="R832" s="45"/>
    </row>
    <row r="833" spans="3:18" x14ac:dyDescent="0.25">
      <c r="C833" s="45"/>
      <c r="L833" s="45"/>
      <c r="M833" s="45"/>
      <c r="Q833" s="48"/>
      <c r="R833" s="45"/>
    </row>
    <row r="834" spans="3:18" x14ac:dyDescent="0.25">
      <c r="C834" s="45"/>
      <c r="L834" s="45"/>
      <c r="M834" s="45"/>
      <c r="Q834" s="48"/>
      <c r="R834" s="45"/>
    </row>
    <row r="835" spans="3:18" x14ac:dyDescent="0.25">
      <c r="C835" s="45"/>
      <c r="L835" s="45"/>
      <c r="M835" s="45"/>
      <c r="Q835" s="48"/>
      <c r="R835" s="45"/>
    </row>
    <row r="836" spans="3:18" x14ac:dyDescent="0.25">
      <c r="C836" s="45"/>
      <c r="L836" s="45"/>
      <c r="M836" s="45"/>
      <c r="Q836" s="48"/>
      <c r="R836" s="45"/>
    </row>
    <row r="837" spans="3:18" x14ac:dyDescent="0.25">
      <c r="C837" s="45"/>
      <c r="L837" s="45"/>
      <c r="M837" s="45"/>
      <c r="Q837" s="48"/>
      <c r="R837" s="45"/>
    </row>
    <row r="838" spans="3:18" x14ac:dyDescent="0.25">
      <c r="C838" s="45"/>
      <c r="L838" s="45"/>
      <c r="M838" s="45"/>
      <c r="Q838" s="48"/>
      <c r="R838" s="45"/>
    </row>
    <row r="839" spans="3:18" x14ac:dyDescent="0.25">
      <c r="C839" s="45"/>
      <c r="L839" s="45"/>
      <c r="M839" s="45"/>
      <c r="Q839" s="48"/>
      <c r="R839" s="45"/>
    </row>
    <row r="840" spans="3:18" x14ac:dyDescent="0.25">
      <c r="C840" s="45"/>
      <c r="L840" s="45"/>
      <c r="M840" s="45"/>
      <c r="Q840" s="48"/>
      <c r="R840" s="45"/>
    </row>
    <row r="841" spans="3:18" x14ac:dyDescent="0.25">
      <c r="C841" s="45"/>
      <c r="L841" s="45"/>
      <c r="M841" s="45"/>
      <c r="Q841" s="48"/>
      <c r="R841" s="45"/>
    </row>
    <row r="842" spans="3:18" x14ac:dyDescent="0.25">
      <c r="C842" s="45"/>
      <c r="L842" s="45"/>
      <c r="M842" s="45"/>
      <c r="Q842" s="48"/>
      <c r="R842" s="45"/>
    </row>
    <row r="843" spans="3:18" x14ac:dyDescent="0.25">
      <c r="C843" s="45"/>
      <c r="L843" s="45"/>
      <c r="M843" s="45"/>
      <c r="Q843" s="48"/>
      <c r="R843" s="45"/>
    </row>
    <row r="844" spans="3:18" x14ac:dyDescent="0.25">
      <c r="C844" s="45"/>
      <c r="L844" s="45"/>
      <c r="M844" s="45"/>
      <c r="Q844" s="48"/>
      <c r="R844" s="45"/>
    </row>
    <row r="845" spans="3:18" x14ac:dyDescent="0.25">
      <c r="C845" s="45"/>
      <c r="L845" s="45"/>
      <c r="M845" s="45"/>
      <c r="Q845" s="48"/>
      <c r="R845" s="45"/>
    </row>
    <row r="846" spans="3:18" x14ac:dyDescent="0.25">
      <c r="C846" s="45"/>
      <c r="L846" s="45"/>
      <c r="M846" s="45"/>
      <c r="Q846" s="48"/>
      <c r="R846" s="45"/>
    </row>
    <row r="847" spans="3:18" x14ac:dyDescent="0.25">
      <c r="C847" s="45"/>
      <c r="L847" s="45"/>
      <c r="M847" s="45"/>
      <c r="Q847" s="48"/>
      <c r="R847" s="45"/>
    </row>
    <row r="848" spans="3:18" x14ac:dyDescent="0.25">
      <c r="C848" s="45"/>
      <c r="L848" s="45"/>
      <c r="M848" s="45"/>
      <c r="Q848" s="48"/>
      <c r="R848" s="45"/>
    </row>
    <row r="849" spans="3:18" x14ac:dyDescent="0.25">
      <c r="C849" s="45"/>
      <c r="L849" s="45"/>
      <c r="M849" s="45"/>
      <c r="Q849" s="48"/>
      <c r="R849" s="45"/>
    </row>
    <row r="850" spans="3:18" x14ac:dyDescent="0.25">
      <c r="C850" s="45"/>
      <c r="L850" s="45"/>
      <c r="M850" s="45"/>
      <c r="Q850" s="48"/>
      <c r="R850" s="45"/>
    </row>
    <row r="851" spans="3:18" x14ac:dyDescent="0.25">
      <c r="C851" s="45"/>
      <c r="L851" s="45"/>
      <c r="M851" s="45"/>
      <c r="Q851" s="48"/>
      <c r="R851" s="45"/>
    </row>
    <row r="852" spans="3:18" x14ac:dyDescent="0.25">
      <c r="C852" s="45"/>
      <c r="L852" s="45"/>
      <c r="M852" s="45"/>
      <c r="Q852" s="48"/>
      <c r="R852" s="45"/>
    </row>
    <row r="853" spans="3:18" x14ac:dyDescent="0.25">
      <c r="C853" s="45"/>
      <c r="L853" s="45"/>
      <c r="M853" s="45"/>
      <c r="Q853" s="48"/>
      <c r="R853" s="45"/>
    </row>
    <row r="854" spans="3:18" x14ac:dyDescent="0.25">
      <c r="C854" s="45"/>
      <c r="L854" s="45"/>
      <c r="M854" s="45"/>
      <c r="Q854" s="48"/>
      <c r="R854" s="45"/>
    </row>
    <row r="855" spans="3:18" x14ac:dyDescent="0.25">
      <c r="C855" s="45"/>
      <c r="L855" s="45"/>
      <c r="M855" s="45"/>
      <c r="Q855" s="48"/>
      <c r="R855" s="45"/>
    </row>
    <row r="856" spans="3:18" x14ac:dyDescent="0.25">
      <c r="C856" s="45"/>
      <c r="L856" s="45"/>
      <c r="M856" s="45"/>
      <c r="Q856" s="48"/>
      <c r="R856" s="45"/>
    </row>
    <row r="857" spans="3:18" x14ac:dyDescent="0.25">
      <c r="C857" s="45"/>
      <c r="L857" s="45"/>
      <c r="M857" s="45"/>
      <c r="Q857" s="48"/>
      <c r="R857" s="45"/>
    </row>
    <row r="858" spans="3:18" x14ac:dyDescent="0.25">
      <c r="C858" s="45"/>
      <c r="L858" s="45"/>
      <c r="M858" s="45"/>
      <c r="Q858" s="48"/>
      <c r="R858" s="45"/>
    </row>
    <row r="859" spans="3:18" x14ac:dyDescent="0.25">
      <c r="C859" s="45"/>
      <c r="L859" s="45"/>
      <c r="M859" s="45"/>
      <c r="Q859" s="48"/>
      <c r="R859" s="45"/>
    </row>
    <row r="860" spans="3:18" x14ac:dyDescent="0.25">
      <c r="C860" s="45"/>
      <c r="L860" s="45"/>
      <c r="M860" s="45"/>
      <c r="Q860" s="48"/>
      <c r="R860" s="45"/>
    </row>
    <row r="861" spans="3:18" x14ac:dyDescent="0.25">
      <c r="C861" s="45"/>
      <c r="L861" s="45"/>
      <c r="M861" s="45"/>
      <c r="Q861" s="48"/>
      <c r="R861" s="45"/>
    </row>
    <row r="862" spans="3:18" x14ac:dyDescent="0.25">
      <c r="C862" s="45"/>
      <c r="L862" s="45"/>
      <c r="M862" s="45"/>
      <c r="Q862" s="48"/>
      <c r="R862" s="45"/>
    </row>
    <row r="863" spans="3:18" x14ac:dyDescent="0.25">
      <c r="C863" s="45"/>
      <c r="L863" s="45"/>
      <c r="M863" s="45"/>
      <c r="Q863" s="48"/>
      <c r="R863" s="45"/>
    </row>
    <row r="864" spans="3:18" x14ac:dyDescent="0.25">
      <c r="C864" s="45"/>
      <c r="L864" s="45"/>
      <c r="M864" s="45"/>
      <c r="Q864" s="48"/>
      <c r="R864" s="45"/>
    </row>
    <row r="865" spans="3:18" x14ac:dyDescent="0.25">
      <c r="C865" s="45"/>
      <c r="L865" s="45"/>
      <c r="M865" s="45"/>
      <c r="Q865" s="48"/>
      <c r="R865" s="45"/>
    </row>
    <row r="866" spans="3:18" x14ac:dyDescent="0.25">
      <c r="C866" s="45"/>
      <c r="L866" s="45"/>
      <c r="M866" s="45"/>
      <c r="Q866" s="48"/>
      <c r="R866" s="45"/>
    </row>
    <row r="867" spans="3:18" x14ac:dyDescent="0.25">
      <c r="C867" s="45"/>
      <c r="L867" s="45"/>
      <c r="M867" s="45"/>
      <c r="Q867" s="48"/>
      <c r="R867" s="45"/>
    </row>
    <row r="868" spans="3:18" x14ac:dyDescent="0.25">
      <c r="C868" s="45"/>
      <c r="L868" s="45"/>
      <c r="M868" s="45"/>
      <c r="Q868" s="48"/>
      <c r="R868" s="45"/>
    </row>
    <row r="869" spans="3:18" x14ac:dyDescent="0.25">
      <c r="C869" s="45"/>
      <c r="L869" s="45"/>
      <c r="M869" s="45"/>
      <c r="Q869" s="48"/>
      <c r="R869" s="45"/>
    </row>
    <row r="870" spans="3:18" x14ac:dyDescent="0.25">
      <c r="C870" s="45"/>
      <c r="L870" s="45"/>
      <c r="M870" s="45"/>
      <c r="Q870" s="48"/>
      <c r="R870" s="45"/>
    </row>
    <row r="871" spans="3:18" x14ac:dyDescent="0.25">
      <c r="C871" s="45"/>
      <c r="L871" s="45"/>
      <c r="M871" s="45"/>
      <c r="Q871" s="48"/>
      <c r="R871" s="45"/>
    </row>
    <row r="872" spans="3:18" x14ac:dyDescent="0.25">
      <c r="C872" s="45"/>
      <c r="L872" s="45"/>
      <c r="M872" s="45"/>
      <c r="Q872" s="48"/>
      <c r="R872" s="45"/>
    </row>
    <row r="873" spans="3:18" x14ac:dyDescent="0.25">
      <c r="C873" s="45"/>
      <c r="L873" s="45"/>
      <c r="M873" s="45"/>
      <c r="Q873" s="48"/>
      <c r="R873" s="45"/>
    </row>
    <row r="874" spans="3:18" x14ac:dyDescent="0.25">
      <c r="C874" s="45"/>
      <c r="L874" s="45"/>
      <c r="M874" s="45"/>
      <c r="Q874" s="48"/>
      <c r="R874" s="45"/>
    </row>
    <row r="875" spans="3:18" x14ac:dyDescent="0.25">
      <c r="C875" s="45"/>
      <c r="L875" s="45"/>
      <c r="M875" s="45"/>
      <c r="Q875" s="48"/>
      <c r="R875" s="45"/>
    </row>
    <row r="876" spans="3:18" x14ac:dyDescent="0.25">
      <c r="C876" s="45"/>
      <c r="L876" s="45"/>
      <c r="M876" s="45"/>
      <c r="Q876" s="48"/>
      <c r="R876" s="45"/>
    </row>
    <row r="877" spans="3:18" x14ac:dyDescent="0.25">
      <c r="C877" s="45"/>
      <c r="L877" s="45"/>
      <c r="M877" s="45"/>
      <c r="Q877" s="48"/>
      <c r="R877" s="45"/>
    </row>
    <row r="878" spans="3:18" x14ac:dyDescent="0.25">
      <c r="C878" s="45"/>
      <c r="L878" s="45"/>
      <c r="M878" s="45"/>
      <c r="Q878" s="48"/>
      <c r="R878" s="45"/>
    </row>
    <row r="879" spans="3:18" x14ac:dyDescent="0.25">
      <c r="C879" s="45"/>
      <c r="L879" s="45"/>
      <c r="M879" s="45"/>
      <c r="Q879" s="48"/>
      <c r="R879" s="45"/>
    </row>
    <row r="880" spans="3:18" x14ac:dyDescent="0.25">
      <c r="C880" s="45"/>
      <c r="L880" s="45"/>
      <c r="M880" s="45"/>
      <c r="Q880" s="48"/>
      <c r="R880" s="45"/>
    </row>
    <row r="881" spans="3:18" x14ac:dyDescent="0.25">
      <c r="C881" s="45"/>
      <c r="L881" s="45"/>
      <c r="M881" s="45"/>
      <c r="Q881" s="48"/>
      <c r="R881" s="45"/>
    </row>
    <row r="882" spans="3:18" x14ac:dyDescent="0.25">
      <c r="C882" s="45"/>
      <c r="L882" s="45"/>
      <c r="M882" s="45"/>
      <c r="Q882" s="48"/>
      <c r="R882" s="45"/>
    </row>
    <row r="883" spans="3:18" x14ac:dyDescent="0.25">
      <c r="C883" s="45"/>
      <c r="L883" s="45"/>
      <c r="M883" s="45"/>
      <c r="Q883" s="48"/>
      <c r="R883" s="45"/>
    </row>
    <row r="884" spans="3:18" x14ac:dyDescent="0.25">
      <c r="C884" s="45"/>
      <c r="L884" s="45"/>
      <c r="M884" s="45"/>
      <c r="Q884" s="48"/>
      <c r="R884" s="45"/>
    </row>
    <row r="885" spans="3:18" x14ac:dyDescent="0.25">
      <c r="C885" s="45"/>
      <c r="L885" s="45"/>
      <c r="M885" s="45"/>
      <c r="Q885" s="48"/>
      <c r="R885" s="45"/>
    </row>
    <row r="886" spans="3:18" x14ac:dyDescent="0.25">
      <c r="C886" s="45"/>
      <c r="L886" s="45"/>
      <c r="M886" s="45"/>
      <c r="Q886" s="48"/>
      <c r="R886" s="45"/>
    </row>
    <row r="887" spans="3:18" x14ac:dyDescent="0.25">
      <c r="C887" s="45"/>
      <c r="L887" s="45"/>
      <c r="M887" s="45"/>
      <c r="Q887" s="48"/>
      <c r="R887" s="45"/>
    </row>
    <row r="888" spans="3:18" x14ac:dyDescent="0.25">
      <c r="C888" s="45"/>
      <c r="L888" s="45"/>
      <c r="M888" s="45"/>
      <c r="Q888" s="48"/>
      <c r="R888" s="45"/>
    </row>
    <row r="889" spans="3:18" x14ac:dyDescent="0.25">
      <c r="C889" s="45"/>
      <c r="L889" s="45"/>
      <c r="M889" s="45"/>
      <c r="Q889" s="48"/>
      <c r="R889" s="45"/>
    </row>
    <row r="890" spans="3:18" x14ac:dyDescent="0.25">
      <c r="C890" s="45"/>
      <c r="L890" s="45"/>
      <c r="M890" s="45"/>
      <c r="Q890" s="48"/>
      <c r="R890" s="45"/>
    </row>
    <row r="891" spans="3:18" x14ac:dyDescent="0.25">
      <c r="C891" s="45"/>
      <c r="L891" s="45"/>
      <c r="M891" s="45"/>
      <c r="Q891" s="48"/>
      <c r="R891" s="45"/>
    </row>
    <row r="892" spans="3:18" x14ac:dyDescent="0.25">
      <c r="C892" s="45"/>
      <c r="L892" s="45"/>
      <c r="M892" s="45"/>
      <c r="Q892" s="48"/>
      <c r="R892" s="45"/>
    </row>
    <row r="893" spans="3:18" x14ac:dyDescent="0.25">
      <c r="C893" s="45"/>
      <c r="L893" s="45"/>
      <c r="M893" s="45"/>
      <c r="Q893" s="48"/>
      <c r="R893" s="45"/>
    </row>
    <row r="894" spans="3:18" x14ac:dyDescent="0.25">
      <c r="C894" s="45"/>
      <c r="L894" s="45"/>
      <c r="M894" s="45"/>
      <c r="Q894" s="48"/>
      <c r="R894" s="45"/>
    </row>
    <row r="895" spans="3:18" x14ac:dyDescent="0.25">
      <c r="C895" s="45"/>
      <c r="L895" s="45"/>
      <c r="M895" s="45"/>
      <c r="Q895" s="48"/>
      <c r="R895" s="45"/>
    </row>
    <row r="896" spans="3:18" x14ac:dyDescent="0.25">
      <c r="C896" s="45"/>
      <c r="L896" s="45"/>
      <c r="M896" s="45"/>
      <c r="Q896" s="48"/>
      <c r="R896" s="45"/>
    </row>
    <row r="897" spans="3:18" x14ac:dyDescent="0.25">
      <c r="C897" s="45"/>
      <c r="L897" s="45"/>
      <c r="M897" s="45"/>
      <c r="Q897" s="48"/>
      <c r="R897" s="45"/>
    </row>
    <row r="898" spans="3:18" x14ac:dyDescent="0.25">
      <c r="C898" s="45"/>
      <c r="L898" s="45"/>
      <c r="M898" s="45"/>
      <c r="Q898" s="48"/>
      <c r="R898" s="45"/>
    </row>
    <row r="899" spans="3:18" x14ac:dyDescent="0.25">
      <c r="C899" s="45"/>
      <c r="L899" s="45"/>
      <c r="M899" s="45"/>
      <c r="Q899" s="48"/>
      <c r="R899" s="45"/>
    </row>
    <row r="900" spans="3:18" x14ac:dyDescent="0.25">
      <c r="C900" s="45"/>
      <c r="L900" s="45"/>
      <c r="M900" s="45"/>
      <c r="Q900" s="48"/>
      <c r="R900" s="45"/>
    </row>
    <row r="901" spans="3:18" x14ac:dyDescent="0.25">
      <c r="C901" s="45"/>
      <c r="L901" s="45"/>
      <c r="M901" s="45"/>
      <c r="Q901" s="48"/>
      <c r="R901" s="45"/>
    </row>
    <row r="902" spans="3:18" x14ac:dyDescent="0.25">
      <c r="C902" s="45"/>
      <c r="L902" s="45"/>
      <c r="M902" s="45"/>
      <c r="Q902" s="48"/>
      <c r="R902" s="45"/>
    </row>
    <row r="903" spans="3:18" x14ac:dyDescent="0.25">
      <c r="C903" s="45"/>
      <c r="L903" s="45"/>
      <c r="M903" s="45"/>
      <c r="Q903" s="48"/>
      <c r="R903" s="45"/>
    </row>
    <row r="904" spans="3:18" x14ac:dyDescent="0.25">
      <c r="C904" s="45"/>
      <c r="L904" s="45"/>
      <c r="M904" s="45"/>
      <c r="Q904" s="48"/>
      <c r="R904" s="45"/>
    </row>
    <row r="905" spans="3:18" x14ac:dyDescent="0.25">
      <c r="C905" s="45"/>
      <c r="L905" s="45"/>
      <c r="M905" s="45"/>
      <c r="Q905" s="48"/>
      <c r="R905" s="45"/>
    </row>
    <row r="906" spans="3:18" x14ac:dyDescent="0.25">
      <c r="C906" s="45"/>
      <c r="L906" s="45"/>
      <c r="M906" s="45"/>
      <c r="Q906" s="48"/>
      <c r="R906" s="45"/>
    </row>
    <row r="907" spans="3:18" x14ac:dyDescent="0.25">
      <c r="C907" s="45"/>
      <c r="L907" s="45"/>
      <c r="M907" s="45"/>
      <c r="Q907" s="48"/>
      <c r="R907" s="45"/>
    </row>
    <row r="908" spans="3:18" x14ac:dyDescent="0.25">
      <c r="C908" s="45"/>
      <c r="L908" s="45"/>
      <c r="M908" s="45"/>
      <c r="Q908" s="48"/>
      <c r="R908" s="45"/>
    </row>
    <row r="909" spans="3:18" x14ac:dyDescent="0.25">
      <c r="C909" s="45"/>
      <c r="L909" s="45"/>
      <c r="M909" s="45"/>
      <c r="Q909" s="48"/>
      <c r="R909" s="45"/>
    </row>
    <row r="910" spans="3:18" x14ac:dyDescent="0.25">
      <c r="C910" s="45"/>
      <c r="L910" s="45"/>
      <c r="M910" s="45"/>
      <c r="Q910" s="48"/>
      <c r="R910" s="45"/>
    </row>
    <row r="911" spans="3:18" x14ac:dyDescent="0.25">
      <c r="C911" s="45"/>
      <c r="L911" s="45"/>
      <c r="M911" s="45"/>
      <c r="Q911" s="48"/>
      <c r="R911" s="45"/>
    </row>
    <row r="912" spans="3:18" x14ac:dyDescent="0.25">
      <c r="C912" s="45"/>
      <c r="L912" s="45"/>
      <c r="M912" s="45"/>
      <c r="Q912" s="48"/>
      <c r="R912" s="45"/>
    </row>
    <row r="913" spans="3:18" x14ac:dyDescent="0.25">
      <c r="C913" s="45"/>
      <c r="L913" s="45"/>
      <c r="M913" s="45"/>
      <c r="Q913" s="48"/>
      <c r="R913" s="45"/>
    </row>
    <row r="914" spans="3:18" x14ac:dyDescent="0.25">
      <c r="C914" s="45"/>
      <c r="L914" s="45"/>
      <c r="M914" s="45"/>
      <c r="Q914" s="48"/>
      <c r="R914" s="45"/>
    </row>
    <row r="915" spans="3:18" x14ac:dyDescent="0.25">
      <c r="C915" s="45"/>
      <c r="L915" s="45"/>
      <c r="M915" s="45"/>
      <c r="Q915" s="48"/>
      <c r="R915" s="45"/>
    </row>
    <row r="916" spans="3:18" x14ac:dyDescent="0.25">
      <c r="C916" s="45"/>
      <c r="L916" s="45"/>
      <c r="M916" s="45"/>
      <c r="Q916" s="48"/>
      <c r="R916" s="45"/>
    </row>
    <row r="917" spans="3:18" x14ac:dyDescent="0.25">
      <c r="C917" s="45"/>
      <c r="L917" s="45"/>
      <c r="M917" s="45"/>
      <c r="Q917" s="48"/>
      <c r="R917" s="45"/>
    </row>
    <row r="918" spans="3:18" x14ac:dyDescent="0.25">
      <c r="C918" s="45"/>
      <c r="L918" s="45"/>
      <c r="M918" s="45"/>
      <c r="Q918" s="48"/>
      <c r="R918" s="45"/>
    </row>
    <row r="919" spans="3:18" x14ac:dyDescent="0.25">
      <c r="C919" s="45"/>
      <c r="L919" s="45"/>
      <c r="M919" s="45"/>
      <c r="Q919" s="48"/>
      <c r="R919" s="45"/>
    </row>
    <row r="920" spans="3:18" x14ac:dyDescent="0.25">
      <c r="C920" s="45"/>
      <c r="L920" s="45"/>
      <c r="M920" s="45"/>
      <c r="Q920" s="48"/>
      <c r="R920" s="45"/>
    </row>
    <row r="921" spans="3:18" x14ac:dyDescent="0.25">
      <c r="C921" s="45"/>
      <c r="L921" s="45"/>
      <c r="M921" s="45"/>
      <c r="Q921" s="48"/>
      <c r="R921" s="45"/>
    </row>
    <row r="922" spans="3:18" x14ac:dyDescent="0.25">
      <c r="C922" s="45"/>
      <c r="L922" s="45"/>
      <c r="M922" s="45"/>
      <c r="Q922" s="48"/>
      <c r="R922" s="45"/>
    </row>
    <row r="923" spans="3:18" x14ac:dyDescent="0.25">
      <c r="C923" s="45"/>
      <c r="L923" s="45"/>
      <c r="M923" s="45"/>
      <c r="Q923" s="48"/>
      <c r="R923" s="45"/>
    </row>
    <row r="924" spans="3:18" x14ac:dyDescent="0.25">
      <c r="C924" s="45"/>
      <c r="L924" s="45"/>
      <c r="M924" s="45"/>
      <c r="Q924" s="48"/>
      <c r="R924" s="45"/>
    </row>
    <row r="925" spans="3:18" x14ac:dyDescent="0.25">
      <c r="C925" s="45"/>
      <c r="L925" s="45"/>
      <c r="M925" s="45"/>
      <c r="Q925" s="48"/>
      <c r="R925" s="45"/>
    </row>
    <row r="926" spans="3:18" x14ac:dyDescent="0.25">
      <c r="C926" s="45"/>
      <c r="L926" s="45"/>
      <c r="M926" s="45"/>
      <c r="Q926" s="48"/>
      <c r="R926" s="45"/>
    </row>
    <row r="927" spans="3:18" x14ac:dyDescent="0.25">
      <c r="C927" s="45"/>
      <c r="L927" s="45"/>
      <c r="M927" s="45"/>
      <c r="Q927" s="48"/>
      <c r="R927" s="45"/>
    </row>
    <row r="928" spans="3:18" x14ac:dyDescent="0.25">
      <c r="C928" s="45"/>
      <c r="L928" s="45"/>
      <c r="M928" s="45"/>
      <c r="Q928" s="48"/>
      <c r="R928" s="45"/>
    </row>
    <row r="929" spans="3:18" x14ac:dyDescent="0.25">
      <c r="C929" s="45"/>
      <c r="L929" s="45"/>
      <c r="M929" s="45"/>
      <c r="Q929" s="48"/>
      <c r="R929" s="45"/>
    </row>
    <row r="930" spans="3:18" x14ac:dyDescent="0.25">
      <c r="C930" s="45"/>
      <c r="L930" s="45"/>
      <c r="M930" s="45"/>
      <c r="Q930" s="48"/>
      <c r="R930" s="45"/>
    </row>
    <row r="931" spans="3:18" x14ac:dyDescent="0.25">
      <c r="C931" s="45"/>
      <c r="L931" s="45"/>
      <c r="M931" s="45"/>
      <c r="Q931" s="48"/>
      <c r="R931" s="45"/>
    </row>
    <row r="932" spans="3:18" x14ac:dyDescent="0.25">
      <c r="C932" s="45"/>
      <c r="L932" s="45"/>
      <c r="M932" s="45"/>
      <c r="Q932" s="48"/>
      <c r="R932" s="45"/>
    </row>
    <row r="933" spans="3:18" x14ac:dyDescent="0.25">
      <c r="C933" s="45"/>
      <c r="L933" s="45"/>
      <c r="M933" s="45"/>
      <c r="Q933" s="48"/>
      <c r="R933" s="45"/>
    </row>
    <row r="934" spans="3:18" x14ac:dyDescent="0.25">
      <c r="C934" s="45"/>
      <c r="L934" s="45"/>
      <c r="M934" s="45"/>
      <c r="Q934" s="48"/>
      <c r="R934" s="45"/>
    </row>
    <row r="935" spans="3:18" x14ac:dyDescent="0.25">
      <c r="C935" s="45"/>
      <c r="L935" s="45"/>
      <c r="M935" s="45"/>
      <c r="Q935" s="48"/>
      <c r="R935" s="45"/>
    </row>
    <row r="936" spans="3:18" x14ac:dyDescent="0.25">
      <c r="C936" s="45"/>
      <c r="L936" s="45"/>
      <c r="M936" s="45"/>
      <c r="Q936" s="48"/>
      <c r="R936" s="45"/>
    </row>
    <row r="937" spans="3:18" x14ac:dyDescent="0.25">
      <c r="C937" s="45"/>
      <c r="L937" s="45"/>
      <c r="M937" s="45"/>
      <c r="Q937" s="48"/>
      <c r="R937" s="45"/>
    </row>
    <row r="938" spans="3:18" x14ac:dyDescent="0.25">
      <c r="C938" s="45"/>
      <c r="L938" s="45"/>
      <c r="M938" s="45"/>
      <c r="Q938" s="48"/>
      <c r="R938" s="45"/>
    </row>
    <row r="939" spans="3:18" x14ac:dyDescent="0.25">
      <c r="C939" s="45"/>
      <c r="L939" s="45"/>
      <c r="M939" s="45"/>
      <c r="Q939" s="48"/>
      <c r="R939" s="45"/>
    </row>
    <row r="940" spans="3:18" x14ac:dyDescent="0.25">
      <c r="C940" s="45"/>
      <c r="L940" s="45"/>
      <c r="M940" s="45"/>
      <c r="Q940" s="48"/>
      <c r="R940" s="45"/>
    </row>
    <row r="941" spans="3:18" x14ac:dyDescent="0.25">
      <c r="C941" s="45"/>
      <c r="L941" s="45"/>
      <c r="M941" s="45"/>
      <c r="Q941" s="48"/>
      <c r="R941" s="45"/>
    </row>
    <row r="942" spans="3:18" x14ac:dyDescent="0.25">
      <c r="C942" s="45"/>
      <c r="L942" s="45"/>
      <c r="M942" s="45"/>
      <c r="Q942" s="48"/>
      <c r="R942" s="45"/>
    </row>
    <row r="943" spans="3:18" x14ac:dyDescent="0.25">
      <c r="C943" s="45"/>
      <c r="L943" s="45"/>
      <c r="M943" s="45"/>
      <c r="Q943" s="48"/>
      <c r="R943" s="45"/>
    </row>
    <row r="944" spans="3:18" x14ac:dyDescent="0.25">
      <c r="C944" s="45"/>
      <c r="L944" s="45"/>
      <c r="M944" s="45"/>
      <c r="Q944" s="48"/>
      <c r="R944" s="45"/>
    </row>
    <row r="945" spans="3:18" x14ac:dyDescent="0.25">
      <c r="C945" s="45"/>
      <c r="L945" s="45"/>
      <c r="M945" s="45"/>
      <c r="Q945" s="48"/>
      <c r="R945" s="45"/>
    </row>
    <row r="946" spans="3:18" x14ac:dyDescent="0.25">
      <c r="C946" s="45"/>
      <c r="L946" s="45"/>
      <c r="M946" s="45"/>
      <c r="Q946" s="48"/>
      <c r="R946" s="45"/>
    </row>
    <row r="947" spans="3:18" x14ac:dyDescent="0.25">
      <c r="C947" s="45"/>
      <c r="L947" s="45"/>
      <c r="M947" s="45"/>
      <c r="Q947" s="48"/>
      <c r="R947" s="45"/>
    </row>
    <row r="948" spans="3:18" x14ac:dyDescent="0.25">
      <c r="C948" s="45"/>
      <c r="L948" s="45"/>
      <c r="M948" s="45"/>
      <c r="Q948" s="48"/>
      <c r="R948" s="45"/>
    </row>
    <row r="949" spans="3:18" x14ac:dyDescent="0.25">
      <c r="C949" s="45"/>
      <c r="L949" s="45"/>
      <c r="M949" s="45"/>
      <c r="Q949" s="48"/>
      <c r="R949" s="45"/>
    </row>
    <row r="950" spans="3:18" x14ac:dyDescent="0.25">
      <c r="C950" s="45"/>
      <c r="L950" s="45"/>
      <c r="M950" s="45"/>
      <c r="Q950" s="48"/>
      <c r="R950" s="45"/>
    </row>
    <row r="951" spans="3:18" x14ac:dyDescent="0.25">
      <c r="C951" s="45"/>
      <c r="L951" s="45"/>
      <c r="M951" s="45"/>
      <c r="Q951" s="48"/>
      <c r="R951" s="45"/>
    </row>
    <row r="952" spans="3:18" x14ac:dyDescent="0.25">
      <c r="C952" s="45"/>
      <c r="L952" s="45"/>
      <c r="M952" s="45"/>
      <c r="Q952" s="48"/>
      <c r="R952" s="45"/>
    </row>
    <row r="953" spans="3:18" x14ac:dyDescent="0.25">
      <c r="C953" s="45"/>
      <c r="L953" s="45"/>
      <c r="M953" s="45"/>
      <c r="Q953" s="48"/>
      <c r="R953" s="45"/>
    </row>
    <row r="954" spans="3:18" x14ac:dyDescent="0.25">
      <c r="C954" s="45"/>
      <c r="L954" s="45"/>
      <c r="M954" s="45"/>
      <c r="Q954" s="48"/>
      <c r="R954" s="45"/>
    </row>
    <row r="955" spans="3:18" x14ac:dyDescent="0.25">
      <c r="C955" s="45"/>
      <c r="L955" s="45"/>
      <c r="M955" s="45"/>
      <c r="Q955" s="48"/>
      <c r="R955" s="45"/>
    </row>
    <row r="956" spans="3:18" x14ac:dyDescent="0.25">
      <c r="C956" s="45"/>
      <c r="L956" s="45"/>
      <c r="M956" s="45"/>
      <c r="Q956" s="48"/>
      <c r="R956" s="45"/>
    </row>
    <row r="957" spans="3:18" x14ac:dyDescent="0.25">
      <c r="C957" s="45"/>
      <c r="L957" s="45"/>
      <c r="M957" s="45"/>
      <c r="Q957" s="48"/>
      <c r="R957" s="45"/>
    </row>
    <row r="958" spans="3:18" x14ac:dyDescent="0.25">
      <c r="C958" s="45"/>
      <c r="L958" s="45"/>
      <c r="M958" s="45"/>
      <c r="Q958" s="48"/>
      <c r="R958" s="45"/>
    </row>
    <row r="959" spans="3:18" x14ac:dyDescent="0.25">
      <c r="C959" s="45"/>
      <c r="L959" s="45"/>
      <c r="M959" s="45"/>
      <c r="Q959" s="48"/>
      <c r="R959" s="45"/>
    </row>
    <row r="960" spans="3:18" x14ac:dyDescent="0.25">
      <c r="C960" s="45"/>
      <c r="L960" s="45"/>
      <c r="M960" s="45"/>
      <c r="Q960" s="48"/>
      <c r="R960" s="45"/>
    </row>
    <row r="961" spans="3:18" x14ac:dyDescent="0.25">
      <c r="C961" s="45"/>
      <c r="L961" s="45"/>
      <c r="M961" s="45"/>
      <c r="Q961" s="48"/>
      <c r="R961" s="45"/>
    </row>
    <row r="962" spans="3:18" x14ac:dyDescent="0.25">
      <c r="C962" s="45"/>
      <c r="L962" s="45"/>
      <c r="M962" s="45"/>
      <c r="Q962" s="48"/>
      <c r="R962" s="45"/>
    </row>
    <row r="963" spans="3:18" x14ac:dyDescent="0.25">
      <c r="C963" s="45"/>
      <c r="L963" s="45"/>
      <c r="M963" s="45"/>
      <c r="Q963" s="48"/>
      <c r="R963" s="45"/>
    </row>
    <row r="964" spans="3:18" x14ac:dyDescent="0.25">
      <c r="C964" s="45"/>
      <c r="L964" s="45"/>
      <c r="M964" s="45"/>
      <c r="Q964" s="48"/>
      <c r="R964" s="45"/>
    </row>
    <row r="965" spans="3:18" x14ac:dyDescent="0.25">
      <c r="C965" s="45"/>
      <c r="L965" s="45"/>
      <c r="M965" s="45"/>
      <c r="Q965" s="48"/>
      <c r="R965" s="45"/>
    </row>
    <row r="966" spans="3:18" x14ac:dyDescent="0.25">
      <c r="C966" s="45"/>
      <c r="L966" s="45"/>
      <c r="M966" s="45"/>
      <c r="Q966" s="48"/>
      <c r="R966" s="45"/>
    </row>
    <row r="967" spans="3:18" x14ac:dyDescent="0.25">
      <c r="C967" s="45"/>
      <c r="L967" s="45"/>
      <c r="M967" s="45"/>
      <c r="Q967" s="48"/>
      <c r="R967" s="45"/>
    </row>
    <row r="968" spans="3:18" x14ac:dyDescent="0.25">
      <c r="C968" s="45"/>
      <c r="L968" s="45"/>
      <c r="M968" s="45"/>
      <c r="Q968" s="48"/>
      <c r="R968" s="45"/>
    </row>
    <row r="969" spans="3:18" x14ac:dyDescent="0.25">
      <c r="C969" s="45"/>
      <c r="L969" s="45"/>
      <c r="M969" s="45"/>
      <c r="Q969" s="48"/>
      <c r="R969" s="45"/>
    </row>
    <row r="970" spans="3:18" x14ac:dyDescent="0.25">
      <c r="C970" s="45"/>
      <c r="L970" s="45"/>
      <c r="M970" s="45"/>
      <c r="Q970" s="48"/>
      <c r="R970" s="45"/>
    </row>
    <row r="971" spans="3:18" x14ac:dyDescent="0.25">
      <c r="C971" s="45"/>
      <c r="L971" s="45"/>
      <c r="M971" s="45"/>
      <c r="Q971" s="48"/>
      <c r="R971" s="45"/>
    </row>
    <row r="972" spans="3:18" x14ac:dyDescent="0.25">
      <c r="C972" s="45"/>
      <c r="L972" s="45"/>
      <c r="M972" s="45"/>
      <c r="Q972" s="48"/>
      <c r="R972" s="45"/>
    </row>
    <row r="973" spans="3:18" x14ac:dyDescent="0.25">
      <c r="C973" s="45"/>
      <c r="L973" s="45"/>
      <c r="M973" s="45"/>
      <c r="Q973" s="48"/>
      <c r="R973" s="45"/>
    </row>
    <row r="974" spans="3:18" x14ac:dyDescent="0.25">
      <c r="C974" s="45"/>
      <c r="L974" s="45"/>
      <c r="M974" s="45"/>
      <c r="Q974" s="48"/>
      <c r="R974" s="45"/>
    </row>
    <row r="975" spans="3:18" x14ac:dyDescent="0.25">
      <c r="C975" s="45"/>
      <c r="L975" s="45"/>
      <c r="M975" s="45"/>
      <c r="Q975" s="48"/>
      <c r="R975" s="45"/>
    </row>
    <row r="976" spans="3:18" x14ac:dyDescent="0.25">
      <c r="C976" s="45"/>
      <c r="L976" s="45"/>
      <c r="M976" s="45"/>
      <c r="Q976" s="48"/>
      <c r="R976" s="45"/>
    </row>
    <row r="977" spans="3:18" x14ac:dyDescent="0.25">
      <c r="C977" s="45"/>
      <c r="L977" s="45"/>
      <c r="M977" s="45"/>
      <c r="Q977" s="48"/>
      <c r="R977" s="45"/>
    </row>
    <row r="978" spans="3:18" x14ac:dyDescent="0.25">
      <c r="C978" s="45"/>
      <c r="L978" s="45"/>
      <c r="M978" s="45"/>
      <c r="Q978" s="48"/>
      <c r="R978" s="45"/>
    </row>
    <row r="979" spans="3:18" x14ac:dyDescent="0.25">
      <c r="C979" s="45"/>
      <c r="L979" s="45"/>
      <c r="M979" s="45"/>
      <c r="Q979" s="48"/>
      <c r="R979" s="45"/>
    </row>
    <row r="980" spans="3:18" x14ac:dyDescent="0.25">
      <c r="C980" s="45"/>
      <c r="L980" s="45"/>
      <c r="M980" s="45"/>
      <c r="Q980" s="48"/>
      <c r="R980" s="45"/>
    </row>
    <row r="981" spans="3:18" x14ac:dyDescent="0.25">
      <c r="C981" s="45"/>
      <c r="L981" s="45"/>
      <c r="M981" s="45"/>
      <c r="Q981" s="48"/>
      <c r="R981" s="45"/>
    </row>
    <row r="982" spans="3:18" x14ac:dyDescent="0.25">
      <c r="C982" s="45"/>
      <c r="L982" s="45"/>
      <c r="M982" s="45"/>
      <c r="Q982" s="48"/>
      <c r="R982" s="45"/>
    </row>
    <row r="983" spans="3:18" x14ac:dyDescent="0.25">
      <c r="C983" s="45"/>
      <c r="L983" s="45"/>
      <c r="M983" s="45"/>
      <c r="Q983" s="48"/>
      <c r="R983" s="45"/>
    </row>
    <row r="984" spans="3:18" x14ac:dyDescent="0.25">
      <c r="C984" s="45"/>
      <c r="L984" s="45"/>
      <c r="M984" s="45"/>
      <c r="Q984" s="48"/>
      <c r="R984" s="45"/>
    </row>
    <row r="985" spans="3:18" x14ac:dyDescent="0.25">
      <c r="C985" s="45"/>
      <c r="L985" s="45"/>
      <c r="M985" s="45"/>
      <c r="Q985" s="48"/>
      <c r="R985" s="45"/>
    </row>
    <row r="986" spans="3:18" x14ac:dyDescent="0.25">
      <c r="C986" s="45"/>
      <c r="L986" s="45"/>
      <c r="M986" s="45"/>
      <c r="Q986" s="48"/>
      <c r="R986" s="45"/>
    </row>
    <row r="987" spans="3:18" x14ac:dyDescent="0.25">
      <c r="C987" s="45"/>
      <c r="L987" s="45"/>
      <c r="M987" s="45"/>
      <c r="Q987" s="48"/>
      <c r="R987" s="45"/>
    </row>
    <row r="988" spans="3:18" x14ac:dyDescent="0.25">
      <c r="C988" s="45"/>
      <c r="L988" s="45"/>
      <c r="M988" s="45"/>
      <c r="Q988" s="48"/>
      <c r="R988" s="45"/>
    </row>
    <row r="989" spans="3:18" x14ac:dyDescent="0.25">
      <c r="C989" s="45"/>
      <c r="L989" s="45"/>
      <c r="M989" s="45"/>
      <c r="Q989" s="48"/>
      <c r="R989" s="45"/>
    </row>
    <row r="990" spans="3:18" x14ac:dyDescent="0.25">
      <c r="C990" s="45"/>
      <c r="L990" s="45"/>
      <c r="M990" s="45"/>
      <c r="Q990" s="48"/>
      <c r="R990" s="45"/>
    </row>
    <row r="991" spans="3:18" x14ac:dyDescent="0.25">
      <c r="C991" s="45"/>
      <c r="L991" s="45"/>
      <c r="M991" s="45"/>
      <c r="Q991" s="48"/>
      <c r="R991" s="45"/>
    </row>
    <row r="992" spans="3:18" x14ac:dyDescent="0.25">
      <c r="C992" s="45"/>
      <c r="L992" s="45"/>
      <c r="M992" s="45"/>
      <c r="Q992" s="48"/>
      <c r="R992" s="45"/>
    </row>
    <row r="993" spans="3:18" x14ac:dyDescent="0.25">
      <c r="C993" s="45"/>
      <c r="L993" s="45"/>
      <c r="M993" s="45"/>
      <c r="Q993" s="48"/>
      <c r="R993" s="45"/>
    </row>
    <row r="994" spans="3:18" x14ac:dyDescent="0.25">
      <c r="C994" s="45"/>
      <c r="L994" s="45"/>
      <c r="M994" s="45"/>
      <c r="Q994" s="48"/>
      <c r="R994" s="45"/>
    </row>
    <row r="995" spans="3:18" x14ac:dyDescent="0.25">
      <c r="C995" s="45"/>
      <c r="L995" s="45"/>
      <c r="M995" s="45"/>
      <c r="Q995" s="48"/>
      <c r="R995" s="45"/>
    </row>
    <row r="996" spans="3:18" x14ac:dyDescent="0.25">
      <c r="C996" s="45"/>
      <c r="L996" s="45"/>
      <c r="M996" s="45"/>
      <c r="Q996" s="48"/>
      <c r="R996" s="45"/>
    </row>
    <row r="997" spans="3:18" x14ac:dyDescent="0.25">
      <c r="C997" s="45"/>
      <c r="L997" s="45"/>
      <c r="M997" s="45"/>
      <c r="Q997" s="48"/>
      <c r="R997" s="45"/>
    </row>
    <row r="998" spans="3:18" x14ac:dyDescent="0.25">
      <c r="C998" s="45"/>
      <c r="L998" s="45"/>
      <c r="M998" s="45"/>
      <c r="Q998" s="48"/>
      <c r="R998" s="45"/>
    </row>
    <row r="999" spans="3:18" x14ac:dyDescent="0.25">
      <c r="C999" s="45"/>
      <c r="L999" s="45"/>
      <c r="M999" s="45"/>
      <c r="Q999" s="48"/>
      <c r="R999" s="45"/>
    </row>
    <row r="1000" spans="3:18" x14ac:dyDescent="0.25">
      <c r="C1000" s="45"/>
      <c r="L1000" s="45"/>
      <c r="M1000" s="45"/>
      <c r="Q1000" s="48"/>
      <c r="R1000" s="45"/>
    </row>
    <row r="1001" spans="3:18" x14ac:dyDescent="0.25">
      <c r="C1001" s="45"/>
      <c r="L1001" s="45"/>
      <c r="M1001" s="45"/>
      <c r="Q1001" s="48"/>
      <c r="R1001" s="45"/>
    </row>
    <row r="1002" spans="3:18" x14ac:dyDescent="0.25">
      <c r="C1002" s="45"/>
      <c r="L1002" s="45"/>
      <c r="M1002" s="45"/>
      <c r="Q1002" s="48"/>
      <c r="R1002" s="45"/>
    </row>
    <row r="1003" spans="3:18" x14ac:dyDescent="0.25">
      <c r="C1003" s="45"/>
      <c r="L1003" s="45"/>
      <c r="M1003" s="45"/>
      <c r="Q1003" s="48"/>
      <c r="R1003" s="45"/>
    </row>
    <row r="1004" spans="3:18" x14ac:dyDescent="0.25">
      <c r="C1004" s="45"/>
      <c r="L1004" s="45"/>
      <c r="M1004" s="45"/>
      <c r="Q1004" s="48"/>
      <c r="R1004" s="45"/>
    </row>
    <row r="1005" spans="3:18" x14ac:dyDescent="0.25">
      <c r="C1005" s="45"/>
      <c r="L1005" s="45"/>
      <c r="M1005" s="45"/>
      <c r="Q1005" s="48"/>
      <c r="R1005" s="45"/>
    </row>
    <row r="1006" spans="3:18" x14ac:dyDescent="0.25">
      <c r="C1006" s="45"/>
      <c r="L1006" s="45"/>
      <c r="M1006" s="45"/>
      <c r="Q1006" s="48"/>
      <c r="R1006" s="45"/>
    </row>
    <row r="1007" spans="3:18" x14ac:dyDescent="0.25">
      <c r="C1007" s="45"/>
      <c r="L1007" s="45"/>
      <c r="M1007" s="45"/>
      <c r="Q1007" s="48"/>
      <c r="R1007" s="45"/>
    </row>
    <row r="1008" spans="3:18" x14ac:dyDescent="0.25">
      <c r="C1008" s="45"/>
      <c r="L1008" s="45"/>
      <c r="M1008" s="45"/>
      <c r="Q1008" s="48"/>
      <c r="R1008" s="45"/>
    </row>
    <row r="1009" spans="3:18" x14ac:dyDescent="0.25">
      <c r="C1009" s="45"/>
      <c r="L1009" s="45"/>
      <c r="M1009" s="45"/>
      <c r="Q1009" s="48"/>
      <c r="R1009" s="45"/>
    </row>
    <row r="1010" spans="3:18" x14ac:dyDescent="0.25">
      <c r="C1010" s="45"/>
      <c r="L1010" s="45"/>
      <c r="M1010" s="45"/>
      <c r="Q1010" s="48"/>
      <c r="R1010" s="45"/>
    </row>
    <row r="1011" spans="3:18" x14ac:dyDescent="0.25">
      <c r="C1011" s="45"/>
      <c r="L1011" s="45"/>
      <c r="M1011" s="45"/>
      <c r="Q1011" s="48"/>
      <c r="R1011" s="45"/>
    </row>
    <row r="1012" spans="3:18" x14ac:dyDescent="0.25">
      <c r="C1012" s="45"/>
      <c r="L1012" s="45"/>
      <c r="M1012" s="45"/>
      <c r="Q1012" s="48"/>
      <c r="R1012" s="45"/>
    </row>
    <row r="1013" spans="3:18" x14ac:dyDescent="0.25">
      <c r="C1013" s="45"/>
      <c r="L1013" s="45"/>
      <c r="M1013" s="45"/>
      <c r="Q1013" s="48"/>
      <c r="R1013" s="45"/>
    </row>
    <row r="1014" spans="3:18" x14ac:dyDescent="0.25">
      <c r="C1014" s="45"/>
      <c r="L1014" s="45"/>
      <c r="M1014" s="45"/>
      <c r="Q1014" s="48"/>
      <c r="R1014" s="45"/>
    </row>
    <row r="1015" spans="3:18" x14ac:dyDescent="0.25">
      <c r="C1015" s="45"/>
      <c r="L1015" s="45"/>
      <c r="M1015" s="45"/>
      <c r="Q1015" s="48"/>
      <c r="R1015" s="45"/>
    </row>
    <row r="1016" spans="3:18" x14ac:dyDescent="0.25">
      <c r="C1016" s="45"/>
      <c r="L1016" s="45"/>
      <c r="M1016" s="45"/>
      <c r="Q1016" s="48"/>
      <c r="R1016" s="45"/>
    </row>
    <row r="1017" spans="3:18" x14ac:dyDescent="0.25">
      <c r="C1017" s="45"/>
      <c r="L1017" s="45"/>
      <c r="M1017" s="45"/>
      <c r="Q1017" s="48"/>
      <c r="R1017" s="45"/>
    </row>
    <row r="1018" spans="3:18" x14ac:dyDescent="0.25">
      <c r="C1018" s="45"/>
      <c r="L1018" s="45"/>
      <c r="M1018" s="45"/>
      <c r="Q1018" s="48"/>
      <c r="R1018" s="45"/>
    </row>
    <row r="1019" spans="3:18" x14ac:dyDescent="0.25">
      <c r="C1019" s="45"/>
      <c r="L1019" s="45"/>
      <c r="M1019" s="45"/>
      <c r="Q1019" s="48"/>
      <c r="R1019" s="45"/>
    </row>
    <row r="1020" spans="3:18" x14ac:dyDescent="0.25">
      <c r="C1020" s="45"/>
      <c r="L1020" s="45"/>
      <c r="M1020" s="45"/>
      <c r="Q1020" s="48"/>
      <c r="R1020" s="45"/>
    </row>
    <row r="1021" spans="3:18" x14ac:dyDescent="0.25">
      <c r="C1021" s="45"/>
      <c r="L1021" s="45"/>
      <c r="M1021" s="45"/>
      <c r="Q1021" s="48"/>
      <c r="R1021" s="45"/>
    </row>
    <row r="1022" spans="3:18" x14ac:dyDescent="0.25">
      <c r="C1022" s="45"/>
      <c r="L1022" s="45"/>
      <c r="M1022" s="45"/>
      <c r="Q1022" s="48"/>
      <c r="R1022" s="45"/>
    </row>
    <row r="1023" spans="3:18" x14ac:dyDescent="0.25">
      <c r="C1023" s="45"/>
      <c r="L1023" s="45"/>
      <c r="M1023" s="45"/>
      <c r="Q1023" s="48"/>
      <c r="R1023" s="45"/>
    </row>
    <row r="1024" spans="3:18" x14ac:dyDescent="0.25">
      <c r="C1024" s="45"/>
      <c r="L1024" s="45"/>
      <c r="M1024" s="45"/>
      <c r="Q1024" s="48"/>
      <c r="R1024" s="45"/>
    </row>
    <row r="1025" spans="3:18" x14ac:dyDescent="0.25">
      <c r="C1025" s="45"/>
      <c r="L1025" s="45"/>
      <c r="M1025" s="45"/>
      <c r="Q1025" s="48"/>
      <c r="R1025" s="45"/>
    </row>
    <row r="1026" spans="3:18" x14ac:dyDescent="0.25">
      <c r="C1026" s="45"/>
      <c r="L1026" s="45"/>
      <c r="M1026" s="45"/>
      <c r="Q1026" s="48"/>
      <c r="R1026" s="45"/>
    </row>
  </sheetData>
  <pageMargins left="0.7" right="0.7" top="0.78740157499999996" bottom="0.78740157499999996"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A1:J7"/>
  <sheetViews>
    <sheetView topLeftCell="B1" zoomScale="115" zoomScaleNormal="115" workbookViewId="0">
      <selection activeCell="G29" sqref="G29"/>
    </sheetView>
  </sheetViews>
  <sheetFormatPr baseColWidth="10" defaultColWidth="9.140625" defaultRowHeight="15" x14ac:dyDescent="0.25"/>
  <cols>
    <col min="1" max="1" width="12.7109375" customWidth="1"/>
    <col min="2" max="2" width="18.28515625" customWidth="1"/>
    <col min="3" max="3" width="12.7109375" customWidth="1"/>
    <col min="4" max="4" width="24.7109375" customWidth="1"/>
    <col min="5" max="10" width="18.140625" customWidth="1"/>
  </cols>
  <sheetData>
    <row r="1" spans="1:10" s="452" customFormat="1" ht="24" thickBot="1" x14ac:dyDescent="0.4">
      <c r="A1" s="451" t="s">
        <v>243</v>
      </c>
    </row>
    <row r="2" spans="1:10" s="26" customFormat="1" x14ac:dyDescent="0.25">
      <c r="B2" s="79" t="s">
        <v>244</v>
      </c>
      <c r="C2" s="79" t="s">
        <v>251</v>
      </c>
      <c r="D2" s="79" t="s">
        <v>245</v>
      </c>
      <c r="E2" s="79" t="s">
        <v>252</v>
      </c>
      <c r="F2" s="79" t="s">
        <v>253</v>
      </c>
      <c r="G2" s="79" t="s">
        <v>254</v>
      </c>
      <c r="H2" s="79" t="s">
        <v>255</v>
      </c>
      <c r="I2" s="79" t="s">
        <v>256</v>
      </c>
      <c r="J2" s="79" t="s">
        <v>257</v>
      </c>
    </row>
    <row r="3" spans="1:10" s="26" customFormat="1" ht="15.75" x14ac:dyDescent="0.25">
      <c r="A3" s="80" t="s">
        <v>246</v>
      </c>
      <c r="B3" s="81" t="s">
        <v>377</v>
      </c>
      <c r="C3" s="83">
        <v>1</v>
      </c>
      <c r="D3" s="354" t="s">
        <v>377</v>
      </c>
      <c r="E3" s="341">
        <v>226</v>
      </c>
      <c r="F3" s="341">
        <v>0</v>
      </c>
      <c r="G3" s="341">
        <v>116</v>
      </c>
      <c r="H3" s="82">
        <v>255</v>
      </c>
      <c r="I3" s="82">
        <v>255</v>
      </c>
      <c r="J3" s="82">
        <v>255</v>
      </c>
    </row>
    <row r="4" spans="1:10" s="26" customFormat="1" ht="15.75" x14ac:dyDescent="0.25">
      <c r="A4" s="80" t="s">
        <v>247</v>
      </c>
      <c r="B4" s="81" t="s">
        <v>374</v>
      </c>
      <c r="C4" s="83">
        <v>1</v>
      </c>
      <c r="D4" s="342" t="s">
        <v>374</v>
      </c>
      <c r="E4" s="341">
        <v>218</v>
      </c>
      <c r="F4" s="341">
        <v>41</v>
      </c>
      <c r="G4" s="341">
        <v>28</v>
      </c>
      <c r="H4" s="82">
        <v>255</v>
      </c>
      <c r="I4" s="82">
        <v>255</v>
      </c>
      <c r="J4" s="82">
        <v>255</v>
      </c>
    </row>
    <row r="5" spans="1:10" s="26" customFormat="1" ht="15.75" x14ac:dyDescent="0.25">
      <c r="A5" s="80" t="s">
        <v>248</v>
      </c>
      <c r="B5" s="81" t="s">
        <v>378</v>
      </c>
      <c r="C5" s="83">
        <v>1</v>
      </c>
      <c r="D5" s="355" t="s">
        <v>378</v>
      </c>
      <c r="E5" s="341">
        <v>1</v>
      </c>
      <c r="F5" s="341">
        <v>66</v>
      </c>
      <c r="G5" s="341">
        <v>104</v>
      </c>
      <c r="H5" s="82">
        <v>255</v>
      </c>
      <c r="I5" s="82">
        <v>255</v>
      </c>
      <c r="J5" s="82">
        <v>255</v>
      </c>
    </row>
    <row r="6" spans="1:10" s="26" customFormat="1" ht="15.75" x14ac:dyDescent="0.25">
      <c r="A6" s="80" t="s">
        <v>249</v>
      </c>
      <c r="B6" s="81" t="s">
        <v>249</v>
      </c>
      <c r="C6" s="83">
        <v>0</v>
      </c>
      <c r="D6" s="84" t="str">
        <f t="shared" ref="D6:D7" si="0">B6</f>
        <v>Operator 4</v>
      </c>
      <c r="E6" s="82">
        <v>54</v>
      </c>
      <c r="F6" s="82">
        <v>96</v>
      </c>
      <c r="G6" s="82">
        <v>146</v>
      </c>
      <c r="H6" s="82">
        <v>0</v>
      </c>
      <c r="I6" s="82">
        <v>0</v>
      </c>
      <c r="J6" s="82">
        <v>0</v>
      </c>
    </row>
    <row r="7" spans="1:10" s="26" customFormat="1" ht="15.75" x14ac:dyDescent="0.25">
      <c r="A7" s="80" t="s">
        <v>250</v>
      </c>
      <c r="B7" s="81" t="s">
        <v>250</v>
      </c>
      <c r="C7" s="83">
        <v>0</v>
      </c>
      <c r="D7" s="84" t="str">
        <f t="shared" si="0"/>
        <v>Operator 5</v>
      </c>
      <c r="E7" s="82">
        <v>54</v>
      </c>
      <c r="F7" s="82">
        <v>96</v>
      </c>
      <c r="G7" s="82">
        <v>146</v>
      </c>
      <c r="H7" s="82">
        <v>0</v>
      </c>
      <c r="I7" s="82">
        <v>0</v>
      </c>
      <c r="J7" s="82">
        <v>0</v>
      </c>
    </row>
  </sheetData>
  <mergeCells count="1">
    <mergeCell ref="A1:XFD1"/>
  </mergeCells>
  <conditionalFormatting sqref="C3:C7">
    <cfRule type="cellIs" dxfId="1" priority="1" operator="equal">
      <formula>0</formula>
    </cfRule>
    <cfRule type="cellIs" dxfId="0" priority="2" operator="equal">
      <formula>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PreviewColors">
                <anchor moveWithCells="1" sizeWithCells="1">
                  <from>
                    <xdr:col>0</xdr:col>
                    <xdr:colOff>114300</xdr:colOff>
                    <xdr:row>7</xdr:row>
                    <xdr:rowOff>95250</xdr:rowOff>
                  </from>
                  <to>
                    <xdr:col>4</xdr:col>
                    <xdr:colOff>0</xdr:colOff>
                    <xdr:row>10</xdr:row>
                    <xdr:rowOff>0</xdr:rowOff>
                  </to>
                </anchor>
              </controlPr>
            </control>
          </mc:Choice>
        </mc:AlternateContent>
        <mc:AlternateContent xmlns:mc="http://schemas.openxmlformats.org/markup-compatibility/2006">
          <mc:Choice Requires="x14">
            <control shapeId="3074" r:id="rId4" name="Button 2">
              <controlPr defaultSize="0" print="0" autoFill="0" autoPict="0" macro="[0]!ApplyColors">
                <anchor moveWithCells="1" sizeWithCells="1">
                  <from>
                    <xdr:col>4</xdr:col>
                    <xdr:colOff>38100</xdr:colOff>
                    <xdr:row>7</xdr:row>
                    <xdr:rowOff>104775</xdr:rowOff>
                  </from>
                  <to>
                    <xdr:col>7</xdr:col>
                    <xdr:colOff>857250</xdr:colOff>
                    <xdr:row>10</xdr:row>
                    <xdr:rowOff>9525</xdr:rowOff>
                  </to>
                </anchor>
              </controlPr>
            </control>
          </mc:Choice>
        </mc:AlternateContent>
        <mc:AlternateContent xmlns:mc="http://schemas.openxmlformats.org/markup-compatibility/2006">
          <mc:Choice Requires="x14">
            <control shapeId="3075" r:id="rId5" name="Button 3">
              <controlPr defaultSize="0" print="0" autoFill="0" autoPict="0" macro="[0]!MakeAllVisible">
                <anchor moveWithCells="1" sizeWithCells="1">
                  <from>
                    <xdr:col>0</xdr:col>
                    <xdr:colOff>123825</xdr:colOff>
                    <xdr:row>10</xdr:row>
                    <xdr:rowOff>47625</xdr:rowOff>
                  </from>
                  <to>
                    <xdr:col>7</xdr:col>
                    <xdr:colOff>857250</xdr:colOff>
                    <xdr:row>12</xdr:row>
                    <xdr:rowOff>142875</xdr:rowOff>
                  </to>
                </anchor>
              </controlPr>
            </control>
          </mc:Choice>
        </mc:AlternateContent>
        <mc:AlternateContent xmlns:mc="http://schemas.openxmlformats.org/markup-compatibility/2006">
          <mc:Choice Requires="x14">
            <control shapeId="3076" r:id="rId6" name="Button 4">
              <controlPr defaultSize="0" print="0" autoFill="0" autoPict="0" macro="[0]!clearFCOperator1">
                <anchor moveWithCells="1" sizeWithCells="1">
                  <from>
                    <xdr:col>10</xdr:col>
                    <xdr:colOff>57150</xdr:colOff>
                    <xdr:row>2</xdr:row>
                    <xdr:rowOff>0</xdr:rowOff>
                  </from>
                  <to>
                    <xdr:col>12</xdr:col>
                    <xdr:colOff>600075</xdr:colOff>
                    <xdr:row>2</xdr:row>
                    <xdr:rowOff>190500</xdr:rowOff>
                  </to>
                </anchor>
              </controlPr>
            </control>
          </mc:Choice>
        </mc:AlternateContent>
        <mc:AlternateContent xmlns:mc="http://schemas.openxmlformats.org/markup-compatibility/2006">
          <mc:Choice Requires="x14">
            <control shapeId="3077" r:id="rId7" name="Button 5">
              <controlPr defaultSize="0" print="0" autoFill="0" autoPict="0" macro="[0]!clearVendorOperator1">
                <anchor moveWithCells="1" sizeWithCells="1">
                  <from>
                    <xdr:col>13</xdr:col>
                    <xdr:colOff>19050</xdr:colOff>
                    <xdr:row>2</xdr:row>
                    <xdr:rowOff>0</xdr:rowOff>
                  </from>
                  <to>
                    <xdr:col>16</xdr:col>
                    <xdr:colOff>552450</xdr:colOff>
                    <xdr:row>2</xdr:row>
                    <xdr:rowOff>190500</xdr:rowOff>
                  </to>
                </anchor>
              </controlPr>
            </control>
          </mc:Choice>
        </mc:AlternateContent>
        <mc:AlternateContent xmlns:mc="http://schemas.openxmlformats.org/markup-compatibility/2006">
          <mc:Choice Requires="x14">
            <control shapeId="3078" r:id="rId8" name="Button 6">
              <controlPr defaultSize="0" print="0" autoFill="0" autoPict="0" macro="[0]!clearFCOperator2">
                <anchor moveWithCells="1" sizeWithCells="1">
                  <from>
                    <xdr:col>10</xdr:col>
                    <xdr:colOff>66675</xdr:colOff>
                    <xdr:row>3</xdr:row>
                    <xdr:rowOff>19050</xdr:rowOff>
                  </from>
                  <to>
                    <xdr:col>13</xdr:col>
                    <xdr:colOff>0</xdr:colOff>
                    <xdr:row>4</xdr:row>
                    <xdr:rowOff>9525</xdr:rowOff>
                  </to>
                </anchor>
              </controlPr>
            </control>
          </mc:Choice>
        </mc:AlternateContent>
        <mc:AlternateContent xmlns:mc="http://schemas.openxmlformats.org/markup-compatibility/2006">
          <mc:Choice Requires="x14">
            <control shapeId="3079" r:id="rId9" name="Button 7">
              <controlPr defaultSize="0" print="0" autoFill="0" autoPict="0" macro="[0]!clearVendorOperator2">
                <anchor moveWithCells="1" sizeWithCells="1">
                  <from>
                    <xdr:col>13</xdr:col>
                    <xdr:colOff>28575</xdr:colOff>
                    <xdr:row>3</xdr:row>
                    <xdr:rowOff>19050</xdr:rowOff>
                  </from>
                  <to>
                    <xdr:col>16</xdr:col>
                    <xdr:colOff>561975</xdr:colOff>
                    <xdr:row>4</xdr:row>
                    <xdr:rowOff>9525</xdr:rowOff>
                  </to>
                </anchor>
              </controlPr>
            </control>
          </mc:Choice>
        </mc:AlternateContent>
        <mc:AlternateContent xmlns:mc="http://schemas.openxmlformats.org/markup-compatibility/2006">
          <mc:Choice Requires="x14">
            <control shapeId="3080" r:id="rId10" name="Button 8">
              <controlPr defaultSize="0" print="0" autoFill="0" autoPict="0" macro="[0]!clearFCOperator3">
                <anchor moveWithCells="1" sizeWithCells="1">
                  <from>
                    <xdr:col>10</xdr:col>
                    <xdr:colOff>57150</xdr:colOff>
                    <xdr:row>4</xdr:row>
                    <xdr:rowOff>28575</xdr:rowOff>
                  </from>
                  <to>
                    <xdr:col>12</xdr:col>
                    <xdr:colOff>600075</xdr:colOff>
                    <xdr:row>5</xdr:row>
                    <xdr:rowOff>19050</xdr:rowOff>
                  </to>
                </anchor>
              </controlPr>
            </control>
          </mc:Choice>
        </mc:AlternateContent>
        <mc:AlternateContent xmlns:mc="http://schemas.openxmlformats.org/markup-compatibility/2006">
          <mc:Choice Requires="x14">
            <control shapeId="3081" r:id="rId11" name="Button 9">
              <controlPr defaultSize="0" print="0" autoFill="0" autoPict="0" macro="[0]!clearVendorOperator3">
                <anchor moveWithCells="1" sizeWithCells="1">
                  <from>
                    <xdr:col>13</xdr:col>
                    <xdr:colOff>19050</xdr:colOff>
                    <xdr:row>4</xdr:row>
                    <xdr:rowOff>28575</xdr:rowOff>
                  </from>
                  <to>
                    <xdr:col>16</xdr:col>
                    <xdr:colOff>552450</xdr:colOff>
                    <xdr:row>5</xdr:row>
                    <xdr:rowOff>19050</xdr:rowOff>
                  </to>
                </anchor>
              </controlPr>
            </control>
          </mc:Choice>
        </mc:AlternateContent>
        <mc:AlternateContent xmlns:mc="http://schemas.openxmlformats.org/markup-compatibility/2006">
          <mc:Choice Requires="x14">
            <control shapeId="3082" r:id="rId12" name="Button 10">
              <controlPr defaultSize="0" print="0" autoFill="0" autoPict="0" macro="[0]!clearFCOperator4">
                <anchor moveWithCells="1" sizeWithCells="1">
                  <from>
                    <xdr:col>10</xdr:col>
                    <xdr:colOff>57150</xdr:colOff>
                    <xdr:row>5</xdr:row>
                    <xdr:rowOff>38100</xdr:rowOff>
                  </from>
                  <to>
                    <xdr:col>12</xdr:col>
                    <xdr:colOff>600075</xdr:colOff>
                    <xdr:row>6</xdr:row>
                    <xdr:rowOff>28575</xdr:rowOff>
                  </to>
                </anchor>
              </controlPr>
            </control>
          </mc:Choice>
        </mc:AlternateContent>
        <mc:AlternateContent xmlns:mc="http://schemas.openxmlformats.org/markup-compatibility/2006">
          <mc:Choice Requires="x14">
            <control shapeId="3083" r:id="rId13" name="Button 11">
              <controlPr defaultSize="0" print="0" autoFill="0" autoPict="0" macro="[0]!clearVendorOperator4">
                <anchor moveWithCells="1" sizeWithCells="1">
                  <from>
                    <xdr:col>13</xdr:col>
                    <xdr:colOff>19050</xdr:colOff>
                    <xdr:row>5</xdr:row>
                    <xdr:rowOff>38100</xdr:rowOff>
                  </from>
                  <to>
                    <xdr:col>16</xdr:col>
                    <xdr:colOff>552450</xdr:colOff>
                    <xdr:row>6</xdr:row>
                    <xdr:rowOff>28575</xdr:rowOff>
                  </to>
                </anchor>
              </controlPr>
            </control>
          </mc:Choice>
        </mc:AlternateContent>
        <mc:AlternateContent xmlns:mc="http://schemas.openxmlformats.org/markup-compatibility/2006">
          <mc:Choice Requires="x14">
            <control shapeId="3084" r:id="rId14" name="Button 12">
              <controlPr defaultSize="0" print="0" autoFill="0" autoPict="0" macro="[0]!clearFCOperator5">
                <anchor moveWithCells="1" sizeWithCells="1">
                  <from>
                    <xdr:col>10</xdr:col>
                    <xdr:colOff>57150</xdr:colOff>
                    <xdr:row>6</xdr:row>
                    <xdr:rowOff>47625</xdr:rowOff>
                  </from>
                  <to>
                    <xdr:col>12</xdr:col>
                    <xdr:colOff>600075</xdr:colOff>
                    <xdr:row>7</xdr:row>
                    <xdr:rowOff>38100</xdr:rowOff>
                  </to>
                </anchor>
              </controlPr>
            </control>
          </mc:Choice>
        </mc:AlternateContent>
        <mc:AlternateContent xmlns:mc="http://schemas.openxmlformats.org/markup-compatibility/2006">
          <mc:Choice Requires="x14">
            <control shapeId="3085" r:id="rId15" name="Button 13">
              <controlPr defaultSize="0" print="0" autoFill="0" autoPict="0" macro="[0]!clearFCOperator5">
                <anchor moveWithCells="1" sizeWithCells="1">
                  <from>
                    <xdr:col>13</xdr:col>
                    <xdr:colOff>19050</xdr:colOff>
                    <xdr:row>6</xdr:row>
                    <xdr:rowOff>47625</xdr:rowOff>
                  </from>
                  <to>
                    <xdr:col>16</xdr:col>
                    <xdr:colOff>552450</xdr:colOff>
                    <xdr:row>7</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10</vt:i4>
      </vt:variant>
      <vt:variant>
        <vt:lpstr>Benannte Bereiche</vt:lpstr>
      </vt:variant>
      <vt:variant>
        <vt:i4>98</vt:i4>
      </vt:variant>
    </vt:vector>
  </HeadingPairs>
  <TitlesOfParts>
    <vt:vector size="108" baseType="lpstr">
      <vt:lpstr>MASTER</vt:lpstr>
      <vt:lpstr>KPI Definition</vt:lpstr>
      <vt:lpstr>RANKING</vt:lpstr>
      <vt:lpstr>Operator1</vt:lpstr>
      <vt:lpstr>Operator2</vt:lpstr>
      <vt:lpstr>Operator3</vt:lpstr>
      <vt:lpstr>Operator4</vt:lpstr>
      <vt:lpstr>Operator5</vt:lpstr>
      <vt:lpstr>Lists</vt:lpstr>
      <vt:lpstr>SetupEnviroment</vt:lpstr>
      <vt:lpstr>lists1</vt:lpstr>
      <vt:lpstr>lists10</vt:lpstr>
      <vt:lpstr>lists11</vt:lpstr>
      <vt:lpstr>lists12</vt:lpstr>
      <vt:lpstr>lists13</vt:lpstr>
      <vt:lpstr>lists14</vt:lpstr>
      <vt:lpstr>lists15</vt:lpstr>
      <vt:lpstr>lists16</vt:lpstr>
      <vt:lpstr>lists17</vt:lpstr>
      <vt:lpstr>lists18</vt:lpstr>
      <vt:lpstr>lists19</vt:lpstr>
      <vt:lpstr>lists2</vt:lpstr>
      <vt:lpstr>lists20</vt:lpstr>
      <vt:lpstr>lists21</vt:lpstr>
      <vt:lpstr>lists22</vt:lpstr>
      <vt:lpstr>lists23</vt:lpstr>
      <vt:lpstr>lists24</vt:lpstr>
      <vt:lpstr>lists25</vt:lpstr>
      <vt:lpstr>lists26</vt:lpstr>
      <vt:lpstr>lists27</vt:lpstr>
      <vt:lpstr>lists28</vt:lpstr>
      <vt:lpstr>lists3</vt:lpstr>
      <vt:lpstr>lists4</vt:lpstr>
      <vt:lpstr>lists5</vt:lpstr>
      <vt:lpstr>lists6</vt:lpstr>
      <vt:lpstr>lists7</vt:lpstr>
      <vt:lpstr>lists8</vt:lpstr>
      <vt:lpstr>lists9</vt:lpstr>
      <vt:lpstr>Operator1CallStatus</vt:lpstr>
      <vt:lpstr>Operator1CallStatusStart</vt:lpstr>
      <vt:lpstr>Operator1CST</vt:lpstr>
      <vt:lpstr>Operator1CSTStart</vt:lpstr>
      <vt:lpstr>Operator1SessionType</vt:lpstr>
      <vt:lpstr>Operator1SessionTypeStart</vt:lpstr>
      <vt:lpstr>Operator1VoLTEA</vt:lpstr>
      <vt:lpstr>Operator1VoLTEB</vt:lpstr>
      <vt:lpstr>Operator1VoLTEStartA</vt:lpstr>
      <vt:lpstr>Operator1VoLTEStartB</vt:lpstr>
      <vt:lpstr>Operator1VtV</vt:lpstr>
      <vt:lpstr>Operator1VtVe</vt:lpstr>
      <vt:lpstr>Operator1VtVestart</vt:lpstr>
      <vt:lpstr>Operator1VtVstart</vt:lpstr>
      <vt:lpstr>Operator2CallStatus</vt:lpstr>
      <vt:lpstr>Operator2CallStatusStart</vt:lpstr>
      <vt:lpstr>Operator2CST</vt:lpstr>
      <vt:lpstr>Operator2CSTStart</vt:lpstr>
      <vt:lpstr>Operator2SessionType</vt:lpstr>
      <vt:lpstr>Operator2SessionTypeStart</vt:lpstr>
      <vt:lpstr>Operator2VoLTEA</vt:lpstr>
      <vt:lpstr>Operator2VoLTEB</vt:lpstr>
      <vt:lpstr>Operator2VoLTEStartA</vt:lpstr>
      <vt:lpstr>Operator2VoLTEStartB</vt:lpstr>
      <vt:lpstr>Operator2VtV</vt:lpstr>
      <vt:lpstr>Operator2VtVe</vt:lpstr>
      <vt:lpstr>Operator2VtVestart</vt:lpstr>
      <vt:lpstr>Operator2VtVstart</vt:lpstr>
      <vt:lpstr>Operator3CallStatus</vt:lpstr>
      <vt:lpstr>Operator3CallStatusStart</vt:lpstr>
      <vt:lpstr>Operator3CST</vt:lpstr>
      <vt:lpstr>Operator3CSTStart</vt:lpstr>
      <vt:lpstr>Operator3SessionType</vt:lpstr>
      <vt:lpstr>Operator3SessionTypeStart</vt:lpstr>
      <vt:lpstr>Operator3VoLTEA</vt:lpstr>
      <vt:lpstr>Operator3VoLTEB</vt:lpstr>
      <vt:lpstr>Operator3VoLTEStartA</vt:lpstr>
      <vt:lpstr>Operator3VoLTEStartB</vt:lpstr>
      <vt:lpstr>Operator3VtV</vt:lpstr>
      <vt:lpstr>Operator3VtVe</vt:lpstr>
      <vt:lpstr>Operator3VtVestart</vt:lpstr>
      <vt:lpstr>Operator3VtVstart</vt:lpstr>
      <vt:lpstr>Operator4CallStatus</vt:lpstr>
      <vt:lpstr>Operator4CallStatusStart</vt:lpstr>
      <vt:lpstr>Operator4CST</vt:lpstr>
      <vt:lpstr>Operator4CSTStart</vt:lpstr>
      <vt:lpstr>Operator4SessionType</vt:lpstr>
      <vt:lpstr>Operator4SessionTypeStart</vt:lpstr>
      <vt:lpstr>Operator4VoLTEA</vt:lpstr>
      <vt:lpstr>Operator4VoLTEB</vt:lpstr>
      <vt:lpstr>Operator4VoLTEStartA</vt:lpstr>
      <vt:lpstr>Operator4VoLTEStartB</vt:lpstr>
      <vt:lpstr>Operator4VtV</vt:lpstr>
      <vt:lpstr>Operator4VtVe</vt:lpstr>
      <vt:lpstr>Operator4VtVestart</vt:lpstr>
      <vt:lpstr>Operator4VtVstart</vt:lpstr>
      <vt:lpstr>Operator5CallStatus</vt:lpstr>
      <vt:lpstr>Operator5CallStatusStart</vt:lpstr>
      <vt:lpstr>Operator5CST</vt:lpstr>
      <vt:lpstr>Operator5CSTStart</vt:lpstr>
      <vt:lpstr>Operator5SessionType</vt:lpstr>
      <vt:lpstr>Operator5SessionTypeStart</vt:lpstr>
      <vt:lpstr>Operator5VoLTEA</vt:lpstr>
      <vt:lpstr>Operator5VoLTEB</vt:lpstr>
      <vt:lpstr>Operator5VoLTEStartA</vt:lpstr>
      <vt:lpstr>Operator5VoLTEStartB</vt:lpstr>
      <vt:lpstr>Operator5VtV</vt:lpstr>
      <vt:lpstr>Operator5VtVe</vt:lpstr>
      <vt:lpstr>Operator5VtVestart</vt:lpstr>
      <vt:lpstr>Operator5VtVstart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Axel Stage</dc:creator>
  <cp:lastModifiedBy>Tomislav Miksa</cp:lastModifiedBy>
  <cp:lastPrinted>2017-03-16T14:34:24Z</cp:lastPrinted>
  <dcterms:created xsi:type="dcterms:W3CDTF">2017-03-15T14:40:52Z</dcterms:created>
  <dcterms:modified xsi:type="dcterms:W3CDTF">2019-06-27T11:45:40Z</dcterms:modified>
</cp:coreProperties>
</file>